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55" windowHeight="5385" activeTab="1"/>
  </bookViews>
  <sheets>
    <sheet name="Місто" sheetId="1" r:id="rId1"/>
    <sheet name="Лен" sheetId="2" r:id="rId2"/>
    <sheet name="Хорт" sheetId="3" r:id="rId3"/>
    <sheet name="Ордж" sheetId="4" r:id="rId4"/>
    <sheet name="Жовт" sheetId="5" r:id="rId5"/>
    <sheet name="Шевч" sheetId="6" r:id="rId6"/>
    <sheet name="Завод" sheetId="7" r:id="rId7"/>
    <sheet name="Комун" sheetId="8" r:id="rId8"/>
  </sheets>
  <definedNames>
    <definedName name="_xlnm.Print_Area" localSheetId="7">'Комун'!$A$1:$F$63</definedName>
  </definedNames>
  <calcPr fullCalcOnLoad="1"/>
</workbook>
</file>

<file path=xl/sharedStrings.xml><?xml version="1.0" encoding="utf-8"?>
<sst xmlns="http://schemas.openxmlformats.org/spreadsheetml/2006/main" count="1030" uniqueCount="281">
  <si>
    <t xml:space="preserve">Разом </t>
  </si>
  <si>
    <t>900203</t>
  </si>
  <si>
    <t>Кошти, що передаються із загального фонду бюджету до бюджету розвитку (спеціального фонду)</t>
  </si>
  <si>
    <t xml:space="preserve">Всього за тимчасовою класифікацією видатків місцевих бюджетів </t>
  </si>
  <si>
    <t>Надання пільгового довгострокового кредиту громадянам на будівництво (реконструкцію)  та придбання житла</t>
  </si>
  <si>
    <t>Дефіцит (-) /профіцит (+)</t>
  </si>
  <si>
    <t>Фінансування за рахунок коштів єдиного казначейського рахунку</t>
  </si>
  <si>
    <t>На початок періоду</t>
  </si>
  <si>
    <t>На кінець періоду</t>
  </si>
  <si>
    <t>Зміни обсягів депозитів і цінних паперів, що використовуються для управління ліквідністю</t>
  </si>
  <si>
    <t>Повернення коштів з депозитів або пред'явлення цінних паперів</t>
  </si>
  <si>
    <t>Видатки на поховання учасників бойових дій</t>
  </si>
  <si>
    <t>090417</t>
  </si>
  <si>
    <t>Утримання центрів соціальних служб для молоді</t>
  </si>
  <si>
    <t>Програми і заходи центрів соціальних служб для молоді</t>
  </si>
  <si>
    <t>Фінансування за активними операціями</t>
  </si>
  <si>
    <t>Зміни обсягів готівкових коштів</t>
  </si>
  <si>
    <t xml:space="preserve">до рішення міської ради </t>
  </si>
  <si>
    <t>Міський бюджет</t>
  </si>
  <si>
    <t>4</t>
  </si>
  <si>
    <t>5</t>
  </si>
  <si>
    <t>Видатки загального фонду</t>
  </si>
  <si>
    <t>Видатки спеціального фонду</t>
  </si>
  <si>
    <t>Секретар ради</t>
  </si>
  <si>
    <t>Найменування видатків</t>
  </si>
  <si>
    <t>(грн.)</t>
  </si>
  <si>
    <t>Код бюджетної класифікації</t>
  </si>
  <si>
    <t>Код нової функціональної класифікації</t>
  </si>
  <si>
    <t>Разом</t>
  </si>
  <si>
    <t xml:space="preserve">виконано з початку року </t>
  </si>
  <si>
    <t>A</t>
  </si>
  <si>
    <t>250306</t>
  </si>
  <si>
    <t>Кошти, що передаються із загального фондуц бюджету до бюджету розвитку</t>
  </si>
  <si>
    <t>Інші дотації</t>
  </si>
  <si>
    <t xml:space="preserve">Всього </t>
  </si>
  <si>
    <t>Державне управлiння</t>
  </si>
  <si>
    <t>0111</t>
  </si>
  <si>
    <t>Органи мiсцевого самоврядування</t>
  </si>
  <si>
    <t>010116</t>
  </si>
  <si>
    <t>Правоохоронна дiяльнiсть та забезпечення безпеки держави</t>
  </si>
  <si>
    <t>060000</t>
  </si>
  <si>
    <t>0320</t>
  </si>
  <si>
    <t>Спецiальнi монтажно-експлуатаційні підрозділи</t>
  </si>
  <si>
    <t>061002</t>
  </si>
  <si>
    <t>0456</t>
  </si>
  <si>
    <t>Освiта</t>
  </si>
  <si>
    <t>070000</t>
  </si>
  <si>
    <t>Охорона здоров"я</t>
  </si>
  <si>
    <t>080000</t>
  </si>
  <si>
    <t>Лікарні</t>
  </si>
  <si>
    <t>080101</t>
  </si>
  <si>
    <t>0731</t>
  </si>
  <si>
    <t>Територiальнi медичнi об'єднання</t>
  </si>
  <si>
    <t>080102</t>
  </si>
  <si>
    <t>Спецiалiзованi лiкарнi та iншi спецiалiзованi заклади (центри, диспансери, госпiталi для iнвалiдiв ВВВ, лепрозорiї, медико-санiтарнi частини  тощо, що мають лiжкову мережу)</t>
  </si>
  <si>
    <t>080201</t>
  </si>
  <si>
    <t>0732</t>
  </si>
  <si>
    <t>Клiнiки науково-дослiдних iнститутiв</t>
  </si>
  <si>
    <t>080202</t>
  </si>
  <si>
    <t>Пологовi будинки</t>
  </si>
  <si>
    <t>080203</t>
  </si>
  <si>
    <t>0733</t>
  </si>
  <si>
    <t>Санаторiї для хворих туберкульозом</t>
  </si>
  <si>
    <t>080204</t>
  </si>
  <si>
    <t>0734</t>
  </si>
  <si>
    <t>Санаторiї для дiтей та пiдлiткiв (нетуберкульознi)</t>
  </si>
  <si>
    <t>080205</t>
  </si>
  <si>
    <t>Санаторiї медичної реабiлiтацiї</t>
  </si>
  <si>
    <t>080206</t>
  </si>
  <si>
    <t>Будинки дитини</t>
  </si>
  <si>
    <t>080207</t>
  </si>
  <si>
    <t>0761</t>
  </si>
  <si>
    <t>Станцiї переливання кровi</t>
  </si>
  <si>
    <t>080208</t>
  </si>
  <si>
    <t>0762</t>
  </si>
  <si>
    <t>Станцiї швидкої та невiдкладної медичної допомоги</t>
  </si>
  <si>
    <t>080209</t>
  </si>
  <si>
    <t>0724</t>
  </si>
  <si>
    <t>Полiклiнiки i амбулаторiї (крiм спецiалiзованих полiклiнiк та загальних i спецiалiзованих стоматологiчних полiклiнiк)</t>
  </si>
  <si>
    <t>080300</t>
  </si>
  <si>
    <t>0721</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</si>
  <si>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</si>
  <si>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080400</t>
  </si>
  <si>
    <t>0722</t>
  </si>
  <si>
    <t>Загальнi i спецiалiзованi стоматологiчнi полiклiнiки</t>
  </si>
  <si>
    <t>080500</t>
  </si>
  <si>
    <t>0723</t>
  </si>
  <si>
    <t>Фельдшерсько-акушерськi пункти</t>
  </si>
  <si>
    <t>080600</t>
  </si>
  <si>
    <t>0725</t>
  </si>
  <si>
    <t>Заходи  боротьби з епiдемiями</t>
  </si>
  <si>
    <t>080703</t>
  </si>
  <si>
    <t>0740</t>
  </si>
  <si>
    <t>Центри здоров'я i заходи у сфері санiтарної освiти</t>
  </si>
  <si>
    <t>080704</t>
  </si>
  <si>
    <t>Медико-соцiальнi експертнi комiсiї</t>
  </si>
  <si>
    <t>081001</t>
  </si>
  <si>
    <t>0763</t>
  </si>
  <si>
    <t>Iншi заходи по охоронi здоров'я</t>
  </si>
  <si>
    <t>081002</t>
  </si>
  <si>
    <t>Служби технiчного нагляду за будiвництвом та капiтальним ремонтом</t>
  </si>
  <si>
    <t>081003</t>
  </si>
  <si>
    <t>Централiзованi бухгалтерiї</t>
  </si>
  <si>
    <t>081004</t>
  </si>
  <si>
    <t>Групи  централiзованого господарського  обслуговування</t>
  </si>
  <si>
    <t>081005</t>
  </si>
  <si>
    <t>Програми і централізовані заходи з імунопрофілактики</t>
  </si>
  <si>
    <t>081006</t>
  </si>
  <si>
    <t>Програми і централізовані заходи  боротьби з туберкульозом</t>
  </si>
  <si>
    <t>081007</t>
  </si>
  <si>
    <t>Програми і централізовані заходи  профілактики СНІДу</t>
  </si>
  <si>
    <t>081008</t>
  </si>
  <si>
    <t>Забезпечення інсуліном хворих на цукровий діабет</t>
  </si>
  <si>
    <t>081009</t>
  </si>
  <si>
    <t>Централізовані заходи з лікування онкологічних хворих</t>
  </si>
  <si>
    <t>081010</t>
  </si>
  <si>
    <t>Соцiальний захист та соцiальне забезпечення</t>
  </si>
  <si>
    <t>090000</t>
  </si>
  <si>
    <t>090201</t>
  </si>
  <si>
    <t>090202</t>
  </si>
  <si>
    <t>1030</t>
  </si>
  <si>
    <t>Інші пiльги ветеранам вiйни та працi, реабілітованим громадянам, які стали інвалідами внаслідок репресій або є пенсіонерами</t>
  </si>
  <si>
    <t>090203</t>
  </si>
  <si>
    <t>090204</t>
  </si>
  <si>
    <t>Пільги ветеранам військової служби та органів внутрішніх справ на придбання твердого палива та скрапленого газу</t>
  </si>
  <si>
    <t>090205</t>
  </si>
  <si>
    <t xml:space="preserve">Інші пільги ветеранам військової служби та органів внутрішніх справ </t>
  </si>
  <si>
    <t>090206</t>
  </si>
  <si>
    <t>Пільги громадянам, які постраждали внаслідок Чорнобильської катастрофи на житлово-комунальні послуги</t>
  </si>
  <si>
    <t>090207</t>
  </si>
  <si>
    <t>1070</t>
  </si>
  <si>
    <t>Пільги громадянам, які постраждали внаслідок Чорнобильської катастрофи на придбання твердого палива та скрапленого газу</t>
  </si>
  <si>
    <t>090208</t>
  </si>
  <si>
    <t>Інші пільги громадянам, які постраждали внаслідок Чорнобильської катастрофи</t>
  </si>
  <si>
    <t>090209</t>
  </si>
  <si>
    <t>Допомога у зв'язку з вагітністю і пологами</t>
  </si>
  <si>
    <t>090302</t>
  </si>
  <si>
    <t>Допомога на догляд за дитиною віком до 3 років незастрахованим матерям</t>
  </si>
  <si>
    <t>090303</t>
  </si>
  <si>
    <t>Одноразова допомога при народженні дитини</t>
  </si>
  <si>
    <t>090304</t>
  </si>
  <si>
    <t>090305</t>
  </si>
  <si>
    <t>Допомога на дітей одиноким матерям</t>
  </si>
  <si>
    <t>090306</t>
  </si>
  <si>
    <t>Державна соціальна допомога малозабезпеченим сім'ям</t>
  </si>
  <si>
    <t>090401</t>
  </si>
  <si>
    <t>1040</t>
  </si>
  <si>
    <t>Виплата компенсацiї реабiлiтованим</t>
  </si>
  <si>
    <t>090403</t>
  </si>
  <si>
    <t>090405</t>
  </si>
  <si>
    <t>Iншi видатки на соціальний захист населення</t>
  </si>
  <si>
    <t>090412</t>
  </si>
  <si>
    <t>Переодичні видання (газети та журнали)</t>
  </si>
  <si>
    <t>Пільги, що надаються населенню (крім ветеранів війни і праці, військової служби, органів внутрішніх справ)</t>
  </si>
  <si>
    <t>91207</t>
  </si>
  <si>
    <t>091101</t>
  </si>
  <si>
    <t>091102</t>
  </si>
  <si>
    <t>Соціальні програми i заходи державних органiв у справах молоді</t>
  </si>
  <si>
    <t>091103</t>
  </si>
  <si>
    <t>Заходи по реалізації регіональних програм відпочинку та оздоровлення дітей</t>
  </si>
  <si>
    <t>091108</t>
  </si>
  <si>
    <t>Територiальнi центри i вiддiлення соцiальної допомоги на дому</t>
  </si>
  <si>
    <t>091204</t>
  </si>
  <si>
    <t>091207</t>
  </si>
  <si>
    <t>Фінансова підтримка громадських організацій інвалідів і ветеранів</t>
  </si>
  <si>
    <t>091209</t>
  </si>
  <si>
    <t>Державна соціальна допомога інвалідам з дитинства та дітям інвалідам</t>
  </si>
  <si>
    <t>091300</t>
  </si>
  <si>
    <t>БАЛАНС</t>
  </si>
  <si>
    <t>Пільги, що надаються населенню (крім ветеранів війниі праці, ваійськової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</si>
  <si>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Житлово-комунальне господарство</t>
  </si>
  <si>
    <t>100000</t>
  </si>
  <si>
    <t>0610</t>
  </si>
  <si>
    <t>Капiтальний ремонт житлового фонду мiсцевих органiв влади</t>
  </si>
  <si>
    <t>100102</t>
  </si>
  <si>
    <t>Додаток 9</t>
  </si>
  <si>
    <t>Додаток 10</t>
  </si>
  <si>
    <t>Додаток 11</t>
  </si>
  <si>
    <t>Додаток 12</t>
  </si>
  <si>
    <t>Додаток 13</t>
  </si>
  <si>
    <t>Додаток 14</t>
  </si>
  <si>
    <t>Додаток 15</t>
  </si>
  <si>
    <t>Додаток 16</t>
  </si>
  <si>
    <t>0620</t>
  </si>
  <si>
    <t>Благоустрiй мiст, сіл, селищ</t>
  </si>
  <si>
    <t>100203</t>
  </si>
  <si>
    <t>0511</t>
  </si>
  <si>
    <t>Культура i мистецтво</t>
  </si>
  <si>
    <t>110000</t>
  </si>
  <si>
    <t>Засоби масової iнформацiї</t>
  </si>
  <si>
    <t>120000</t>
  </si>
  <si>
    <t>120201</t>
  </si>
  <si>
    <t>Фiзична культура i спорт</t>
  </si>
  <si>
    <t>130000</t>
  </si>
  <si>
    <t>Будiвництво</t>
  </si>
  <si>
    <t>150000</t>
  </si>
  <si>
    <t>Транспорт, дорожнє господарство, зв'язок, телекомунiкацiї та iнформатика</t>
  </si>
  <si>
    <t>170000</t>
  </si>
  <si>
    <t>Iншi послуги, пов'язанi з економiчною дiяльнiстю</t>
  </si>
  <si>
    <t>180000</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</si>
  <si>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</si>
  <si>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</si>
  <si>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Заходи з організації рятування на водах</t>
  </si>
  <si>
    <t>Обслуговування боргу</t>
  </si>
  <si>
    <t>Цiльовi фонди</t>
  </si>
  <si>
    <t>Охорона та раціональне використання природних ресурсів</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</si>
  <si>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</si>
  <si>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0133</t>
  </si>
  <si>
    <t>Видатки, не вiднесенi до основних груп</t>
  </si>
  <si>
    <t xml:space="preserve">Іншi видатки </t>
  </si>
  <si>
    <t>Разом видатків</t>
  </si>
  <si>
    <t>Кошти, що передаються  до державного бюджету</t>
  </si>
  <si>
    <t xml:space="preserve">Кошти, що передаються до державного бюджету з бюджету Автономної Республіки Крим, обласних і районних бюджетів, міських (міст Києва і Севастополя, міст республіканського значення Автономної Республіки Крим та міст обласного значення) бюджетів </t>
  </si>
  <si>
    <t>0180</t>
  </si>
  <si>
    <t>Всього видатків</t>
  </si>
  <si>
    <t>Кошти, що передаються  до інших бюджетів</t>
  </si>
  <si>
    <t>250300а</t>
  </si>
  <si>
    <t xml:space="preserve">Дотації вирівнювання, що передаються з районних та міських (міст Києва і Севастополя, міст республіканського і обласного значення) бюджетів </t>
  </si>
  <si>
    <t>100103</t>
  </si>
  <si>
    <t>Дотація житлово-комунальному господарству</t>
  </si>
  <si>
    <t>200700</t>
  </si>
  <si>
    <t>Інші природоохоронні заходи</t>
  </si>
  <si>
    <t>Охорона навколишнього природного середовища та ядерна безпека</t>
  </si>
  <si>
    <t>200000</t>
  </si>
  <si>
    <t>090210</t>
  </si>
  <si>
    <t>Пільги громадянам, передбачені пунктом "є" частини першої статті 77 Основ законодавства про охорону здоров'я, частиною другою статті 29 Основ законодавства про культуру, абзацем першим частини четвертої статті 57 Закону України "Про освіту" на оплату електроенергію, природного газу, послуг тепло-, водопостачання та водовідведення, квартирної плати, вивезення побутового сміття та рідких нечистот</t>
  </si>
  <si>
    <t>Субвенція з місцевого бюджету державному бюджету на виконання програм соціально-економічного та культурного розвитку регіонів</t>
  </si>
  <si>
    <t>Погашення зобов'язань держави за знеціненими грошовими заощадженнями в установах Ощадного банку колишнього СРСР шляхом погашення заборгованості за житлово-комунальні послуги</t>
  </si>
  <si>
    <t>100501</t>
  </si>
  <si>
    <t>100302</t>
  </si>
  <si>
    <t>Комбынати комунальних пыдприэмств, районны виробничы об'єднання  та інші підприємства, установи та організації</t>
  </si>
  <si>
    <t>Розміщення коштів на депозитах або придбання цінних паперів</t>
  </si>
  <si>
    <t>Видатки Комунарського району</t>
  </si>
  <si>
    <t>Видатки Заводського району</t>
  </si>
  <si>
    <t>Видатки Шевченківського району</t>
  </si>
  <si>
    <t>Видатки Жовтневого району</t>
  </si>
  <si>
    <t>Видатки Орджонікідзевського району</t>
  </si>
  <si>
    <t>Видатки Хортицького району</t>
  </si>
  <si>
    <t>Видатки Ленінського району</t>
  </si>
  <si>
    <t>170302</t>
  </si>
  <si>
    <t>Компенсаційні виплати за пільговий проїзд окремих категорій громадян на залізничному транспорті</t>
  </si>
  <si>
    <t>Проведення ваиборів народних депутатів Автономної Республіки Крим, депутатів місцевих рад, сільських, селищних, міських голів</t>
  </si>
  <si>
    <t>250203</t>
  </si>
  <si>
    <t>Пільги ветеранам війни, дітям війни,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</si>
  <si>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</si>
  <si>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ветеранам праці,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пенсінерами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</si>
  <si>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</si>
  <si>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Інші 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і ветеранів державної пожежної охорони, особам, звільненим з військової служби, які стали інвалідами під час проходження військової служби</t>
  </si>
  <si>
    <t>Інші пільги громадянам, які постраждали внаслідок Чорнобильської катострофи</t>
  </si>
  <si>
    <t xml:space="preserve">Допомога у зв`язку з вагітністю і пологами </t>
  </si>
  <si>
    <t>Допомога на догляд  за дитиною віком до 3-х років незастрахованим матерям</t>
  </si>
  <si>
    <t>Державна соціальна допомога  малозабезпеченим сім"ям</t>
  </si>
  <si>
    <t>Пільги громадянам, які постраждали внаслідок Чорнобильскої катастрофи на житлово-комунальни послуги</t>
  </si>
  <si>
    <t>Заходи з оздоровлення та відпочинкудітей,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</si>
  <si>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Ю.В.Каптюх</t>
  </si>
  <si>
    <t>090307</t>
  </si>
  <si>
    <t>Тимчасова державна допомога дітям</t>
  </si>
  <si>
    <t>Разом видатів</t>
  </si>
  <si>
    <t>900201</t>
  </si>
  <si>
    <t>Кредитування</t>
  </si>
  <si>
    <t>090214</t>
  </si>
  <si>
    <t xml:space="preserve"> </t>
  </si>
  <si>
    <t>100105</t>
  </si>
  <si>
    <t xml:space="preserve">Видатки на утримання об"єктів соціальної сфери підприємств, що передаються до комунальної власності </t>
  </si>
  <si>
    <t>Пільги окремим категоріям громадян з послуг зв'язку</t>
  </si>
  <si>
    <t>Інші субвенції</t>
  </si>
  <si>
    <t xml:space="preserve">Інше внутрішнє фінансування </t>
  </si>
  <si>
    <t>Погашення позик</t>
  </si>
  <si>
    <t>Інші розрахунки</t>
  </si>
  <si>
    <t>250915</t>
  </si>
  <si>
    <t>Фінансування ремонту приміщень управлінь праці та соціального захисту виконавчих органів міських, районних у містах києві і севастополі та районних містах рад для здійснення заходів з виконання спільного із світовим банком  проекту "Вдосконалення системи соціальної допомоги"</t>
  </si>
  <si>
    <t>Погашення заборгованості з різниці в тарифах на теплову енергію, послуги з водопостачання та водовідведення, що постачалися населенню, яка виникла у звязку з невідповідністю фактичної теплової енергії, послуг з водопостачання</t>
  </si>
  <si>
    <t>100601</t>
  </si>
  <si>
    <t>Одержано позик</t>
  </si>
  <si>
    <t>Наданння пільгового довгострокового кредиту громадянам на будівництво (реконструкцію) та придбання житла</t>
  </si>
  <si>
    <t>Повернення кредитів, наданих для кредитування громадян на будівництво (реконструкцію) та придбання житла</t>
  </si>
  <si>
    <t>Допомога на дітей, над якими встановлено опіку чи піклування</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</si>
  <si>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безвісті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або пропал безвісти або стали інвалідами при проходженні служби, суддям у відставці, на оплату житлово-комунальних послуг</t>
  </si>
  <si>
    <t>Субсидії населенню для відшкодування витрат на оплату житлово-комунальних послуг</t>
  </si>
  <si>
    <t xml:space="preserve">24.06.2009 № 10   </t>
  </si>
  <si>
    <t>24.06.2009 № 10   _</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</si>
</sst>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
    <numFmt numFmtId="173" formatCode="#,##0.0"/>
    <numFmt numFmtId="174" formatCode="000000"/>
  </numFmts>
  <fonts count="60">
    <font>
      <sz val="10"/>
      <name val="Arial Cyr"/>
      <family val="0"/>
    </font>
    <font>
      <sz val="10"/>
      <name val="Times New Roman"/>
      <family val="1"/>
    </font>
    <font>
      <b/>
      <i/>
      <sz val="16"/>
      <color indexed="8"/>
      <name val="Times New Roman"/>
      <family val="1"/>
    </font>
    <font>
      <sz val="12"/>
      <name val="Times New Roman"/>
      <family val="1"/>
    </font>
    <font>
      <b/>
      <sz val="14"/>
      <name val="Times New Roman"/>
      <family val="1"/>
    </font>
    <font>
      <b/>
      <sz val="10"/>
      <name val="Times New Roman"/>
      <family val="1"/>
    </font>
    <font>
      <b/>
      <sz val="11"/>
      <name val="Times New Roman"/>
      <family val="1"/>
    </font>
    <font>
      <b/>
      <sz val="9"/>
      <name val="Times New Roman"/>
      <family val="1"/>
    </font>
    <font>
      <b/>
      <sz val="12"/>
      <name val="Times New Roman"/>
      <family val="1"/>
    </font>
    <font>
      <sz val="12"/>
      <name val="Times New Roman Cyr"/>
      <family val="1"/>
    </font>
    <font>
      <sz val="12"/>
      <color indexed="8"/>
      <name val="Times New Roman"/>
      <family val="1"/>
    </font>
    <font>
      <sz val="13"/>
      <name val="Times New Roman"/>
      <family val="1"/>
    </font>
    <font>
      <b/>
      <sz val="12"/>
      <color indexed="8"/>
      <name val="Times New Roman"/>
      <family val="1"/>
    </font>
    <font>
      <b/>
      <sz val="14"/>
      <name val="Arial Cyr"/>
      <family val="2"/>
    </font>
    <font>
      <b/>
      <i/>
      <sz val="12"/>
      <name val="Times New Roman"/>
      <family val="1"/>
    </font>
    <font>
      <b/>
      <sz val="12"/>
      <name val="Times New Roman Cyr"/>
      <family val="1"/>
    </font>
    <font>
      <sz val="16"/>
      <name val="Times New Roman"/>
      <family val="1"/>
    </font>
    <font>
      <sz val="16"/>
      <name val="Arial Cyr"/>
      <family val="0"/>
    </font>
    <font>
      <b/>
      <sz val="10"/>
      <name val="Arial Cyr"/>
      <family val="0"/>
    </font>
    <font>
      <sz val="9"/>
      <name val="Times New Roman Cyr"/>
      <family val="1"/>
    </font>
    <font>
      <u val="single"/>
      <sz val="10"/>
      <color indexed="12"/>
      <name val="Arial Cyr"/>
      <family val="0"/>
    </font>
    <font>
      <u val="single"/>
      <sz val="10"/>
      <color indexed="36"/>
      <name val="Arial Cyr"/>
      <family val="0"/>
    </font>
    <font>
      <sz val="14"/>
      <name val="Arial"/>
      <family val="2"/>
    </font>
    <font>
      <sz val="11"/>
      <color indexed="5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5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u val="single"/>
      <sz val="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9" fillId="0" borderId="0">
      <alignment/>
      <protection/>
    </xf>
    <xf numFmtId="0" fontId="21"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92">
    <xf numFmtId="0" fontId="0" fillId="0" borderId="0" xfId="0" applyAlignment="1">
      <alignment/>
    </xf>
    <xf numFmtId="0" fontId="1" fillId="0" borderId="0" xfId="0" applyFont="1" applyBorder="1" applyAlignment="1" applyProtection="1">
      <alignment/>
      <protection/>
    </xf>
    <xf numFmtId="0" fontId="5" fillId="0" borderId="0" xfId="0" applyFont="1" applyAlignment="1" applyProtection="1">
      <alignment vertical="center"/>
      <protection/>
    </xf>
    <xf numFmtId="0" fontId="6" fillId="33" borderId="0" xfId="0" applyFont="1" applyFill="1" applyAlignment="1" applyProtection="1">
      <alignment horizontal="center"/>
      <protection/>
    </xf>
    <xf numFmtId="0" fontId="6" fillId="33" borderId="10"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protection/>
    </xf>
    <xf numFmtId="0" fontId="6" fillId="33" borderId="10" xfId="0" applyNumberFormat="1" applyFont="1" applyFill="1" applyBorder="1" applyAlignment="1" applyProtection="1">
      <alignment horizontal="center"/>
      <protection/>
    </xf>
    <xf numFmtId="49" fontId="6" fillId="0" borderId="10" xfId="0" applyNumberFormat="1" applyFont="1" applyFill="1" applyBorder="1" applyAlignment="1" applyProtection="1">
      <alignment horizontal="center" vertical="center" wrapText="1"/>
      <protection/>
    </xf>
    <xf numFmtId="0" fontId="3" fillId="0" borderId="12" xfId="53" applyFont="1" applyBorder="1" applyAlignment="1" applyProtection="1">
      <alignment vertical="center" wrapText="1"/>
      <protection/>
    </xf>
    <xf numFmtId="0" fontId="3" fillId="0" borderId="12" xfId="53" applyFont="1" applyBorder="1" applyAlignment="1" applyProtection="1">
      <alignment vertical="center" wrapText="1"/>
      <protection/>
    </xf>
    <xf numFmtId="172" fontId="11" fillId="0" borderId="12" xfId="53" applyNumberFormat="1" applyFont="1" applyBorder="1" applyAlignment="1" applyProtection="1">
      <alignment horizontal="center" vertical="center" wrapText="1"/>
      <protection/>
    </xf>
    <xf numFmtId="0" fontId="11" fillId="0" borderId="12" xfId="0" applyFont="1" applyBorder="1" applyAlignment="1" applyProtection="1">
      <alignment horizontal="center"/>
      <protection/>
    </xf>
    <xf numFmtId="0" fontId="1" fillId="0" borderId="12" xfId="0" applyFont="1" applyBorder="1" applyAlignment="1" applyProtection="1">
      <alignment horizontal="center"/>
      <protection/>
    </xf>
    <xf numFmtId="0" fontId="8" fillId="0" borderId="12" xfId="0" applyFont="1" applyFill="1" applyBorder="1" applyAlignment="1" applyProtection="1">
      <alignment vertical="center" wrapText="1"/>
      <protection/>
    </xf>
    <xf numFmtId="0" fontId="3" fillId="0" borderId="12" xfId="0" applyFont="1" applyFill="1" applyBorder="1" applyAlignment="1" applyProtection="1">
      <alignment vertical="center" wrapText="1"/>
      <protection/>
    </xf>
    <xf numFmtId="0" fontId="12" fillId="0" borderId="12" xfId="0" applyFont="1" applyFill="1" applyBorder="1" applyAlignment="1" applyProtection="1">
      <alignment horizontal="center" vertical="top" wrapText="1"/>
      <protection/>
    </xf>
    <xf numFmtId="0" fontId="1" fillId="0" borderId="13" xfId="0" applyFont="1" applyBorder="1" applyAlignment="1" applyProtection="1">
      <alignment horizontal="center"/>
      <protection/>
    </xf>
    <xf numFmtId="0" fontId="1" fillId="0" borderId="0" xfId="0" applyFont="1" applyAlignment="1" applyProtection="1">
      <alignment horizontal="center"/>
      <protection/>
    </xf>
    <xf numFmtId="0" fontId="1" fillId="0" borderId="0" xfId="0" applyFont="1" applyAlignment="1" applyProtection="1">
      <alignment vertical="center"/>
      <protection/>
    </xf>
    <xf numFmtId="0" fontId="3" fillId="0" borderId="13" xfId="0" applyFont="1" applyFill="1" applyBorder="1" applyAlignment="1" applyProtection="1">
      <alignment vertical="center" wrapText="1"/>
      <protection/>
    </xf>
    <xf numFmtId="0" fontId="8" fillId="0" borderId="12" xfId="53" applyFont="1" applyBorder="1" applyAlignment="1" applyProtection="1">
      <alignment horizontal="center" wrapText="1"/>
      <protection/>
    </xf>
    <xf numFmtId="174" fontId="8" fillId="0" borderId="12" xfId="53" applyNumberFormat="1" applyFont="1" applyBorder="1" applyAlignment="1" applyProtection="1">
      <alignment horizontal="center"/>
      <protection/>
    </xf>
    <xf numFmtId="49" fontId="3" fillId="0" borderId="12" xfId="53" applyNumberFormat="1" applyFont="1" applyBorder="1" applyAlignment="1" applyProtection="1">
      <alignment horizontal="center"/>
      <protection/>
    </xf>
    <xf numFmtId="49" fontId="8" fillId="0" borderId="12" xfId="53" applyNumberFormat="1" applyFont="1" applyBorder="1" applyAlignment="1" applyProtection="1">
      <alignment horizontal="center"/>
      <protection/>
    </xf>
    <xf numFmtId="0" fontId="14" fillId="0" borderId="12" xfId="53" applyFont="1" applyBorder="1" applyAlignment="1" applyProtection="1">
      <alignment vertical="center" wrapText="1"/>
      <protection/>
    </xf>
    <xf numFmtId="0" fontId="8" fillId="33" borderId="12"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protection/>
    </xf>
    <xf numFmtId="49" fontId="3" fillId="0" borderId="12" xfId="53" applyNumberFormat="1" applyFont="1" applyBorder="1" applyAlignment="1" applyProtection="1">
      <alignment horizontal="center"/>
      <protection/>
    </xf>
    <xf numFmtId="0" fontId="3" fillId="0" borderId="12" xfId="53" applyFont="1" applyBorder="1" applyAlignment="1" applyProtection="1">
      <alignment wrapText="1"/>
      <protection/>
    </xf>
    <xf numFmtId="0" fontId="3" fillId="0" borderId="12" xfId="53" applyFont="1" applyBorder="1" applyAlignment="1" applyProtection="1">
      <alignment horizontal="center"/>
      <protection/>
    </xf>
    <xf numFmtId="0" fontId="15" fillId="33" borderId="12" xfId="0" applyFont="1" applyFill="1" applyBorder="1" applyAlignment="1" applyProtection="1">
      <alignment horizontal="center" vertical="center"/>
      <protection hidden="1"/>
    </xf>
    <xf numFmtId="0" fontId="3" fillId="0" borderId="12" xfId="0" applyFont="1" applyBorder="1" applyAlignment="1" applyProtection="1">
      <alignment horizontal="center"/>
      <protection/>
    </xf>
    <xf numFmtId="0" fontId="8" fillId="33" borderId="12" xfId="0" applyFont="1" applyFill="1" applyBorder="1" applyAlignment="1" applyProtection="1">
      <alignment horizontal="center"/>
      <protection hidden="1"/>
    </xf>
    <xf numFmtId="0" fontId="3" fillId="33" borderId="12" xfId="0" applyFont="1" applyFill="1" applyBorder="1" applyAlignment="1" applyProtection="1">
      <alignment horizontal="center"/>
      <protection hidden="1"/>
    </xf>
    <xf numFmtId="0" fontId="3" fillId="33" borderId="13" xfId="0" applyFont="1" applyFill="1" applyBorder="1" applyAlignment="1" applyProtection="1">
      <alignment horizontal="center"/>
      <protection hidden="1"/>
    </xf>
    <xf numFmtId="0" fontId="16" fillId="0" borderId="0" xfId="0" applyFont="1" applyAlignment="1" applyProtection="1">
      <alignment vertical="center"/>
      <protection/>
    </xf>
    <xf numFmtId="0" fontId="16" fillId="0" borderId="0" xfId="0" applyFont="1" applyAlignment="1" applyProtection="1">
      <alignment horizontal="center"/>
      <protection/>
    </xf>
    <xf numFmtId="0" fontId="16" fillId="0" borderId="0" xfId="0" applyFont="1" applyBorder="1" applyAlignment="1" applyProtection="1">
      <alignment/>
      <protection/>
    </xf>
    <xf numFmtId="0" fontId="17" fillId="0" borderId="0" xfId="0" applyFont="1" applyAlignment="1">
      <alignment/>
    </xf>
    <xf numFmtId="0" fontId="2" fillId="33" borderId="0" xfId="0" applyFont="1" applyFill="1" applyAlignment="1" applyProtection="1">
      <alignment horizontal="center" vertical="center"/>
      <protection/>
    </xf>
    <xf numFmtId="0" fontId="1" fillId="0" borderId="0" xfId="0" applyFont="1" applyBorder="1" applyAlignment="1" applyProtection="1">
      <alignment horizontal="right"/>
      <protection/>
    </xf>
    <xf numFmtId="0" fontId="8" fillId="0" borderId="13" xfId="0" applyFont="1" applyFill="1" applyBorder="1" applyAlignment="1" applyProtection="1">
      <alignment vertical="center" wrapText="1"/>
      <protection/>
    </xf>
    <xf numFmtId="0" fontId="8" fillId="33" borderId="13" xfId="0" applyFont="1" applyFill="1" applyBorder="1" applyAlignment="1" applyProtection="1">
      <alignment horizontal="center"/>
      <protection hidden="1"/>
    </xf>
    <xf numFmtId="0" fontId="5" fillId="0" borderId="13" xfId="0" applyFont="1" applyBorder="1" applyAlignment="1" applyProtection="1">
      <alignment horizontal="center"/>
      <protection/>
    </xf>
    <xf numFmtId="0" fontId="18" fillId="0" borderId="0" xfId="0" applyFont="1" applyAlignment="1">
      <alignment/>
    </xf>
    <xf numFmtId="0" fontId="8" fillId="0" borderId="14" xfId="0" applyFont="1" applyFill="1" applyBorder="1" applyAlignment="1" applyProtection="1">
      <alignment vertical="center" wrapText="1"/>
      <protection/>
    </xf>
    <xf numFmtId="0" fontId="8" fillId="33" borderId="14" xfId="0" applyFont="1" applyFill="1" applyBorder="1" applyAlignment="1" applyProtection="1">
      <alignment horizontal="center"/>
      <protection hidden="1"/>
    </xf>
    <xf numFmtId="0" fontId="1" fillId="0" borderId="14" xfId="0" applyFont="1" applyBorder="1" applyAlignment="1" applyProtection="1">
      <alignment horizontal="center"/>
      <protection/>
    </xf>
    <xf numFmtId="3" fontId="16" fillId="0" borderId="0" xfId="0" applyNumberFormat="1" applyFon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Alignment="1">
      <alignment/>
    </xf>
    <xf numFmtId="49" fontId="8" fillId="0" borderId="12" xfId="53" applyNumberFormat="1" applyFont="1" applyBorder="1" applyAlignment="1" applyProtection="1">
      <alignment horizontal="center"/>
      <protection/>
    </xf>
    <xf numFmtId="0" fontId="8" fillId="0" borderId="15" xfId="53" applyFont="1" applyBorder="1" applyAlignment="1" applyProtection="1">
      <alignment horizontal="center" wrapText="1"/>
      <protection/>
    </xf>
    <xf numFmtId="0" fontId="19" fillId="0" borderId="12" xfId="0" applyFont="1" applyFill="1" applyBorder="1" applyAlignment="1">
      <alignment horizontal="left" wrapText="1"/>
    </xf>
    <xf numFmtId="0" fontId="9" fillId="0" borderId="12" xfId="0" applyFont="1" applyFill="1" applyBorder="1" applyAlignment="1">
      <alignment horizontal="left" wrapText="1"/>
    </xf>
    <xf numFmtId="0" fontId="2" fillId="33" borderId="0" xfId="0" applyFont="1" applyFill="1" applyBorder="1" applyAlignment="1" applyProtection="1">
      <alignment horizontal="center" vertical="center"/>
      <protection/>
    </xf>
    <xf numFmtId="4" fontId="10" fillId="33" borderId="12" xfId="0" applyNumberFormat="1" applyFont="1" applyFill="1" applyBorder="1" applyAlignment="1" applyProtection="1">
      <alignment horizontal="right"/>
      <protection/>
    </xf>
    <xf numFmtId="4" fontId="3" fillId="33" borderId="12" xfId="0" applyNumberFormat="1" applyFont="1" applyFill="1" applyBorder="1" applyAlignment="1" applyProtection="1">
      <alignment horizontal="right"/>
      <protection locked="0"/>
    </xf>
    <xf numFmtId="4" fontId="10" fillId="33" borderId="12" xfId="0" applyNumberFormat="1" applyFont="1" applyFill="1" applyBorder="1" applyAlignment="1" applyProtection="1">
      <alignment horizontal="right"/>
      <protection locked="0"/>
    </xf>
    <xf numFmtId="4" fontId="3" fillId="33" borderId="12" xfId="0" applyNumberFormat="1" applyFont="1" applyFill="1" applyBorder="1" applyAlignment="1" applyProtection="1">
      <alignment horizontal="right"/>
      <protection/>
    </xf>
    <xf numFmtId="4" fontId="3" fillId="0" borderId="12" xfId="53" applyNumberFormat="1" applyFont="1" applyBorder="1" applyAlignment="1" applyProtection="1">
      <alignment horizontal="right"/>
      <protection/>
    </xf>
    <xf numFmtId="4" fontId="3" fillId="0" borderId="14" xfId="53" applyNumberFormat="1" applyFont="1" applyBorder="1" applyAlignment="1" applyProtection="1">
      <alignment horizontal="right"/>
      <protection/>
    </xf>
    <xf numFmtId="4" fontId="8" fillId="0" borderId="13" xfId="53" applyNumberFormat="1" applyFont="1" applyBorder="1" applyAlignment="1" applyProtection="1">
      <alignment horizontal="right"/>
      <protection/>
    </xf>
    <xf numFmtId="4" fontId="3" fillId="0" borderId="13" xfId="53" applyNumberFormat="1" applyFont="1" applyBorder="1" applyAlignment="1" applyProtection="1">
      <alignment horizontal="right"/>
      <protection/>
    </xf>
    <xf numFmtId="4" fontId="10" fillId="0" borderId="12" xfId="0" applyNumberFormat="1" applyFont="1" applyFill="1" applyBorder="1" applyAlignment="1" applyProtection="1">
      <alignment horizontal="right"/>
      <protection/>
    </xf>
    <xf numFmtId="4" fontId="3" fillId="0" borderId="12" xfId="0" applyNumberFormat="1" applyFont="1" applyFill="1" applyBorder="1" applyAlignment="1" applyProtection="1">
      <alignment horizontal="right"/>
      <protection locked="0"/>
    </xf>
    <xf numFmtId="4" fontId="10" fillId="0" borderId="12" xfId="0" applyNumberFormat="1" applyFont="1" applyFill="1" applyBorder="1" applyAlignment="1" applyProtection="1">
      <alignment horizontal="right"/>
      <protection locked="0"/>
    </xf>
    <xf numFmtId="4" fontId="10" fillId="33" borderId="13" xfId="0" applyNumberFormat="1" applyFont="1" applyFill="1" applyBorder="1" applyAlignment="1" applyProtection="1">
      <alignment horizontal="right"/>
      <protection/>
    </xf>
    <xf numFmtId="0" fontId="8" fillId="0" borderId="12" xfId="53" applyFont="1" applyBorder="1" applyAlignment="1" applyProtection="1">
      <alignment horizontal="left" wrapText="1"/>
      <protection/>
    </xf>
    <xf numFmtId="4" fontId="1" fillId="0" borderId="0" xfId="0" applyNumberFormat="1" applyFont="1" applyBorder="1" applyAlignment="1" applyProtection="1">
      <alignment/>
      <protection/>
    </xf>
    <xf numFmtId="0" fontId="15" fillId="33" borderId="12" xfId="0" applyFont="1" applyFill="1" applyBorder="1" applyAlignment="1" applyProtection="1">
      <alignment horizontal="left" vertical="center"/>
      <protection hidden="1"/>
    </xf>
    <xf numFmtId="0" fontId="8" fillId="0" borderId="12" xfId="0" applyFont="1" applyBorder="1" applyAlignment="1" applyProtection="1">
      <alignment horizontal="center"/>
      <protection/>
    </xf>
    <xf numFmtId="0" fontId="9" fillId="33" borderId="12" xfId="0" applyFont="1" applyFill="1" applyBorder="1" applyAlignment="1" applyProtection="1">
      <alignment horizontal="left" vertical="center"/>
      <protection hidden="1"/>
    </xf>
    <xf numFmtId="4" fontId="0" fillId="0" borderId="0" xfId="0" applyNumberFormat="1" applyAlignment="1">
      <alignment/>
    </xf>
    <xf numFmtId="0" fontId="22" fillId="0" borderId="0" xfId="0" applyFont="1" applyBorder="1" applyAlignment="1" applyProtection="1">
      <alignment/>
      <protection/>
    </xf>
    <xf numFmtId="0" fontId="10" fillId="33" borderId="12" xfId="0" applyNumberFormat="1" applyFont="1" applyFill="1" applyBorder="1" applyAlignment="1" applyProtection="1">
      <alignment horizontal="right"/>
      <protection/>
    </xf>
    <xf numFmtId="0" fontId="3" fillId="33" borderId="12" xfId="0" applyFont="1" applyFill="1" applyBorder="1" applyAlignment="1" applyProtection="1">
      <alignment horizontal="left" vertical="center" wrapText="1"/>
      <protection/>
    </xf>
    <xf numFmtId="0" fontId="3" fillId="33" borderId="12" xfId="0" applyFont="1" applyFill="1" applyBorder="1" applyAlignment="1" applyProtection="1">
      <alignment horizontal="center"/>
      <protection/>
    </xf>
    <xf numFmtId="0" fontId="3" fillId="0" borderId="14" xfId="0" applyFont="1" applyFill="1" applyBorder="1" applyAlignment="1" applyProtection="1">
      <alignment vertical="center" wrapText="1"/>
      <protection/>
    </xf>
    <xf numFmtId="0" fontId="3" fillId="33" borderId="14" xfId="0" applyFont="1" applyFill="1" applyBorder="1" applyAlignment="1" applyProtection="1">
      <alignment horizontal="center"/>
      <protection hidden="1"/>
    </xf>
    <xf numFmtId="4" fontId="59" fillId="33" borderId="12" xfId="0" applyNumberFormat="1" applyFont="1" applyFill="1" applyBorder="1" applyAlignment="1" applyProtection="1">
      <alignment horizontal="right"/>
      <protection/>
    </xf>
    <xf numFmtId="4" fontId="59" fillId="33" borderId="12" xfId="0" applyNumberFormat="1" applyFont="1" applyFill="1" applyBorder="1" applyAlignment="1" applyProtection="1">
      <alignment horizontal="right"/>
      <protection locked="0"/>
    </xf>
    <xf numFmtId="0" fontId="13" fillId="0" borderId="0" xfId="0" applyFont="1" applyAlignment="1">
      <alignment horizontal="center"/>
    </xf>
    <xf numFmtId="49" fontId="4" fillId="33" borderId="10" xfId="0" applyNumberFormat="1" applyFont="1" applyFill="1" applyBorder="1" applyAlignment="1" applyProtection="1">
      <alignment horizontal="center" vertical="center" wrapText="1"/>
      <protection/>
    </xf>
    <xf numFmtId="49" fontId="4" fillId="33" borderId="16" xfId="0" applyNumberFormat="1" applyFont="1" applyFill="1" applyBorder="1" applyAlignment="1" applyProtection="1">
      <alignment horizontal="center" vertical="center" wrapText="1"/>
      <protection/>
    </xf>
    <xf numFmtId="49" fontId="7" fillId="33" borderId="16" xfId="0" applyNumberFormat="1" applyFont="1" applyFill="1" applyBorder="1" applyAlignment="1" applyProtection="1">
      <alignment horizontal="center" vertical="center" wrapText="1"/>
      <protection/>
    </xf>
    <xf numFmtId="49" fontId="7" fillId="33" borderId="17" xfId="0" applyNumberFormat="1" applyFont="1" applyFill="1" applyBorder="1" applyAlignment="1" applyProtection="1">
      <alignment horizontal="center" vertical="center" wrapText="1"/>
      <protection/>
    </xf>
    <xf numFmtId="49" fontId="7" fillId="33" borderId="18" xfId="0" applyNumberFormat="1" applyFont="1" applyFill="1" applyBorder="1" applyAlignment="1" applyProtection="1">
      <alignment horizontal="center" vertical="center" wrapText="1"/>
      <protection/>
    </xf>
    <xf numFmtId="49" fontId="8" fillId="33" borderId="16" xfId="0" applyNumberFormat="1" applyFont="1" applyFill="1" applyBorder="1" applyAlignment="1" applyProtection="1">
      <alignment horizontal="center" vertical="center" wrapText="1"/>
      <protection/>
    </xf>
    <xf numFmtId="49" fontId="8" fillId="33" borderId="17" xfId="0" applyNumberFormat="1" applyFont="1" applyFill="1" applyBorder="1" applyAlignment="1" applyProtection="1">
      <alignment horizontal="center" vertical="center" wrapText="1"/>
      <protection/>
    </xf>
    <xf numFmtId="49" fontId="8" fillId="33" borderId="18" xfId="0" applyNumberFormat="1" applyFont="1" applyFill="1" applyBorder="1" applyAlignment="1" applyProtection="1">
      <alignment horizontal="center" vertical="center" wrapText="1"/>
      <protection/>
    </xf>
    <xf numFmtId="0" fontId="41" fillId="0" borderId="0" xfId="0" applyFont="1" applyBorder="1" applyAlignment="1" applyProtection="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95"/>
  <sheetViews>
    <sheetView showZeros="0" zoomScale="75" zoomScaleNormal="75" zoomScalePageLayoutView="0" workbookViewId="0" topLeftCell="A1">
      <selection activeCell="E3" sqref="E3"/>
    </sheetView>
  </sheetViews>
  <sheetFormatPr defaultColWidth="9.00390625" defaultRowHeight="12.75"/>
  <cols>
    <col min="1" max="1" width="75.75390625" style="18" customWidth="1"/>
    <col min="2" max="2" width="12.75390625" style="17" customWidth="1"/>
    <col min="3" max="3" width="8.625" style="17" hidden="1" customWidth="1"/>
    <col min="4" max="4" width="18.125" style="1" customWidth="1"/>
    <col min="5" max="5" width="15.875" style="1" customWidth="1"/>
    <col min="6" max="6" width="18.875" style="1" customWidth="1"/>
    <col min="7" max="7" width="15.75390625" style="0" bestFit="1" customWidth="1"/>
  </cols>
  <sheetData>
    <row r="1" spans="4:6" s="38" customFormat="1" ht="20.25">
      <c r="D1" s="37"/>
      <c r="E1" s="74" t="s">
        <v>175</v>
      </c>
      <c r="F1" s="74"/>
    </row>
    <row r="2" spans="4:6" s="38" customFormat="1" ht="20.25">
      <c r="D2" s="37"/>
      <c r="E2" s="74" t="s">
        <v>17</v>
      </c>
      <c r="F2" s="74"/>
    </row>
    <row r="3" spans="1:6" s="38" customFormat="1" ht="20.25" customHeight="1">
      <c r="A3" s="55"/>
      <c r="B3" s="55"/>
      <c r="C3" s="39"/>
      <c r="D3" s="37"/>
      <c r="E3" s="91" t="s">
        <v>279</v>
      </c>
      <c r="F3" s="74"/>
    </row>
    <row r="4" spans="1:3" ht="12.75">
      <c r="A4"/>
      <c r="B4"/>
      <c r="C4"/>
    </row>
    <row r="5" spans="1:6" ht="18">
      <c r="A5" s="82" t="s">
        <v>18</v>
      </c>
      <c r="B5" s="82"/>
      <c r="C5" s="82"/>
      <c r="D5" s="82"/>
      <c r="E5" s="82"/>
      <c r="F5" s="82"/>
    </row>
    <row r="6" spans="1:6" ht="14.25">
      <c r="A6" s="2"/>
      <c r="B6" s="3"/>
      <c r="C6" s="3"/>
      <c r="F6" s="40" t="s">
        <v>25</v>
      </c>
    </row>
    <row r="7" spans="1:6" ht="12.75" customHeight="1">
      <c r="A7" s="83" t="s">
        <v>24</v>
      </c>
      <c r="B7" s="85" t="s">
        <v>26</v>
      </c>
      <c r="C7" s="85" t="s">
        <v>27</v>
      </c>
      <c r="D7" s="88" t="s">
        <v>21</v>
      </c>
      <c r="E7" s="88" t="s">
        <v>22</v>
      </c>
      <c r="F7" s="88" t="s">
        <v>28</v>
      </c>
    </row>
    <row r="8" spans="1:6" ht="12.75" customHeight="1">
      <c r="A8" s="83"/>
      <c r="B8" s="86"/>
      <c r="C8" s="86"/>
      <c r="D8" s="89"/>
      <c r="E8" s="89" t="s">
        <v>29</v>
      </c>
      <c r="F8" s="89" t="s">
        <v>29</v>
      </c>
    </row>
    <row r="9" spans="1:6" ht="12.75" customHeight="1">
      <c r="A9" s="83"/>
      <c r="B9" s="86"/>
      <c r="C9" s="86"/>
      <c r="D9" s="89"/>
      <c r="E9" s="89"/>
      <c r="F9" s="89"/>
    </row>
    <row r="10" spans="1:6" ht="9.75" customHeight="1">
      <c r="A10" s="84"/>
      <c r="B10" s="87"/>
      <c r="C10" s="87"/>
      <c r="D10" s="90"/>
      <c r="E10" s="90"/>
      <c r="F10" s="90"/>
    </row>
    <row r="11" spans="1:6" ht="14.25">
      <c r="A11" s="4">
        <v>1</v>
      </c>
      <c r="B11" s="5">
        <v>2</v>
      </c>
      <c r="C11" s="5" t="s">
        <v>30</v>
      </c>
      <c r="D11" s="6">
        <v>3</v>
      </c>
      <c r="E11" s="7" t="s">
        <v>19</v>
      </c>
      <c r="F11" s="7" t="s">
        <v>20</v>
      </c>
    </row>
    <row r="12" spans="1:6" ht="16.5">
      <c r="A12" s="20" t="s">
        <v>35</v>
      </c>
      <c r="B12" s="21">
        <v>10000</v>
      </c>
      <c r="C12" s="10"/>
      <c r="D12" s="56">
        <f>D13</f>
        <v>5845846.21</v>
      </c>
      <c r="E12" s="56">
        <f>E13</f>
        <v>7398.07</v>
      </c>
      <c r="F12" s="57">
        <f aca="true" t="shared" si="0" ref="F12:F52">SUM(D12:E12)</f>
        <v>5853244.28</v>
      </c>
    </row>
    <row r="13" spans="1:6" ht="16.5">
      <c r="A13" s="8" t="s">
        <v>37</v>
      </c>
      <c r="B13" s="22" t="s">
        <v>38</v>
      </c>
      <c r="C13" s="10" t="s">
        <v>36</v>
      </c>
      <c r="D13" s="56">
        <v>5845846.21</v>
      </c>
      <c r="E13" s="59">
        <v>7398.07</v>
      </c>
      <c r="F13" s="57">
        <f t="shared" si="0"/>
        <v>5853244.28</v>
      </c>
    </row>
    <row r="14" spans="1:6" ht="16.5" hidden="1">
      <c r="A14" s="20" t="s">
        <v>39</v>
      </c>
      <c r="B14" s="23" t="s">
        <v>40</v>
      </c>
      <c r="C14" s="10"/>
      <c r="D14" s="56">
        <f>D15</f>
        <v>0</v>
      </c>
      <c r="E14" s="56">
        <f>E15</f>
        <v>0</v>
      </c>
      <c r="F14" s="56">
        <f t="shared" si="0"/>
        <v>0</v>
      </c>
    </row>
    <row r="15" spans="1:6" ht="16.5" hidden="1">
      <c r="A15" s="8" t="s">
        <v>42</v>
      </c>
      <c r="B15" s="22" t="s">
        <v>43</v>
      </c>
      <c r="C15" s="10" t="s">
        <v>44</v>
      </c>
      <c r="D15" s="56"/>
      <c r="E15" s="59">
        <v>0</v>
      </c>
      <c r="F15" s="57">
        <f t="shared" si="0"/>
        <v>0</v>
      </c>
    </row>
    <row r="16" spans="1:6" ht="16.5">
      <c r="A16" s="20" t="s">
        <v>45</v>
      </c>
      <c r="B16" s="23" t="s">
        <v>46</v>
      </c>
      <c r="C16" s="10"/>
      <c r="D16" s="56">
        <v>9534991.22</v>
      </c>
      <c r="E16" s="59">
        <v>885997.89</v>
      </c>
      <c r="F16" s="56">
        <f>SUM(D16:E16)</f>
        <v>10420989.110000001</v>
      </c>
    </row>
    <row r="17" spans="1:6" ht="16.5">
      <c r="A17" s="20" t="s">
        <v>47</v>
      </c>
      <c r="B17" s="23" t="s">
        <v>48</v>
      </c>
      <c r="C17" s="10"/>
      <c r="D17" s="56">
        <v>38279672.31</v>
      </c>
      <c r="E17" s="59">
        <v>942144.81</v>
      </c>
      <c r="F17" s="56">
        <f t="shared" si="0"/>
        <v>39221817.120000005</v>
      </c>
    </row>
    <row r="18" spans="1:6" ht="16.5">
      <c r="A18" s="20" t="s">
        <v>116</v>
      </c>
      <c r="B18" s="23" t="s">
        <v>117</v>
      </c>
      <c r="C18" s="10"/>
      <c r="D18" s="56">
        <f>SUM(D23:D31)</f>
        <v>3384209.7700000005</v>
      </c>
      <c r="E18" s="59">
        <f>SUM(E23:E31)</f>
        <v>6518.32</v>
      </c>
      <c r="F18" s="56">
        <f t="shared" si="0"/>
        <v>3390728.0900000003</v>
      </c>
    </row>
    <row r="19" spans="1:6" ht="66.75" customHeight="1" hidden="1">
      <c r="A19" s="8" t="s">
        <v>243</v>
      </c>
      <c r="B19" s="22" t="s">
        <v>118</v>
      </c>
      <c r="C19" s="10"/>
      <c r="D19" s="56"/>
      <c r="E19" s="59"/>
      <c r="F19" s="56"/>
    </row>
    <row r="20" spans="1:6" ht="31.5" hidden="1">
      <c r="A20" s="8" t="s">
        <v>121</v>
      </c>
      <c r="B20" s="22" t="s">
        <v>119</v>
      </c>
      <c r="C20" s="10"/>
      <c r="D20" s="56"/>
      <c r="E20" s="59"/>
      <c r="F20" s="56"/>
    </row>
    <row r="21" spans="1:6" ht="31.5" hidden="1">
      <c r="A21" s="8" t="s">
        <v>121</v>
      </c>
      <c r="B21" s="22" t="s">
        <v>122</v>
      </c>
      <c r="C21" s="10" t="s">
        <v>120</v>
      </c>
      <c r="D21" s="57"/>
      <c r="E21" s="57"/>
      <c r="F21" s="57">
        <f t="shared" si="0"/>
        <v>0</v>
      </c>
    </row>
    <row r="22" spans="1:6" ht="16.5" hidden="1">
      <c r="A22" s="8" t="s">
        <v>126</v>
      </c>
      <c r="B22" s="22" t="s">
        <v>127</v>
      </c>
      <c r="C22" s="10" t="s">
        <v>120</v>
      </c>
      <c r="D22" s="57"/>
      <c r="E22" s="57"/>
      <c r="F22" s="57">
        <f t="shared" si="0"/>
        <v>0</v>
      </c>
    </row>
    <row r="23" spans="1:6" ht="16.5">
      <c r="A23" s="8" t="s">
        <v>150</v>
      </c>
      <c r="B23" s="22" t="s">
        <v>151</v>
      </c>
      <c r="C23" s="10">
        <v>1061</v>
      </c>
      <c r="D23" s="57">
        <v>686482</v>
      </c>
      <c r="E23" s="57"/>
      <c r="F23" s="57">
        <f t="shared" si="0"/>
        <v>686482</v>
      </c>
    </row>
    <row r="24" spans="1:6" ht="16.5" hidden="1">
      <c r="A24" s="8" t="s">
        <v>11</v>
      </c>
      <c r="B24" s="22" t="s">
        <v>12</v>
      </c>
      <c r="C24" s="10"/>
      <c r="D24" s="57"/>
      <c r="E24" s="57"/>
      <c r="F24" s="57">
        <f t="shared" si="0"/>
        <v>0</v>
      </c>
    </row>
    <row r="25" spans="1:6" ht="18" customHeight="1">
      <c r="A25" s="8" t="s">
        <v>13</v>
      </c>
      <c r="B25" s="22" t="s">
        <v>155</v>
      </c>
      <c r="C25" s="10"/>
      <c r="D25" s="57">
        <v>130931.76</v>
      </c>
      <c r="E25" s="57"/>
      <c r="F25" s="57">
        <f t="shared" si="0"/>
        <v>130931.76</v>
      </c>
    </row>
    <row r="26" spans="1:6" ht="18" customHeight="1">
      <c r="A26" s="8" t="s">
        <v>14</v>
      </c>
      <c r="B26" s="22" t="s">
        <v>156</v>
      </c>
      <c r="C26" s="10"/>
      <c r="D26" s="57">
        <v>29874.61</v>
      </c>
      <c r="E26" s="57"/>
      <c r="F26" s="57">
        <f t="shared" si="0"/>
        <v>29874.61</v>
      </c>
    </row>
    <row r="27" spans="1:6" ht="18" customHeight="1">
      <c r="A27" s="8" t="s">
        <v>157</v>
      </c>
      <c r="B27" s="22" t="s">
        <v>158</v>
      </c>
      <c r="C27" s="10">
        <v>1040</v>
      </c>
      <c r="D27" s="57">
        <v>9500</v>
      </c>
      <c r="E27" s="57"/>
      <c r="F27" s="57">
        <f t="shared" si="0"/>
        <v>9500</v>
      </c>
    </row>
    <row r="28" spans="1:6" ht="16.5" customHeight="1" hidden="1">
      <c r="A28" s="8" t="s">
        <v>159</v>
      </c>
      <c r="B28" s="22" t="s">
        <v>160</v>
      </c>
      <c r="C28" s="10"/>
      <c r="D28" s="57"/>
      <c r="E28" s="57"/>
      <c r="F28" s="57">
        <f t="shared" si="0"/>
        <v>0</v>
      </c>
    </row>
    <row r="29" spans="1:6" ht="47.25" hidden="1">
      <c r="A29" s="8" t="s">
        <v>253</v>
      </c>
      <c r="B29" s="22" t="s">
        <v>160</v>
      </c>
      <c r="C29" s="10"/>
      <c r="D29" s="57"/>
      <c r="E29" s="57"/>
      <c r="F29" s="57">
        <f t="shared" si="0"/>
        <v>0</v>
      </c>
    </row>
    <row r="30" spans="1:6" ht="18" customHeight="1">
      <c r="A30" s="8" t="s">
        <v>161</v>
      </c>
      <c r="B30" s="22" t="s">
        <v>162</v>
      </c>
      <c r="C30" s="10">
        <v>1020</v>
      </c>
      <c r="D30" s="57">
        <v>2496096.47</v>
      </c>
      <c r="E30" s="57">
        <v>6518.32</v>
      </c>
      <c r="F30" s="57">
        <f t="shared" si="0"/>
        <v>2502614.79</v>
      </c>
    </row>
    <row r="31" spans="1:6" ht="17.25" customHeight="1">
      <c r="A31" s="8" t="s">
        <v>164</v>
      </c>
      <c r="B31" s="22" t="s">
        <v>165</v>
      </c>
      <c r="C31" s="10">
        <v>1030</v>
      </c>
      <c r="D31" s="57">
        <v>31324.93</v>
      </c>
      <c r="E31" s="57"/>
      <c r="F31" s="57">
        <f t="shared" si="0"/>
        <v>31324.93</v>
      </c>
    </row>
    <row r="32" spans="1:6" ht="16.5">
      <c r="A32" s="20" t="s">
        <v>170</v>
      </c>
      <c r="B32" s="23" t="s">
        <v>171</v>
      </c>
      <c r="C32" s="10"/>
      <c r="D32" s="56">
        <f>D33+D36</f>
        <v>6251174.19</v>
      </c>
      <c r="E32" s="56">
        <f>SUM(E33:E38)</f>
        <v>7001</v>
      </c>
      <c r="F32" s="56">
        <f t="shared" si="0"/>
        <v>6258175.19</v>
      </c>
    </row>
    <row r="33" spans="1:6" ht="16.5">
      <c r="A33" s="8" t="s">
        <v>173</v>
      </c>
      <c r="B33" s="22" t="s">
        <v>174</v>
      </c>
      <c r="C33" s="10" t="s">
        <v>172</v>
      </c>
      <c r="D33" s="56">
        <v>1006578.37</v>
      </c>
      <c r="E33" s="57"/>
      <c r="F33" s="57">
        <f t="shared" si="0"/>
        <v>1006578.37</v>
      </c>
    </row>
    <row r="34" spans="1:6" ht="16.5" hidden="1">
      <c r="A34" s="8" t="s">
        <v>219</v>
      </c>
      <c r="B34" s="22" t="s">
        <v>218</v>
      </c>
      <c r="C34" s="10"/>
      <c r="D34" s="57"/>
      <c r="E34" s="57"/>
      <c r="F34" s="57">
        <f t="shared" si="0"/>
        <v>0</v>
      </c>
    </row>
    <row r="35" spans="1:6" ht="31.5" hidden="1">
      <c r="A35" s="8" t="s">
        <v>263</v>
      </c>
      <c r="B35" s="22" t="s">
        <v>262</v>
      </c>
      <c r="C35" s="10"/>
      <c r="D35" s="57"/>
      <c r="E35" s="57"/>
      <c r="F35" s="57">
        <f t="shared" si="0"/>
        <v>0</v>
      </c>
    </row>
    <row r="36" spans="1:6" ht="16.5">
      <c r="A36" s="8" t="s">
        <v>184</v>
      </c>
      <c r="B36" s="22" t="s">
        <v>185</v>
      </c>
      <c r="C36" s="10" t="s">
        <v>183</v>
      </c>
      <c r="D36" s="57">
        <v>5244595.82</v>
      </c>
      <c r="E36" s="57">
        <v>7001</v>
      </c>
      <c r="F36" s="57">
        <f t="shared" si="0"/>
        <v>5251596.82</v>
      </c>
    </row>
    <row r="37" spans="1:6" ht="31.5" hidden="1">
      <c r="A37" s="8" t="s">
        <v>230</v>
      </c>
      <c r="B37" s="22" t="s">
        <v>229</v>
      </c>
      <c r="C37" s="10"/>
      <c r="D37" s="57"/>
      <c r="E37" s="57"/>
      <c r="F37" s="57">
        <f t="shared" si="0"/>
        <v>0</v>
      </c>
    </row>
    <row r="38" spans="1:6" ht="33.75" customHeight="1" hidden="1">
      <c r="A38" s="8" t="s">
        <v>271</v>
      </c>
      <c r="B38" s="22" t="s">
        <v>272</v>
      </c>
      <c r="C38" s="10"/>
      <c r="D38" s="57"/>
      <c r="E38" s="57"/>
      <c r="F38" s="57">
        <f t="shared" si="0"/>
        <v>0</v>
      </c>
    </row>
    <row r="39" spans="1:6" ht="16.5">
      <c r="A39" s="20" t="s">
        <v>187</v>
      </c>
      <c r="B39" s="23" t="s">
        <v>188</v>
      </c>
      <c r="C39" s="10"/>
      <c r="D39" s="56">
        <v>9154289.72</v>
      </c>
      <c r="E39" s="59">
        <v>768878.26</v>
      </c>
      <c r="F39" s="56">
        <f t="shared" si="0"/>
        <v>9923167.98</v>
      </c>
    </row>
    <row r="40" spans="1:6" ht="16.5">
      <c r="A40" s="20" t="s">
        <v>189</v>
      </c>
      <c r="B40" s="23" t="s">
        <v>190</v>
      </c>
      <c r="C40" s="10"/>
      <c r="D40" s="56">
        <v>95015.68</v>
      </c>
      <c r="E40" s="56"/>
      <c r="F40" s="56">
        <f t="shared" si="0"/>
        <v>95015.68</v>
      </c>
    </row>
    <row r="41" spans="1:6" ht="16.5">
      <c r="A41" s="20" t="s">
        <v>192</v>
      </c>
      <c r="B41" s="23" t="s">
        <v>193</v>
      </c>
      <c r="C41" s="10"/>
      <c r="D41" s="56">
        <v>3742968.75</v>
      </c>
      <c r="E41" s="59">
        <v>413871.28</v>
      </c>
      <c r="F41" s="56">
        <f t="shared" si="0"/>
        <v>4156840.0300000003</v>
      </c>
    </row>
    <row r="42" spans="1:6" ht="16.5">
      <c r="A42" s="20" t="s">
        <v>194</v>
      </c>
      <c r="B42" s="23" t="s">
        <v>195</v>
      </c>
      <c r="C42" s="10"/>
      <c r="D42" s="56"/>
      <c r="E42" s="56">
        <v>814683.68</v>
      </c>
      <c r="F42" s="56">
        <f t="shared" si="0"/>
        <v>814683.68</v>
      </c>
    </row>
    <row r="43" spans="1:6" ht="31.5">
      <c r="A43" s="20" t="s">
        <v>196</v>
      </c>
      <c r="B43" s="23" t="s">
        <v>197</v>
      </c>
      <c r="C43" s="10"/>
      <c r="D43" s="56">
        <v>10173848.15</v>
      </c>
      <c r="E43" s="56">
        <v>5341978.12</v>
      </c>
      <c r="F43" s="56">
        <f t="shared" si="0"/>
        <v>15515826.27</v>
      </c>
    </row>
    <row r="44" spans="1:6" ht="16.5" hidden="1">
      <c r="A44" s="20" t="s">
        <v>198</v>
      </c>
      <c r="B44" s="23" t="s">
        <v>199</v>
      </c>
      <c r="C44" s="10"/>
      <c r="D44" s="56"/>
      <c r="E44" s="56"/>
      <c r="F44" s="56">
        <f t="shared" si="0"/>
        <v>0</v>
      </c>
    </row>
    <row r="45" spans="1:6" ht="16.5" hidden="1">
      <c r="A45" s="20" t="s">
        <v>222</v>
      </c>
      <c r="B45" s="23" t="s">
        <v>223</v>
      </c>
      <c r="C45" s="10"/>
      <c r="D45" s="56">
        <f>D46</f>
        <v>0</v>
      </c>
      <c r="E45" s="56"/>
      <c r="F45" s="56">
        <f t="shared" si="0"/>
        <v>0</v>
      </c>
    </row>
    <row r="46" spans="1:6" ht="16.5" hidden="1">
      <c r="A46" s="20" t="s">
        <v>221</v>
      </c>
      <c r="B46" s="23" t="s">
        <v>220</v>
      </c>
      <c r="C46" s="10"/>
      <c r="D46" s="56"/>
      <c r="E46" s="56"/>
      <c r="F46" s="56">
        <f t="shared" si="0"/>
        <v>0</v>
      </c>
    </row>
    <row r="47" spans="1:6" ht="31.5">
      <c r="A47" s="20" t="s">
        <v>200</v>
      </c>
      <c r="B47" s="23">
        <v>210000</v>
      </c>
      <c r="C47" s="10"/>
      <c r="D47" s="56">
        <f>D48+D49</f>
        <v>930868.11</v>
      </c>
      <c r="E47" s="56">
        <f>E48+E49</f>
        <v>13591.880000000001</v>
      </c>
      <c r="F47" s="56">
        <f t="shared" si="0"/>
        <v>944459.99</v>
      </c>
    </row>
    <row r="48" spans="1:6" ht="31.5">
      <c r="A48" s="8" t="s">
        <v>201</v>
      </c>
      <c r="B48" s="22">
        <v>210105</v>
      </c>
      <c r="C48" s="10" t="s">
        <v>41</v>
      </c>
      <c r="D48" s="57">
        <v>477528.63</v>
      </c>
      <c r="E48" s="57">
        <v>12430.12</v>
      </c>
      <c r="F48" s="57">
        <f t="shared" si="0"/>
        <v>489958.75</v>
      </c>
    </row>
    <row r="49" spans="1:6" ht="16.5">
      <c r="A49" s="8" t="s">
        <v>202</v>
      </c>
      <c r="B49" s="22">
        <v>210110</v>
      </c>
      <c r="C49" s="10" t="s">
        <v>41</v>
      </c>
      <c r="D49" s="57">
        <v>453339.48</v>
      </c>
      <c r="E49" s="57">
        <v>1161.76</v>
      </c>
      <c r="F49" s="57">
        <f t="shared" si="0"/>
        <v>454501.24</v>
      </c>
    </row>
    <row r="50" spans="1:6" ht="16.5">
      <c r="A50" s="20" t="s">
        <v>203</v>
      </c>
      <c r="B50" s="23">
        <v>230000</v>
      </c>
      <c r="C50" s="10"/>
      <c r="D50" s="56">
        <v>2039850</v>
      </c>
      <c r="E50" s="56"/>
      <c r="F50" s="56">
        <f t="shared" si="0"/>
        <v>2039850</v>
      </c>
    </row>
    <row r="51" spans="1:6" ht="16.5">
      <c r="A51" s="20" t="s">
        <v>204</v>
      </c>
      <c r="B51" s="23">
        <v>240000</v>
      </c>
      <c r="C51" s="10"/>
      <c r="D51" s="56">
        <f>D52+D53</f>
        <v>0</v>
      </c>
      <c r="E51" s="56">
        <f>E52+E53</f>
        <v>700542.24</v>
      </c>
      <c r="F51" s="56">
        <f t="shared" si="0"/>
        <v>700542.24</v>
      </c>
    </row>
    <row r="52" spans="1:6" ht="16.5" customHeight="1">
      <c r="A52" s="8" t="s">
        <v>205</v>
      </c>
      <c r="B52" s="22">
        <v>240601</v>
      </c>
      <c r="C52" s="10" t="s">
        <v>186</v>
      </c>
      <c r="D52" s="57"/>
      <c r="E52" s="57">
        <v>4545.45</v>
      </c>
      <c r="F52" s="57">
        <f t="shared" si="0"/>
        <v>4545.45</v>
      </c>
    </row>
    <row r="53" spans="1:6" ht="47.25">
      <c r="A53" s="24" t="s">
        <v>206</v>
      </c>
      <c r="B53" s="23">
        <v>240900</v>
      </c>
      <c r="C53" s="10" t="s">
        <v>207</v>
      </c>
      <c r="D53" s="57"/>
      <c r="E53" s="57">
        <v>695996.79</v>
      </c>
      <c r="F53" s="57">
        <f aca="true" t="shared" si="1" ref="F53:F89">SUM(D53:E53)</f>
        <v>695996.79</v>
      </c>
    </row>
    <row r="54" spans="1:6" ht="16.5">
      <c r="A54" s="20" t="s">
        <v>208</v>
      </c>
      <c r="B54" s="23">
        <v>250000</v>
      </c>
      <c r="C54" s="10"/>
      <c r="D54" s="58">
        <f>SUM(D55:D56)</f>
        <v>271971.85</v>
      </c>
      <c r="E54" s="58">
        <f>SUM(E55:E56)</f>
        <v>0</v>
      </c>
      <c r="F54" s="58">
        <f t="shared" si="1"/>
        <v>271971.85</v>
      </c>
    </row>
    <row r="55" spans="1:6" ht="31.5" hidden="1">
      <c r="A55" s="8" t="s">
        <v>241</v>
      </c>
      <c r="B55" s="22" t="s">
        <v>242</v>
      </c>
      <c r="C55" s="10" t="s">
        <v>207</v>
      </c>
      <c r="D55" s="58"/>
      <c r="E55" s="57">
        <v>0</v>
      </c>
      <c r="F55" s="57">
        <f t="shared" si="1"/>
        <v>0</v>
      </c>
    </row>
    <row r="56" spans="1:6" ht="16.5">
      <c r="A56" s="8" t="s">
        <v>209</v>
      </c>
      <c r="B56" s="22">
        <v>250404</v>
      </c>
      <c r="C56" s="10" t="s">
        <v>207</v>
      </c>
      <c r="D56" s="58">
        <v>271971.85</v>
      </c>
      <c r="E56" s="57"/>
      <c r="F56" s="57">
        <f t="shared" si="1"/>
        <v>271971.85</v>
      </c>
    </row>
    <row r="57" spans="1:6" ht="16.5">
      <c r="A57" s="25" t="s">
        <v>210</v>
      </c>
      <c r="B57" s="26">
        <v>900201</v>
      </c>
      <c r="C57" s="10"/>
      <c r="D57" s="58">
        <f>D54+D51+D50+D47+D45+D44+D43+D42+D41+D40+D39+D32+D18+D17+D16+D14+D12</f>
        <v>89704705.96</v>
      </c>
      <c r="E57" s="58">
        <f>E54+E51+E50+E47+E44+E43+E42+E41+E40+E39+E32+E18+E17+E16+E14+E12+E45</f>
        <v>9902605.55</v>
      </c>
      <c r="F57" s="58">
        <f t="shared" si="1"/>
        <v>99607311.50999999</v>
      </c>
    </row>
    <row r="58" spans="1:6" ht="16.5">
      <c r="A58" s="25" t="s">
        <v>211</v>
      </c>
      <c r="B58" s="26">
        <v>250300</v>
      </c>
      <c r="C58" s="10"/>
      <c r="D58" s="59">
        <f>D59+D61+D60</f>
        <v>22602899.14</v>
      </c>
      <c r="E58" s="59">
        <f>E59+E61+E60</f>
        <v>0</v>
      </c>
      <c r="F58" s="59">
        <f t="shared" si="1"/>
        <v>22602899.14</v>
      </c>
    </row>
    <row r="59" spans="1:6" ht="66.75" customHeight="1">
      <c r="A59" s="9" t="s">
        <v>212</v>
      </c>
      <c r="B59" s="27">
        <v>250301</v>
      </c>
      <c r="C59" s="10" t="s">
        <v>213</v>
      </c>
      <c r="D59" s="59">
        <v>22602899.14</v>
      </c>
      <c r="E59" s="57">
        <v>0</v>
      </c>
      <c r="F59" s="57">
        <f t="shared" si="1"/>
        <v>22602899.14</v>
      </c>
    </row>
    <row r="60" spans="1:6" ht="37.5" customHeight="1" hidden="1">
      <c r="A60" s="9" t="s">
        <v>2</v>
      </c>
      <c r="B60" s="27" t="s">
        <v>31</v>
      </c>
      <c r="C60" s="10"/>
      <c r="D60" s="59"/>
      <c r="E60" s="57"/>
      <c r="F60" s="57">
        <f t="shared" si="1"/>
        <v>0</v>
      </c>
    </row>
    <row r="61" spans="1:6" ht="31.5" hidden="1">
      <c r="A61" s="28" t="s">
        <v>226</v>
      </c>
      <c r="B61" s="29">
        <v>250344</v>
      </c>
      <c r="C61" s="10"/>
      <c r="D61" s="57"/>
      <c r="E61" s="57"/>
      <c r="F61" s="57">
        <f>SUM(D61:E61)</f>
        <v>0</v>
      </c>
    </row>
    <row r="62" spans="1:6" ht="16.5">
      <c r="A62" s="25" t="s">
        <v>214</v>
      </c>
      <c r="B62" s="26">
        <v>900202</v>
      </c>
      <c r="C62" s="10"/>
      <c r="D62" s="59">
        <f>D57+D58</f>
        <v>112307605.1</v>
      </c>
      <c r="E62" s="59">
        <f>E57+E58</f>
        <v>9902605.55</v>
      </c>
      <c r="F62" s="59">
        <f t="shared" si="1"/>
        <v>122210210.64999999</v>
      </c>
    </row>
    <row r="63" spans="1:6" ht="16.5" hidden="1">
      <c r="A63" s="25" t="s">
        <v>215</v>
      </c>
      <c r="B63" s="26" t="s">
        <v>216</v>
      </c>
      <c r="C63" s="10"/>
      <c r="D63" s="59"/>
      <c r="E63" s="59">
        <f>E64+E65</f>
        <v>0</v>
      </c>
      <c r="F63" s="59">
        <f t="shared" si="1"/>
        <v>0</v>
      </c>
    </row>
    <row r="64" spans="1:6" ht="31.5" customHeight="1">
      <c r="A64" s="28" t="s">
        <v>217</v>
      </c>
      <c r="B64" s="29">
        <v>250311</v>
      </c>
      <c r="C64" s="10" t="s">
        <v>213</v>
      </c>
      <c r="D64" s="57">
        <v>22445.27</v>
      </c>
      <c r="E64" s="57">
        <v>0</v>
      </c>
      <c r="F64" s="57">
        <f t="shared" si="1"/>
        <v>22445.27</v>
      </c>
    </row>
    <row r="65" spans="1:6" ht="16.5">
      <c r="A65" s="28" t="s">
        <v>33</v>
      </c>
      <c r="B65" s="29">
        <v>250315</v>
      </c>
      <c r="C65" s="10"/>
      <c r="D65" s="57">
        <v>157002298</v>
      </c>
      <c r="E65" s="57"/>
      <c r="F65" s="57">
        <f t="shared" si="1"/>
        <v>157002298</v>
      </c>
    </row>
    <row r="66" spans="1:6" ht="16.5" hidden="1">
      <c r="A66" s="28" t="s">
        <v>265</v>
      </c>
      <c r="B66" s="29">
        <v>250380</v>
      </c>
      <c r="C66" s="10"/>
      <c r="D66" s="57"/>
      <c r="E66" s="57"/>
      <c r="F66" s="57">
        <f t="shared" si="1"/>
        <v>0</v>
      </c>
    </row>
    <row r="67" spans="1:6" ht="16.5">
      <c r="A67" s="25" t="s">
        <v>0</v>
      </c>
      <c r="B67" s="26" t="s">
        <v>1</v>
      </c>
      <c r="C67" s="10"/>
      <c r="D67" s="59">
        <f>D62+D64+D65+D66</f>
        <v>269332348.37</v>
      </c>
      <c r="E67" s="59">
        <f>E62+E64+E65+E66</f>
        <v>9902605.55</v>
      </c>
      <c r="F67" s="59">
        <f>F62+F64+F65+F68</f>
        <v>279234953.91999996</v>
      </c>
    </row>
    <row r="68" spans="1:6" ht="31.5" hidden="1">
      <c r="A68" s="9" t="s">
        <v>2</v>
      </c>
      <c r="B68" s="27">
        <v>250306</v>
      </c>
      <c r="C68" s="10" t="s">
        <v>213</v>
      </c>
      <c r="D68" s="57"/>
      <c r="E68" s="57">
        <v>0</v>
      </c>
      <c r="F68" s="57">
        <f t="shared" si="1"/>
        <v>0</v>
      </c>
    </row>
    <row r="69" spans="1:6" ht="16.5" hidden="1">
      <c r="A69" s="28" t="s">
        <v>265</v>
      </c>
      <c r="B69" s="29">
        <v>250380</v>
      </c>
      <c r="C69" s="10"/>
      <c r="D69" s="57"/>
      <c r="E69" s="57"/>
      <c r="F69" s="57"/>
    </row>
    <row r="70" spans="1:6" ht="18" customHeight="1" hidden="1">
      <c r="A70" s="25" t="s">
        <v>3</v>
      </c>
      <c r="B70" s="26">
        <v>900204</v>
      </c>
      <c r="C70" s="10"/>
      <c r="D70" s="59">
        <f>D67+D68</f>
        <v>269332348.37</v>
      </c>
      <c r="E70" s="59">
        <f>E67+E652+E69</f>
        <v>9902605.55</v>
      </c>
      <c r="F70" s="59">
        <f>SUM(D70:E70)</f>
        <v>279234953.92</v>
      </c>
    </row>
    <row r="71" spans="1:6" ht="16.5" customHeight="1" hidden="1">
      <c r="A71" s="20" t="s">
        <v>259</v>
      </c>
      <c r="B71" s="23">
        <v>250000</v>
      </c>
      <c r="C71" s="10"/>
      <c r="D71" s="58">
        <f>D72</f>
        <v>0</v>
      </c>
      <c r="E71" s="58">
        <v>0</v>
      </c>
      <c r="F71" s="58">
        <f t="shared" si="1"/>
        <v>0</v>
      </c>
    </row>
    <row r="72" spans="1:6" ht="31.5" hidden="1">
      <c r="A72" s="8" t="s">
        <v>4</v>
      </c>
      <c r="B72" s="22">
        <v>250908</v>
      </c>
      <c r="C72" s="10">
        <v>1062</v>
      </c>
      <c r="D72" s="59"/>
      <c r="E72" s="59">
        <v>0</v>
      </c>
      <c r="F72" s="59">
        <f t="shared" si="1"/>
        <v>0</v>
      </c>
    </row>
    <row r="73" spans="1:6" ht="21" customHeight="1">
      <c r="A73" s="25" t="s">
        <v>34</v>
      </c>
      <c r="B73" s="26"/>
      <c r="C73" s="10"/>
      <c r="D73" s="58">
        <f>D70+D71</f>
        <v>269332348.37</v>
      </c>
      <c r="E73" s="58">
        <f>E70+E71</f>
        <v>9902605.55</v>
      </c>
      <c r="F73" s="58">
        <f>SUM(D73:E73)</f>
        <v>279234953.92</v>
      </c>
    </row>
    <row r="74" spans="1:6" ht="21" customHeight="1">
      <c r="A74" s="25" t="s">
        <v>259</v>
      </c>
      <c r="B74" s="26">
        <v>250000</v>
      </c>
      <c r="C74" s="10"/>
      <c r="D74" s="58">
        <f>D75</f>
        <v>0</v>
      </c>
      <c r="E74" s="58">
        <f>E75+E76</f>
        <v>-20108.14</v>
      </c>
      <c r="F74" s="58">
        <f>SUM(D74:E74)</f>
        <v>-20108.14</v>
      </c>
    </row>
    <row r="75" spans="1:6" ht="31.5" hidden="1">
      <c r="A75" s="28" t="s">
        <v>274</v>
      </c>
      <c r="B75" s="29">
        <v>250908</v>
      </c>
      <c r="C75" s="10"/>
      <c r="D75" s="57"/>
      <c r="E75" s="57"/>
      <c r="F75" s="58">
        <f>SUM(D75:E75)</f>
        <v>0</v>
      </c>
    </row>
    <row r="76" spans="1:6" ht="31.5">
      <c r="A76" s="28" t="s">
        <v>275</v>
      </c>
      <c r="B76" s="29">
        <v>250909</v>
      </c>
      <c r="C76" s="10"/>
      <c r="D76" s="57"/>
      <c r="E76" s="57">
        <v>-20108.14</v>
      </c>
      <c r="F76" s="58">
        <f>SUM(D76:E76)</f>
        <v>-20108.14</v>
      </c>
    </row>
    <row r="77" spans="1:7" ht="16.5">
      <c r="A77" s="30" t="s">
        <v>5</v>
      </c>
      <c r="B77" s="31"/>
      <c r="C77" s="11"/>
      <c r="D77" s="59">
        <f>-(D85+D82+D78)</f>
        <v>-6674356.050000001</v>
      </c>
      <c r="E77" s="59">
        <f>-(E85+E82+E78)</f>
        <v>10119976.260000002</v>
      </c>
      <c r="F77" s="59">
        <f t="shared" si="1"/>
        <v>3445620.210000001</v>
      </c>
      <c r="G77" s="73"/>
    </row>
    <row r="78" spans="1:6" ht="16.5" hidden="1">
      <c r="A78" s="70" t="s">
        <v>266</v>
      </c>
      <c r="B78" s="71">
        <v>203000</v>
      </c>
      <c r="C78" s="11"/>
      <c r="D78" s="59"/>
      <c r="E78" s="59">
        <f>E80-E81</f>
        <v>0</v>
      </c>
      <c r="F78" s="59">
        <f t="shared" si="1"/>
        <v>0</v>
      </c>
    </row>
    <row r="79" spans="1:6" ht="16.5" hidden="1">
      <c r="A79" s="72" t="s">
        <v>266</v>
      </c>
      <c r="B79" s="31">
        <v>203500</v>
      </c>
      <c r="C79" s="11"/>
      <c r="D79" s="59"/>
      <c r="E79" s="59"/>
      <c r="F79" s="59">
        <f t="shared" si="1"/>
        <v>0</v>
      </c>
    </row>
    <row r="80" spans="1:6" ht="16.5" hidden="1">
      <c r="A80" s="72" t="s">
        <v>273</v>
      </c>
      <c r="B80" s="31">
        <v>203510</v>
      </c>
      <c r="C80" s="11"/>
      <c r="D80" s="59"/>
      <c r="E80" s="59"/>
      <c r="F80" s="59">
        <f t="shared" si="1"/>
        <v>0</v>
      </c>
    </row>
    <row r="81" spans="1:6" ht="16.5" hidden="1">
      <c r="A81" s="72" t="s">
        <v>267</v>
      </c>
      <c r="B81" s="31">
        <v>203520</v>
      </c>
      <c r="C81" s="11"/>
      <c r="D81" s="59"/>
      <c r="E81" s="59"/>
      <c r="F81" s="59">
        <f t="shared" si="1"/>
        <v>0</v>
      </c>
    </row>
    <row r="82" spans="1:6" ht="31.5" hidden="1">
      <c r="A82" s="13" t="s">
        <v>9</v>
      </c>
      <c r="B82" s="32">
        <v>601000</v>
      </c>
      <c r="C82" s="12"/>
      <c r="D82" s="59">
        <f>D83-D84</f>
        <v>0</v>
      </c>
      <c r="E82" s="59">
        <f>E83-E84</f>
        <v>0</v>
      </c>
      <c r="F82" s="60">
        <f>SUM(D82:E82)</f>
        <v>0</v>
      </c>
    </row>
    <row r="83" spans="1:6" ht="15.75" hidden="1">
      <c r="A83" s="14" t="s">
        <v>10</v>
      </c>
      <c r="B83" s="33">
        <v>601100</v>
      </c>
      <c r="C83" s="12"/>
      <c r="D83" s="60"/>
      <c r="E83" s="60"/>
      <c r="F83" s="60">
        <f t="shared" si="1"/>
        <v>0</v>
      </c>
    </row>
    <row r="84" spans="1:6" ht="15.75" hidden="1">
      <c r="A84" s="14" t="s">
        <v>231</v>
      </c>
      <c r="B84" s="33">
        <v>601200</v>
      </c>
      <c r="C84" s="12"/>
      <c r="D84" s="60"/>
      <c r="E84" s="60"/>
      <c r="F84" s="60">
        <f t="shared" si="1"/>
        <v>0</v>
      </c>
    </row>
    <row r="85" spans="1:6" ht="15.75">
      <c r="A85" s="13" t="s">
        <v>16</v>
      </c>
      <c r="B85" s="32">
        <v>602000</v>
      </c>
      <c r="C85" s="12"/>
      <c r="D85" s="60">
        <f>D86-D87</f>
        <v>6674356.050000001</v>
      </c>
      <c r="E85" s="60">
        <f>E86-E87+E88</f>
        <v>-10119976.260000002</v>
      </c>
      <c r="F85" s="60">
        <f>SUM(D85:E85)</f>
        <v>-3445620.210000001</v>
      </c>
    </row>
    <row r="86" spans="1:6" ht="15.75">
      <c r="A86" s="14" t="s">
        <v>7</v>
      </c>
      <c r="B86" s="33">
        <v>602100</v>
      </c>
      <c r="C86" s="12"/>
      <c r="D86" s="60">
        <v>32780519.07</v>
      </c>
      <c r="E86" s="60">
        <v>9357119.98</v>
      </c>
      <c r="F86" s="60">
        <f t="shared" si="1"/>
        <v>42137639.05</v>
      </c>
    </row>
    <row r="87" spans="1:6" ht="15.75">
      <c r="A87" s="14" t="s">
        <v>8</v>
      </c>
      <c r="B87" s="33">
        <v>602200</v>
      </c>
      <c r="C87" s="12"/>
      <c r="D87" s="60">
        <v>26106163.02</v>
      </c>
      <c r="E87" s="60">
        <v>19474995.69</v>
      </c>
      <c r="F87" s="60">
        <f t="shared" si="1"/>
        <v>45581158.71</v>
      </c>
    </row>
    <row r="88" spans="1:6" ht="15.75">
      <c r="A88" s="78" t="s">
        <v>268</v>
      </c>
      <c r="B88" s="79"/>
      <c r="C88" s="47"/>
      <c r="D88" s="61"/>
      <c r="E88" s="61">
        <v>-2100.55</v>
      </c>
      <c r="F88" s="60">
        <f t="shared" si="1"/>
        <v>-2100.55</v>
      </c>
    </row>
    <row r="89" spans="1:6" ht="23.25" customHeight="1" hidden="1">
      <c r="A89" s="45" t="s">
        <v>6</v>
      </c>
      <c r="B89" s="46">
        <v>603000</v>
      </c>
      <c r="C89" s="47"/>
      <c r="D89" s="61"/>
      <c r="E89" s="61"/>
      <c r="F89" s="60">
        <f t="shared" si="1"/>
        <v>0</v>
      </c>
    </row>
    <row r="90" spans="1:6" s="44" customFormat="1" ht="15.75">
      <c r="A90" s="41" t="s">
        <v>168</v>
      </c>
      <c r="B90" s="42"/>
      <c r="C90" s="43"/>
      <c r="D90" s="62">
        <f>D73+D77+D74</f>
        <v>262657992.32</v>
      </c>
      <c r="E90" s="62">
        <f>E73+E77+E74</f>
        <v>20002473.67</v>
      </c>
      <c r="F90" s="62">
        <f>F73+F77+F74</f>
        <v>282660465.99</v>
      </c>
    </row>
    <row r="91" ht="12.75" hidden="1"/>
    <row r="92" spans="1:6" s="38" customFormat="1" ht="51" customHeight="1">
      <c r="A92" s="35" t="s">
        <v>23</v>
      </c>
      <c r="B92" s="36"/>
      <c r="C92" s="36"/>
      <c r="D92" s="37"/>
      <c r="E92" s="37" t="s">
        <v>254</v>
      </c>
      <c r="F92" s="37"/>
    </row>
    <row r="95" spans="1:6" ht="12.75">
      <c r="A95"/>
      <c r="B95"/>
      <c r="C95"/>
      <c r="D95" s="49"/>
      <c r="E95"/>
      <c r="F95"/>
    </row>
  </sheetData>
  <sheetProtection/>
  <mergeCells count="7">
    <mergeCell ref="A5:F5"/>
    <mergeCell ref="A7:A10"/>
    <mergeCell ref="B7:B10"/>
    <mergeCell ref="C7:C10"/>
    <mergeCell ref="D7:D10"/>
    <mergeCell ref="E7:E10"/>
    <mergeCell ref="F7:F10"/>
  </mergeCells>
  <printOptions/>
  <pageMargins left="0.91" right="0.35" top="0.37" bottom="0.2" header="0.5" footer="0.37"/>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G62"/>
  <sheetViews>
    <sheetView tabSelected="1" zoomScale="75" zoomScaleNormal="75" zoomScalePageLayoutView="0" workbookViewId="0" topLeftCell="A1">
      <selection activeCell="E3" sqref="E3"/>
    </sheetView>
  </sheetViews>
  <sheetFormatPr defaultColWidth="9.00390625" defaultRowHeight="12.75"/>
  <cols>
    <col min="1" max="1" width="80.875" style="18" customWidth="1"/>
    <col min="2" max="2" width="12.75390625" style="17" customWidth="1"/>
    <col min="3" max="3" width="8.625" style="17" hidden="1" customWidth="1"/>
    <col min="4" max="6" width="16.75390625" style="1" customWidth="1"/>
    <col min="7" max="7" width="11.625" style="0" bestFit="1" customWidth="1"/>
  </cols>
  <sheetData>
    <row r="1" spans="4:6" s="38" customFormat="1" ht="20.25">
      <c r="D1" s="37"/>
      <c r="E1" s="74" t="s">
        <v>176</v>
      </c>
      <c r="F1" s="74"/>
    </row>
    <row r="2" spans="4:6" s="38" customFormat="1" ht="20.25">
      <c r="D2" s="37"/>
      <c r="E2" s="74" t="s">
        <v>17</v>
      </c>
      <c r="F2" s="74"/>
    </row>
    <row r="3" spans="1:6" s="38" customFormat="1" ht="19.5" customHeight="1">
      <c r="A3" s="39"/>
      <c r="B3" s="39"/>
      <c r="C3" s="39"/>
      <c r="D3" s="37"/>
      <c r="E3" s="74" t="s">
        <v>279</v>
      </c>
      <c r="F3" s="74"/>
    </row>
    <row r="4" spans="1:3" ht="12.75">
      <c r="A4"/>
      <c r="B4"/>
      <c r="C4"/>
    </row>
    <row r="5" spans="1:6" ht="18">
      <c r="A5" s="82" t="s">
        <v>238</v>
      </c>
      <c r="B5" s="82"/>
      <c r="C5" s="82"/>
      <c r="D5" s="82"/>
      <c r="E5" s="82"/>
      <c r="F5" s="82"/>
    </row>
    <row r="6" spans="1:6" ht="14.25">
      <c r="A6" s="2"/>
      <c r="B6" s="3"/>
      <c r="C6" s="3"/>
      <c r="F6" s="40" t="s">
        <v>25</v>
      </c>
    </row>
    <row r="7" spans="1:6" ht="12.75" customHeight="1">
      <c r="A7" s="83" t="s">
        <v>24</v>
      </c>
      <c r="B7" s="85" t="s">
        <v>26</v>
      </c>
      <c r="C7" s="85" t="s">
        <v>27</v>
      </c>
      <c r="D7" s="88" t="s">
        <v>21</v>
      </c>
      <c r="E7" s="88" t="s">
        <v>22</v>
      </c>
      <c r="F7" s="88" t="s">
        <v>28</v>
      </c>
    </row>
    <row r="8" spans="1:6" ht="12.75" customHeight="1">
      <c r="A8" s="83"/>
      <c r="B8" s="86"/>
      <c r="C8" s="86"/>
      <c r="D8" s="89"/>
      <c r="E8" s="89" t="s">
        <v>29</v>
      </c>
      <c r="F8" s="89" t="s">
        <v>29</v>
      </c>
    </row>
    <row r="9" spans="1:6" ht="12.75" customHeight="1">
      <c r="A9" s="83"/>
      <c r="B9" s="86"/>
      <c r="C9" s="86"/>
      <c r="D9" s="89"/>
      <c r="E9" s="89"/>
      <c r="F9" s="89"/>
    </row>
    <row r="10" spans="1:6" ht="12.75" customHeight="1">
      <c r="A10" s="84"/>
      <c r="B10" s="87"/>
      <c r="C10" s="87"/>
      <c r="D10" s="90"/>
      <c r="E10" s="90"/>
      <c r="F10" s="90"/>
    </row>
    <row r="11" spans="1:6" ht="14.25">
      <c r="A11" s="4">
        <v>1</v>
      </c>
      <c r="B11" s="5">
        <v>2</v>
      </c>
      <c r="C11" s="5" t="s">
        <v>30</v>
      </c>
      <c r="D11" s="6">
        <v>3</v>
      </c>
      <c r="E11" s="7" t="s">
        <v>19</v>
      </c>
      <c r="F11" s="7" t="s">
        <v>20</v>
      </c>
    </row>
    <row r="12" spans="1:6" ht="16.5">
      <c r="A12" s="20" t="s">
        <v>35</v>
      </c>
      <c r="B12" s="21">
        <v>10000</v>
      </c>
      <c r="C12" s="10"/>
      <c r="D12" s="57">
        <f>D13</f>
        <v>1696690.66</v>
      </c>
      <c r="E12" s="57">
        <f>E13</f>
        <v>2199.94</v>
      </c>
      <c r="F12" s="56">
        <f>D12+E12</f>
        <v>1698890.5999999999</v>
      </c>
    </row>
    <row r="13" spans="1:6" ht="16.5">
      <c r="A13" s="8" t="s">
        <v>37</v>
      </c>
      <c r="B13" s="22" t="s">
        <v>38</v>
      </c>
      <c r="C13" s="10" t="s">
        <v>36</v>
      </c>
      <c r="D13" s="57">
        <v>1696690.66</v>
      </c>
      <c r="E13" s="57">
        <v>2199.94</v>
      </c>
      <c r="F13" s="56">
        <f aca="true" t="shared" si="0" ref="F13:F57">D13+E13</f>
        <v>1698890.5999999999</v>
      </c>
    </row>
    <row r="14" spans="1:6" ht="16.5">
      <c r="A14" s="20" t="s">
        <v>45</v>
      </c>
      <c r="B14" s="23" t="s">
        <v>46</v>
      </c>
      <c r="C14" s="10"/>
      <c r="D14" s="56">
        <v>19843003.24</v>
      </c>
      <c r="E14" s="56">
        <v>1258195.96</v>
      </c>
      <c r="F14" s="56">
        <f t="shared" si="0"/>
        <v>21101199.2</v>
      </c>
    </row>
    <row r="15" spans="1:6" ht="16.5">
      <c r="A15" s="20" t="s">
        <v>47</v>
      </c>
      <c r="B15" s="23" t="s">
        <v>48</v>
      </c>
      <c r="C15" s="10"/>
      <c r="D15" s="56">
        <v>12510365.6</v>
      </c>
      <c r="E15" s="56">
        <v>1783706.59</v>
      </c>
      <c r="F15" s="56">
        <f t="shared" si="0"/>
        <v>14294072.19</v>
      </c>
    </row>
    <row r="16" spans="1:7" ht="16.5">
      <c r="A16" s="20" t="s">
        <v>116</v>
      </c>
      <c r="B16" s="23" t="s">
        <v>117</v>
      </c>
      <c r="C16" s="10"/>
      <c r="D16" s="56">
        <f>SUM(D17:D39)</f>
        <v>11019163.27</v>
      </c>
      <c r="E16" s="56">
        <f>SUM(E17:E39)</f>
        <v>3664017.9499999997</v>
      </c>
      <c r="F16" s="56">
        <f t="shared" si="0"/>
        <v>14683181.219999999</v>
      </c>
      <c r="G16" s="50"/>
    </row>
    <row r="17" spans="1:6" ht="63">
      <c r="A17" s="54" t="s">
        <v>243</v>
      </c>
      <c r="B17" s="22" t="s">
        <v>118</v>
      </c>
      <c r="C17" s="10">
        <v>1030</v>
      </c>
      <c r="D17" s="57">
        <v>1265549.93</v>
      </c>
      <c r="E17" s="57">
        <v>2986710.42</v>
      </c>
      <c r="F17" s="56">
        <f t="shared" si="0"/>
        <v>4252260.35</v>
      </c>
    </row>
    <row r="18" spans="1:6" ht="47.25" hidden="1">
      <c r="A18" s="54" t="s">
        <v>244</v>
      </c>
      <c r="B18" s="22" t="s">
        <v>119</v>
      </c>
      <c r="C18" s="10" t="s">
        <v>120</v>
      </c>
      <c r="D18" s="57"/>
      <c r="E18" s="57"/>
      <c r="F18" s="56">
        <f t="shared" si="0"/>
        <v>0</v>
      </c>
    </row>
    <row r="19" spans="1:6" ht="64.5" customHeight="1">
      <c r="A19" s="54" t="s">
        <v>245</v>
      </c>
      <c r="B19" s="22" t="s">
        <v>122</v>
      </c>
      <c r="C19" s="10" t="s">
        <v>120</v>
      </c>
      <c r="D19" s="57">
        <v>3808.98</v>
      </c>
      <c r="E19" s="57"/>
      <c r="F19" s="56">
        <f t="shared" si="0"/>
        <v>3808.98</v>
      </c>
    </row>
    <row r="20" spans="1:6" ht="213" customHeight="1">
      <c r="A20" s="53" t="s">
        <v>277</v>
      </c>
      <c r="B20" s="22" t="s">
        <v>123</v>
      </c>
      <c r="C20" s="10" t="s">
        <v>120</v>
      </c>
      <c r="D20" s="57">
        <v>99290.72</v>
      </c>
      <c r="E20" s="57">
        <v>202101.17</v>
      </c>
      <c r="F20" s="56">
        <f t="shared" si="0"/>
        <v>301391.89</v>
      </c>
    </row>
    <row r="21" spans="1:6" ht="31.5" hidden="1">
      <c r="A21" s="8" t="s">
        <v>124</v>
      </c>
      <c r="B21" s="22" t="s">
        <v>125</v>
      </c>
      <c r="C21" s="10" t="s">
        <v>120</v>
      </c>
      <c r="D21" s="57"/>
      <c r="E21" s="57"/>
      <c r="F21" s="56">
        <f t="shared" si="0"/>
        <v>0</v>
      </c>
    </row>
    <row r="22" spans="1:6" ht="78.75" hidden="1">
      <c r="A22" s="54" t="s">
        <v>247</v>
      </c>
      <c r="B22" s="22" t="s">
        <v>127</v>
      </c>
      <c r="C22" s="10" t="s">
        <v>120</v>
      </c>
      <c r="D22" s="57"/>
      <c r="E22" s="57"/>
      <c r="F22" s="56">
        <f t="shared" si="0"/>
        <v>0</v>
      </c>
    </row>
    <row r="23" spans="1:6" ht="31.5">
      <c r="A23" s="8" t="s">
        <v>128</v>
      </c>
      <c r="B23" s="22" t="s">
        <v>129</v>
      </c>
      <c r="C23" s="10" t="s">
        <v>130</v>
      </c>
      <c r="D23" s="57">
        <v>55305.46</v>
      </c>
      <c r="E23" s="57">
        <v>103073.28</v>
      </c>
      <c r="F23" s="56">
        <f t="shared" si="0"/>
        <v>158378.74</v>
      </c>
    </row>
    <row r="24" spans="1:6" ht="31.5" hidden="1">
      <c r="A24" s="8" t="s">
        <v>131</v>
      </c>
      <c r="B24" s="22" t="s">
        <v>132</v>
      </c>
      <c r="C24" s="10" t="s">
        <v>130</v>
      </c>
      <c r="D24" s="57"/>
      <c r="E24" s="57"/>
      <c r="F24" s="56">
        <f t="shared" si="0"/>
        <v>0</v>
      </c>
    </row>
    <row r="25" spans="1:6" ht="16.5">
      <c r="A25" s="8" t="s">
        <v>133</v>
      </c>
      <c r="B25" s="22" t="s">
        <v>134</v>
      </c>
      <c r="C25" s="10"/>
      <c r="D25" s="57">
        <v>1061.98</v>
      </c>
      <c r="E25" s="57"/>
      <c r="F25" s="56">
        <f t="shared" si="0"/>
        <v>1061.98</v>
      </c>
    </row>
    <row r="26" spans="1:6" ht="16.5">
      <c r="A26" s="8" t="s">
        <v>264</v>
      </c>
      <c r="B26" s="22" t="s">
        <v>260</v>
      </c>
      <c r="C26" s="10"/>
      <c r="D26" s="57">
        <v>251561.34</v>
      </c>
      <c r="E26" s="57"/>
      <c r="F26" s="56">
        <f t="shared" si="0"/>
        <v>251561.34</v>
      </c>
    </row>
    <row r="27" spans="1:6" ht="16.5">
      <c r="A27" s="8" t="s">
        <v>135</v>
      </c>
      <c r="B27" s="22" t="s">
        <v>136</v>
      </c>
      <c r="C27" s="10">
        <v>1040</v>
      </c>
      <c r="D27" s="57">
        <v>99664.1</v>
      </c>
      <c r="E27" s="57"/>
      <c r="F27" s="56">
        <f t="shared" si="0"/>
        <v>99664.1</v>
      </c>
    </row>
    <row r="28" spans="1:6" ht="16.5">
      <c r="A28" s="8" t="s">
        <v>137</v>
      </c>
      <c r="B28" s="22" t="s">
        <v>138</v>
      </c>
      <c r="C28" s="10">
        <v>1040</v>
      </c>
      <c r="D28" s="57">
        <v>1447843.69</v>
      </c>
      <c r="E28" s="57"/>
      <c r="F28" s="56">
        <f t="shared" si="0"/>
        <v>1447843.69</v>
      </c>
    </row>
    <row r="29" spans="1:6" ht="16.5">
      <c r="A29" s="8" t="s">
        <v>139</v>
      </c>
      <c r="B29" s="22" t="s">
        <v>140</v>
      </c>
      <c r="C29" s="10">
        <v>1040</v>
      </c>
      <c r="D29" s="57">
        <v>4728857.17</v>
      </c>
      <c r="E29" s="57"/>
      <c r="F29" s="56">
        <f t="shared" si="0"/>
        <v>4728857.17</v>
      </c>
    </row>
    <row r="30" spans="1:6" ht="16.5">
      <c r="A30" s="8" t="s">
        <v>276</v>
      </c>
      <c r="B30" s="22" t="s">
        <v>141</v>
      </c>
      <c r="C30" s="10">
        <v>1040</v>
      </c>
      <c r="D30" s="57">
        <v>330112.51</v>
      </c>
      <c r="E30" s="57"/>
      <c r="F30" s="56">
        <f t="shared" si="0"/>
        <v>330112.51</v>
      </c>
    </row>
    <row r="31" spans="1:6" ht="16.5">
      <c r="A31" s="8" t="s">
        <v>142</v>
      </c>
      <c r="B31" s="22" t="s">
        <v>143</v>
      </c>
      <c r="C31" s="10">
        <v>1040</v>
      </c>
      <c r="D31" s="57">
        <v>1077762.67</v>
      </c>
      <c r="E31" s="57"/>
      <c r="F31" s="56">
        <f t="shared" si="0"/>
        <v>1077762.67</v>
      </c>
    </row>
    <row r="32" spans="1:6" ht="16.5">
      <c r="A32" s="8" t="s">
        <v>256</v>
      </c>
      <c r="B32" s="22" t="s">
        <v>255</v>
      </c>
      <c r="C32" s="10"/>
      <c r="D32" s="57">
        <v>103424.18</v>
      </c>
      <c r="E32" s="57"/>
      <c r="F32" s="56">
        <f t="shared" si="0"/>
        <v>103424.18</v>
      </c>
    </row>
    <row r="33" spans="1:6" ht="16.5">
      <c r="A33" s="8" t="s">
        <v>144</v>
      </c>
      <c r="B33" s="22" t="s">
        <v>145</v>
      </c>
      <c r="C33" s="10" t="s">
        <v>146</v>
      </c>
      <c r="D33" s="57">
        <v>66252.02</v>
      </c>
      <c r="E33" s="57"/>
      <c r="F33" s="56">
        <f t="shared" si="0"/>
        <v>66252.02</v>
      </c>
    </row>
    <row r="34" spans="1:6" ht="31.5">
      <c r="A34" s="8" t="s">
        <v>278</v>
      </c>
      <c r="B34" s="22" t="s">
        <v>149</v>
      </c>
      <c r="C34" s="10">
        <v>1070</v>
      </c>
      <c r="D34" s="57">
        <v>263607.76</v>
      </c>
      <c r="E34" s="57">
        <v>372133.08</v>
      </c>
      <c r="F34" s="56">
        <f t="shared" si="0"/>
        <v>635740.8400000001</v>
      </c>
    </row>
    <row r="35" spans="1:6" ht="16.5">
      <c r="A35" s="8" t="s">
        <v>150</v>
      </c>
      <c r="B35" s="22" t="s">
        <v>151</v>
      </c>
      <c r="C35" s="10">
        <v>1061</v>
      </c>
      <c r="D35" s="57">
        <v>50964.57</v>
      </c>
      <c r="E35" s="57"/>
      <c r="F35" s="56">
        <f t="shared" si="0"/>
        <v>50964.57</v>
      </c>
    </row>
    <row r="36" spans="1:6" ht="63" hidden="1">
      <c r="A36" s="8" t="s">
        <v>169</v>
      </c>
      <c r="B36" s="22" t="s">
        <v>163</v>
      </c>
      <c r="C36" s="10"/>
      <c r="D36" s="57"/>
      <c r="E36" s="57"/>
      <c r="F36" s="56">
        <f t="shared" si="0"/>
        <v>0</v>
      </c>
    </row>
    <row r="37" spans="1:6" ht="47.25" hidden="1">
      <c r="A37" s="8" t="s">
        <v>253</v>
      </c>
      <c r="B37" s="22" t="s">
        <v>160</v>
      </c>
      <c r="C37" s="10"/>
      <c r="D37" s="57"/>
      <c r="E37" s="57"/>
      <c r="F37" s="56">
        <f t="shared" si="0"/>
        <v>0</v>
      </c>
    </row>
    <row r="38" spans="1:6" ht="16.5">
      <c r="A38" s="8" t="s">
        <v>164</v>
      </c>
      <c r="B38" s="22" t="s">
        <v>165</v>
      </c>
      <c r="C38" s="10">
        <v>1030</v>
      </c>
      <c r="D38" s="57">
        <v>2997</v>
      </c>
      <c r="E38" s="57"/>
      <c r="F38" s="56">
        <f t="shared" si="0"/>
        <v>2997</v>
      </c>
    </row>
    <row r="39" spans="1:6" ht="16.5">
      <c r="A39" s="8" t="s">
        <v>166</v>
      </c>
      <c r="B39" s="22" t="s">
        <v>167</v>
      </c>
      <c r="C39" s="10">
        <v>1010</v>
      </c>
      <c r="D39" s="57">
        <v>1171099.19</v>
      </c>
      <c r="E39" s="57"/>
      <c r="F39" s="56">
        <f t="shared" si="0"/>
        <v>1171099.19</v>
      </c>
    </row>
    <row r="40" spans="1:6" ht="16.5">
      <c r="A40" s="20" t="s">
        <v>170</v>
      </c>
      <c r="B40" s="23" t="s">
        <v>171</v>
      </c>
      <c r="C40" s="10"/>
      <c r="D40" s="56">
        <f>SUM(D41:D42)</f>
        <v>14919.6</v>
      </c>
      <c r="E40" s="56">
        <f>SUM(E41:E42)</f>
        <v>0</v>
      </c>
      <c r="F40" s="56">
        <f t="shared" si="0"/>
        <v>14919.6</v>
      </c>
    </row>
    <row r="41" spans="1:6" ht="16.5">
      <c r="A41" s="8" t="s">
        <v>184</v>
      </c>
      <c r="B41" s="22" t="s">
        <v>185</v>
      </c>
      <c r="C41" s="10" t="s">
        <v>183</v>
      </c>
      <c r="D41" s="56">
        <v>14919.6</v>
      </c>
      <c r="E41" s="75"/>
      <c r="F41" s="56">
        <f t="shared" si="0"/>
        <v>14919.6</v>
      </c>
    </row>
    <row r="42" spans="1:6" ht="47.25" hidden="1">
      <c r="A42" s="8" t="s">
        <v>227</v>
      </c>
      <c r="B42" s="22" t="s">
        <v>228</v>
      </c>
      <c r="C42" s="10"/>
      <c r="D42" s="56"/>
      <c r="E42" s="56"/>
      <c r="F42" s="56">
        <f t="shared" si="0"/>
        <v>0</v>
      </c>
    </row>
    <row r="43" spans="1:6" ht="15.75" customHeight="1">
      <c r="A43" s="68" t="s">
        <v>196</v>
      </c>
      <c r="B43" s="51" t="s">
        <v>197</v>
      </c>
      <c r="C43" s="10"/>
      <c r="D43" s="56">
        <v>45645.75</v>
      </c>
      <c r="E43" s="56"/>
      <c r="F43" s="56">
        <f t="shared" si="0"/>
        <v>45645.75</v>
      </c>
    </row>
    <row r="44" spans="1:6" ht="16.5">
      <c r="A44" s="20" t="s">
        <v>204</v>
      </c>
      <c r="B44" s="23">
        <v>240000</v>
      </c>
      <c r="C44" s="10"/>
      <c r="D44" s="56">
        <f>D45</f>
        <v>0</v>
      </c>
      <c r="E44" s="56">
        <f>E45</f>
        <v>38782.85</v>
      </c>
      <c r="F44" s="56">
        <f t="shared" si="0"/>
        <v>38782.85</v>
      </c>
    </row>
    <row r="45" spans="1:6" ht="40.5" customHeight="1">
      <c r="A45" s="24" t="s">
        <v>206</v>
      </c>
      <c r="B45" s="23">
        <v>240900</v>
      </c>
      <c r="C45" s="10" t="s">
        <v>207</v>
      </c>
      <c r="D45" s="57"/>
      <c r="E45" s="56">
        <v>38782.85</v>
      </c>
      <c r="F45" s="56">
        <f t="shared" si="0"/>
        <v>38782.85</v>
      </c>
    </row>
    <row r="46" spans="1:6" ht="16.5" hidden="1">
      <c r="A46" s="20" t="s">
        <v>208</v>
      </c>
      <c r="B46" s="23">
        <v>250000</v>
      </c>
      <c r="C46" s="10"/>
      <c r="D46" s="57">
        <f>D47+D48</f>
        <v>0</v>
      </c>
      <c r="E46" s="57">
        <f>E47+E48</f>
        <v>0</v>
      </c>
      <c r="F46" s="56">
        <f t="shared" si="0"/>
        <v>0</v>
      </c>
    </row>
    <row r="47" spans="1:6" ht="16.5" hidden="1">
      <c r="A47" s="8" t="s">
        <v>209</v>
      </c>
      <c r="B47" s="22">
        <v>250404</v>
      </c>
      <c r="C47" s="10" t="s">
        <v>207</v>
      </c>
      <c r="D47" s="57"/>
      <c r="E47" s="57"/>
      <c r="F47" s="56">
        <f t="shared" si="0"/>
        <v>0</v>
      </c>
    </row>
    <row r="48" spans="1:6" ht="63" hidden="1">
      <c r="A48" s="76" t="s">
        <v>270</v>
      </c>
      <c r="B48" s="77">
        <v>250915</v>
      </c>
      <c r="C48" s="10"/>
      <c r="D48" s="58"/>
      <c r="E48" s="58"/>
      <c r="F48" s="56">
        <f t="shared" si="0"/>
        <v>0</v>
      </c>
    </row>
    <row r="49" spans="1:6" ht="16.5">
      <c r="A49" s="25" t="s">
        <v>210</v>
      </c>
      <c r="B49" s="26">
        <v>900201</v>
      </c>
      <c r="C49" s="10"/>
      <c r="D49" s="59">
        <f>D46+D44+D43+D40+D16+D15+D14+D12</f>
        <v>45129788.11999999</v>
      </c>
      <c r="E49" s="59">
        <f>E46+E44+E43+E40+E16+E15+E14+E12</f>
        <v>6746903.29</v>
      </c>
      <c r="F49" s="56">
        <f t="shared" si="0"/>
        <v>51876691.40999999</v>
      </c>
    </row>
    <row r="50" spans="1:6" ht="16.5" hidden="1">
      <c r="A50" s="25" t="s">
        <v>211</v>
      </c>
      <c r="B50" s="26">
        <v>250300</v>
      </c>
      <c r="C50" s="10"/>
      <c r="D50" s="59">
        <f>D51+D52</f>
        <v>0</v>
      </c>
      <c r="E50" s="59">
        <f>E51+E52</f>
        <v>0</v>
      </c>
      <c r="F50" s="59">
        <f>SUM(D50:E50)</f>
        <v>0</v>
      </c>
    </row>
    <row r="51" spans="1:6" ht="66.75" customHeight="1" hidden="1">
      <c r="A51" s="9" t="s">
        <v>212</v>
      </c>
      <c r="B51" s="27">
        <v>250301</v>
      </c>
      <c r="C51" s="10" t="s">
        <v>213</v>
      </c>
      <c r="D51" s="59"/>
      <c r="E51" s="57"/>
      <c r="F51" s="57">
        <f>SUM(D51:E51)</f>
        <v>0</v>
      </c>
    </row>
    <row r="52" spans="1:6" ht="31.5" hidden="1">
      <c r="A52" s="28" t="s">
        <v>226</v>
      </c>
      <c r="B52" s="29">
        <v>250344</v>
      </c>
      <c r="C52" s="10"/>
      <c r="D52" s="57"/>
      <c r="E52" s="57"/>
      <c r="F52" s="57">
        <f>SUM(D52:E52)</f>
        <v>0</v>
      </c>
    </row>
    <row r="53" spans="1:6" ht="16.5">
      <c r="A53" s="25" t="s">
        <v>214</v>
      </c>
      <c r="B53" s="26">
        <v>900202</v>
      </c>
      <c r="C53" s="10"/>
      <c r="D53" s="59">
        <f>D50+D49</f>
        <v>45129788.11999999</v>
      </c>
      <c r="E53" s="59">
        <f>E50+E49</f>
        <v>6746903.29</v>
      </c>
      <c r="F53" s="56">
        <f t="shared" si="0"/>
        <v>51876691.40999999</v>
      </c>
    </row>
    <row r="54" spans="1:6" ht="16.5">
      <c r="A54" s="30" t="s">
        <v>5</v>
      </c>
      <c r="B54" s="31"/>
      <c r="C54" s="11"/>
      <c r="D54" s="59">
        <f>-D55</f>
        <v>188424.59</v>
      </c>
      <c r="E54" s="59">
        <f>-E55</f>
        <v>315001.65</v>
      </c>
      <c r="F54" s="56">
        <f t="shared" si="0"/>
        <v>503426.24</v>
      </c>
    </row>
    <row r="55" spans="1:6" ht="15.75">
      <c r="A55" s="13" t="s">
        <v>16</v>
      </c>
      <c r="B55" s="32">
        <v>602000</v>
      </c>
      <c r="C55" s="12"/>
      <c r="D55" s="60">
        <f>D56-D57</f>
        <v>-188424.59</v>
      </c>
      <c r="E55" s="60">
        <f>E56-E57</f>
        <v>-315001.65</v>
      </c>
      <c r="F55" s="56">
        <f t="shared" si="0"/>
        <v>-503426.24</v>
      </c>
    </row>
    <row r="56" spans="1:6" ht="15.75">
      <c r="A56" s="14" t="s">
        <v>7</v>
      </c>
      <c r="B56" s="33">
        <v>602100</v>
      </c>
      <c r="C56" s="12"/>
      <c r="D56" s="60"/>
      <c r="E56" s="60">
        <v>619717.63</v>
      </c>
      <c r="F56" s="56">
        <f t="shared" si="0"/>
        <v>619717.63</v>
      </c>
    </row>
    <row r="57" spans="1:6" ht="15.75">
      <c r="A57" s="19" t="s">
        <v>8</v>
      </c>
      <c r="B57" s="34">
        <v>602200</v>
      </c>
      <c r="C57" s="16"/>
      <c r="D57" s="63">
        <v>188424.59</v>
      </c>
      <c r="E57" s="63">
        <v>934719.28</v>
      </c>
      <c r="F57" s="63">
        <f t="shared" si="0"/>
        <v>1123143.87</v>
      </c>
    </row>
    <row r="58" spans="1:6" s="44" customFormat="1" ht="15.75">
      <c r="A58" s="41" t="s">
        <v>168</v>
      </c>
      <c r="B58" s="42"/>
      <c r="C58" s="43"/>
      <c r="D58" s="62">
        <f>D53+D54</f>
        <v>45318212.70999999</v>
      </c>
      <c r="E58" s="62">
        <f>E53+E54</f>
        <v>7061904.94</v>
      </c>
      <c r="F58" s="62">
        <f>F53+F54</f>
        <v>52380117.64999999</v>
      </c>
    </row>
    <row r="60" spans="1:6" s="38" customFormat="1" ht="20.25">
      <c r="A60" s="35" t="s">
        <v>23</v>
      </c>
      <c r="B60" s="36"/>
      <c r="C60" s="36"/>
      <c r="D60" s="37"/>
      <c r="E60" s="37" t="s">
        <v>254</v>
      </c>
      <c r="F60" s="37"/>
    </row>
    <row r="62" spans="4:5" ht="12.75">
      <c r="D62" s="49"/>
      <c r="E62" s="49"/>
    </row>
  </sheetData>
  <sheetProtection/>
  <mergeCells count="7">
    <mergeCell ref="A5:F5"/>
    <mergeCell ref="D7:D10"/>
    <mergeCell ref="E7:E10"/>
    <mergeCell ref="F7:F10"/>
    <mergeCell ref="A7:A10"/>
    <mergeCell ref="B7:B10"/>
    <mergeCell ref="C7:C10"/>
  </mergeCells>
  <printOptions/>
  <pageMargins left="0.65" right="0.47" top="0.52" bottom="0.47" header="0.5118110236220472" footer="0.5118110236220472"/>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F65"/>
  <sheetViews>
    <sheetView zoomScale="75" zoomScaleNormal="75" zoomScalePageLayoutView="0" workbookViewId="0" topLeftCell="A1">
      <selection activeCell="E3" sqref="E3"/>
    </sheetView>
  </sheetViews>
  <sheetFormatPr defaultColWidth="9.00390625" defaultRowHeight="12.75"/>
  <cols>
    <col min="1" max="1" width="80.75390625" style="18" customWidth="1"/>
    <col min="2" max="2" width="12.75390625" style="17" customWidth="1"/>
    <col min="3" max="3" width="8.625" style="17" hidden="1" customWidth="1"/>
    <col min="4" max="6" width="16.75390625" style="1" customWidth="1"/>
  </cols>
  <sheetData>
    <row r="1" spans="4:6" s="38" customFormat="1" ht="20.25">
      <c r="D1" s="37"/>
      <c r="E1" s="74" t="s">
        <v>177</v>
      </c>
      <c r="F1" s="74"/>
    </row>
    <row r="2" spans="4:6" s="38" customFormat="1" ht="20.25">
      <c r="D2" s="37"/>
      <c r="E2" s="74" t="s">
        <v>17</v>
      </c>
      <c r="F2" s="74"/>
    </row>
    <row r="3" spans="1:6" s="38" customFormat="1" ht="21" customHeight="1">
      <c r="A3" s="39"/>
      <c r="B3" s="39"/>
      <c r="C3" s="39"/>
      <c r="D3" s="37"/>
      <c r="E3" s="74" t="s">
        <v>279</v>
      </c>
      <c r="F3" s="74"/>
    </row>
    <row r="4" spans="1:3" ht="12.75">
      <c r="A4"/>
      <c r="B4"/>
      <c r="C4"/>
    </row>
    <row r="5" spans="1:6" ht="18">
      <c r="A5" s="82" t="s">
        <v>237</v>
      </c>
      <c r="B5" s="82"/>
      <c r="C5" s="82"/>
      <c r="D5" s="82"/>
      <c r="E5" s="82"/>
      <c r="F5" s="82"/>
    </row>
    <row r="6" spans="1:6" ht="14.25">
      <c r="A6" s="2"/>
      <c r="B6" s="3"/>
      <c r="C6" s="3"/>
      <c r="F6" s="40" t="s">
        <v>25</v>
      </c>
    </row>
    <row r="7" spans="1:6" ht="12.75" customHeight="1">
      <c r="A7" s="83" t="s">
        <v>24</v>
      </c>
      <c r="B7" s="85" t="s">
        <v>26</v>
      </c>
      <c r="C7" s="85" t="s">
        <v>27</v>
      </c>
      <c r="D7" s="88" t="s">
        <v>21</v>
      </c>
      <c r="E7" s="88" t="s">
        <v>22</v>
      </c>
      <c r="F7" s="88" t="s">
        <v>28</v>
      </c>
    </row>
    <row r="8" spans="1:6" ht="12.75" customHeight="1">
      <c r="A8" s="83"/>
      <c r="B8" s="86"/>
      <c r="C8" s="86"/>
      <c r="D8" s="89"/>
      <c r="E8" s="89" t="s">
        <v>29</v>
      </c>
      <c r="F8" s="89" t="s">
        <v>29</v>
      </c>
    </row>
    <row r="9" spans="1:6" ht="12.75" customHeight="1">
      <c r="A9" s="83"/>
      <c r="B9" s="86"/>
      <c r="C9" s="86"/>
      <c r="D9" s="89"/>
      <c r="E9" s="89"/>
      <c r="F9" s="89"/>
    </row>
    <row r="10" spans="1:6" ht="12.75" customHeight="1">
      <c r="A10" s="84"/>
      <c r="B10" s="87"/>
      <c r="C10" s="87"/>
      <c r="D10" s="90"/>
      <c r="E10" s="90"/>
      <c r="F10" s="90"/>
    </row>
    <row r="11" spans="1:6" ht="14.25">
      <c r="A11" s="4">
        <v>1</v>
      </c>
      <c r="B11" s="5">
        <v>2</v>
      </c>
      <c r="C11" s="5" t="s">
        <v>30</v>
      </c>
      <c r="D11" s="6">
        <v>3</v>
      </c>
      <c r="E11" s="7" t="s">
        <v>19</v>
      </c>
      <c r="F11" s="7" t="s">
        <v>20</v>
      </c>
    </row>
    <row r="12" spans="1:6" ht="16.5">
      <c r="A12" s="20" t="s">
        <v>35</v>
      </c>
      <c r="B12" s="21">
        <v>10000</v>
      </c>
      <c r="C12" s="10"/>
      <c r="D12" s="56">
        <f>D13</f>
        <v>1499928.78</v>
      </c>
      <c r="E12" s="56">
        <f>E13</f>
        <v>0</v>
      </c>
      <c r="F12" s="56">
        <f aca="true" t="shared" si="0" ref="F12:F62">D12+E12</f>
        <v>1499928.78</v>
      </c>
    </row>
    <row r="13" spans="1:6" ht="16.5">
      <c r="A13" s="8" t="s">
        <v>37</v>
      </c>
      <c r="B13" s="22" t="s">
        <v>38</v>
      </c>
      <c r="C13" s="10" t="s">
        <v>36</v>
      </c>
      <c r="D13" s="56">
        <v>1499928.78</v>
      </c>
      <c r="E13" s="65"/>
      <c r="F13" s="56">
        <f t="shared" si="0"/>
        <v>1499928.78</v>
      </c>
    </row>
    <row r="14" spans="1:6" ht="16.5">
      <c r="A14" s="20" t="s">
        <v>45</v>
      </c>
      <c r="B14" s="23" t="s">
        <v>46</v>
      </c>
      <c r="C14" s="10"/>
      <c r="D14" s="56">
        <v>16120633.02</v>
      </c>
      <c r="E14" s="64">
        <v>1156801.21</v>
      </c>
      <c r="F14" s="56">
        <f t="shared" si="0"/>
        <v>17277434.23</v>
      </c>
    </row>
    <row r="15" spans="1:6" ht="16.5">
      <c r="A15" s="20" t="s">
        <v>47</v>
      </c>
      <c r="B15" s="23" t="s">
        <v>48</v>
      </c>
      <c r="C15" s="10"/>
      <c r="D15" s="56">
        <v>3180877.91</v>
      </c>
      <c r="E15" s="64">
        <v>456146.05</v>
      </c>
      <c r="F15" s="56">
        <f t="shared" si="0"/>
        <v>3637023.96</v>
      </c>
    </row>
    <row r="16" spans="1:6" ht="16.5">
      <c r="A16" s="20" t="s">
        <v>116</v>
      </c>
      <c r="B16" s="23" t="s">
        <v>117</v>
      </c>
      <c r="C16" s="10"/>
      <c r="D16" s="56">
        <f>SUM(D17:D40)</f>
        <v>8691232.23</v>
      </c>
      <c r="E16" s="56">
        <f>SUM(E17:E40)</f>
        <v>1696332</v>
      </c>
      <c r="F16" s="56">
        <f t="shared" si="0"/>
        <v>10387564.23</v>
      </c>
    </row>
    <row r="17" spans="1:6" ht="63">
      <c r="A17" s="54" t="s">
        <v>243</v>
      </c>
      <c r="B17" s="22" t="s">
        <v>118</v>
      </c>
      <c r="C17" s="10">
        <v>1030</v>
      </c>
      <c r="D17" s="57">
        <v>771065.74</v>
      </c>
      <c r="E17" s="65">
        <v>1297820.78</v>
      </c>
      <c r="F17" s="56">
        <f t="shared" si="0"/>
        <v>2068886.52</v>
      </c>
    </row>
    <row r="18" spans="1:6" ht="47.25">
      <c r="A18" s="54" t="s">
        <v>244</v>
      </c>
      <c r="B18" s="22" t="s">
        <v>119</v>
      </c>
      <c r="C18" s="10" t="s">
        <v>120</v>
      </c>
      <c r="D18" s="57">
        <v>338.65</v>
      </c>
      <c r="E18" s="65"/>
      <c r="F18" s="56">
        <f t="shared" si="0"/>
        <v>338.65</v>
      </c>
    </row>
    <row r="19" spans="1:6" ht="63">
      <c r="A19" s="54" t="s">
        <v>245</v>
      </c>
      <c r="B19" s="22" t="s">
        <v>122</v>
      </c>
      <c r="C19" s="10" t="s">
        <v>120</v>
      </c>
      <c r="D19" s="57">
        <v>558</v>
      </c>
      <c r="E19" s="65"/>
      <c r="F19" s="56">
        <f t="shared" si="0"/>
        <v>558</v>
      </c>
    </row>
    <row r="20" spans="1:6" ht="207.75" customHeight="1">
      <c r="A20" s="53" t="s">
        <v>277</v>
      </c>
      <c r="B20" s="22" t="s">
        <v>123</v>
      </c>
      <c r="C20" s="10" t="s">
        <v>120</v>
      </c>
      <c r="D20" s="57">
        <v>77868.81</v>
      </c>
      <c r="E20" s="65">
        <v>99892.84</v>
      </c>
      <c r="F20" s="56">
        <f t="shared" si="0"/>
        <v>177761.65</v>
      </c>
    </row>
    <row r="21" spans="1:6" ht="31.5" hidden="1">
      <c r="A21" s="8" t="s">
        <v>124</v>
      </c>
      <c r="B21" s="22" t="s">
        <v>125</v>
      </c>
      <c r="C21" s="10" t="s">
        <v>120</v>
      </c>
      <c r="D21" s="57"/>
      <c r="E21" s="65"/>
      <c r="F21" s="56">
        <f t="shared" si="0"/>
        <v>0</v>
      </c>
    </row>
    <row r="22" spans="1:6" ht="78.75" hidden="1">
      <c r="A22" s="54" t="s">
        <v>247</v>
      </c>
      <c r="B22" s="22" t="s">
        <v>127</v>
      </c>
      <c r="C22" s="10" t="s">
        <v>120</v>
      </c>
      <c r="D22" s="57"/>
      <c r="E22" s="65"/>
      <c r="F22" s="56">
        <f t="shared" si="0"/>
        <v>0</v>
      </c>
    </row>
    <row r="23" spans="1:6" ht="31.5">
      <c r="A23" s="8" t="s">
        <v>128</v>
      </c>
      <c r="B23" s="22" t="s">
        <v>129</v>
      </c>
      <c r="C23" s="10" t="s">
        <v>130</v>
      </c>
      <c r="D23" s="57">
        <v>39226.57</v>
      </c>
      <c r="E23" s="65">
        <v>45655.96</v>
      </c>
      <c r="F23" s="56">
        <f t="shared" si="0"/>
        <v>84882.53</v>
      </c>
    </row>
    <row r="24" spans="1:6" ht="31.5" hidden="1">
      <c r="A24" s="8" t="s">
        <v>131</v>
      </c>
      <c r="B24" s="22" t="s">
        <v>132</v>
      </c>
      <c r="C24" s="10" t="s">
        <v>130</v>
      </c>
      <c r="D24" s="57"/>
      <c r="E24" s="65"/>
      <c r="F24" s="56">
        <f t="shared" si="0"/>
        <v>0</v>
      </c>
    </row>
    <row r="25" spans="1:6" ht="16.5">
      <c r="A25" s="8" t="s">
        <v>133</v>
      </c>
      <c r="B25" s="22" t="s">
        <v>134</v>
      </c>
      <c r="C25" s="10" t="s">
        <v>130</v>
      </c>
      <c r="D25" s="57">
        <v>509.29</v>
      </c>
      <c r="E25" s="65"/>
      <c r="F25" s="56">
        <f t="shared" si="0"/>
        <v>509.29</v>
      </c>
    </row>
    <row r="26" spans="1:6" ht="96" customHeight="1" hidden="1">
      <c r="A26" s="8" t="s">
        <v>225</v>
      </c>
      <c r="B26" s="22" t="s">
        <v>224</v>
      </c>
      <c r="C26" s="10"/>
      <c r="D26" s="57"/>
      <c r="E26" s="65"/>
      <c r="F26" s="56">
        <f t="shared" si="0"/>
        <v>0</v>
      </c>
    </row>
    <row r="27" spans="1:6" ht="21" customHeight="1">
      <c r="A27" s="8" t="s">
        <v>264</v>
      </c>
      <c r="B27" s="22" t="s">
        <v>260</v>
      </c>
      <c r="C27" s="10"/>
      <c r="D27" s="57">
        <v>86992.25</v>
      </c>
      <c r="E27" s="65"/>
      <c r="F27" s="56">
        <f t="shared" si="0"/>
        <v>86992.25</v>
      </c>
    </row>
    <row r="28" spans="1:6" ht="16.5">
      <c r="A28" s="8" t="s">
        <v>135</v>
      </c>
      <c r="B28" s="22" t="s">
        <v>136</v>
      </c>
      <c r="C28" s="10">
        <v>1040</v>
      </c>
      <c r="D28" s="57">
        <v>61468.17</v>
      </c>
      <c r="E28" s="65"/>
      <c r="F28" s="56">
        <f t="shared" si="0"/>
        <v>61468.17</v>
      </c>
    </row>
    <row r="29" spans="1:6" ht="16.5">
      <c r="A29" s="8" t="s">
        <v>137</v>
      </c>
      <c r="B29" s="22" t="s">
        <v>138</v>
      </c>
      <c r="C29" s="10">
        <v>1040</v>
      </c>
      <c r="D29" s="57">
        <v>1158847.97</v>
      </c>
      <c r="E29" s="65"/>
      <c r="F29" s="56">
        <f t="shared" si="0"/>
        <v>1158847.97</v>
      </c>
    </row>
    <row r="30" spans="1:6" ht="16.5">
      <c r="A30" s="8" t="s">
        <v>139</v>
      </c>
      <c r="B30" s="22" t="s">
        <v>140</v>
      </c>
      <c r="C30" s="10">
        <v>1040</v>
      </c>
      <c r="D30" s="57">
        <v>3888401.55</v>
      </c>
      <c r="E30" s="65"/>
      <c r="F30" s="56">
        <f t="shared" si="0"/>
        <v>3888401.55</v>
      </c>
    </row>
    <row r="31" spans="1:6" ht="16.5">
      <c r="A31" s="8" t="s">
        <v>276</v>
      </c>
      <c r="B31" s="22" t="s">
        <v>141</v>
      </c>
      <c r="C31" s="10">
        <v>1040</v>
      </c>
      <c r="D31" s="57">
        <v>374924.38</v>
      </c>
      <c r="E31" s="65"/>
      <c r="F31" s="56">
        <f t="shared" si="0"/>
        <v>374924.38</v>
      </c>
    </row>
    <row r="32" spans="1:6" ht="16.5">
      <c r="A32" s="8" t="s">
        <v>142</v>
      </c>
      <c r="B32" s="22" t="s">
        <v>143</v>
      </c>
      <c r="C32" s="10">
        <v>1040</v>
      </c>
      <c r="D32" s="57">
        <v>880826.2</v>
      </c>
      <c r="E32" s="65"/>
      <c r="F32" s="56">
        <f t="shared" si="0"/>
        <v>880826.2</v>
      </c>
    </row>
    <row r="33" spans="1:6" ht="16.5">
      <c r="A33" s="8" t="s">
        <v>256</v>
      </c>
      <c r="B33" s="22" t="s">
        <v>255</v>
      </c>
      <c r="C33" s="10"/>
      <c r="D33" s="57">
        <v>57812.67</v>
      </c>
      <c r="E33" s="65"/>
      <c r="F33" s="56">
        <f t="shared" si="0"/>
        <v>57812.67</v>
      </c>
    </row>
    <row r="34" spans="1:6" ht="16.5">
      <c r="A34" s="8" t="s">
        <v>144</v>
      </c>
      <c r="B34" s="22" t="s">
        <v>145</v>
      </c>
      <c r="C34" s="10" t="s">
        <v>146</v>
      </c>
      <c r="D34" s="57">
        <v>30319.01</v>
      </c>
      <c r="E34" s="65"/>
      <c r="F34" s="56">
        <f t="shared" si="0"/>
        <v>30319.01</v>
      </c>
    </row>
    <row r="35" spans="1:6" ht="16.5" hidden="1">
      <c r="A35" s="8" t="s">
        <v>147</v>
      </c>
      <c r="B35" s="22" t="s">
        <v>148</v>
      </c>
      <c r="C35" s="10">
        <v>1040</v>
      </c>
      <c r="D35" s="57"/>
      <c r="E35" s="65"/>
      <c r="F35" s="56">
        <f t="shared" si="0"/>
        <v>0</v>
      </c>
    </row>
    <row r="36" spans="1:6" ht="31.5">
      <c r="A36" s="8" t="s">
        <v>278</v>
      </c>
      <c r="B36" s="22" t="s">
        <v>149</v>
      </c>
      <c r="C36" s="10">
        <v>1070</v>
      </c>
      <c r="D36" s="57">
        <v>168402.19</v>
      </c>
      <c r="E36" s="65">
        <v>252962.42</v>
      </c>
      <c r="F36" s="56">
        <f t="shared" si="0"/>
        <v>421364.61</v>
      </c>
    </row>
    <row r="37" spans="1:6" ht="16.5">
      <c r="A37" s="8" t="s">
        <v>150</v>
      </c>
      <c r="B37" s="22" t="s">
        <v>151</v>
      </c>
      <c r="C37" s="10">
        <v>1061</v>
      </c>
      <c r="D37" s="57">
        <v>33533.45</v>
      </c>
      <c r="E37" s="65"/>
      <c r="F37" s="56">
        <f t="shared" si="0"/>
        <v>33533.45</v>
      </c>
    </row>
    <row r="38" spans="1:6" ht="47.25" hidden="1">
      <c r="A38" s="8" t="s">
        <v>253</v>
      </c>
      <c r="B38" s="22" t="s">
        <v>160</v>
      </c>
      <c r="C38" s="10"/>
      <c r="D38" s="57"/>
      <c r="E38" s="65"/>
      <c r="F38" s="56">
        <f t="shared" si="0"/>
        <v>0</v>
      </c>
    </row>
    <row r="39" spans="1:6" ht="16.5">
      <c r="A39" s="8" t="s">
        <v>164</v>
      </c>
      <c r="B39" s="22" t="s">
        <v>165</v>
      </c>
      <c r="C39" s="10">
        <v>1030</v>
      </c>
      <c r="D39" s="57">
        <v>988.58</v>
      </c>
      <c r="E39" s="65"/>
      <c r="F39" s="56">
        <f t="shared" si="0"/>
        <v>988.58</v>
      </c>
    </row>
    <row r="40" spans="1:6" ht="16.5">
      <c r="A40" s="8" t="s">
        <v>166</v>
      </c>
      <c r="B40" s="22" t="s">
        <v>167</v>
      </c>
      <c r="C40" s="10">
        <v>1010</v>
      </c>
      <c r="D40" s="57">
        <v>1059148.75</v>
      </c>
      <c r="E40" s="65"/>
      <c r="F40" s="56">
        <f t="shared" si="0"/>
        <v>1059148.75</v>
      </c>
    </row>
    <row r="41" spans="1:6" ht="16.5">
      <c r="A41" s="20" t="s">
        <v>170</v>
      </c>
      <c r="B41" s="23" t="s">
        <v>171</v>
      </c>
      <c r="C41" s="10"/>
      <c r="D41" s="56">
        <f>D42</f>
        <v>57998.62</v>
      </c>
      <c r="E41" s="56">
        <f>SUM(E42:E43)</f>
        <v>982.55</v>
      </c>
      <c r="F41" s="56">
        <f t="shared" si="0"/>
        <v>58981.170000000006</v>
      </c>
    </row>
    <row r="42" spans="1:6" ht="16.5">
      <c r="A42" s="8" t="s">
        <v>184</v>
      </c>
      <c r="B42" s="22" t="s">
        <v>185</v>
      </c>
      <c r="C42" s="10" t="s">
        <v>183</v>
      </c>
      <c r="D42" s="56">
        <v>57998.62</v>
      </c>
      <c r="E42" s="65">
        <v>982.55</v>
      </c>
      <c r="F42" s="56">
        <f t="shared" si="0"/>
        <v>58981.170000000006</v>
      </c>
    </row>
    <row r="43" spans="1:6" ht="47.25" hidden="1">
      <c r="A43" s="8" t="s">
        <v>227</v>
      </c>
      <c r="B43" s="22" t="s">
        <v>228</v>
      </c>
      <c r="C43" s="10"/>
      <c r="D43" s="56"/>
      <c r="E43" s="65"/>
      <c r="F43" s="56">
        <f t="shared" si="0"/>
        <v>0</v>
      </c>
    </row>
    <row r="44" spans="1:6" ht="21.75" customHeight="1">
      <c r="A44" s="68" t="s">
        <v>196</v>
      </c>
      <c r="B44" s="51" t="s">
        <v>197</v>
      </c>
      <c r="C44" s="10"/>
      <c r="D44" s="57">
        <v>91311.13</v>
      </c>
      <c r="E44" s="65"/>
      <c r="F44" s="56">
        <f t="shared" si="0"/>
        <v>91311.13</v>
      </c>
    </row>
    <row r="45" spans="1:6" ht="16.5" hidden="1">
      <c r="A45" s="8" t="s">
        <v>152</v>
      </c>
      <c r="B45" s="22" t="s">
        <v>191</v>
      </c>
      <c r="C45" s="10"/>
      <c r="D45" s="57"/>
      <c r="E45" s="65"/>
      <c r="F45" s="56">
        <f t="shared" si="0"/>
        <v>0</v>
      </c>
    </row>
    <row r="46" spans="1:6" ht="16.5">
      <c r="A46" s="20" t="s">
        <v>204</v>
      </c>
      <c r="B46" s="23">
        <v>240000</v>
      </c>
      <c r="C46" s="10"/>
      <c r="D46" s="56"/>
      <c r="E46" s="65">
        <f>E47</f>
        <v>10784.37</v>
      </c>
      <c r="F46" s="56">
        <f t="shared" si="0"/>
        <v>10784.37</v>
      </c>
    </row>
    <row r="47" spans="1:6" ht="39" customHeight="1">
      <c r="A47" s="24" t="s">
        <v>206</v>
      </c>
      <c r="B47" s="23">
        <v>240900</v>
      </c>
      <c r="C47" s="10" t="s">
        <v>207</v>
      </c>
      <c r="D47" s="57"/>
      <c r="E47" s="65">
        <v>10784.37</v>
      </c>
      <c r="F47" s="56">
        <f t="shared" si="0"/>
        <v>10784.37</v>
      </c>
    </row>
    <row r="48" spans="1:6" ht="15.75" customHeight="1" hidden="1">
      <c r="A48" s="20" t="s">
        <v>208</v>
      </c>
      <c r="B48" s="23">
        <v>250000</v>
      </c>
      <c r="C48" s="10"/>
      <c r="D48" s="66">
        <f>D49</f>
        <v>0</v>
      </c>
      <c r="E48" s="66">
        <v>0</v>
      </c>
      <c r="F48" s="56">
        <f t="shared" si="0"/>
        <v>0</v>
      </c>
    </row>
    <row r="49" spans="1:6" ht="16.5" hidden="1">
      <c r="A49" s="8" t="s">
        <v>209</v>
      </c>
      <c r="B49" s="22">
        <v>250404</v>
      </c>
      <c r="C49" s="10" t="s">
        <v>207</v>
      </c>
      <c r="D49" s="58"/>
      <c r="E49" s="65"/>
      <c r="F49" s="56">
        <f t="shared" si="0"/>
        <v>0</v>
      </c>
    </row>
    <row r="50" spans="1:6" ht="16.5">
      <c r="A50" s="25" t="s">
        <v>210</v>
      </c>
      <c r="B50" s="26">
        <v>900201</v>
      </c>
      <c r="C50" s="10"/>
      <c r="D50" s="58">
        <f>D48+D46+D41+D16+D15+D14+D12+D44</f>
        <v>29641981.69</v>
      </c>
      <c r="E50" s="58">
        <f>E48+E46+E41+E16+E15+E14+E12+E44</f>
        <v>3321046.1799999997</v>
      </c>
      <c r="F50" s="56">
        <f t="shared" si="0"/>
        <v>32963027.87</v>
      </c>
    </row>
    <row r="51" spans="1:6" ht="16.5" hidden="1">
      <c r="A51" s="25" t="s">
        <v>257</v>
      </c>
      <c r="B51" s="26">
        <v>900201</v>
      </c>
      <c r="C51" s="10"/>
      <c r="D51" s="58">
        <v>39336763.06</v>
      </c>
      <c r="E51" s="58">
        <v>3792230</v>
      </c>
      <c r="F51" s="56">
        <f>D51+E51-1</f>
        <v>43128992.06</v>
      </c>
    </row>
    <row r="52" spans="1:6" ht="16.5" hidden="1">
      <c r="A52" s="25" t="s">
        <v>211</v>
      </c>
      <c r="B52" s="26">
        <v>250300</v>
      </c>
      <c r="C52" s="10"/>
      <c r="D52" s="59">
        <f>D53+D54</f>
        <v>0</v>
      </c>
      <c r="E52" s="59">
        <f>E53+E54</f>
        <v>0</v>
      </c>
      <c r="F52" s="59">
        <f>SUM(D52:E52)</f>
        <v>0</v>
      </c>
    </row>
    <row r="53" spans="1:6" ht="66.75" customHeight="1" hidden="1">
      <c r="A53" s="9" t="s">
        <v>212</v>
      </c>
      <c r="B53" s="27">
        <v>250301</v>
      </c>
      <c r="C53" s="10" t="s">
        <v>213</v>
      </c>
      <c r="D53" s="59"/>
      <c r="E53" s="57"/>
      <c r="F53" s="57">
        <f>SUM(D53:E53)</f>
        <v>0</v>
      </c>
    </row>
    <row r="54" spans="1:6" ht="31.5" hidden="1">
      <c r="A54" s="28" t="s">
        <v>226</v>
      </c>
      <c r="B54" s="29">
        <v>250344</v>
      </c>
      <c r="C54" s="10"/>
      <c r="D54" s="57"/>
      <c r="E54" s="57"/>
      <c r="F54" s="57">
        <f>SUM(D54:E54)</f>
        <v>0</v>
      </c>
    </row>
    <row r="55" spans="1:6" ht="16.5" hidden="1">
      <c r="A55" s="25"/>
      <c r="B55" s="26"/>
      <c r="C55" s="10"/>
      <c r="D55" s="58"/>
      <c r="E55" s="58"/>
      <c r="F55" s="56"/>
    </row>
    <row r="56" spans="1:6" ht="16.5">
      <c r="A56" s="25" t="s">
        <v>214</v>
      </c>
      <c r="B56" s="26">
        <v>900202</v>
      </c>
      <c r="C56" s="10"/>
      <c r="D56" s="58">
        <f>D50+D52</f>
        <v>29641981.69</v>
      </c>
      <c r="E56" s="58">
        <f>E48+E46+E41+E16+E15+E14+E12+E44</f>
        <v>3321046.1799999997</v>
      </c>
      <c r="F56" s="56">
        <f t="shared" si="0"/>
        <v>32963027.87</v>
      </c>
    </row>
    <row r="57" spans="1:6" ht="16.5" hidden="1">
      <c r="A57" s="25" t="s">
        <v>0</v>
      </c>
      <c r="B57" s="26" t="s">
        <v>1</v>
      </c>
      <c r="C57" s="10"/>
      <c r="D57" s="59">
        <v>6555826</v>
      </c>
      <c r="E57" s="59">
        <v>408657</v>
      </c>
      <c r="F57" s="56">
        <f t="shared" si="0"/>
        <v>6964483</v>
      </c>
    </row>
    <row r="58" spans="1:6" ht="16.5">
      <c r="A58" s="30" t="s">
        <v>5</v>
      </c>
      <c r="B58" s="31"/>
      <c r="C58" s="11"/>
      <c r="D58" s="59">
        <f>-D59</f>
        <v>319163.33</v>
      </c>
      <c r="E58" s="59">
        <f>-E59</f>
        <v>5235.689999999944</v>
      </c>
      <c r="F58" s="56">
        <f t="shared" si="0"/>
        <v>324399.01999999996</v>
      </c>
    </row>
    <row r="59" spans="1:6" ht="15.75">
      <c r="A59" s="13" t="s">
        <v>16</v>
      </c>
      <c r="B59" s="32">
        <v>602000</v>
      </c>
      <c r="C59" s="12"/>
      <c r="D59" s="60">
        <f>D60-D61</f>
        <v>-319163.33</v>
      </c>
      <c r="E59" s="60">
        <f>E60-E61</f>
        <v>-5235.689999999944</v>
      </c>
      <c r="F59" s="56">
        <f t="shared" si="0"/>
        <v>-324399.01999999996</v>
      </c>
    </row>
    <row r="60" spans="1:6" ht="15.75">
      <c r="A60" s="14" t="s">
        <v>7</v>
      </c>
      <c r="B60" s="33">
        <v>602100</v>
      </c>
      <c r="C60" s="12"/>
      <c r="D60" s="60"/>
      <c r="E60" s="60">
        <v>275277.53</v>
      </c>
      <c r="F60" s="56">
        <f t="shared" si="0"/>
        <v>275277.53</v>
      </c>
    </row>
    <row r="61" spans="1:6" ht="15.75">
      <c r="A61" s="19" t="s">
        <v>8</v>
      </c>
      <c r="B61" s="34">
        <v>602200</v>
      </c>
      <c r="C61" s="16"/>
      <c r="D61" s="63">
        <v>319163.33</v>
      </c>
      <c r="E61" s="63">
        <v>280513.22</v>
      </c>
      <c r="F61" s="63">
        <f t="shared" si="0"/>
        <v>599676.55</v>
      </c>
    </row>
    <row r="62" spans="1:6" ht="15.75" hidden="1">
      <c r="A62" s="19" t="s">
        <v>268</v>
      </c>
      <c r="B62" s="34">
        <v>602301</v>
      </c>
      <c r="C62" s="16"/>
      <c r="D62" s="63">
        <v>72195792.06</v>
      </c>
      <c r="E62" s="63"/>
      <c r="F62" s="63">
        <f t="shared" si="0"/>
        <v>72195792.06</v>
      </c>
    </row>
    <row r="63" spans="1:6" s="44" customFormat="1" ht="15.75">
      <c r="A63" s="41" t="s">
        <v>168</v>
      </c>
      <c r="B63" s="42"/>
      <c r="C63" s="43"/>
      <c r="D63" s="62">
        <f>D56+D58</f>
        <v>29961145.02</v>
      </c>
      <c r="E63" s="62">
        <f>E56+E58</f>
        <v>3326281.8699999996</v>
      </c>
      <c r="F63" s="62">
        <f>F56+F58</f>
        <v>33287426.89</v>
      </c>
    </row>
    <row r="65" spans="1:6" s="38" customFormat="1" ht="20.25">
      <c r="A65" s="35" t="s">
        <v>23</v>
      </c>
      <c r="B65" s="36"/>
      <c r="C65" s="36"/>
      <c r="D65" s="37"/>
      <c r="E65" s="37" t="s">
        <v>254</v>
      </c>
      <c r="F65" s="37"/>
    </row>
  </sheetData>
  <sheetProtection/>
  <mergeCells count="7">
    <mergeCell ref="A5:F5"/>
    <mergeCell ref="A7:A10"/>
    <mergeCell ref="B7:B10"/>
    <mergeCell ref="C7:C10"/>
    <mergeCell ref="D7:D10"/>
    <mergeCell ref="E7:E10"/>
    <mergeCell ref="F7:F10"/>
  </mergeCells>
  <printOptions/>
  <pageMargins left="0.6" right="0.4" top="0.52" bottom="0.57" header="0.5" footer="0.5"/>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F63"/>
  <sheetViews>
    <sheetView zoomScale="75" zoomScaleNormal="75" zoomScalePageLayoutView="0" workbookViewId="0" topLeftCell="A1">
      <selection activeCell="E3" sqref="E3"/>
    </sheetView>
  </sheetViews>
  <sheetFormatPr defaultColWidth="9.00390625" defaultRowHeight="12.75"/>
  <cols>
    <col min="1" max="1" width="81.625" style="18" customWidth="1"/>
    <col min="2" max="2" width="12.75390625" style="17" customWidth="1"/>
    <col min="3" max="3" width="8.625" style="17" hidden="1" customWidth="1"/>
    <col min="4" max="6" width="16.75390625" style="1" customWidth="1"/>
  </cols>
  <sheetData>
    <row r="1" spans="4:6" s="38" customFormat="1" ht="20.25">
      <c r="D1" s="37"/>
      <c r="E1" s="74" t="s">
        <v>178</v>
      </c>
      <c r="F1" s="74"/>
    </row>
    <row r="2" spans="4:6" s="38" customFormat="1" ht="20.25">
      <c r="D2" s="37"/>
      <c r="E2" s="74" t="s">
        <v>17</v>
      </c>
      <c r="F2" s="74"/>
    </row>
    <row r="3" spans="1:6" s="38" customFormat="1" ht="16.5" customHeight="1">
      <c r="A3" s="39"/>
      <c r="B3" s="39"/>
      <c r="C3" s="39"/>
      <c r="D3" s="37"/>
      <c r="E3" s="74" t="s">
        <v>279</v>
      </c>
      <c r="F3" s="74"/>
    </row>
    <row r="4" spans="1:3" ht="12.75">
      <c r="A4"/>
      <c r="B4"/>
      <c r="C4"/>
    </row>
    <row r="5" spans="1:6" ht="18">
      <c r="A5" s="82" t="s">
        <v>236</v>
      </c>
      <c r="B5" s="82"/>
      <c r="C5" s="82"/>
      <c r="D5" s="82"/>
      <c r="E5" s="82"/>
      <c r="F5" s="82"/>
    </row>
    <row r="6" spans="1:6" ht="14.25">
      <c r="A6" s="2"/>
      <c r="B6" s="3"/>
      <c r="C6" s="3"/>
      <c r="F6" s="40" t="s">
        <v>25</v>
      </c>
    </row>
    <row r="7" spans="1:6" ht="12.75">
      <c r="A7" s="83" t="s">
        <v>24</v>
      </c>
      <c r="B7" s="85" t="s">
        <v>26</v>
      </c>
      <c r="C7" s="85" t="s">
        <v>27</v>
      </c>
      <c r="D7" s="88" t="s">
        <v>21</v>
      </c>
      <c r="E7" s="88" t="s">
        <v>22</v>
      </c>
      <c r="F7" s="88" t="s">
        <v>28</v>
      </c>
    </row>
    <row r="8" spans="1:6" ht="12.75">
      <c r="A8" s="83"/>
      <c r="B8" s="86"/>
      <c r="C8" s="86"/>
      <c r="D8" s="89"/>
      <c r="E8" s="89" t="s">
        <v>29</v>
      </c>
      <c r="F8" s="89" t="s">
        <v>29</v>
      </c>
    </row>
    <row r="9" spans="1:6" ht="12.75">
      <c r="A9" s="83"/>
      <c r="B9" s="86"/>
      <c r="C9" s="86"/>
      <c r="D9" s="89"/>
      <c r="E9" s="89"/>
      <c r="F9" s="89"/>
    </row>
    <row r="10" spans="1:6" ht="12.75">
      <c r="A10" s="84"/>
      <c r="B10" s="87"/>
      <c r="C10" s="87"/>
      <c r="D10" s="90"/>
      <c r="E10" s="90"/>
      <c r="F10" s="90"/>
    </row>
    <row r="11" spans="1:6" ht="14.25">
      <c r="A11" s="4">
        <v>1</v>
      </c>
      <c r="B11" s="5">
        <v>2</v>
      </c>
      <c r="C11" s="5" t="s">
        <v>30</v>
      </c>
      <c r="D11" s="6">
        <v>3</v>
      </c>
      <c r="E11" s="7" t="s">
        <v>19</v>
      </c>
      <c r="F11" s="7" t="s">
        <v>20</v>
      </c>
    </row>
    <row r="12" spans="1:6" ht="16.5">
      <c r="A12" s="20" t="s">
        <v>35</v>
      </c>
      <c r="B12" s="21">
        <v>10000</v>
      </c>
      <c r="C12" s="10"/>
      <c r="D12" s="56">
        <f>D13</f>
        <v>1290736.34</v>
      </c>
      <c r="E12" s="56">
        <f>E13</f>
        <v>4343.89</v>
      </c>
      <c r="F12" s="56">
        <f aca="true" t="shared" si="0" ref="F12:F61">D12+E12</f>
        <v>1295080.23</v>
      </c>
    </row>
    <row r="13" spans="1:6" ht="16.5">
      <c r="A13" s="8" t="s">
        <v>37</v>
      </c>
      <c r="B13" s="22" t="s">
        <v>38</v>
      </c>
      <c r="C13" s="10" t="s">
        <v>36</v>
      </c>
      <c r="D13" s="56">
        <v>1290736.34</v>
      </c>
      <c r="E13" s="56">
        <v>4343.89</v>
      </c>
      <c r="F13" s="57">
        <f t="shared" si="0"/>
        <v>1295080.23</v>
      </c>
    </row>
    <row r="14" spans="1:6" ht="16.5" hidden="1">
      <c r="A14" s="20" t="s">
        <v>39</v>
      </c>
      <c r="B14" s="23" t="s">
        <v>40</v>
      </c>
      <c r="C14" s="10"/>
      <c r="D14" s="56"/>
      <c r="E14" s="56"/>
      <c r="F14" s="56">
        <f t="shared" si="0"/>
        <v>0</v>
      </c>
    </row>
    <row r="15" spans="1:6" ht="16.5" hidden="1">
      <c r="A15" s="8" t="s">
        <v>42</v>
      </c>
      <c r="B15" s="22" t="s">
        <v>43</v>
      </c>
      <c r="C15" s="10" t="s">
        <v>44</v>
      </c>
      <c r="D15" s="57"/>
      <c r="E15" s="57"/>
      <c r="F15" s="57">
        <f t="shared" si="0"/>
        <v>0</v>
      </c>
    </row>
    <row r="16" spans="1:6" ht="16.5">
      <c r="A16" s="20" t="s">
        <v>45</v>
      </c>
      <c r="B16" s="23" t="s">
        <v>46</v>
      </c>
      <c r="C16" s="10"/>
      <c r="D16" s="56">
        <v>13059080.1</v>
      </c>
      <c r="E16" s="56">
        <v>1329453.7</v>
      </c>
      <c r="F16" s="56">
        <f t="shared" si="0"/>
        <v>14388533.799999999</v>
      </c>
    </row>
    <row r="17" spans="1:6" ht="16.5">
      <c r="A17" s="20" t="s">
        <v>47</v>
      </c>
      <c r="B17" s="23" t="s">
        <v>48</v>
      </c>
      <c r="C17" s="10"/>
      <c r="D17" s="56">
        <v>6414024.75</v>
      </c>
      <c r="E17" s="56">
        <v>858615.11</v>
      </c>
      <c r="F17" s="56">
        <f t="shared" si="0"/>
        <v>7272639.86</v>
      </c>
    </row>
    <row r="18" spans="1:6" ht="16.5">
      <c r="A18" s="20" t="s">
        <v>116</v>
      </c>
      <c r="B18" s="23" t="s">
        <v>117</v>
      </c>
      <c r="C18" s="10"/>
      <c r="D18" s="56">
        <f>SUM(D19:D42)</f>
        <v>6925564.990000001</v>
      </c>
      <c r="E18" s="56">
        <f>SUM(E19:E42)</f>
        <v>1902641.8</v>
      </c>
      <c r="F18" s="56">
        <f t="shared" si="0"/>
        <v>8828206.790000001</v>
      </c>
    </row>
    <row r="19" spans="1:6" ht="63">
      <c r="A19" s="54" t="s">
        <v>243</v>
      </c>
      <c r="B19" s="22" t="s">
        <v>118</v>
      </c>
      <c r="C19" s="10">
        <v>1030</v>
      </c>
      <c r="D19" s="57">
        <v>1045680.34</v>
      </c>
      <c r="E19" s="57">
        <v>1530931.87</v>
      </c>
      <c r="F19" s="57">
        <f t="shared" si="0"/>
        <v>2576612.21</v>
      </c>
    </row>
    <row r="20" spans="1:6" ht="47.25">
      <c r="A20" s="54" t="s">
        <v>244</v>
      </c>
      <c r="B20" s="22" t="s">
        <v>119</v>
      </c>
      <c r="C20" s="10" t="s">
        <v>120</v>
      </c>
      <c r="D20" s="57">
        <v>6945.44</v>
      </c>
      <c r="E20" s="57"/>
      <c r="F20" s="57">
        <f t="shared" si="0"/>
        <v>6945.44</v>
      </c>
    </row>
    <row r="21" spans="1:6" ht="63">
      <c r="A21" s="54" t="s">
        <v>245</v>
      </c>
      <c r="B21" s="22" t="s">
        <v>122</v>
      </c>
      <c r="C21" s="10" t="s">
        <v>120</v>
      </c>
      <c r="D21" s="57">
        <v>448.93</v>
      </c>
      <c r="E21" s="57"/>
      <c r="F21" s="57">
        <f t="shared" si="0"/>
        <v>448.93</v>
      </c>
    </row>
    <row r="22" spans="1:6" ht="213" customHeight="1">
      <c r="A22" s="53" t="s">
        <v>277</v>
      </c>
      <c r="B22" s="22" t="s">
        <v>123</v>
      </c>
      <c r="C22" s="10" t="s">
        <v>120</v>
      </c>
      <c r="D22" s="57">
        <v>49568.24</v>
      </c>
      <c r="E22" s="57">
        <v>71602.91</v>
      </c>
      <c r="F22" s="57">
        <f t="shared" si="0"/>
        <v>121171.15</v>
      </c>
    </row>
    <row r="23" spans="1:6" ht="31.5" hidden="1">
      <c r="A23" s="8" t="s">
        <v>124</v>
      </c>
      <c r="B23" s="22" t="s">
        <v>125</v>
      </c>
      <c r="C23" s="10" t="s">
        <v>120</v>
      </c>
      <c r="D23" s="57"/>
      <c r="E23" s="57"/>
      <c r="F23" s="57">
        <f t="shared" si="0"/>
        <v>0</v>
      </c>
    </row>
    <row r="24" spans="1:6" ht="78.75" hidden="1">
      <c r="A24" s="54" t="s">
        <v>247</v>
      </c>
      <c r="B24" s="22" t="s">
        <v>127</v>
      </c>
      <c r="C24" s="10" t="s">
        <v>120</v>
      </c>
      <c r="D24" s="57"/>
      <c r="E24" s="57"/>
      <c r="F24" s="57">
        <f t="shared" si="0"/>
        <v>0</v>
      </c>
    </row>
    <row r="25" spans="1:6" ht="31.5">
      <c r="A25" s="8" t="s">
        <v>128</v>
      </c>
      <c r="B25" s="22" t="s">
        <v>129</v>
      </c>
      <c r="C25" s="10" t="s">
        <v>130</v>
      </c>
      <c r="D25" s="57">
        <v>23481.92</v>
      </c>
      <c r="E25" s="57">
        <v>32333.07</v>
      </c>
      <c r="F25" s="57">
        <f t="shared" si="0"/>
        <v>55814.99</v>
      </c>
    </row>
    <row r="26" spans="1:6" ht="31.5" hidden="1">
      <c r="A26" s="8" t="s">
        <v>131</v>
      </c>
      <c r="B26" s="22" t="s">
        <v>132</v>
      </c>
      <c r="C26" s="10" t="s">
        <v>130</v>
      </c>
      <c r="D26" s="57"/>
      <c r="E26" s="57"/>
      <c r="F26" s="57">
        <f t="shared" si="0"/>
        <v>0</v>
      </c>
    </row>
    <row r="27" spans="1:6" ht="22.5" customHeight="1">
      <c r="A27" s="8" t="s">
        <v>133</v>
      </c>
      <c r="B27" s="22" t="s">
        <v>134</v>
      </c>
      <c r="C27" s="10" t="s">
        <v>130</v>
      </c>
      <c r="D27" s="57">
        <v>1747.19</v>
      </c>
      <c r="E27" s="57"/>
      <c r="F27" s="57">
        <f t="shared" si="0"/>
        <v>1747.19</v>
      </c>
    </row>
    <row r="28" spans="1:6" ht="22.5" customHeight="1">
      <c r="A28" s="8" t="s">
        <v>264</v>
      </c>
      <c r="B28" s="22" t="s">
        <v>260</v>
      </c>
      <c r="C28" s="10"/>
      <c r="D28" s="57">
        <v>299299.4</v>
      </c>
      <c r="E28" s="57"/>
      <c r="F28" s="57">
        <f t="shared" si="0"/>
        <v>299299.4</v>
      </c>
    </row>
    <row r="29" spans="1:6" ht="16.5">
      <c r="A29" s="8" t="s">
        <v>135</v>
      </c>
      <c r="B29" s="22" t="s">
        <v>136</v>
      </c>
      <c r="C29" s="10">
        <v>1040</v>
      </c>
      <c r="D29" s="57">
        <v>61289.2</v>
      </c>
      <c r="E29" s="57"/>
      <c r="F29" s="57">
        <f t="shared" si="0"/>
        <v>61289.2</v>
      </c>
    </row>
    <row r="30" spans="1:6" ht="16.5">
      <c r="A30" s="8" t="s">
        <v>137</v>
      </c>
      <c r="B30" s="22" t="s">
        <v>138</v>
      </c>
      <c r="C30" s="10">
        <v>1040</v>
      </c>
      <c r="D30" s="57">
        <v>861576.46</v>
      </c>
      <c r="E30" s="57"/>
      <c r="F30" s="57">
        <f t="shared" si="0"/>
        <v>861576.46</v>
      </c>
    </row>
    <row r="31" spans="1:6" ht="16.5">
      <c r="A31" s="8" t="s">
        <v>139</v>
      </c>
      <c r="B31" s="22" t="s">
        <v>140</v>
      </c>
      <c r="C31" s="10">
        <v>1040</v>
      </c>
      <c r="D31" s="57">
        <v>2770600</v>
      </c>
      <c r="E31" s="57"/>
      <c r="F31" s="57">
        <f t="shared" si="0"/>
        <v>2770600</v>
      </c>
    </row>
    <row r="32" spans="1:6" ht="16.5">
      <c r="A32" s="8" t="s">
        <v>276</v>
      </c>
      <c r="B32" s="22" t="s">
        <v>141</v>
      </c>
      <c r="C32" s="10">
        <v>1040</v>
      </c>
      <c r="D32" s="57">
        <v>182659.32</v>
      </c>
      <c r="E32" s="57"/>
      <c r="F32" s="57">
        <f t="shared" si="0"/>
        <v>182659.32</v>
      </c>
    </row>
    <row r="33" spans="1:6" ht="16.5">
      <c r="A33" s="8" t="s">
        <v>142</v>
      </c>
      <c r="B33" s="22" t="s">
        <v>143</v>
      </c>
      <c r="C33" s="10">
        <v>1040</v>
      </c>
      <c r="D33" s="57">
        <v>673029.65</v>
      </c>
      <c r="E33" s="57"/>
      <c r="F33" s="57">
        <f t="shared" si="0"/>
        <v>673029.65</v>
      </c>
    </row>
    <row r="34" spans="1:6" ht="16.5">
      <c r="A34" s="8" t="s">
        <v>256</v>
      </c>
      <c r="B34" s="22" t="s">
        <v>255</v>
      </c>
      <c r="C34" s="10"/>
      <c r="D34" s="57">
        <v>45954.3</v>
      </c>
      <c r="E34" s="57"/>
      <c r="F34" s="57">
        <f t="shared" si="0"/>
        <v>45954.3</v>
      </c>
    </row>
    <row r="35" spans="1:6" ht="16.5">
      <c r="A35" s="8" t="s">
        <v>144</v>
      </c>
      <c r="B35" s="22" t="s">
        <v>145</v>
      </c>
      <c r="C35" s="10" t="s">
        <v>146</v>
      </c>
      <c r="D35" s="57">
        <v>40992.38</v>
      </c>
      <c r="E35" s="57"/>
      <c r="F35" s="57">
        <f t="shared" si="0"/>
        <v>40992.38</v>
      </c>
    </row>
    <row r="36" spans="1:6" ht="16.5" hidden="1">
      <c r="A36" s="8" t="s">
        <v>147</v>
      </c>
      <c r="B36" s="22" t="s">
        <v>148</v>
      </c>
      <c r="C36" s="10">
        <v>1040</v>
      </c>
      <c r="D36" s="57"/>
      <c r="E36" s="57"/>
      <c r="F36" s="57">
        <f t="shared" si="0"/>
        <v>0</v>
      </c>
    </row>
    <row r="37" spans="1:6" ht="31.5">
      <c r="A37" s="8" t="s">
        <v>278</v>
      </c>
      <c r="B37" s="22" t="s">
        <v>149</v>
      </c>
      <c r="C37" s="10">
        <v>1070</v>
      </c>
      <c r="D37" s="57">
        <v>168594.17</v>
      </c>
      <c r="E37" s="57">
        <v>267773.95</v>
      </c>
      <c r="F37" s="57">
        <f t="shared" si="0"/>
        <v>436368.12</v>
      </c>
    </row>
    <row r="38" spans="1:6" ht="16.5">
      <c r="A38" s="8" t="s">
        <v>150</v>
      </c>
      <c r="B38" s="22" t="s">
        <v>151</v>
      </c>
      <c r="C38" s="10">
        <v>1061</v>
      </c>
      <c r="D38" s="57">
        <v>45065.98</v>
      </c>
      <c r="E38" s="57"/>
      <c r="F38" s="57">
        <f t="shared" si="0"/>
        <v>45065.98</v>
      </c>
    </row>
    <row r="39" spans="1:6" ht="63" hidden="1">
      <c r="A39" s="8" t="s">
        <v>169</v>
      </c>
      <c r="B39" s="22" t="s">
        <v>163</v>
      </c>
      <c r="C39" s="10"/>
      <c r="D39" s="57"/>
      <c r="E39" s="57"/>
      <c r="F39" s="57">
        <f t="shared" si="0"/>
        <v>0</v>
      </c>
    </row>
    <row r="40" spans="1:6" ht="47.25" hidden="1">
      <c r="A40" s="8" t="s">
        <v>253</v>
      </c>
      <c r="B40" s="22" t="s">
        <v>160</v>
      </c>
      <c r="C40" s="10"/>
      <c r="D40" s="57"/>
      <c r="E40" s="57"/>
      <c r="F40" s="57">
        <f t="shared" si="0"/>
        <v>0</v>
      </c>
    </row>
    <row r="41" spans="1:6" ht="16.5">
      <c r="A41" s="8" t="s">
        <v>164</v>
      </c>
      <c r="B41" s="22" t="s">
        <v>165</v>
      </c>
      <c r="C41" s="10">
        <v>1030</v>
      </c>
      <c r="D41" s="57">
        <v>2474.36</v>
      </c>
      <c r="E41" s="57"/>
      <c r="F41" s="57">
        <f t="shared" si="0"/>
        <v>2474.36</v>
      </c>
    </row>
    <row r="42" spans="1:6" ht="16.5">
      <c r="A42" s="8" t="s">
        <v>166</v>
      </c>
      <c r="B42" s="22" t="s">
        <v>167</v>
      </c>
      <c r="C42" s="10">
        <v>1010</v>
      </c>
      <c r="D42" s="57">
        <v>646157.71</v>
      </c>
      <c r="E42" s="57"/>
      <c r="F42" s="57">
        <f t="shared" si="0"/>
        <v>646157.71</v>
      </c>
    </row>
    <row r="43" spans="1:6" ht="16.5">
      <c r="A43" s="20" t="s">
        <v>170</v>
      </c>
      <c r="B43" s="23" t="s">
        <v>171</v>
      </c>
      <c r="C43" s="10"/>
      <c r="D43" s="56">
        <f>SUM(D44:D45)</f>
        <v>51845.81</v>
      </c>
      <c r="E43" s="56">
        <f>SUM(E44:E45)</f>
        <v>6701.71</v>
      </c>
      <c r="F43" s="56">
        <f t="shared" si="0"/>
        <v>58547.52</v>
      </c>
    </row>
    <row r="44" spans="1:6" ht="16.5">
      <c r="A44" s="8" t="s">
        <v>184</v>
      </c>
      <c r="B44" s="22" t="s">
        <v>185</v>
      </c>
      <c r="C44" s="10" t="s">
        <v>183</v>
      </c>
      <c r="D44" s="56">
        <v>51845.81</v>
      </c>
      <c r="E44" s="56">
        <v>6701.71</v>
      </c>
      <c r="F44" s="57">
        <f t="shared" si="0"/>
        <v>58547.52</v>
      </c>
    </row>
    <row r="45" spans="1:6" ht="47.25" hidden="1">
      <c r="A45" s="8" t="s">
        <v>227</v>
      </c>
      <c r="B45" s="22" t="s">
        <v>228</v>
      </c>
      <c r="C45" s="10"/>
      <c r="D45" s="56"/>
      <c r="E45" s="56"/>
      <c r="F45" s="57">
        <f t="shared" si="0"/>
        <v>0</v>
      </c>
    </row>
    <row r="46" spans="1:6" ht="16.5">
      <c r="A46" s="20" t="s">
        <v>204</v>
      </c>
      <c r="B46" s="23">
        <v>240000</v>
      </c>
      <c r="C46" s="10"/>
      <c r="D46" s="56">
        <f>D47</f>
        <v>0</v>
      </c>
      <c r="E46" s="56">
        <f>E47</f>
        <v>27500</v>
      </c>
      <c r="F46" s="56">
        <f t="shared" si="0"/>
        <v>27500</v>
      </c>
    </row>
    <row r="47" spans="1:6" ht="31.5">
      <c r="A47" s="24" t="s">
        <v>206</v>
      </c>
      <c r="B47" s="23">
        <v>240900</v>
      </c>
      <c r="C47" s="10" t="s">
        <v>207</v>
      </c>
      <c r="D47" s="57"/>
      <c r="E47" s="57">
        <v>27500</v>
      </c>
      <c r="F47" s="57">
        <f t="shared" si="0"/>
        <v>27500</v>
      </c>
    </row>
    <row r="48" spans="1:6" ht="16.5" hidden="1">
      <c r="A48" s="20" t="s">
        <v>208</v>
      </c>
      <c r="B48" s="23">
        <v>250000</v>
      </c>
      <c r="C48" s="10"/>
      <c r="D48" s="57">
        <f>D49+D50</f>
        <v>0</v>
      </c>
      <c r="E48" s="57">
        <f>E49+E50</f>
        <v>0</v>
      </c>
      <c r="F48" s="58">
        <f t="shared" si="0"/>
        <v>0</v>
      </c>
    </row>
    <row r="49" spans="1:6" ht="16.5" hidden="1">
      <c r="A49" s="8" t="s">
        <v>209</v>
      </c>
      <c r="B49" s="22">
        <v>250404</v>
      </c>
      <c r="C49" s="10" t="s">
        <v>207</v>
      </c>
      <c r="D49" s="57"/>
      <c r="E49" s="57"/>
      <c r="F49" s="57">
        <f t="shared" si="0"/>
        <v>0</v>
      </c>
    </row>
    <row r="50" spans="1:6" ht="63" hidden="1">
      <c r="A50" s="8" t="s">
        <v>270</v>
      </c>
      <c r="B50" s="22" t="s">
        <v>269</v>
      </c>
      <c r="C50" s="10"/>
      <c r="D50" s="57"/>
      <c r="E50" s="57"/>
      <c r="F50" s="57">
        <f t="shared" si="0"/>
        <v>0</v>
      </c>
    </row>
    <row r="51" spans="1:6" ht="16.5">
      <c r="A51" s="25" t="s">
        <v>210</v>
      </c>
      <c r="B51" s="26">
        <v>900201</v>
      </c>
      <c r="C51" s="10"/>
      <c r="D51" s="58">
        <f>D48+D46+D43+D18+D17+D16+D12</f>
        <v>27741251.99</v>
      </c>
      <c r="E51" s="58">
        <f>E48+E46+E43+E18+E17+E16+E12</f>
        <v>4129256.2100000004</v>
      </c>
      <c r="F51" s="58">
        <f t="shared" si="0"/>
        <v>31870508.2</v>
      </c>
    </row>
    <row r="52" spans="1:6" ht="16.5" hidden="1">
      <c r="A52" s="25" t="s">
        <v>211</v>
      </c>
      <c r="B52" s="26">
        <v>250300</v>
      </c>
      <c r="C52" s="10"/>
      <c r="D52" s="59">
        <f>D53+D54</f>
        <v>0</v>
      </c>
      <c r="E52" s="59"/>
      <c r="F52" s="59">
        <f>SUM(D52:E52)</f>
        <v>0</v>
      </c>
    </row>
    <row r="53" spans="1:6" ht="66.75" customHeight="1" hidden="1">
      <c r="A53" s="9" t="s">
        <v>212</v>
      </c>
      <c r="B53" s="27">
        <v>250301</v>
      </c>
      <c r="C53" s="10" t="s">
        <v>213</v>
      </c>
      <c r="D53" s="59"/>
      <c r="E53" s="57">
        <v>0</v>
      </c>
      <c r="F53" s="57">
        <f>SUM(D53:E53)</f>
        <v>0</v>
      </c>
    </row>
    <row r="54" spans="1:6" ht="31.5" hidden="1">
      <c r="A54" s="28" t="s">
        <v>226</v>
      </c>
      <c r="B54" s="29">
        <v>250344</v>
      </c>
      <c r="C54" s="10"/>
      <c r="D54" s="57"/>
      <c r="E54" s="57"/>
      <c r="F54" s="57">
        <f>SUM(D54:E54)</f>
        <v>0</v>
      </c>
    </row>
    <row r="55" spans="1:6" ht="16.5">
      <c r="A55" s="25" t="s">
        <v>214</v>
      </c>
      <c r="B55" s="26">
        <v>900202</v>
      </c>
      <c r="C55" s="10"/>
      <c r="D55" s="58">
        <f>D52+D51</f>
        <v>27741251.99</v>
      </c>
      <c r="E55" s="58">
        <f>E52+E51</f>
        <v>4129256.2100000004</v>
      </c>
      <c r="F55" s="59">
        <f t="shared" si="0"/>
        <v>31870508.2</v>
      </c>
    </row>
    <row r="56" spans="1:6" ht="16.5">
      <c r="A56" s="30" t="s">
        <v>5</v>
      </c>
      <c r="B56" s="31"/>
      <c r="C56" s="11"/>
      <c r="D56" s="59">
        <f>-D57</f>
        <v>54151.43</v>
      </c>
      <c r="E56" s="59">
        <f>-E57</f>
        <v>139420.89999999997</v>
      </c>
      <c r="F56" s="59">
        <f t="shared" si="0"/>
        <v>193572.32999999996</v>
      </c>
    </row>
    <row r="57" spans="1:6" ht="15.75">
      <c r="A57" s="13" t="s">
        <v>16</v>
      </c>
      <c r="B57" s="32">
        <v>602000</v>
      </c>
      <c r="C57" s="12"/>
      <c r="D57" s="60">
        <f>D58-D59</f>
        <v>-54151.43</v>
      </c>
      <c r="E57" s="60">
        <f>E58-E59+E60</f>
        <v>-139420.89999999997</v>
      </c>
      <c r="F57" s="60">
        <f t="shared" si="0"/>
        <v>-193572.32999999996</v>
      </c>
    </row>
    <row r="58" spans="1:6" ht="15.75">
      <c r="A58" s="14" t="s">
        <v>7</v>
      </c>
      <c r="B58" s="33">
        <v>602100</v>
      </c>
      <c r="C58" s="12"/>
      <c r="D58" s="60"/>
      <c r="E58" s="60">
        <v>1161340.22</v>
      </c>
      <c r="F58" s="60">
        <f t="shared" si="0"/>
        <v>1161340.22</v>
      </c>
    </row>
    <row r="59" spans="1:6" ht="15.75">
      <c r="A59" s="19" t="s">
        <v>8</v>
      </c>
      <c r="B59" s="34">
        <v>602200</v>
      </c>
      <c r="C59" s="16"/>
      <c r="D59" s="63">
        <v>54151.43</v>
      </c>
      <c r="E59" s="63">
        <v>1152767.93</v>
      </c>
      <c r="F59" s="63">
        <f t="shared" si="0"/>
        <v>1206919.3599999999</v>
      </c>
    </row>
    <row r="60" spans="1:6" ht="15.75">
      <c r="A60" s="19" t="s">
        <v>268</v>
      </c>
      <c r="B60" s="34">
        <v>602300</v>
      </c>
      <c r="C60" s="16"/>
      <c r="D60" s="63"/>
      <c r="E60" s="63">
        <v>-147993.19</v>
      </c>
      <c r="F60" s="63">
        <f t="shared" si="0"/>
        <v>-147993.19</v>
      </c>
    </row>
    <row r="61" spans="1:6" s="44" customFormat="1" ht="15.75">
      <c r="A61" s="41" t="s">
        <v>168</v>
      </c>
      <c r="B61" s="42"/>
      <c r="C61" s="43"/>
      <c r="D61" s="62">
        <f>D55+D56</f>
        <v>27795403.419999998</v>
      </c>
      <c r="E61" s="62">
        <f>E55+E56</f>
        <v>4268677.11</v>
      </c>
      <c r="F61" s="62">
        <f t="shared" si="0"/>
        <v>32064080.529999997</v>
      </c>
    </row>
    <row r="63" spans="1:6" s="38" customFormat="1" ht="20.25">
      <c r="A63" s="35" t="s">
        <v>23</v>
      </c>
      <c r="B63" s="36"/>
      <c r="C63" s="36"/>
      <c r="D63" s="37"/>
      <c r="E63" s="37" t="s">
        <v>254</v>
      </c>
      <c r="F63" s="37"/>
    </row>
  </sheetData>
  <sheetProtection/>
  <mergeCells count="7">
    <mergeCell ref="A5:F5"/>
    <mergeCell ref="D7:D10"/>
    <mergeCell ref="E7:E10"/>
    <mergeCell ref="F7:F10"/>
    <mergeCell ref="A7:A10"/>
    <mergeCell ref="B7:B10"/>
    <mergeCell ref="C7:C10"/>
  </mergeCells>
  <printOptions/>
  <pageMargins left="0.84" right="0.35" top="0.42" bottom="0.49" header="0.5" footer="0.5"/>
  <pageSetup fitToHeight="1"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H93"/>
  <sheetViews>
    <sheetView zoomScale="75" zoomScaleNormal="75" zoomScalePageLayoutView="0" workbookViewId="0" topLeftCell="A1">
      <selection activeCell="E3" sqref="E3"/>
    </sheetView>
  </sheetViews>
  <sheetFormatPr defaultColWidth="9.00390625" defaultRowHeight="12.75"/>
  <cols>
    <col min="1" max="1" width="80.75390625" style="18" customWidth="1"/>
    <col min="2" max="2" width="12.75390625" style="17" customWidth="1"/>
    <col min="3" max="3" width="8.625" style="17" hidden="1" customWidth="1"/>
    <col min="4" max="6" width="16.75390625" style="1" customWidth="1"/>
    <col min="7" max="7" width="10.375" style="0" bestFit="1" customWidth="1"/>
  </cols>
  <sheetData>
    <row r="1" spans="4:6" s="38" customFormat="1" ht="20.25">
      <c r="D1" s="37"/>
      <c r="E1" s="74" t="s">
        <v>179</v>
      </c>
      <c r="F1" s="74"/>
    </row>
    <row r="2" spans="4:6" s="38" customFormat="1" ht="20.25">
      <c r="D2" s="37"/>
      <c r="E2" s="74" t="s">
        <v>17</v>
      </c>
      <c r="F2" s="74"/>
    </row>
    <row r="3" spans="1:6" s="38" customFormat="1" ht="19.5" customHeight="1">
      <c r="A3" s="39"/>
      <c r="B3" s="39"/>
      <c r="C3" s="39"/>
      <c r="D3" s="37"/>
      <c r="E3" s="74" t="s">
        <v>279</v>
      </c>
      <c r="F3" s="74"/>
    </row>
    <row r="4" spans="1:3" ht="12.75">
      <c r="A4"/>
      <c r="B4"/>
      <c r="C4"/>
    </row>
    <row r="5" spans="1:6" ht="18">
      <c r="A5" s="82" t="s">
        <v>235</v>
      </c>
      <c r="B5" s="82"/>
      <c r="C5" s="82"/>
      <c r="D5" s="82"/>
      <c r="E5" s="82"/>
      <c r="F5" s="82"/>
    </row>
    <row r="6" spans="1:6" ht="14.25">
      <c r="A6" s="2"/>
      <c r="B6" s="3"/>
      <c r="C6" s="3"/>
      <c r="F6" s="40" t="s">
        <v>25</v>
      </c>
    </row>
    <row r="7" spans="1:6" ht="12.75" customHeight="1">
      <c r="A7" s="83" t="s">
        <v>24</v>
      </c>
      <c r="B7" s="85" t="s">
        <v>26</v>
      </c>
      <c r="C7" s="85" t="s">
        <v>27</v>
      </c>
      <c r="D7" s="88" t="s">
        <v>21</v>
      </c>
      <c r="E7" s="88" t="s">
        <v>22</v>
      </c>
      <c r="F7" s="88" t="s">
        <v>28</v>
      </c>
    </row>
    <row r="8" spans="1:6" ht="12.75" customHeight="1">
      <c r="A8" s="83"/>
      <c r="B8" s="86"/>
      <c r="C8" s="86"/>
      <c r="D8" s="89"/>
      <c r="E8" s="89" t="s">
        <v>29</v>
      </c>
      <c r="F8" s="89" t="s">
        <v>29</v>
      </c>
    </row>
    <row r="9" spans="1:6" ht="12.75" customHeight="1">
      <c r="A9" s="83"/>
      <c r="B9" s="86"/>
      <c r="C9" s="86"/>
      <c r="D9" s="89"/>
      <c r="E9" s="89"/>
      <c r="F9" s="89"/>
    </row>
    <row r="10" spans="1:6" ht="12.75" customHeight="1">
      <c r="A10" s="84"/>
      <c r="B10" s="87"/>
      <c r="C10" s="87"/>
      <c r="D10" s="90"/>
      <c r="E10" s="90"/>
      <c r="F10" s="90"/>
    </row>
    <row r="11" spans="1:6" ht="14.25">
      <c r="A11" s="4">
        <v>1</v>
      </c>
      <c r="B11" s="5">
        <v>2</v>
      </c>
      <c r="C11" s="5" t="s">
        <v>30</v>
      </c>
      <c r="D11" s="6">
        <v>3</v>
      </c>
      <c r="E11" s="7" t="s">
        <v>19</v>
      </c>
      <c r="F11" s="7" t="s">
        <v>20</v>
      </c>
    </row>
    <row r="12" spans="1:6" ht="16.5">
      <c r="A12" s="20" t="s">
        <v>35</v>
      </c>
      <c r="B12" s="21">
        <v>10000</v>
      </c>
      <c r="C12" s="10"/>
      <c r="D12" s="56">
        <f>D13</f>
        <v>1292576.94</v>
      </c>
      <c r="E12" s="56">
        <f>E13</f>
        <v>0</v>
      </c>
      <c r="F12" s="56">
        <f>D12+E12</f>
        <v>1292576.94</v>
      </c>
    </row>
    <row r="13" spans="1:6" ht="16.5">
      <c r="A13" s="8" t="s">
        <v>37</v>
      </c>
      <c r="B13" s="22" t="s">
        <v>38</v>
      </c>
      <c r="C13" s="10" t="s">
        <v>36</v>
      </c>
      <c r="D13" s="56">
        <v>1292576.94</v>
      </c>
      <c r="E13" s="57"/>
      <c r="F13" s="56">
        <f aca="true" t="shared" si="0" ref="F13:F87">D13+E13</f>
        <v>1292576.94</v>
      </c>
    </row>
    <row r="14" spans="1:6" ht="16.5">
      <c r="A14" s="20" t="s">
        <v>45</v>
      </c>
      <c r="B14" s="23" t="s">
        <v>46</v>
      </c>
      <c r="C14" s="10"/>
      <c r="D14" s="56">
        <v>10110102.78</v>
      </c>
      <c r="E14" s="57">
        <v>746091.66</v>
      </c>
      <c r="F14" s="56">
        <f t="shared" si="0"/>
        <v>10856194.44</v>
      </c>
    </row>
    <row r="15" spans="1:6" ht="16.5">
      <c r="A15" s="20" t="s">
        <v>47</v>
      </c>
      <c r="B15" s="23" t="s">
        <v>48</v>
      </c>
      <c r="C15" s="10"/>
      <c r="D15" s="56">
        <v>1946290.66</v>
      </c>
      <c r="E15" s="56">
        <v>457880.54</v>
      </c>
      <c r="F15" s="56">
        <f t="shared" si="0"/>
        <v>2404171.1999999997</v>
      </c>
    </row>
    <row r="16" spans="1:6" ht="16.5" hidden="1">
      <c r="A16" s="8" t="s">
        <v>49</v>
      </c>
      <c r="B16" s="22" t="s">
        <v>50</v>
      </c>
      <c r="C16" s="10" t="s">
        <v>51</v>
      </c>
      <c r="D16" s="57"/>
      <c r="E16" s="57"/>
      <c r="F16" s="56">
        <f t="shared" si="0"/>
        <v>0</v>
      </c>
    </row>
    <row r="17" spans="1:6" ht="16.5" hidden="1">
      <c r="A17" s="8" t="s">
        <v>52</v>
      </c>
      <c r="B17" s="22" t="s">
        <v>53</v>
      </c>
      <c r="C17" s="10" t="s">
        <v>51</v>
      </c>
      <c r="D17" s="57"/>
      <c r="E17" s="57"/>
      <c r="F17" s="56">
        <f t="shared" si="0"/>
        <v>0</v>
      </c>
    </row>
    <row r="18" spans="1:6" ht="47.25" hidden="1">
      <c r="A18" s="8" t="s">
        <v>54</v>
      </c>
      <c r="B18" s="22" t="s">
        <v>55</v>
      </c>
      <c r="C18" s="10" t="s">
        <v>56</v>
      </c>
      <c r="D18" s="57"/>
      <c r="E18" s="57"/>
      <c r="F18" s="56">
        <f t="shared" si="0"/>
        <v>0</v>
      </c>
    </row>
    <row r="19" spans="1:6" ht="16.5" hidden="1">
      <c r="A19" s="8" t="s">
        <v>57</v>
      </c>
      <c r="B19" s="22" t="s">
        <v>58</v>
      </c>
      <c r="C19" s="10" t="s">
        <v>56</v>
      </c>
      <c r="D19" s="57"/>
      <c r="E19" s="57"/>
      <c r="F19" s="56">
        <f t="shared" si="0"/>
        <v>0</v>
      </c>
    </row>
    <row r="20" spans="1:6" ht="16.5" hidden="1">
      <c r="A20" s="8" t="s">
        <v>59</v>
      </c>
      <c r="B20" s="22" t="s">
        <v>60</v>
      </c>
      <c r="C20" s="10" t="s">
        <v>61</v>
      </c>
      <c r="D20" s="57"/>
      <c r="E20" s="57"/>
      <c r="F20" s="56">
        <f t="shared" si="0"/>
        <v>0</v>
      </c>
    </row>
    <row r="21" spans="1:6" ht="16.5" hidden="1">
      <c r="A21" s="8" t="s">
        <v>62</v>
      </c>
      <c r="B21" s="22" t="s">
        <v>63</v>
      </c>
      <c r="C21" s="10" t="s">
        <v>64</v>
      </c>
      <c r="D21" s="57"/>
      <c r="E21" s="57"/>
      <c r="F21" s="56">
        <f t="shared" si="0"/>
        <v>0</v>
      </c>
    </row>
    <row r="22" spans="1:6" ht="16.5" hidden="1">
      <c r="A22" s="8" t="s">
        <v>65</v>
      </c>
      <c r="B22" s="22" t="s">
        <v>66</v>
      </c>
      <c r="C22" s="10" t="s">
        <v>64</v>
      </c>
      <c r="D22" s="57"/>
      <c r="E22" s="57"/>
      <c r="F22" s="56">
        <f t="shared" si="0"/>
        <v>0</v>
      </c>
    </row>
    <row r="23" spans="1:6" ht="16.5" hidden="1">
      <c r="A23" s="8" t="s">
        <v>67</v>
      </c>
      <c r="B23" s="22" t="s">
        <v>68</v>
      </c>
      <c r="C23" s="10" t="s">
        <v>64</v>
      </c>
      <c r="D23" s="57"/>
      <c r="E23" s="57"/>
      <c r="F23" s="56">
        <f t="shared" si="0"/>
        <v>0</v>
      </c>
    </row>
    <row r="24" spans="1:6" ht="16.5" hidden="1">
      <c r="A24" s="8" t="s">
        <v>69</v>
      </c>
      <c r="B24" s="22" t="s">
        <v>70</v>
      </c>
      <c r="C24" s="10" t="s">
        <v>71</v>
      </c>
      <c r="D24" s="57"/>
      <c r="E24" s="57"/>
      <c r="F24" s="56">
        <f t="shared" si="0"/>
        <v>0</v>
      </c>
    </row>
    <row r="25" spans="1:6" ht="16.5" hidden="1">
      <c r="A25" s="8" t="s">
        <v>72</v>
      </c>
      <c r="B25" s="22" t="s">
        <v>73</v>
      </c>
      <c r="C25" s="10" t="s">
        <v>74</v>
      </c>
      <c r="D25" s="57"/>
      <c r="E25" s="57"/>
      <c r="F25" s="56">
        <f t="shared" si="0"/>
        <v>0</v>
      </c>
    </row>
    <row r="26" spans="1:6" ht="16.5" hidden="1">
      <c r="A26" s="8" t="s">
        <v>75</v>
      </c>
      <c r="B26" s="22" t="s">
        <v>76</v>
      </c>
      <c r="C26" s="10" t="s">
        <v>77</v>
      </c>
      <c r="D26" s="57"/>
      <c r="E26" s="57"/>
      <c r="F26" s="56">
        <f t="shared" si="0"/>
        <v>0</v>
      </c>
    </row>
    <row r="27" spans="1:6" ht="31.5" hidden="1">
      <c r="A27" s="24" t="s">
        <v>78</v>
      </c>
      <c r="B27" s="23" t="s">
        <v>79</v>
      </c>
      <c r="C27" s="10" t="s">
        <v>80</v>
      </c>
      <c r="D27" s="57"/>
      <c r="E27" s="57"/>
      <c r="F27" s="56">
        <f t="shared" si="0"/>
        <v>0</v>
      </c>
    </row>
    <row r="28" spans="1:6" ht="47.25" hidden="1">
      <c r="A28" s="24" t="s">
        <v>81</v>
      </c>
      <c r="B28" s="23" t="s">
        <v>82</v>
      </c>
      <c r="C28" s="10" t="s">
        <v>83</v>
      </c>
      <c r="D28" s="57"/>
      <c r="E28" s="57"/>
      <c r="F28" s="56">
        <f t="shared" si="0"/>
        <v>0</v>
      </c>
    </row>
    <row r="29" spans="1:6" ht="16.5" hidden="1">
      <c r="A29" s="24" t="s">
        <v>84</v>
      </c>
      <c r="B29" s="23" t="s">
        <v>85</v>
      </c>
      <c r="C29" s="10" t="s">
        <v>86</v>
      </c>
      <c r="D29" s="57"/>
      <c r="E29" s="57"/>
      <c r="F29" s="56">
        <f t="shared" si="0"/>
        <v>0</v>
      </c>
    </row>
    <row r="30" spans="1:6" ht="16.5" hidden="1">
      <c r="A30" s="24" t="s">
        <v>87</v>
      </c>
      <c r="B30" s="23" t="s">
        <v>88</v>
      </c>
      <c r="C30" s="10" t="s">
        <v>89</v>
      </c>
      <c r="D30" s="57"/>
      <c r="E30" s="57"/>
      <c r="F30" s="56">
        <f t="shared" si="0"/>
        <v>0</v>
      </c>
    </row>
    <row r="31" spans="1:6" ht="16.5" hidden="1">
      <c r="A31" s="8" t="s">
        <v>90</v>
      </c>
      <c r="B31" s="22" t="s">
        <v>91</v>
      </c>
      <c r="C31" s="10" t="s">
        <v>92</v>
      </c>
      <c r="D31" s="57"/>
      <c r="E31" s="57"/>
      <c r="F31" s="56">
        <f t="shared" si="0"/>
        <v>0</v>
      </c>
    </row>
    <row r="32" spans="1:6" ht="16.5" hidden="1">
      <c r="A32" s="8" t="s">
        <v>93</v>
      </c>
      <c r="B32" s="22" t="s">
        <v>94</v>
      </c>
      <c r="C32" s="10" t="s">
        <v>92</v>
      </c>
      <c r="D32" s="57"/>
      <c r="E32" s="57"/>
      <c r="F32" s="56">
        <f t="shared" si="0"/>
        <v>0</v>
      </c>
    </row>
    <row r="33" spans="1:6" ht="16.5" hidden="1">
      <c r="A33" s="8" t="s">
        <v>95</v>
      </c>
      <c r="B33" s="22" t="s">
        <v>96</v>
      </c>
      <c r="C33" s="10" t="s">
        <v>97</v>
      </c>
      <c r="D33" s="57"/>
      <c r="E33" s="57"/>
      <c r="F33" s="56">
        <f t="shared" si="0"/>
        <v>0</v>
      </c>
    </row>
    <row r="34" spans="1:6" ht="16.5" hidden="1">
      <c r="A34" s="8" t="s">
        <v>98</v>
      </c>
      <c r="B34" s="22" t="s">
        <v>99</v>
      </c>
      <c r="C34" s="10" t="s">
        <v>97</v>
      </c>
      <c r="D34" s="57"/>
      <c r="E34" s="57"/>
      <c r="F34" s="56">
        <f t="shared" si="0"/>
        <v>0</v>
      </c>
    </row>
    <row r="35" spans="1:6" ht="16.5" hidden="1">
      <c r="A35" s="8" t="s">
        <v>100</v>
      </c>
      <c r="B35" s="22" t="s">
        <v>101</v>
      </c>
      <c r="C35" s="10" t="s">
        <v>97</v>
      </c>
      <c r="D35" s="57"/>
      <c r="E35" s="57"/>
      <c r="F35" s="56">
        <f t="shared" si="0"/>
        <v>0</v>
      </c>
    </row>
    <row r="36" spans="1:6" ht="16.5" hidden="1">
      <c r="A36" s="8" t="s">
        <v>102</v>
      </c>
      <c r="B36" s="22" t="s">
        <v>103</v>
      </c>
      <c r="C36" s="10" t="s">
        <v>97</v>
      </c>
      <c r="D36" s="57"/>
      <c r="E36" s="57"/>
      <c r="F36" s="56">
        <f t="shared" si="0"/>
        <v>0</v>
      </c>
    </row>
    <row r="37" spans="1:6" ht="16.5" hidden="1">
      <c r="A37" s="8" t="s">
        <v>104</v>
      </c>
      <c r="B37" s="22" t="s">
        <v>105</v>
      </c>
      <c r="C37" s="10" t="s">
        <v>97</v>
      </c>
      <c r="D37" s="57"/>
      <c r="E37" s="57"/>
      <c r="F37" s="56">
        <f t="shared" si="0"/>
        <v>0</v>
      </c>
    </row>
    <row r="38" spans="1:6" ht="16.5" hidden="1">
      <c r="A38" s="8" t="s">
        <v>106</v>
      </c>
      <c r="B38" s="22" t="s">
        <v>107</v>
      </c>
      <c r="C38" s="10" t="s">
        <v>92</v>
      </c>
      <c r="D38" s="57"/>
      <c r="E38" s="57"/>
      <c r="F38" s="56">
        <f t="shared" si="0"/>
        <v>0</v>
      </c>
    </row>
    <row r="39" spans="1:6" ht="16.5" hidden="1">
      <c r="A39" s="8" t="s">
        <v>108</v>
      </c>
      <c r="B39" s="22" t="s">
        <v>109</v>
      </c>
      <c r="C39" s="10" t="s">
        <v>97</v>
      </c>
      <c r="D39" s="57"/>
      <c r="E39" s="57"/>
      <c r="F39" s="56">
        <f t="shared" si="0"/>
        <v>0</v>
      </c>
    </row>
    <row r="40" spans="1:6" ht="16.5" hidden="1">
      <c r="A40" s="8" t="s">
        <v>110</v>
      </c>
      <c r="B40" s="22" t="s">
        <v>111</v>
      </c>
      <c r="C40" s="10" t="s">
        <v>97</v>
      </c>
      <c r="D40" s="57"/>
      <c r="E40" s="57"/>
      <c r="F40" s="56">
        <f t="shared" si="0"/>
        <v>0</v>
      </c>
    </row>
    <row r="41" spans="1:6" ht="16.5" hidden="1">
      <c r="A41" s="8" t="s">
        <v>112</v>
      </c>
      <c r="B41" s="22" t="s">
        <v>113</v>
      </c>
      <c r="C41" s="10" t="s">
        <v>97</v>
      </c>
      <c r="D41" s="57"/>
      <c r="E41" s="57"/>
      <c r="F41" s="56">
        <f t="shared" si="0"/>
        <v>0</v>
      </c>
    </row>
    <row r="42" spans="1:6" ht="16.5" hidden="1">
      <c r="A42" s="8" t="s">
        <v>114</v>
      </c>
      <c r="B42" s="22" t="s">
        <v>115</v>
      </c>
      <c r="C42" s="10" t="s">
        <v>97</v>
      </c>
      <c r="D42" s="57"/>
      <c r="E42" s="57"/>
      <c r="F42" s="56">
        <f t="shared" si="0"/>
        <v>0</v>
      </c>
    </row>
    <row r="43" spans="1:8" ht="16.5">
      <c r="A43" s="20" t="s">
        <v>116</v>
      </c>
      <c r="B43" s="23" t="s">
        <v>117</v>
      </c>
      <c r="C43" s="10"/>
      <c r="D43" s="56">
        <f>SUM(D44:D65)</f>
        <v>5554181.140000001</v>
      </c>
      <c r="E43" s="56">
        <f>SUM(E44:E65)</f>
        <v>1186046.55</v>
      </c>
      <c r="F43" s="56">
        <f t="shared" si="0"/>
        <v>6740227.69</v>
      </c>
      <c r="G43" s="50"/>
      <c r="H43" s="50"/>
    </row>
    <row r="44" spans="1:6" ht="63">
      <c r="A44" s="54" t="s">
        <v>243</v>
      </c>
      <c r="B44" s="22" t="s">
        <v>118</v>
      </c>
      <c r="C44" s="10">
        <v>1030</v>
      </c>
      <c r="D44" s="57">
        <v>628307.9</v>
      </c>
      <c r="E44" s="57">
        <v>912305.86</v>
      </c>
      <c r="F44" s="56">
        <f t="shared" si="0"/>
        <v>1540613.76</v>
      </c>
    </row>
    <row r="45" spans="1:6" ht="47.25">
      <c r="A45" s="54" t="s">
        <v>244</v>
      </c>
      <c r="B45" s="22" t="s">
        <v>119</v>
      </c>
      <c r="C45" s="10" t="s">
        <v>120</v>
      </c>
      <c r="D45" s="57">
        <v>1290.16</v>
      </c>
      <c r="E45" s="57"/>
      <c r="F45" s="56">
        <f t="shared" si="0"/>
        <v>1290.16</v>
      </c>
    </row>
    <row r="46" spans="1:6" ht="63">
      <c r="A46" s="54" t="s">
        <v>245</v>
      </c>
      <c r="B46" s="22" t="s">
        <v>122</v>
      </c>
      <c r="C46" s="10" t="s">
        <v>120</v>
      </c>
      <c r="D46" s="57">
        <v>1076</v>
      </c>
      <c r="E46" s="57"/>
      <c r="F46" s="56">
        <f t="shared" si="0"/>
        <v>1076</v>
      </c>
    </row>
    <row r="47" spans="1:6" ht="210.75" customHeight="1">
      <c r="A47" s="53" t="s">
        <v>277</v>
      </c>
      <c r="B47" s="22" t="s">
        <v>123</v>
      </c>
      <c r="C47" s="10" t="s">
        <v>120</v>
      </c>
      <c r="D47" s="57">
        <v>82774.03</v>
      </c>
      <c r="E47" s="57">
        <v>97904.88</v>
      </c>
      <c r="F47" s="56">
        <f t="shared" si="0"/>
        <v>180678.91</v>
      </c>
    </row>
    <row r="48" spans="1:6" ht="31.5" hidden="1">
      <c r="A48" s="8" t="s">
        <v>124</v>
      </c>
      <c r="B48" s="22" t="s">
        <v>125</v>
      </c>
      <c r="C48" s="10" t="s">
        <v>120</v>
      </c>
      <c r="D48" s="57"/>
      <c r="E48" s="57"/>
      <c r="F48" s="56">
        <f t="shared" si="0"/>
        <v>0</v>
      </c>
    </row>
    <row r="49" spans="1:6" ht="78.75" hidden="1">
      <c r="A49" s="54" t="s">
        <v>247</v>
      </c>
      <c r="B49" s="22" t="s">
        <v>127</v>
      </c>
      <c r="C49" s="10" t="s">
        <v>120</v>
      </c>
      <c r="D49" s="57"/>
      <c r="E49" s="57"/>
      <c r="F49" s="56">
        <f t="shared" si="0"/>
        <v>0</v>
      </c>
    </row>
    <row r="50" spans="1:6" ht="31.5">
      <c r="A50" s="8" t="s">
        <v>128</v>
      </c>
      <c r="B50" s="22" t="s">
        <v>129</v>
      </c>
      <c r="C50" s="10" t="s">
        <v>130</v>
      </c>
      <c r="D50" s="57">
        <v>32576.11</v>
      </c>
      <c r="E50" s="57">
        <v>34901.34</v>
      </c>
      <c r="F50" s="56">
        <f t="shared" si="0"/>
        <v>67477.45</v>
      </c>
    </row>
    <row r="51" spans="1:6" ht="31.5" hidden="1">
      <c r="A51" s="8" t="s">
        <v>131</v>
      </c>
      <c r="B51" s="22" t="s">
        <v>132</v>
      </c>
      <c r="C51" s="10" t="s">
        <v>130</v>
      </c>
      <c r="D51" s="57"/>
      <c r="E51" s="57"/>
      <c r="F51" s="56">
        <f t="shared" si="0"/>
        <v>0</v>
      </c>
    </row>
    <row r="52" spans="1:6" ht="16.5">
      <c r="A52" s="8" t="s">
        <v>133</v>
      </c>
      <c r="B52" s="22" t="s">
        <v>134</v>
      </c>
      <c r="C52" s="10" t="s">
        <v>130</v>
      </c>
      <c r="D52" s="57">
        <v>686.32</v>
      </c>
      <c r="E52" s="57"/>
      <c r="F52" s="56">
        <f t="shared" si="0"/>
        <v>686.32</v>
      </c>
    </row>
    <row r="53" spans="1:6" ht="16.5">
      <c r="A53" s="8" t="s">
        <v>264</v>
      </c>
      <c r="B53" s="22" t="s">
        <v>260</v>
      </c>
      <c r="C53" s="10"/>
      <c r="D53" s="57">
        <v>224403.96</v>
      </c>
      <c r="E53" s="57"/>
      <c r="F53" s="56">
        <f t="shared" si="0"/>
        <v>224403.96</v>
      </c>
    </row>
    <row r="54" spans="1:6" ht="16.5">
      <c r="A54" s="8" t="s">
        <v>135</v>
      </c>
      <c r="B54" s="22" t="s">
        <v>136</v>
      </c>
      <c r="C54" s="10">
        <v>1040</v>
      </c>
      <c r="D54" s="57">
        <v>37848.92</v>
      </c>
      <c r="E54" s="57"/>
      <c r="F54" s="56">
        <f t="shared" si="0"/>
        <v>37848.92</v>
      </c>
    </row>
    <row r="55" spans="1:6" ht="16.5">
      <c r="A55" s="8" t="s">
        <v>137</v>
      </c>
      <c r="B55" s="22" t="s">
        <v>138</v>
      </c>
      <c r="C55" s="10">
        <v>1040</v>
      </c>
      <c r="D55" s="57">
        <v>692582.02</v>
      </c>
      <c r="E55" s="57"/>
      <c r="F55" s="56">
        <f t="shared" si="0"/>
        <v>692582.02</v>
      </c>
    </row>
    <row r="56" spans="1:6" ht="16.5">
      <c r="A56" s="8" t="s">
        <v>139</v>
      </c>
      <c r="B56" s="22" t="s">
        <v>140</v>
      </c>
      <c r="C56" s="10">
        <v>1040</v>
      </c>
      <c r="D56" s="57">
        <v>2281120</v>
      </c>
      <c r="E56" s="57"/>
      <c r="F56" s="56">
        <f t="shared" si="0"/>
        <v>2281120</v>
      </c>
    </row>
    <row r="57" spans="1:6" ht="16.5">
      <c r="A57" s="8" t="s">
        <v>276</v>
      </c>
      <c r="B57" s="22" t="s">
        <v>141</v>
      </c>
      <c r="C57" s="10">
        <v>1040</v>
      </c>
      <c r="D57" s="57">
        <v>156162.34</v>
      </c>
      <c r="E57" s="57"/>
      <c r="F57" s="56">
        <f t="shared" si="0"/>
        <v>156162.34</v>
      </c>
    </row>
    <row r="58" spans="1:6" ht="16.5">
      <c r="A58" s="8" t="s">
        <v>142</v>
      </c>
      <c r="B58" s="22" t="s">
        <v>143</v>
      </c>
      <c r="C58" s="10">
        <v>1040</v>
      </c>
      <c r="D58" s="57">
        <v>565856</v>
      </c>
      <c r="E58" s="57"/>
      <c r="F58" s="56">
        <f t="shared" si="0"/>
        <v>565856</v>
      </c>
    </row>
    <row r="59" spans="1:6" ht="16.5">
      <c r="A59" s="8" t="s">
        <v>256</v>
      </c>
      <c r="B59" s="22" t="s">
        <v>255</v>
      </c>
      <c r="C59" s="10"/>
      <c r="D59" s="57">
        <v>61458.15</v>
      </c>
      <c r="E59" s="57"/>
      <c r="F59" s="56">
        <f t="shared" si="0"/>
        <v>61458.15</v>
      </c>
    </row>
    <row r="60" spans="1:6" ht="16.5">
      <c r="A60" s="8" t="s">
        <v>144</v>
      </c>
      <c r="B60" s="22" t="s">
        <v>145</v>
      </c>
      <c r="C60" s="10" t="s">
        <v>146</v>
      </c>
      <c r="D60" s="57">
        <v>40136.48</v>
      </c>
      <c r="E60" s="57"/>
      <c r="F60" s="56">
        <f t="shared" si="0"/>
        <v>40136.48</v>
      </c>
    </row>
    <row r="61" spans="1:6" ht="31.5">
      <c r="A61" s="8" t="s">
        <v>278</v>
      </c>
      <c r="B61" s="22" t="s">
        <v>149</v>
      </c>
      <c r="C61" s="10">
        <v>1070</v>
      </c>
      <c r="D61" s="57">
        <v>128474.62</v>
      </c>
      <c r="E61" s="57">
        <v>140934.47</v>
      </c>
      <c r="F61" s="56">
        <f t="shared" si="0"/>
        <v>269409.08999999997</v>
      </c>
    </row>
    <row r="62" spans="1:6" ht="16.5">
      <c r="A62" s="8" t="s">
        <v>150</v>
      </c>
      <c r="B62" s="22" t="s">
        <v>151</v>
      </c>
      <c r="C62" s="10">
        <v>1061</v>
      </c>
      <c r="D62" s="57">
        <v>29961.66</v>
      </c>
      <c r="E62" s="57"/>
      <c r="F62" s="56">
        <f t="shared" si="0"/>
        <v>29961.66</v>
      </c>
    </row>
    <row r="63" spans="1:6" ht="47.25" hidden="1">
      <c r="A63" s="8" t="s">
        <v>253</v>
      </c>
      <c r="B63" s="22" t="s">
        <v>160</v>
      </c>
      <c r="C63" s="10"/>
      <c r="D63" s="57"/>
      <c r="E63" s="57"/>
      <c r="F63" s="56">
        <f t="shared" si="0"/>
        <v>0</v>
      </c>
    </row>
    <row r="64" spans="1:6" ht="16.5">
      <c r="A64" s="8" t="s">
        <v>164</v>
      </c>
      <c r="B64" s="22" t="s">
        <v>165</v>
      </c>
      <c r="C64" s="10">
        <v>1030</v>
      </c>
      <c r="D64" s="57">
        <v>5163</v>
      </c>
      <c r="E64" s="57"/>
      <c r="F64" s="56">
        <f t="shared" si="0"/>
        <v>5163</v>
      </c>
    </row>
    <row r="65" spans="1:6" ht="16.5">
      <c r="A65" s="8" t="s">
        <v>166</v>
      </c>
      <c r="B65" s="22" t="s">
        <v>167</v>
      </c>
      <c r="C65" s="10">
        <v>1010</v>
      </c>
      <c r="D65" s="57">
        <v>584303.47</v>
      </c>
      <c r="E65" s="57"/>
      <c r="F65" s="56">
        <f t="shared" si="0"/>
        <v>584303.47</v>
      </c>
    </row>
    <row r="66" spans="1:6" ht="16.5">
      <c r="A66" s="20" t="s">
        <v>170</v>
      </c>
      <c r="B66" s="23" t="s">
        <v>171</v>
      </c>
      <c r="C66" s="10"/>
      <c r="D66" s="56">
        <f>D67</f>
        <v>53403.16</v>
      </c>
      <c r="E66" s="80">
        <f>SUM(E67:E71)</f>
        <v>0</v>
      </c>
      <c r="F66" s="56">
        <f t="shared" si="0"/>
        <v>53403.16</v>
      </c>
    </row>
    <row r="67" spans="1:6" ht="16.5">
      <c r="A67" s="8" t="s">
        <v>184</v>
      </c>
      <c r="B67" s="22" t="s">
        <v>185</v>
      </c>
      <c r="C67" s="10" t="s">
        <v>183</v>
      </c>
      <c r="D67" s="56">
        <v>53403.16</v>
      </c>
      <c r="E67" s="56"/>
      <c r="F67" s="56">
        <f t="shared" si="0"/>
        <v>53403.16</v>
      </c>
    </row>
    <row r="68" spans="1:6" ht="47.25" hidden="1">
      <c r="A68" s="8" t="s">
        <v>227</v>
      </c>
      <c r="B68" s="22" t="s">
        <v>228</v>
      </c>
      <c r="C68" s="10"/>
      <c r="D68" s="56"/>
      <c r="E68" s="56"/>
      <c r="F68" s="56">
        <f t="shared" si="0"/>
        <v>0</v>
      </c>
    </row>
    <row r="69" spans="1:6" ht="31.5">
      <c r="A69" s="20" t="s">
        <v>196</v>
      </c>
      <c r="B69" s="23" t="s">
        <v>197</v>
      </c>
      <c r="C69" s="10"/>
      <c r="D69" s="56">
        <v>13750.16</v>
      </c>
      <c r="E69" s="56"/>
      <c r="F69" s="56">
        <f t="shared" si="0"/>
        <v>13750.16</v>
      </c>
    </row>
    <row r="70" spans="1:6" ht="31.5" hidden="1">
      <c r="A70" s="8" t="s">
        <v>240</v>
      </c>
      <c r="B70" s="22" t="s">
        <v>239</v>
      </c>
      <c r="C70" s="10"/>
      <c r="D70" s="56"/>
      <c r="E70" s="56"/>
      <c r="F70" s="56">
        <f t="shared" si="0"/>
        <v>0</v>
      </c>
    </row>
    <row r="71" spans="1:6" ht="47.25" hidden="1">
      <c r="A71" s="8" t="s">
        <v>227</v>
      </c>
      <c r="B71" s="22" t="s">
        <v>228</v>
      </c>
      <c r="C71" s="10"/>
      <c r="D71" s="56"/>
      <c r="E71" s="56"/>
      <c r="F71" s="56"/>
    </row>
    <row r="72" spans="1:6" ht="16.5">
      <c r="A72" s="20" t="s">
        <v>204</v>
      </c>
      <c r="B72" s="23">
        <v>240000</v>
      </c>
      <c r="C72" s="10"/>
      <c r="D72" s="56">
        <f>D73</f>
        <v>0</v>
      </c>
      <c r="E72" s="56">
        <f>E73</f>
        <v>6600</v>
      </c>
      <c r="F72" s="56">
        <f t="shared" si="0"/>
        <v>6600</v>
      </c>
    </row>
    <row r="73" spans="1:6" ht="35.25" customHeight="1">
      <c r="A73" s="24" t="s">
        <v>206</v>
      </c>
      <c r="B73" s="23">
        <v>240900</v>
      </c>
      <c r="C73" s="10" t="s">
        <v>207</v>
      </c>
      <c r="D73" s="57"/>
      <c r="E73" s="56">
        <v>6600</v>
      </c>
      <c r="F73" s="56">
        <f t="shared" si="0"/>
        <v>6600</v>
      </c>
    </row>
    <row r="74" spans="1:6" ht="16.5" hidden="1">
      <c r="A74" s="20" t="s">
        <v>208</v>
      </c>
      <c r="B74" s="23">
        <v>250000</v>
      </c>
      <c r="C74" s="10"/>
      <c r="D74" s="58">
        <f>D75+D76</f>
        <v>0</v>
      </c>
      <c r="E74" s="58">
        <f>E75+E76</f>
        <v>0</v>
      </c>
      <c r="F74" s="56">
        <f t="shared" si="0"/>
        <v>0</v>
      </c>
    </row>
    <row r="75" spans="1:6" ht="16.5" hidden="1">
      <c r="A75" s="8" t="s">
        <v>209</v>
      </c>
      <c r="B75" s="22">
        <v>250404</v>
      </c>
      <c r="C75" s="10" t="s">
        <v>207</v>
      </c>
      <c r="D75" s="58"/>
      <c r="E75" s="57"/>
      <c r="F75" s="56">
        <f t="shared" si="0"/>
        <v>0</v>
      </c>
    </row>
    <row r="76" spans="1:6" ht="63" hidden="1">
      <c r="A76" s="8" t="s">
        <v>270</v>
      </c>
      <c r="B76" s="22" t="s">
        <v>269</v>
      </c>
      <c r="C76" s="10"/>
      <c r="D76" s="58"/>
      <c r="E76" s="57"/>
      <c r="F76" s="56">
        <f t="shared" si="0"/>
        <v>0</v>
      </c>
    </row>
    <row r="77" spans="1:6" ht="16.5">
      <c r="A77" s="25" t="s">
        <v>210</v>
      </c>
      <c r="B77" s="26">
        <v>900201</v>
      </c>
      <c r="C77" s="10"/>
      <c r="D77" s="58">
        <f>D74+D72+D69+D66+D43+D15+D14+D12</f>
        <v>18970304.84</v>
      </c>
      <c r="E77" s="58">
        <f>E74+E72+E69+E66+E43+E15+E14+E12</f>
        <v>2396618.75</v>
      </c>
      <c r="F77" s="56">
        <f t="shared" si="0"/>
        <v>21366923.59</v>
      </c>
    </row>
    <row r="78" spans="1:6" ht="16.5" hidden="1">
      <c r="A78" s="25" t="s">
        <v>211</v>
      </c>
      <c r="B78" s="26">
        <v>250300</v>
      </c>
      <c r="C78" s="10"/>
      <c r="D78" s="59">
        <f>D79+D80</f>
        <v>0</v>
      </c>
      <c r="E78" s="59">
        <f>E79+E80</f>
        <v>0</v>
      </c>
      <c r="F78" s="59">
        <f>SUM(D78:E78)</f>
        <v>0</v>
      </c>
    </row>
    <row r="79" spans="1:6" ht="66.75" customHeight="1" hidden="1">
      <c r="A79" s="9" t="s">
        <v>212</v>
      </c>
      <c r="B79" s="27">
        <v>250301</v>
      </c>
      <c r="C79" s="10" t="s">
        <v>213</v>
      </c>
      <c r="D79" s="59"/>
      <c r="E79" s="57">
        <v>0</v>
      </c>
      <c r="F79" s="57">
        <f>SUM(D79:E79)</f>
        <v>0</v>
      </c>
    </row>
    <row r="80" spans="1:6" ht="31.5" hidden="1">
      <c r="A80" s="28" t="s">
        <v>226</v>
      </c>
      <c r="B80" s="29">
        <v>250344</v>
      </c>
      <c r="C80" s="10"/>
      <c r="D80" s="57"/>
      <c r="E80" s="57"/>
      <c r="F80" s="57">
        <f>SUM(D80:E80)</f>
        <v>0</v>
      </c>
    </row>
    <row r="81" spans="1:6" ht="16.5" hidden="1">
      <c r="A81" s="25" t="s">
        <v>210</v>
      </c>
      <c r="B81" s="26">
        <v>900201</v>
      </c>
      <c r="C81" s="10"/>
      <c r="D81" s="58"/>
      <c r="E81" s="58"/>
      <c r="F81" s="56">
        <f t="shared" si="0"/>
        <v>0</v>
      </c>
    </row>
    <row r="82" spans="1:6" ht="16.5">
      <c r="A82" s="25" t="s">
        <v>214</v>
      </c>
      <c r="B82" s="26">
        <v>900202</v>
      </c>
      <c r="C82" s="10"/>
      <c r="D82" s="58">
        <f>D77+D78</f>
        <v>18970304.84</v>
      </c>
      <c r="E82" s="58">
        <f>E77+E78</f>
        <v>2396618.75</v>
      </c>
      <c r="F82" s="56">
        <f t="shared" si="0"/>
        <v>21366923.59</v>
      </c>
    </row>
    <row r="83" spans="1:6" ht="16.5">
      <c r="A83" s="30" t="s">
        <v>5</v>
      </c>
      <c r="B83" s="31"/>
      <c r="C83" s="11"/>
      <c r="D83" s="59">
        <f>-D84</f>
        <v>56452.45</v>
      </c>
      <c r="E83" s="59">
        <f>-E84</f>
        <v>59530.630000000005</v>
      </c>
      <c r="F83" s="56">
        <f t="shared" si="0"/>
        <v>115983.08</v>
      </c>
    </row>
    <row r="84" spans="1:6" ht="15.75">
      <c r="A84" s="13" t="s">
        <v>16</v>
      </c>
      <c r="B84" s="32">
        <v>602000</v>
      </c>
      <c r="C84" s="12"/>
      <c r="D84" s="60">
        <f>D85-D86</f>
        <v>-56452.45</v>
      </c>
      <c r="E84" s="60">
        <f>E85-E86</f>
        <v>-59530.630000000005</v>
      </c>
      <c r="F84" s="56">
        <f t="shared" si="0"/>
        <v>-115983.08</v>
      </c>
    </row>
    <row r="85" spans="1:6" ht="15.75">
      <c r="A85" s="14" t="s">
        <v>7</v>
      </c>
      <c r="B85" s="33">
        <v>602100</v>
      </c>
      <c r="C85" s="12"/>
      <c r="D85" s="60"/>
      <c r="E85" s="60">
        <v>118923.12</v>
      </c>
      <c r="F85" s="56">
        <f t="shared" si="0"/>
        <v>118923.12</v>
      </c>
    </row>
    <row r="86" spans="1:6" ht="15.75">
      <c r="A86" s="19" t="s">
        <v>8</v>
      </c>
      <c r="B86" s="34">
        <v>602200</v>
      </c>
      <c r="C86" s="16"/>
      <c r="D86" s="63">
        <v>56452.45</v>
      </c>
      <c r="E86" s="63">
        <v>178453.75</v>
      </c>
      <c r="F86" s="63">
        <f t="shared" si="0"/>
        <v>234906.2</v>
      </c>
    </row>
    <row r="87" spans="1:6" ht="15.75" hidden="1">
      <c r="A87" s="19" t="s">
        <v>268</v>
      </c>
      <c r="B87" s="34"/>
      <c r="C87" s="16"/>
      <c r="D87" s="63">
        <v>48955604.49</v>
      </c>
      <c r="E87" s="63"/>
      <c r="F87" s="63">
        <f t="shared" si="0"/>
        <v>48955604.49</v>
      </c>
    </row>
    <row r="88" spans="1:6" s="44" customFormat="1" ht="18.75" customHeight="1">
      <c r="A88" s="41" t="s">
        <v>168</v>
      </c>
      <c r="B88" s="42"/>
      <c r="C88" s="43"/>
      <c r="D88" s="62">
        <f>D82+D83</f>
        <v>19026757.29</v>
      </c>
      <c r="E88" s="62">
        <f>E82+E83</f>
        <v>2456149.38</v>
      </c>
      <c r="F88" s="62">
        <f>F82+F83</f>
        <v>21482906.669999998</v>
      </c>
    </row>
    <row r="90" spans="1:6" s="38" customFormat="1" ht="20.25">
      <c r="A90" s="35" t="s">
        <v>23</v>
      </c>
      <c r="B90" s="36"/>
      <c r="C90" s="36"/>
      <c r="D90" s="37"/>
      <c r="E90" s="37" t="s">
        <v>254</v>
      </c>
      <c r="F90" s="37"/>
    </row>
    <row r="92" spans="4:5" ht="12.75">
      <c r="D92" s="49"/>
      <c r="E92" s="49"/>
    </row>
    <row r="93" ht="12.75">
      <c r="E93" s="49"/>
    </row>
  </sheetData>
  <sheetProtection/>
  <mergeCells count="7">
    <mergeCell ref="A5:F5"/>
    <mergeCell ref="A7:A10"/>
    <mergeCell ref="B7:B10"/>
    <mergeCell ref="C7:C10"/>
    <mergeCell ref="D7:D10"/>
    <mergeCell ref="E7:E10"/>
    <mergeCell ref="F7:F10"/>
  </mergeCells>
  <printOptions/>
  <pageMargins left="0.75" right="0.4" top="0.54" bottom="0.54" header="0.5" footer="0.5"/>
  <pageSetup fitToHeight="1" fitToWidth="1"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G63"/>
  <sheetViews>
    <sheetView zoomScale="75" zoomScaleNormal="75" zoomScalePageLayoutView="0" workbookViewId="0" topLeftCell="A1">
      <selection activeCell="E3" sqref="E3"/>
    </sheetView>
  </sheetViews>
  <sheetFormatPr defaultColWidth="9.00390625" defaultRowHeight="12.75"/>
  <cols>
    <col min="1" max="1" width="80.875" style="18" customWidth="1"/>
    <col min="2" max="2" width="12.75390625" style="17" customWidth="1"/>
    <col min="3" max="3" width="8.625" style="17" hidden="1" customWidth="1"/>
    <col min="4" max="6" width="16.75390625" style="1" customWidth="1"/>
  </cols>
  <sheetData>
    <row r="1" spans="4:6" s="38" customFormat="1" ht="20.25">
      <c r="D1" s="37"/>
      <c r="E1" s="74" t="s">
        <v>180</v>
      </c>
      <c r="F1" s="74"/>
    </row>
    <row r="2" spans="4:6" s="38" customFormat="1" ht="20.25">
      <c r="D2" s="37"/>
      <c r="E2" s="74" t="s">
        <v>17</v>
      </c>
      <c r="F2" s="74"/>
    </row>
    <row r="3" spans="1:6" s="38" customFormat="1" ht="19.5" customHeight="1">
      <c r="A3" s="39"/>
      <c r="B3" s="39"/>
      <c r="C3" s="39"/>
      <c r="D3" s="37"/>
      <c r="E3" s="74" t="s">
        <v>279</v>
      </c>
      <c r="F3" s="74"/>
    </row>
    <row r="4" spans="1:3" ht="12.75">
      <c r="A4"/>
      <c r="B4"/>
      <c r="C4"/>
    </row>
    <row r="5" spans="1:6" ht="18">
      <c r="A5" s="82" t="s">
        <v>234</v>
      </c>
      <c r="B5" s="82"/>
      <c r="C5" s="82"/>
      <c r="D5" s="82"/>
      <c r="E5" s="82"/>
      <c r="F5" s="82"/>
    </row>
    <row r="6" spans="1:6" ht="14.25">
      <c r="A6" s="2"/>
      <c r="B6" s="3"/>
      <c r="C6" s="3"/>
      <c r="F6" s="40" t="s">
        <v>25</v>
      </c>
    </row>
    <row r="7" spans="1:6" ht="12.75" customHeight="1">
      <c r="A7" s="83" t="s">
        <v>24</v>
      </c>
      <c r="B7" s="85" t="s">
        <v>26</v>
      </c>
      <c r="C7" s="85" t="s">
        <v>27</v>
      </c>
      <c r="D7" s="88" t="s">
        <v>21</v>
      </c>
      <c r="E7" s="88" t="s">
        <v>22</v>
      </c>
      <c r="F7" s="88" t="s">
        <v>28</v>
      </c>
    </row>
    <row r="8" spans="1:6" ht="12.75" customHeight="1">
      <c r="A8" s="83"/>
      <c r="B8" s="86"/>
      <c r="C8" s="86"/>
      <c r="D8" s="89"/>
      <c r="E8" s="89" t="s">
        <v>29</v>
      </c>
      <c r="F8" s="89" t="s">
        <v>29</v>
      </c>
    </row>
    <row r="9" spans="1:6" ht="12.75" customHeight="1">
      <c r="A9" s="83"/>
      <c r="B9" s="86"/>
      <c r="C9" s="86"/>
      <c r="D9" s="89"/>
      <c r="E9" s="89"/>
      <c r="F9" s="89"/>
    </row>
    <row r="10" spans="1:6" ht="12.75" customHeight="1">
      <c r="A10" s="84"/>
      <c r="B10" s="87"/>
      <c r="C10" s="87"/>
      <c r="D10" s="90"/>
      <c r="E10" s="90"/>
      <c r="F10" s="90"/>
    </row>
    <row r="11" spans="1:6" ht="14.25">
      <c r="A11" s="4">
        <v>1</v>
      </c>
      <c r="B11" s="5">
        <v>2</v>
      </c>
      <c r="C11" s="5" t="s">
        <v>30</v>
      </c>
      <c r="D11" s="6">
        <v>3</v>
      </c>
      <c r="E11" s="7" t="s">
        <v>19</v>
      </c>
      <c r="F11" s="7" t="s">
        <v>20</v>
      </c>
    </row>
    <row r="12" spans="1:6" ht="16.5">
      <c r="A12" s="20" t="s">
        <v>35</v>
      </c>
      <c r="B12" s="21">
        <v>10000</v>
      </c>
      <c r="C12" s="10"/>
      <c r="D12" s="57">
        <f>D13</f>
        <v>1474468.13</v>
      </c>
      <c r="E12" s="57">
        <f>E13</f>
        <v>3606.87</v>
      </c>
      <c r="F12" s="56">
        <f aca="true" t="shared" si="0" ref="F12:F37">D12+E12</f>
        <v>1478075</v>
      </c>
    </row>
    <row r="13" spans="1:6" ht="16.5">
      <c r="A13" s="8" t="s">
        <v>37</v>
      </c>
      <c r="B13" s="22" t="s">
        <v>38</v>
      </c>
      <c r="C13" s="10" t="s">
        <v>36</v>
      </c>
      <c r="D13" s="57">
        <f>1501615.88-27147.75</f>
        <v>1474468.13</v>
      </c>
      <c r="E13" s="56">
        <v>3606.87</v>
      </c>
      <c r="F13" s="56">
        <f t="shared" si="0"/>
        <v>1478075</v>
      </c>
    </row>
    <row r="14" spans="1:6" ht="16.5">
      <c r="A14" s="20" t="s">
        <v>45</v>
      </c>
      <c r="B14" s="23" t="s">
        <v>46</v>
      </c>
      <c r="C14" s="10"/>
      <c r="D14" s="56">
        <v>18709968.6</v>
      </c>
      <c r="E14" s="56">
        <v>1297763.33</v>
      </c>
      <c r="F14" s="56">
        <f t="shared" si="0"/>
        <v>20007731.93</v>
      </c>
    </row>
    <row r="15" spans="1:6" ht="16.5">
      <c r="A15" s="20" t="s">
        <v>47</v>
      </c>
      <c r="B15" s="23" t="s">
        <v>48</v>
      </c>
      <c r="C15" s="10"/>
      <c r="D15" s="56">
        <v>7389989.55</v>
      </c>
      <c r="E15" s="56">
        <v>369447.6</v>
      </c>
      <c r="F15" s="56">
        <f t="shared" si="0"/>
        <v>7759437.149999999</v>
      </c>
    </row>
    <row r="16" spans="1:6" ht="16.5">
      <c r="A16" s="20" t="s">
        <v>116</v>
      </c>
      <c r="B16" s="23" t="s">
        <v>117</v>
      </c>
      <c r="C16" s="10"/>
      <c r="D16" s="56">
        <f>SUM(D17:D39)</f>
        <v>13072312.87</v>
      </c>
      <c r="E16" s="56">
        <f>SUM(E17:E39)</f>
        <v>3532150.1999999997</v>
      </c>
      <c r="F16" s="56">
        <f t="shared" si="0"/>
        <v>16604463.069999998</v>
      </c>
    </row>
    <row r="17" spans="1:6" ht="63">
      <c r="A17" s="54" t="s">
        <v>243</v>
      </c>
      <c r="B17" s="22" t="s">
        <v>118</v>
      </c>
      <c r="C17" s="10">
        <v>1030</v>
      </c>
      <c r="D17" s="57">
        <v>1085458.74</v>
      </c>
      <c r="E17" s="57">
        <v>2981816.34</v>
      </c>
      <c r="F17" s="56">
        <f t="shared" si="0"/>
        <v>4067275.08</v>
      </c>
    </row>
    <row r="18" spans="1:6" ht="47.25">
      <c r="A18" s="54" t="s">
        <v>244</v>
      </c>
      <c r="B18" s="22" t="s">
        <v>119</v>
      </c>
      <c r="C18" s="10" t="s">
        <v>120</v>
      </c>
      <c r="D18" s="57">
        <v>338.65</v>
      </c>
      <c r="E18" s="57"/>
      <c r="F18" s="56">
        <f t="shared" si="0"/>
        <v>338.65</v>
      </c>
    </row>
    <row r="19" spans="1:6" ht="63">
      <c r="A19" s="54" t="s">
        <v>245</v>
      </c>
      <c r="B19" s="22" t="s">
        <v>122</v>
      </c>
      <c r="C19" s="10"/>
      <c r="D19" s="57">
        <v>155.94</v>
      </c>
      <c r="E19" s="57"/>
      <c r="F19" s="56">
        <f t="shared" si="0"/>
        <v>155.94</v>
      </c>
    </row>
    <row r="20" spans="1:6" ht="210" customHeight="1">
      <c r="A20" s="53" t="s">
        <v>277</v>
      </c>
      <c r="B20" s="22" t="s">
        <v>123</v>
      </c>
      <c r="C20" s="10" t="s">
        <v>120</v>
      </c>
      <c r="D20" s="57">
        <v>106568.01</v>
      </c>
      <c r="E20" s="57">
        <v>178205.37</v>
      </c>
      <c r="F20" s="56">
        <f t="shared" si="0"/>
        <v>284773.38</v>
      </c>
    </row>
    <row r="21" spans="1:6" ht="31.5" customHeight="1" hidden="1">
      <c r="A21" s="8" t="s">
        <v>124</v>
      </c>
      <c r="B21" s="22" t="s">
        <v>125</v>
      </c>
      <c r="C21" s="10" t="s">
        <v>120</v>
      </c>
      <c r="D21" s="57"/>
      <c r="E21" s="57"/>
      <c r="F21" s="56">
        <f t="shared" si="0"/>
        <v>0</v>
      </c>
    </row>
    <row r="22" spans="1:6" ht="78.75" customHeight="1" hidden="1">
      <c r="A22" s="54" t="s">
        <v>247</v>
      </c>
      <c r="B22" s="22" t="s">
        <v>127</v>
      </c>
      <c r="C22" s="10" t="s">
        <v>120</v>
      </c>
      <c r="D22" s="57"/>
      <c r="E22" s="57"/>
      <c r="F22" s="56">
        <f t="shared" si="0"/>
        <v>0</v>
      </c>
    </row>
    <row r="23" spans="1:6" ht="31.5">
      <c r="A23" s="54" t="s">
        <v>252</v>
      </c>
      <c r="B23" s="22" t="s">
        <v>129</v>
      </c>
      <c r="C23" s="10" t="s">
        <v>130</v>
      </c>
      <c r="D23" s="57">
        <v>31315.36</v>
      </c>
      <c r="E23" s="57">
        <v>57589.59</v>
      </c>
      <c r="F23" s="56">
        <f t="shared" si="0"/>
        <v>88904.95</v>
      </c>
    </row>
    <row r="24" spans="1:6" ht="31.5" hidden="1">
      <c r="A24" s="8" t="s">
        <v>131</v>
      </c>
      <c r="B24" s="22" t="s">
        <v>132</v>
      </c>
      <c r="C24" s="10" t="s">
        <v>130</v>
      </c>
      <c r="D24" s="57"/>
      <c r="E24" s="57"/>
      <c r="F24" s="56">
        <f t="shared" si="0"/>
        <v>0</v>
      </c>
    </row>
    <row r="25" spans="1:6" ht="16.5">
      <c r="A25" s="8" t="s">
        <v>133</v>
      </c>
      <c r="B25" s="22" t="s">
        <v>134</v>
      </c>
      <c r="C25" s="10" t="s">
        <v>130</v>
      </c>
      <c r="D25" s="57">
        <v>217.19</v>
      </c>
      <c r="E25" s="57"/>
      <c r="F25" s="56">
        <f t="shared" si="0"/>
        <v>217.19</v>
      </c>
    </row>
    <row r="26" spans="1:6" ht="16.5">
      <c r="A26" s="8" t="s">
        <v>264</v>
      </c>
      <c r="B26" s="22" t="s">
        <v>260</v>
      </c>
      <c r="C26" s="10"/>
      <c r="D26" s="57">
        <v>352868.2</v>
      </c>
      <c r="E26" s="57"/>
      <c r="F26" s="56">
        <f t="shared" si="0"/>
        <v>352868.2</v>
      </c>
    </row>
    <row r="27" spans="1:6" ht="16.5">
      <c r="A27" s="8" t="s">
        <v>135</v>
      </c>
      <c r="B27" s="22" t="s">
        <v>136</v>
      </c>
      <c r="C27" s="10">
        <v>1040</v>
      </c>
      <c r="D27" s="57">
        <v>124944.8</v>
      </c>
      <c r="E27" s="57"/>
      <c r="F27" s="56">
        <f t="shared" si="0"/>
        <v>124944.8</v>
      </c>
    </row>
    <row r="28" spans="1:6" ht="16.5">
      <c r="A28" s="8" t="s">
        <v>137</v>
      </c>
      <c r="B28" s="22" t="s">
        <v>138</v>
      </c>
      <c r="C28" s="10">
        <v>1040</v>
      </c>
      <c r="D28" s="57">
        <v>1762267.89</v>
      </c>
      <c r="E28" s="57"/>
      <c r="F28" s="56">
        <f t="shared" si="0"/>
        <v>1762267.89</v>
      </c>
    </row>
    <row r="29" spans="1:6" ht="16.5">
      <c r="A29" s="8" t="s">
        <v>139</v>
      </c>
      <c r="B29" s="22" t="s">
        <v>140</v>
      </c>
      <c r="C29" s="10">
        <v>1040</v>
      </c>
      <c r="D29" s="57">
        <v>5900790</v>
      </c>
      <c r="E29" s="57"/>
      <c r="F29" s="56">
        <f t="shared" si="0"/>
        <v>5900790</v>
      </c>
    </row>
    <row r="30" spans="1:6" ht="16.5">
      <c r="A30" s="8" t="s">
        <v>276</v>
      </c>
      <c r="B30" s="22" t="s">
        <v>141</v>
      </c>
      <c r="C30" s="10">
        <v>1040</v>
      </c>
      <c r="D30" s="57">
        <v>564444.31</v>
      </c>
      <c r="E30" s="57"/>
      <c r="F30" s="56">
        <f t="shared" si="0"/>
        <v>564444.31</v>
      </c>
    </row>
    <row r="31" spans="1:6" ht="16.5">
      <c r="A31" s="8" t="s">
        <v>142</v>
      </c>
      <c r="B31" s="22" t="s">
        <v>143</v>
      </c>
      <c r="C31" s="10">
        <v>1040</v>
      </c>
      <c r="D31" s="57">
        <v>1378295.76</v>
      </c>
      <c r="E31" s="57"/>
      <c r="F31" s="56">
        <f t="shared" si="0"/>
        <v>1378295.76</v>
      </c>
    </row>
    <row r="32" spans="1:6" ht="16.5">
      <c r="A32" s="8" t="s">
        <v>256</v>
      </c>
      <c r="B32" s="22" t="s">
        <v>255</v>
      </c>
      <c r="C32" s="10"/>
      <c r="D32" s="57">
        <v>120498.89</v>
      </c>
      <c r="E32" s="57"/>
      <c r="F32" s="56">
        <f t="shared" si="0"/>
        <v>120498.89</v>
      </c>
    </row>
    <row r="33" spans="1:6" ht="16.5">
      <c r="A33" s="8" t="s">
        <v>144</v>
      </c>
      <c r="B33" s="22" t="s">
        <v>145</v>
      </c>
      <c r="C33" s="10" t="s">
        <v>146</v>
      </c>
      <c r="D33" s="57">
        <v>99921.57</v>
      </c>
      <c r="E33" s="57"/>
      <c r="F33" s="56">
        <f t="shared" si="0"/>
        <v>99921.57</v>
      </c>
    </row>
    <row r="34" spans="1:6" ht="31.5">
      <c r="A34" s="8" t="s">
        <v>278</v>
      </c>
      <c r="B34" s="22" t="s">
        <v>149</v>
      </c>
      <c r="C34" s="10">
        <v>1070</v>
      </c>
      <c r="D34" s="57">
        <v>190266.29</v>
      </c>
      <c r="E34" s="57">
        <v>314538.9</v>
      </c>
      <c r="F34" s="56">
        <f t="shared" si="0"/>
        <v>504805.19000000006</v>
      </c>
    </row>
    <row r="35" spans="1:6" ht="16.5">
      <c r="A35" s="8" t="s">
        <v>150</v>
      </c>
      <c r="B35" s="22" t="s">
        <v>151</v>
      </c>
      <c r="C35" s="10">
        <v>1061</v>
      </c>
      <c r="D35" s="57">
        <v>70998.6</v>
      </c>
      <c r="E35" s="57"/>
      <c r="F35" s="56">
        <f t="shared" si="0"/>
        <v>70998.6</v>
      </c>
    </row>
    <row r="36" spans="1:6" ht="31.5" hidden="1">
      <c r="A36" s="8" t="s">
        <v>153</v>
      </c>
      <c r="B36" s="22" t="s">
        <v>154</v>
      </c>
      <c r="C36" s="10"/>
      <c r="D36" s="57"/>
      <c r="E36" s="57"/>
      <c r="F36" s="56">
        <f t="shared" si="0"/>
        <v>0</v>
      </c>
    </row>
    <row r="37" spans="1:6" ht="47.25" hidden="1">
      <c r="A37" s="8" t="s">
        <v>253</v>
      </c>
      <c r="B37" s="22" t="s">
        <v>160</v>
      </c>
      <c r="C37" s="10"/>
      <c r="D37" s="57"/>
      <c r="E37" s="57"/>
      <c r="F37" s="56">
        <f t="shared" si="0"/>
        <v>0</v>
      </c>
    </row>
    <row r="38" spans="1:6" ht="16.5">
      <c r="A38" s="8" t="s">
        <v>164</v>
      </c>
      <c r="B38" s="22" t="s">
        <v>165</v>
      </c>
      <c r="C38" s="10">
        <v>1030</v>
      </c>
      <c r="D38" s="57">
        <v>2150</v>
      </c>
      <c r="E38" s="57"/>
      <c r="F38" s="56">
        <f>D38+E38</f>
        <v>2150</v>
      </c>
    </row>
    <row r="39" spans="1:6" ht="16.5">
      <c r="A39" s="8" t="s">
        <v>166</v>
      </c>
      <c r="B39" s="22" t="s">
        <v>167</v>
      </c>
      <c r="C39" s="10">
        <v>1010</v>
      </c>
      <c r="D39" s="57">
        <v>1280812.67</v>
      </c>
      <c r="E39" s="57"/>
      <c r="F39" s="56">
        <f>D39+E39</f>
        <v>1280812.67</v>
      </c>
    </row>
    <row r="40" spans="1:6" ht="16.5">
      <c r="A40" s="20" t="s">
        <v>170</v>
      </c>
      <c r="B40" s="23" t="s">
        <v>171</v>
      </c>
      <c r="C40" s="10"/>
      <c r="D40" s="56">
        <f>SUM(D41:D43)</f>
        <v>33030</v>
      </c>
      <c r="E40" s="80">
        <f>SUM(E41:E43)</f>
        <v>0</v>
      </c>
      <c r="F40" s="56">
        <f>D40+E40</f>
        <v>33030</v>
      </c>
    </row>
    <row r="41" spans="1:6" ht="16.5">
      <c r="A41" s="8" t="s">
        <v>184</v>
      </c>
      <c r="B41" s="22" t="s">
        <v>185</v>
      </c>
      <c r="C41" s="10" t="s">
        <v>183</v>
      </c>
      <c r="D41" s="56">
        <v>33030</v>
      </c>
      <c r="E41" s="57"/>
      <c r="F41" s="56">
        <f>D41+E41</f>
        <v>33030</v>
      </c>
    </row>
    <row r="42" spans="1:6" ht="47.25" hidden="1">
      <c r="A42" s="8" t="s">
        <v>227</v>
      </c>
      <c r="B42" s="22" t="s">
        <v>228</v>
      </c>
      <c r="C42" s="10"/>
      <c r="D42" s="57"/>
      <c r="E42" s="57"/>
      <c r="F42" s="56">
        <f>D42+E42</f>
        <v>0</v>
      </c>
    </row>
    <row r="43" spans="1:6" ht="47.25" hidden="1">
      <c r="A43" s="8" t="s">
        <v>227</v>
      </c>
      <c r="B43" s="22" t="s">
        <v>228</v>
      </c>
      <c r="C43" s="10"/>
      <c r="D43" s="57"/>
      <c r="E43" s="57"/>
      <c r="F43" s="56"/>
    </row>
    <row r="44" spans="1:6" ht="16.5">
      <c r="A44" s="20" t="s">
        <v>204</v>
      </c>
      <c r="B44" s="23">
        <v>240000</v>
      </c>
      <c r="C44" s="10"/>
      <c r="D44" s="80">
        <f>D45</f>
        <v>0</v>
      </c>
      <c r="E44" s="56">
        <f>E45</f>
        <v>5274.48</v>
      </c>
      <c r="F44" s="56">
        <f aca="true" t="shared" si="1" ref="F44:F58">D44+E44</f>
        <v>5274.48</v>
      </c>
    </row>
    <row r="45" spans="1:6" ht="35.25" customHeight="1">
      <c r="A45" s="24" t="s">
        <v>206</v>
      </c>
      <c r="B45" s="23">
        <v>240900</v>
      </c>
      <c r="C45" s="10" t="s">
        <v>207</v>
      </c>
      <c r="D45" s="57"/>
      <c r="E45" s="57">
        <v>5274.48</v>
      </c>
      <c r="F45" s="56">
        <f t="shared" si="1"/>
        <v>5274.48</v>
      </c>
    </row>
    <row r="46" spans="1:6" ht="16.5" hidden="1">
      <c r="A46" s="20" t="s">
        <v>208</v>
      </c>
      <c r="B46" s="23">
        <v>250000</v>
      </c>
      <c r="C46" s="10"/>
      <c r="D46" s="57">
        <f>D47+D48</f>
        <v>0</v>
      </c>
      <c r="E46" s="57">
        <f>E47+E48</f>
        <v>0</v>
      </c>
      <c r="F46" s="56">
        <f>D46+E46</f>
        <v>0</v>
      </c>
    </row>
    <row r="47" spans="1:6" ht="16.5" hidden="1">
      <c r="A47" s="8" t="s">
        <v>209</v>
      </c>
      <c r="B47" s="22">
        <v>250404</v>
      </c>
      <c r="C47" s="10" t="s">
        <v>207</v>
      </c>
      <c r="D47" s="57"/>
      <c r="E47" s="57"/>
      <c r="F47" s="56">
        <f t="shared" si="1"/>
        <v>0</v>
      </c>
    </row>
    <row r="48" spans="1:6" ht="69" customHeight="1" hidden="1">
      <c r="A48" s="76" t="s">
        <v>270</v>
      </c>
      <c r="B48" s="77">
        <v>250915</v>
      </c>
      <c r="C48" s="10"/>
      <c r="D48" s="58"/>
      <c r="E48" s="58"/>
      <c r="F48" s="56">
        <f t="shared" si="1"/>
        <v>0</v>
      </c>
    </row>
    <row r="49" spans="1:6" ht="17.25" customHeight="1" hidden="1">
      <c r="A49" s="20" t="s">
        <v>32</v>
      </c>
      <c r="B49" s="23" t="s">
        <v>31</v>
      </c>
      <c r="C49" s="10"/>
      <c r="D49" s="58"/>
      <c r="E49" s="58"/>
      <c r="F49" s="56">
        <f t="shared" si="1"/>
        <v>0</v>
      </c>
    </row>
    <row r="50" spans="1:6" ht="16.5">
      <c r="A50" s="20" t="s">
        <v>210</v>
      </c>
      <c r="B50" s="23" t="s">
        <v>258</v>
      </c>
      <c r="C50" s="10"/>
      <c r="D50" s="58">
        <f>D46+D44+D40+D16+D15+D14+D12</f>
        <v>40679769.15</v>
      </c>
      <c r="E50" s="58">
        <f>E46+E44+E40+E16+E15+E14+E12</f>
        <v>5208242.4799999995</v>
      </c>
      <c r="F50" s="56">
        <f>D50+E50+1</f>
        <v>45888012.629999995</v>
      </c>
    </row>
    <row r="51" spans="1:6" ht="16.5" hidden="1">
      <c r="A51" s="25" t="s">
        <v>211</v>
      </c>
      <c r="B51" s="26">
        <v>250300</v>
      </c>
      <c r="C51" s="10"/>
      <c r="D51" s="59">
        <f>D52+D53</f>
        <v>0</v>
      </c>
      <c r="E51" s="59">
        <f>E52+E53</f>
        <v>0</v>
      </c>
      <c r="F51" s="59">
        <f>SUM(D51:E51)</f>
        <v>0</v>
      </c>
    </row>
    <row r="52" spans="1:6" ht="66.75" customHeight="1" hidden="1">
      <c r="A52" s="9" t="s">
        <v>212</v>
      </c>
      <c r="B52" s="27">
        <v>250301</v>
      </c>
      <c r="C52" s="10" t="s">
        <v>213</v>
      </c>
      <c r="D52" s="59"/>
      <c r="E52" s="57">
        <v>0</v>
      </c>
      <c r="F52" s="57">
        <f>SUM(D52:E52)</f>
        <v>0</v>
      </c>
    </row>
    <row r="53" spans="1:6" ht="31.5" hidden="1">
      <c r="A53" s="28" t="s">
        <v>226</v>
      </c>
      <c r="B53" s="29">
        <v>250344</v>
      </c>
      <c r="C53" s="10"/>
      <c r="D53" s="57"/>
      <c r="E53" s="57"/>
      <c r="F53" s="57">
        <f>SUM(D53:E53)</f>
        <v>0</v>
      </c>
    </row>
    <row r="54" spans="1:6" ht="16.5" hidden="1">
      <c r="A54" s="20"/>
      <c r="B54" s="23"/>
      <c r="C54" s="10"/>
      <c r="D54" s="58"/>
      <c r="E54" s="58"/>
      <c r="F54" s="56"/>
    </row>
    <row r="55" spans="1:7" ht="16.5">
      <c r="A55" s="25" t="s">
        <v>214</v>
      </c>
      <c r="B55" s="26">
        <v>900202</v>
      </c>
      <c r="C55" s="10"/>
      <c r="D55" s="58">
        <f>D50+D51</f>
        <v>40679769.15</v>
      </c>
      <c r="E55" s="58">
        <f>E50+E51</f>
        <v>5208242.4799999995</v>
      </c>
      <c r="F55" s="56">
        <f t="shared" si="1"/>
        <v>45888011.629999995</v>
      </c>
      <c r="G55" s="50"/>
    </row>
    <row r="56" spans="1:6" ht="16.5">
      <c r="A56" s="30" t="s">
        <v>5</v>
      </c>
      <c r="B56" s="31"/>
      <c r="C56" s="11"/>
      <c r="D56" s="59">
        <f>-D57</f>
        <v>17619.96</v>
      </c>
      <c r="E56" s="59">
        <f>-E57</f>
        <v>-22019.47999999998</v>
      </c>
      <c r="F56" s="56">
        <f t="shared" si="1"/>
        <v>-4399.519999999982</v>
      </c>
    </row>
    <row r="57" spans="1:6" ht="15.75">
      <c r="A57" s="13" t="s">
        <v>16</v>
      </c>
      <c r="B57" s="32">
        <v>602000</v>
      </c>
      <c r="C57" s="12"/>
      <c r="D57" s="60">
        <f>D58-D59</f>
        <v>-17619.96</v>
      </c>
      <c r="E57" s="60">
        <f>E58-E59</f>
        <v>22019.47999999998</v>
      </c>
      <c r="F57" s="56">
        <f t="shared" si="1"/>
        <v>4399.519999999982</v>
      </c>
    </row>
    <row r="58" spans="1:6" ht="15.75">
      <c r="A58" s="14" t="s">
        <v>7</v>
      </c>
      <c r="B58" s="33">
        <v>602100</v>
      </c>
      <c r="C58" s="12"/>
      <c r="D58" s="60">
        <f>16955.7-16955.7</f>
        <v>0</v>
      </c>
      <c r="E58" s="60">
        <f>568982.04-44290.13</f>
        <v>524691.91</v>
      </c>
      <c r="F58" s="56">
        <f t="shared" si="1"/>
        <v>524691.91</v>
      </c>
    </row>
    <row r="59" spans="1:6" ht="15.75">
      <c r="A59" s="19" t="s">
        <v>8</v>
      </c>
      <c r="B59" s="34">
        <v>602200</v>
      </c>
      <c r="C59" s="16"/>
      <c r="D59" s="63">
        <f>33918.52-16298.56</f>
        <v>17619.96</v>
      </c>
      <c r="E59" s="63">
        <f>546962.56-44290.13</f>
        <v>502672.43000000005</v>
      </c>
      <c r="F59" s="67">
        <f>D59+E59</f>
        <v>520292.3900000001</v>
      </c>
    </row>
    <row r="60" spans="1:6" ht="15.75" hidden="1">
      <c r="A60" s="19" t="s">
        <v>268</v>
      </c>
      <c r="B60" s="34">
        <v>602301</v>
      </c>
      <c r="C60" s="16"/>
      <c r="D60" s="63">
        <v>104276589.48</v>
      </c>
      <c r="E60" s="63"/>
      <c r="F60" s="67">
        <f>D60+E60</f>
        <v>104276589.48</v>
      </c>
    </row>
    <row r="61" spans="1:6" s="44" customFormat="1" ht="15.75">
      <c r="A61" s="41" t="s">
        <v>168</v>
      </c>
      <c r="B61" s="42"/>
      <c r="C61" s="43"/>
      <c r="D61" s="62">
        <f>D55+D56+D49</f>
        <v>40697389.11</v>
      </c>
      <c r="E61" s="62">
        <f>E55+E56+E49</f>
        <v>5186223</v>
      </c>
      <c r="F61" s="62">
        <f>F55+F56+F49</f>
        <v>45883612.10999999</v>
      </c>
    </row>
    <row r="63" spans="1:6" s="38" customFormat="1" ht="20.25">
      <c r="A63" s="35" t="s">
        <v>23</v>
      </c>
      <c r="B63" s="36"/>
      <c r="C63" s="36"/>
      <c r="D63" s="48"/>
      <c r="E63" s="37" t="s">
        <v>254</v>
      </c>
      <c r="F63" s="37"/>
    </row>
  </sheetData>
  <sheetProtection/>
  <mergeCells count="7">
    <mergeCell ref="A5:F5"/>
    <mergeCell ref="D7:D10"/>
    <mergeCell ref="E7:E10"/>
    <mergeCell ref="F7:F10"/>
    <mergeCell ref="A7:A10"/>
    <mergeCell ref="B7:B10"/>
    <mergeCell ref="C7:C10"/>
  </mergeCells>
  <printOptions/>
  <pageMargins left="0.65" right="0.35" top="0.47" bottom="0.66" header="0.5" footer="0.5"/>
  <pageSetup fitToHeight="1" fitToWidth="1"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G71"/>
  <sheetViews>
    <sheetView zoomScale="75" zoomScaleNormal="75" zoomScalePageLayoutView="0" workbookViewId="0" topLeftCell="A1">
      <selection activeCell="E3" sqref="E3"/>
    </sheetView>
  </sheetViews>
  <sheetFormatPr defaultColWidth="9.00390625" defaultRowHeight="12.75"/>
  <cols>
    <col min="1" max="1" width="80.375" style="18" customWidth="1"/>
    <col min="2" max="2" width="12.75390625" style="17" customWidth="1"/>
    <col min="3" max="3" width="8.625" style="17" hidden="1" customWidth="1"/>
    <col min="4" max="6" width="16.75390625" style="1" customWidth="1"/>
    <col min="7" max="7" width="10.375" style="0" bestFit="1" customWidth="1"/>
  </cols>
  <sheetData>
    <row r="1" spans="4:6" s="38" customFormat="1" ht="20.25">
      <c r="D1" s="37"/>
      <c r="E1" s="74" t="s">
        <v>181</v>
      </c>
      <c r="F1" s="74"/>
    </row>
    <row r="2" spans="4:6" s="38" customFormat="1" ht="20.25">
      <c r="D2" s="37"/>
      <c r="E2" s="74" t="s">
        <v>17</v>
      </c>
      <c r="F2" s="74"/>
    </row>
    <row r="3" spans="1:6" s="38" customFormat="1" ht="20.25" customHeight="1">
      <c r="A3" s="39"/>
      <c r="B3" s="39"/>
      <c r="C3" s="39"/>
      <c r="D3" s="37"/>
      <c r="E3" s="74" t="s">
        <v>279</v>
      </c>
      <c r="F3" s="74"/>
    </row>
    <row r="4" spans="1:3" ht="12.75">
      <c r="A4"/>
      <c r="B4"/>
      <c r="C4"/>
    </row>
    <row r="5" spans="1:6" ht="18">
      <c r="A5" s="82" t="s">
        <v>233</v>
      </c>
      <c r="B5" s="82"/>
      <c r="C5" s="82"/>
      <c r="D5" s="82"/>
      <c r="E5" s="82"/>
      <c r="F5" s="82"/>
    </row>
    <row r="6" spans="1:6" ht="14.25">
      <c r="A6" s="2"/>
      <c r="B6" s="3"/>
      <c r="C6" s="3"/>
      <c r="F6" s="40" t="s">
        <v>25</v>
      </c>
    </row>
    <row r="7" spans="1:6" ht="12.75">
      <c r="A7" s="83" t="s">
        <v>24</v>
      </c>
      <c r="B7" s="85" t="s">
        <v>26</v>
      </c>
      <c r="C7" s="85" t="s">
        <v>27</v>
      </c>
      <c r="D7" s="88" t="s">
        <v>21</v>
      </c>
      <c r="E7" s="88" t="s">
        <v>22</v>
      </c>
      <c r="F7" s="88" t="s">
        <v>28</v>
      </c>
    </row>
    <row r="8" spans="1:6" ht="12.75">
      <c r="A8" s="83"/>
      <c r="B8" s="86"/>
      <c r="C8" s="86"/>
      <c r="D8" s="89"/>
      <c r="E8" s="89" t="s">
        <v>29</v>
      </c>
      <c r="F8" s="89" t="s">
        <v>29</v>
      </c>
    </row>
    <row r="9" spans="1:6" ht="12.75">
      <c r="A9" s="83"/>
      <c r="B9" s="86"/>
      <c r="C9" s="86"/>
      <c r="D9" s="89"/>
      <c r="E9" s="89"/>
      <c r="F9" s="89"/>
    </row>
    <row r="10" spans="1:6" ht="12.75">
      <c r="A10" s="84"/>
      <c r="B10" s="87"/>
      <c r="C10" s="87"/>
      <c r="D10" s="90"/>
      <c r="E10" s="90"/>
      <c r="F10" s="90"/>
    </row>
    <row r="11" spans="1:6" ht="14.25">
      <c r="A11" s="4">
        <v>1</v>
      </c>
      <c r="B11" s="5">
        <v>2</v>
      </c>
      <c r="C11" s="5" t="s">
        <v>30</v>
      </c>
      <c r="D11" s="6">
        <v>3</v>
      </c>
      <c r="E11" s="7" t="s">
        <v>19</v>
      </c>
      <c r="F11" s="7" t="s">
        <v>20</v>
      </c>
    </row>
    <row r="12" spans="1:6" ht="16.5">
      <c r="A12" s="20" t="s">
        <v>35</v>
      </c>
      <c r="B12" s="21">
        <v>10000</v>
      </c>
      <c r="C12" s="10"/>
      <c r="D12" s="56">
        <f>D13</f>
        <v>1306320.17</v>
      </c>
      <c r="E12" s="56">
        <f>E13</f>
        <v>6250.4</v>
      </c>
      <c r="F12" s="56">
        <f>D12+E12</f>
        <v>1312570.5699999998</v>
      </c>
    </row>
    <row r="13" spans="1:6" ht="16.5">
      <c r="A13" s="8" t="s">
        <v>37</v>
      </c>
      <c r="B13" s="22" t="s">
        <v>38</v>
      </c>
      <c r="C13" s="10" t="s">
        <v>36</v>
      </c>
      <c r="D13" s="56">
        <v>1306320.17</v>
      </c>
      <c r="E13" s="56">
        <v>6250.4</v>
      </c>
      <c r="F13" s="56">
        <f>D13+E13</f>
        <v>1312570.5699999998</v>
      </c>
    </row>
    <row r="14" spans="1:6" ht="16.5" hidden="1">
      <c r="A14" s="20" t="s">
        <v>39</v>
      </c>
      <c r="B14" s="23" t="s">
        <v>40</v>
      </c>
      <c r="C14" s="10"/>
      <c r="D14" s="56"/>
      <c r="E14" s="56"/>
      <c r="F14" s="56">
        <f aca="true" t="shared" si="0" ref="F14:F62">D14+E14</f>
        <v>0</v>
      </c>
    </row>
    <row r="15" spans="1:6" ht="16.5" hidden="1">
      <c r="A15" s="8" t="s">
        <v>42</v>
      </c>
      <c r="B15" s="22" t="s">
        <v>43</v>
      </c>
      <c r="C15" s="10" t="s">
        <v>44</v>
      </c>
      <c r="D15" s="57"/>
      <c r="E15" s="57"/>
      <c r="F15" s="56">
        <f t="shared" si="0"/>
        <v>0</v>
      </c>
    </row>
    <row r="16" spans="1:6" ht="16.5">
      <c r="A16" s="20" t="s">
        <v>45</v>
      </c>
      <c r="B16" s="23" t="s">
        <v>46</v>
      </c>
      <c r="C16" s="10"/>
      <c r="D16" s="56">
        <v>7148731.23</v>
      </c>
      <c r="E16" s="56">
        <v>244070.46</v>
      </c>
      <c r="F16" s="56">
        <f t="shared" si="0"/>
        <v>7392801.69</v>
      </c>
    </row>
    <row r="17" spans="1:6" ht="16.5">
      <c r="A17" s="20" t="s">
        <v>47</v>
      </c>
      <c r="B17" s="23" t="s">
        <v>48</v>
      </c>
      <c r="C17" s="10"/>
      <c r="D17" s="56">
        <v>3699361.42</v>
      </c>
      <c r="E17" s="56">
        <v>493609.62</v>
      </c>
      <c r="F17" s="56">
        <f t="shared" si="0"/>
        <v>4192971.04</v>
      </c>
    </row>
    <row r="18" spans="1:7" ht="16.5">
      <c r="A18" s="20" t="s">
        <v>116</v>
      </c>
      <c r="B18" s="23" t="s">
        <v>117</v>
      </c>
      <c r="C18" s="10"/>
      <c r="D18" s="56">
        <f>SUM(D19:D41)</f>
        <v>5571837.979999999</v>
      </c>
      <c r="E18" s="56">
        <f>SUM(E19:E41)</f>
        <v>1168384.7200000002</v>
      </c>
      <c r="F18" s="56">
        <f t="shared" si="0"/>
        <v>6740222.699999999</v>
      </c>
      <c r="G18" s="50"/>
    </row>
    <row r="19" spans="1:6" ht="63">
      <c r="A19" s="54" t="s">
        <v>243</v>
      </c>
      <c r="B19" s="22" t="s">
        <v>118</v>
      </c>
      <c r="C19" s="10">
        <v>1030</v>
      </c>
      <c r="D19" s="57">
        <v>395872.85</v>
      </c>
      <c r="E19" s="57">
        <v>1018231.67</v>
      </c>
      <c r="F19" s="56">
        <f t="shared" si="0"/>
        <v>1414104.52</v>
      </c>
    </row>
    <row r="20" spans="1:6" ht="47.25">
      <c r="A20" s="54" t="s">
        <v>244</v>
      </c>
      <c r="B20" s="22" t="s">
        <v>119</v>
      </c>
      <c r="C20" s="10" t="s">
        <v>120</v>
      </c>
      <c r="D20" s="57">
        <v>9767.75</v>
      </c>
      <c r="E20" s="57"/>
      <c r="F20" s="56">
        <f t="shared" si="0"/>
        <v>9767.75</v>
      </c>
    </row>
    <row r="21" spans="1:6" ht="63" hidden="1">
      <c r="A21" s="54" t="s">
        <v>245</v>
      </c>
      <c r="B21" s="22" t="s">
        <v>122</v>
      </c>
      <c r="C21" s="10"/>
      <c r="D21" s="57"/>
      <c r="E21" s="57"/>
      <c r="F21" s="56">
        <f t="shared" si="0"/>
        <v>0</v>
      </c>
    </row>
    <row r="22" spans="1:6" ht="207.75" customHeight="1">
      <c r="A22" s="53" t="s">
        <v>277</v>
      </c>
      <c r="B22" s="22" t="s">
        <v>123</v>
      </c>
      <c r="C22" s="10" t="s">
        <v>120</v>
      </c>
      <c r="D22" s="57">
        <v>18761.19</v>
      </c>
      <c r="E22" s="57">
        <v>30600.21</v>
      </c>
      <c r="F22" s="56">
        <f t="shared" si="0"/>
        <v>49361.399999999994</v>
      </c>
    </row>
    <row r="23" spans="1:6" ht="31.5" hidden="1">
      <c r="A23" s="8" t="s">
        <v>124</v>
      </c>
      <c r="B23" s="22" t="s">
        <v>125</v>
      </c>
      <c r="C23" s="10"/>
      <c r="D23" s="57"/>
      <c r="E23" s="57"/>
      <c r="F23" s="56">
        <f t="shared" si="0"/>
        <v>0</v>
      </c>
    </row>
    <row r="24" spans="1:6" ht="78.75" hidden="1">
      <c r="A24" s="54" t="s">
        <v>247</v>
      </c>
      <c r="B24" s="22" t="s">
        <v>127</v>
      </c>
      <c r="C24" s="10" t="s">
        <v>120</v>
      </c>
      <c r="D24" s="57"/>
      <c r="E24" s="57"/>
      <c r="F24" s="56">
        <f t="shared" si="0"/>
        <v>0</v>
      </c>
    </row>
    <row r="25" spans="1:6" ht="31.5">
      <c r="A25" s="54" t="s">
        <v>252</v>
      </c>
      <c r="B25" s="22" t="s">
        <v>129</v>
      </c>
      <c r="C25" s="10" t="s">
        <v>130</v>
      </c>
      <c r="D25" s="57">
        <v>15720.22</v>
      </c>
      <c r="E25" s="57">
        <v>28087.03</v>
      </c>
      <c r="F25" s="56">
        <f t="shared" si="0"/>
        <v>43807.25</v>
      </c>
    </row>
    <row r="26" spans="1:6" ht="31.5">
      <c r="A26" s="54" t="s">
        <v>131</v>
      </c>
      <c r="B26" s="22" t="s">
        <v>132</v>
      </c>
      <c r="C26" s="10"/>
      <c r="D26" s="57">
        <v>279.5</v>
      </c>
      <c r="E26" s="57"/>
      <c r="F26" s="56">
        <f t="shared" si="0"/>
        <v>279.5</v>
      </c>
    </row>
    <row r="27" spans="1:6" ht="18" customHeight="1">
      <c r="A27" s="54" t="s">
        <v>248</v>
      </c>
      <c r="B27" s="22" t="s">
        <v>134</v>
      </c>
      <c r="C27" s="10" t="s">
        <v>130</v>
      </c>
      <c r="D27" s="57">
        <v>160.08</v>
      </c>
      <c r="E27" s="57"/>
      <c r="F27" s="56">
        <f t="shared" si="0"/>
        <v>160.08</v>
      </c>
    </row>
    <row r="28" spans="1:6" ht="18" customHeight="1">
      <c r="A28" s="8" t="s">
        <v>264</v>
      </c>
      <c r="B28" s="22" t="s">
        <v>260</v>
      </c>
      <c r="C28" s="10"/>
      <c r="D28" s="57">
        <v>107246.44</v>
      </c>
      <c r="E28" s="57"/>
      <c r="F28" s="56">
        <f t="shared" si="0"/>
        <v>107246.44</v>
      </c>
    </row>
    <row r="29" spans="1:6" ht="16.5">
      <c r="A29" s="8" t="s">
        <v>135</v>
      </c>
      <c r="B29" s="22" t="s">
        <v>136</v>
      </c>
      <c r="C29" s="10">
        <v>1040</v>
      </c>
      <c r="D29" s="57">
        <v>55129.51</v>
      </c>
      <c r="E29" s="57"/>
      <c r="F29" s="56">
        <f t="shared" si="0"/>
        <v>55129.51</v>
      </c>
    </row>
    <row r="30" spans="1:6" ht="16.5">
      <c r="A30" s="8" t="s">
        <v>137</v>
      </c>
      <c r="B30" s="22" t="s">
        <v>138</v>
      </c>
      <c r="C30" s="10">
        <v>1040</v>
      </c>
      <c r="D30" s="57">
        <v>768396.76</v>
      </c>
      <c r="E30" s="57"/>
      <c r="F30" s="56">
        <f t="shared" si="0"/>
        <v>768396.76</v>
      </c>
    </row>
    <row r="31" spans="1:6" ht="16.5">
      <c r="A31" s="8" t="s">
        <v>139</v>
      </c>
      <c r="B31" s="22" t="s">
        <v>140</v>
      </c>
      <c r="C31" s="10">
        <v>1040</v>
      </c>
      <c r="D31" s="57">
        <v>2524960</v>
      </c>
      <c r="E31" s="57"/>
      <c r="F31" s="56">
        <f t="shared" si="0"/>
        <v>2524960</v>
      </c>
    </row>
    <row r="32" spans="1:6" ht="16.5">
      <c r="A32" s="8" t="s">
        <v>276</v>
      </c>
      <c r="B32" s="22" t="s">
        <v>141</v>
      </c>
      <c r="C32" s="10">
        <v>1040</v>
      </c>
      <c r="D32" s="57">
        <v>206880.67</v>
      </c>
      <c r="E32" s="57"/>
      <c r="F32" s="56">
        <f t="shared" si="0"/>
        <v>206880.67</v>
      </c>
    </row>
    <row r="33" spans="1:6" ht="16.5">
      <c r="A33" s="8" t="s">
        <v>142</v>
      </c>
      <c r="B33" s="22" t="s">
        <v>143</v>
      </c>
      <c r="C33" s="10">
        <v>1040</v>
      </c>
      <c r="D33" s="57">
        <v>787008.59</v>
      </c>
      <c r="E33" s="57"/>
      <c r="F33" s="56">
        <f t="shared" si="0"/>
        <v>787008.59</v>
      </c>
    </row>
    <row r="34" spans="1:6" ht="16.5">
      <c r="A34" s="8" t="s">
        <v>256</v>
      </c>
      <c r="B34" s="22" t="s">
        <v>255</v>
      </c>
      <c r="C34" s="10"/>
      <c r="D34" s="57">
        <v>72329.56</v>
      </c>
      <c r="E34" s="57"/>
      <c r="F34" s="56">
        <f t="shared" si="0"/>
        <v>72329.56</v>
      </c>
    </row>
    <row r="35" spans="1:6" ht="16.5">
      <c r="A35" s="8" t="s">
        <v>144</v>
      </c>
      <c r="B35" s="22" t="s">
        <v>145</v>
      </c>
      <c r="C35" s="10" t="s">
        <v>146</v>
      </c>
      <c r="D35" s="57">
        <v>78086.72</v>
      </c>
      <c r="E35" s="57"/>
      <c r="F35" s="56">
        <f t="shared" si="0"/>
        <v>78086.72</v>
      </c>
    </row>
    <row r="36" spans="1:6" ht="31.5">
      <c r="A36" s="8" t="s">
        <v>278</v>
      </c>
      <c r="B36" s="22" t="s">
        <v>149</v>
      </c>
      <c r="C36" s="10">
        <v>1070</v>
      </c>
      <c r="D36" s="57">
        <v>51708.26</v>
      </c>
      <c r="E36" s="57">
        <v>91465.81</v>
      </c>
      <c r="F36" s="56">
        <f t="shared" si="0"/>
        <v>143174.07</v>
      </c>
    </row>
    <row r="37" spans="1:6" ht="16.5">
      <c r="A37" s="8" t="s">
        <v>150</v>
      </c>
      <c r="B37" s="22" t="s">
        <v>151</v>
      </c>
      <c r="C37" s="10">
        <v>1061</v>
      </c>
      <c r="D37" s="57">
        <v>19753.83</v>
      </c>
      <c r="E37" s="57"/>
      <c r="F37" s="56">
        <f t="shared" si="0"/>
        <v>19753.83</v>
      </c>
    </row>
    <row r="38" spans="1:6" ht="63" hidden="1">
      <c r="A38" s="8" t="s">
        <v>169</v>
      </c>
      <c r="B38" s="22" t="s">
        <v>163</v>
      </c>
      <c r="C38" s="10"/>
      <c r="D38" s="57"/>
      <c r="E38" s="57"/>
      <c r="F38" s="56">
        <f t="shared" si="0"/>
        <v>0</v>
      </c>
    </row>
    <row r="39" spans="1:6" ht="47.25" hidden="1">
      <c r="A39" s="8" t="s">
        <v>253</v>
      </c>
      <c r="B39" s="22" t="s">
        <v>160</v>
      </c>
      <c r="C39" s="10"/>
      <c r="D39" s="57"/>
      <c r="E39" s="57"/>
      <c r="F39" s="56">
        <f t="shared" si="0"/>
        <v>0</v>
      </c>
    </row>
    <row r="40" spans="1:6" ht="16.5">
      <c r="A40" s="8" t="s">
        <v>164</v>
      </c>
      <c r="B40" s="22" t="s">
        <v>165</v>
      </c>
      <c r="C40" s="10">
        <v>1030</v>
      </c>
      <c r="D40" s="57">
        <v>8671.27</v>
      </c>
      <c r="E40" s="57"/>
      <c r="F40" s="56">
        <f t="shared" si="0"/>
        <v>8671.27</v>
      </c>
    </row>
    <row r="41" spans="1:6" ht="16.5">
      <c r="A41" s="8" t="s">
        <v>166</v>
      </c>
      <c r="B41" s="22" t="s">
        <v>167</v>
      </c>
      <c r="C41" s="10">
        <v>1010</v>
      </c>
      <c r="D41" s="57">
        <v>451104.78</v>
      </c>
      <c r="E41" s="57"/>
      <c r="F41" s="56">
        <f t="shared" si="0"/>
        <v>451104.78</v>
      </c>
    </row>
    <row r="42" spans="1:6" ht="16.5">
      <c r="A42" s="20" t="s">
        <v>170</v>
      </c>
      <c r="B42" s="23" t="s">
        <v>171</v>
      </c>
      <c r="C42" s="10"/>
      <c r="D42" s="57">
        <f>SUM(D43:D45)</f>
        <v>78533.24</v>
      </c>
      <c r="E42" s="81">
        <f>SUM(E43:E45)</f>
        <v>0</v>
      </c>
      <c r="F42" s="56">
        <f t="shared" si="0"/>
        <v>78533.24</v>
      </c>
    </row>
    <row r="43" spans="1:6" ht="16.5">
      <c r="A43" s="8" t="s">
        <v>184</v>
      </c>
      <c r="B43" s="22" t="s">
        <v>185</v>
      </c>
      <c r="C43" s="10" t="s">
        <v>183</v>
      </c>
      <c r="D43" s="57">
        <v>78533.24</v>
      </c>
      <c r="E43" s="57"/>
      <c r="F43" s="56">
        <f t="shared" si="0"/>
        <v>78533.24</v>
      </c>
    </row>
    <row r="44" spans="1:6" ht="47.25" hidden="1">
      <c r="A44" s="8" t="s">
        <v>227</v>
      </c>
      <c r="B44" s="22" t="s">
        <v>228</v>
      </c>
      <c r="C44" s="10"/>
      <c r="D44" s="57"/>
      <c r="E44" s="57"/>
      <c r="F44" s="56">
        <f t="shared" si="0"/>
        <v>0</v>
      </c>
    </row>
    <row r="45" spans="1:6" ht="16.5" hidden="1">
      <c r="A45" s="8"/>
      <c r="B45" s="22" t="s">
        <v>228</v>
      </c>
      <c r="C45" s="10"/>
      <c r="D45" s="57"/>
      <c r="E45" s="57"/>
      <c r="F45" s="56"/>
    </row>
    <row r="46" spans="1:6" ht="23.25" customHeight="1">
      <c r="A46" s="68" t="s">
        <v>196</v>
      </c>
      <c r="B46" s="51" t="s">
        <v>197</v>
      </c>
      <c r="C46" s="10"/>
      <c r="D46" s="57">
        <v>67227.67</v>
      </c>
      <c r="E46" s="57"/>
      <c r="F46" s="56">
        <f t="shared" si="0"/>
        <v>67227.67</v>
      </c>
    </row>
    <row r="47" spans="1:6" ht="16.5">
      <c r="A47" s="20" t="s">
        <v>204</v>
      </c>
      <c r="B47" s="23">
        <v>240000</v>
      </c>
      <c r="C47" s="10"/>
      <c r="D47" s="80">
        <v>0</v>
      </c>
      <c r="E47" s="56">
        <f>E48</f>
        <v>1750.08</v>
      </c>
      <c r="F47" s="56">
        <f t="shared" si="0"/>
        <v>1750.08</v>
      </c>
    </row>
    <row r="48" spans="1:6" ht="33" customHeight="1">
      <c r="A48" s="24" t="s">
        <v>206</v>
      </c>
      <c r="B48" s="23">
        <v>240900</v>
      </c>
      <c r="C48" s="10" t="s">
        <v>207</v>
      </c>
      <c r="E48" s="57">
        <v>1750.08</v>
      </c>
      <c r="F48" s="56">
        <f>E48</f>
        <v>1750.08</v>
      </c>
    </row>
    <row r="49" spans="1:6" ht="16.5" hidden="1">
      <c r="A49" s="20" t="s">
        <v>208</v>
      </c>
      <c r="B49" s="23">
        <v>250000</v>
      </c>
      <c r="C49" s="10"/>
      <c r="D49" s="58">
        <f>D50+D51</f>
        <v>0</v>
      </c>
      <c r="E49" s="58">
        <f>E50+E51</f>
        <v>0</v>
      </c>
      <c r="F49" s="56">
        <f t="shared" si="0"/>
        <v>0</v>
      </c>
    </row>
    <row r="50" spans="1:6" ht="16.5" hidden="1">
      <c r="A50" s="8" t="s">
        <v>209</v>
      </c>
      <c r="B50" s="22">
        <v>250404</v>
      </c>
      <c r="C50" s="10" t="s">
        <v>207</v>
      </c>
      <c r="D50" s="58"/>
      <c r="E50" s="57"/>
      <c r="F50" s="56">
        <f t="shared" si="0"/>
        <v>0</v>
      </c>
    </row>
    <row r="51" spans="1:6" ht="63" hidden="1">
      <c r="A51" s="8" t="s">
        <v>270</v>
      </c>
      <c r="B51" s="22" t="s">
        <v>269</v>
      </c>
      <c r="C51" s="10"/>
      <c r="D51" s="58"/>
      <c r="E51" s="57"/>
      <c r="F51" s="56">
        <f t="shared" si="0"/>
        <v>0</v>
      </c>
    </row>
    <row r="52" spans="1:6" ht="16.5">
      <c r="A52" s="25" t="s">
        <v>210</v>
      </c>
      <c r="B52" s="26">
        <v>900201</v>
      </c>
      <c r="C52" s="10"/>
      <c r="D52" s="58">
        <f>D49+D47+D46+D42+D18+D17+D16+D12</f>
        <v>17872011.71</v>
      </c>
      <c r="E52" s="58">
        <f>E49+E47+E46+E42+E18+E17+E16+E12</f>
        <v>1914065.2800000003</v>
      </c>
      <c r="F52" s="56">
        <f>D52+E52+1</f>
        <v>19786077.990000002</v>
      </c>
    </row>
    <row r="53" spans="1:6" ht="16.5" hidden="1">
      <c r="A53" s="25" t="s">
        <v>211</v>
      </c>
      <c r="B53" s="26">
        <v>250300</v>
      </c>
      <c r="C53" s="10"/>
      <c r="D53" s="59">
        <f>D54+D55</f>
        <v>0</v>
      </c>
      <c r="E53" s="59">
        <f>E54+E55</f>
        <v>0</v>
      </c>
      <c r="F53" s="59">
        <f>SUM(D53:E53)</f>
        <v>0</v>
      </c>
    </row>
    <row r="54" spans="1:6" ht="66.75" customHeight="1" hidden="1">
      <c r="A54" s="9" t="s">
        <v>212</v>
      </c>
      <c r="B54" s="27">
        <v>250301</v>
      </c>
      <c r="C54" s="10" t="s">
        <v>213</v>
      </c>
      <c r="D54" s="59"/>
      <c r="E54" s="57">
        <v>0</v>
      </c>
      <c r="F54" s="57">
        <f>SUM(D54:E54)</f>
        <v>0</v>
      </c>
    </row>
    <row r="55" spans="1:6" ht="31.5" hidden="1">
      <c r="A55" s="28" t="s">
        <v>226</v>
      </c>
      <c r="B55" s="29">
        <v>250344</v>
      </c>
      <c r="C55" s="10"/>
      <c r="D55" s="57"/>
      <c r="E55" s="57"/>
      <c r="F55" s="57">
        <f>SUM(D55:E55)</f>
        <v>0</v>
      </c>
    </row>
    <row r="56" spans="1:6" ht="16.5">
      <c r="A56" s="25" t="s">
        <v>214</v>
      </c>
      <c r="B56" s="26">
        <v>900202</v>
      </c>
      <c r="C56" s="10"/>
      <c r="D56" s="58">
        <f>D52+D53</f>
        <v>17872011.71</v>
      </c>
      <c r="E56" s="58">
        <f>E12+E16+E17+E18+E42+E46+E47+E49</f>
        <v>1914065.2800000003</v>
      </c>
      <c r="F56" s="56">
        <f>D56+E56</f>
        <v>19786076.990000002</v>
      </c>
    </row>
    <row r="57" spans="1:6" ht="16.5">
      <c r="A57" s="30" t="s">
        <v>5</v>
      </c>
      <c r="B57" s="31"/>
      <c r="C57" s="11"/>
      <c r="D57" s="59">
        <f>-D58</f>
        <v>2074.16</v>
      </c>
      <c r="E57" s="59">
        <f>-E58</f>
        <v>113257.25</v>
      </c>
      <c r="F57" s="56">
        <f t="shared" si="0"/>
        <v>115331.41</v>
      </c>
    </row>
    <row r="58" spans="1:6" ht="15.75">
      <c r="A58" s="15" t="s">
        <v>15</v>
      </c>
      <c r="B58" s="15">
        <v>600000</v>
      </c>
      <c r="C58" s="12"/>
      <c r="D58" s="60">
        <f>D59-D60+D61</f>
        <v>-2074.16</v>
      </c>
      <c r="E58" s="60">
        <f>E59-E60+E61</f>
        <v>-113257.25</v>
      </c>
      <c r="F58" s="56">
        <f t="shared" si="0"/>
        <v>-115331.41</v>
      </c>
    </row>
    <row r="59" spans="1:6" ht="15.75">
      <c r="A59" s="14" t="s">
        <v>7</v>
      </c>
      <c r="B59" s="33">
        <v>602100</v>
      </c>
      <c r="C59" s="12"/>
      <c r="D59" s="60"/>
      <c r="E59" s="63">
        <v>191563.36</v>
      </c>
      <c r="F59" s="56">
        <f t="shared" si="0"/>
        <v>191563.36</v>
      </c>
    </row>
    <row r="60" spans="1:6" ht="15.75">
      <c r="A60" s="19" t="s">
        <v>8</v>
      </c>
      <c r="B60" s="34">
        <v>602200</v>
      </c>
      <c r="C60" s="16"/>
      <c r="D60" s="63">
        <v>2074.16</v>
      </c>
      <c r="E60" s="63">
        <v>304820.61</v>
      </c>
      <c r="F60" s="63">
        <f t="shared" si="0"/>
        <v>306894.76999999996</v>
      </c>
    </row>
    <row r="61" spans="1:6" ht="15.75" hidden="1">
      <c r="A61" s="19" t="s">
        <v>268</v>
      </c>
      <c r="B61" s="34">
        <v>602300</v>
      </c>
      <c r="C61" s="16"/>
      <c r="D61" s="63"/>
      <c r="E61" s="63"/>
      <c r="F61" s="63">
        <f t="shared" si="0"/>
        <v>0</v>
      </c>
    </row>
    <row r="62" spans="1:6" ht="15.75" hidden="1">
      <c r="A62" s="19" t="s">
        <v>268</v>
      </c>
      <c r="B62" s="34">
        <v>602301</v>
      </c>
      <c r="C62" s="16"/>
      <c r="D62" s="63"/>
      <c r="E62" s="63"/>
      <c r="F62" s="63">
        <f t="shared" si="0"/>
        <v>0</v>
      </c>
    </row>
    <row r="63" spans="1:6" s="44" customFormat="1" ht="15.75">
      <c r="A63" s="41" t="s">
        <v>168</v>
      </c>
      <c r="B63" s="42"/>
      <c r="C63" s="43"/>
      <c r="D63" s="62">
        <f>D56+D57</f>
        <v>17874085.87</v>
      </c>
      <c r="E63" s="62">
        <f>E56+E57</f>
        <v>2027322.5300000003</v>
      </c>
      <c r="F63" s="62">
        <f>F56+F57</f>
        <v>19901408.400000002</v>
      </c>
    </row>
    <row r="65" spans="1:6" s="38" customFormat="1" ht="20.25">
      <c r="A65" s="35" t="s">
        <v>23</v>
      </c>
      <c r="B65" s="36"/>
      <c r="C65" s="36"/>
      <c r="D65" s="37"/>
      <c r="E65" s="37" t="s">
        <v>254</v>
      </c>
      <c r="F65" s="37"/>
    </row>
    <row r="66" spans="4:5" ht="12.75">
      <c r="D66" s="49"/>
      <c r="E66" s="49"/>
    </row>
    <row r="71" spans="4:5" ht="12.75">
      <c r="D71" s="69"/>
      <c r="E71" s="69"/>
    </row>
  </sheetData>
  <sheetProtection/>
  <mergeCells count="7">
    <mergeCell ref="A5:F5"/>
    <mergeCell ref="A7:A10"/>
    <mergeCell ref="B7:B10"/>
    <mergeCell ref="C7:C10"/>
    <mergeCell ref="D7:D10"/>
    <mergeCell ref="E7:E10"/>
    <mergeCell ref="F7:F10"/>
  </mergeCells>
  <printOptions/>
  <pageMargins left="0.62" right="0.35" top="0.59" bottom="0.66" header="0.5" footer="0.5"/>
  <pageSetup fitToHeight="1" fitToWidth="1"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pageSetUpPr fitToPage="1"/>
  </sheetPr>
  <dimension ref="A1:I62"/>
  <sheetViews>
    <sheetView view="pageBreakPreview" zoomScale="75" zoomScaleNormal="75" zoomScaleSheetLayoutView="75" zoomScalePageLayoutView="0" workbookViewId="0" topLeftCell="A1">
      <selection activeCell="E3" sqref="E3"/>
    </sheetView>
  </sheetViews>
  <sheetFormatPr defaultColWidth="9.00390625" defaultRowHeight="12.75"/>
  <cols>
    <col min="1" max="1" width="80.125" style="18" customWidth="1"/>
    <col min="2" max="2" width="12.75390625" style="17" customWidth="1"/>
    <col min="3" max="3" width="8.625" style="17" hidden="1" customWidth="1"/>
    <col min="4" max="6" width="16.75390625" style="1" customWidth="1"/>
  </cols>
  <sheetData>
    <row r="1" spans="4:6" s="38" customFormat="1" ht="20.25">
      <c r="D1" s="37"/>
      <c r="E1" s="74" t="s">
        <v>182</v>
      </c>
      <c r="F1" s="74"/>
    </row>
    <row r="2" spans="4:6" s="38" customFormat="1" ht="20.25">
      <c r="D2" s="37"/>
      <c r="E2" s="74" t="s">
        <v>17</v>
      </c>
      <c r="F2" s="74"/>
    </row>
    <row r="3" spans="1:6" s="38" customFormat="1" ht="18.75" customHeight="1">
      <c r="A3" s="39"/>
      <c r="B3" s="39"/>
      <c r="C3" s="39"/>
      <c r="D3" s="37"/>
      <c r="E3" s="74" t="s">
        <v>280</v>
      </c>
      <c r="F3" s="74"/>
    </row>
    <row r="4" spans="1:3" ht="12.75">
      <c r="A4"/>
      <c r="B4"/>
      <c r="C4"/>
    </row>
    <row r="5" spans="1:6" ht="18">
      <c r="A5" s="82" t="s">
        <v>232</v>
      </c>
      <c r="B5" s="82"/>
      <c r="C5" s="82"/>
      <c r="D5" s="82"/>
      <c r="E5" s="82"/>
      <c r="F5" s="82"/>
    </row>
    <row r="6" spans="1:6" ht="14.25">
      <c r="A6" s="2"/>
      <c r="B6" s="3"/>
      <c r="C6" s="3"/>
      <c r="F6" s="40" t="s">
        <v>25</v>
      </c>
    </row>
    <row r="7" spans="1:6" ht="12.75">
      <c r="A7" s="83" t="s">
        <v>24</v>
      </c>
      <c r="B7" s="85" t="s">
        <v>26</v>
      </c>
      <c r="C7" s="85" t="s">
        <v>27</v>
      </c>
      <c r="D7" s="88" t="s">
        <v>21</v>
      </c>
      <c r="E7" s="88" t="s">
        <v>22</v>
      </c>
      <c r="F7" s="88" t="s">
        <v>28</v>
      </c>
    </row>
    <row r="8" spans="1:6" ht="12.75">
      <c r="A8" s="83"/>
      <c r="B8" s="86"/>
      <c r="C8" s="86"/>
      <c r="D8" s="89"/>
      <c r="E8" s="89" t="s">
        <v>29</v>
      </c>
      <c r="F8" s="89" t="s">
        <v>29</v>
      </c>
    </row>
    <row r="9" spans="1:6" ht="12.75">
      <c r="A9" s="83"/>
      <c r="B9" s="86"/>
      <c r="C9" s="86"/>
      <c r="D9" s="89"/>
      <c r="E9" s="89"/>
      <c r="F9" s="89"/>
    </row>
    <row r="10" spans="1:6" ht="12.75">
      <c r="A10" s="84"/>
      <c r="B10" s="87"/>
      <c r="C10" s="87"/>
      <c r="D10" s="90"/>
      <c r="E10" s="90"/>
      <c r="F10" s="90"/>
    </row>
    <row r="11" spans="1:6" ht="14.25">
      <c r="A11" s="4">
        <v>1</v>
      </c>
      <c r="B11" s="5">
        <v>2</v>
      </c>
      <c r="C11" s="5" t="s">
        <v>30</v>
      </c>
      <c r="D11" s="6">
        <v>3</v>
      </c>
      <c r="E11" s="7" t="s">
        <v>19</v>
      </c>
      <c r="F11" s="7" t="s">
        <v>20</v>
      </c>
    </row>
    <row r="12" spans="1:6" ht="16.5">
      <c r="A12" s="20" t="s">
        <v>35</v>
      </c>
      <c r="B12" s="21">
        <v>10000</v>
      </c>
      <c r="C12" s="10"/>
      <c r="D12" s="56">
        <f>D13</f>
        <v>1398818.63</v>
      </c>
      <c r="E12" s="56">
        <f>E13</f>
        <v>3099.84</v>
      </c>
      <c r="F12" s="56">
        <f aca="true" t="shared" si="0" ref="F12:F59">D12+E12</f>
        <v>1401918.47</v>
      </c>
    </row>
    <row r="13" spans="1:6" ht="16.5">
      <c r="A13" s="8" t="s">
        <v>37</v>
      </c>
      <c r="B13" s="22" t="s">
        <v>38</v>
      </c>
      <c r="C13" s="10" t="s">
        <v>36</v>
      </c>
      <c r="D13" s="56">
        <v>1398818.63</v>
      </c>
      <c r="E13" s="56">
        <v>3099.84</v>
      </c>
      <c r="F13" s="56">
        <f>D13+E13</f>
        <v>1401918.47</v>
      </c>
    </row>
    <row r="14" spans="1:6" ht="16.5">
      <c r="A14" s="20" t="s">
        <v>45</v>
      </c>
      <c r="B14" s="23" t="s">
        <v>46</v>
      </c>
      <c r="C14" s="10"/>
      <c r="D14" s="56">
        <v>19283783.96</v>
      </c>
      <c r="E14" s="56">
        <v>1081559.81</v>
      </c>
      <c r="F14" s="56">
        <f t="shared" si="0"/>
        <v>20365343.77</v>
      </c>
    </row>
    <row r="15" spans="1:6" ht="16.5">
      <c r="A15" s="20" t="s">
        <v>47</v>
      </c>
      <c r="B15" s="23" t="s">
        <v>48</v>
      </c>
      <c r="C15" s="10"/>
      <c r="D15" s="56">
        <v>7211234.52</v>
      </c>
      <c r="E15" s="56">
        <v>383718.22</v>
      </c>
      <c r="F15" s="56">
        <f t="shared" si="0"/>
        <v>7594952.739999999</v>
      </c>
    </row>
    <row r="16" spans="1:6" ht="16.5">
      <c r="A16" s="52" t="s">
        <v>116</v>
      </c>
      <c r="B16" s="23" t="s">
        <v>117</v>
      </c>
      <c r="C16" s="10"/>
      <c r="D16" s="56">
        <f>SUM(D17:D39)</f>
        <v>11777185.3</v>
      </c>
      <c r="E16" s="56">
        <f>SUM(E17:E39)</f>
        <v>2445785.08</v>
      </c>
      <c r="F16" s="56">
        <f t="shared" si="0"/>
        <v>14222970.38</v>
      </c>
    </row>
    <row r="17" spans="1:6" ht="63">
      <c r="A17" s="54" t="s">
        <v>243</v>
      </c>
      <c r="B17" s="22" t="s">
        <v>118</v>
      </c>
      <c r="C17" s="10">
        <v>1030</v>
      </c>
      <c r="D17" s="57">
        <v>866904.71</v>
      </c>
      <c r="E17" s="57">
        <v>1834020.51</v>
      </c>
      <c r="F17" s="56">
        <f t="shared" si="0"/>
        <v>2700925.2199999997</v>
      </c>
    </row>
    <row r="18" spans="1:6" ht="47.25" hidden="1">
      <c r="A18" s="54" t="s">
        <v>244</v>
      </c>
      <c r="B18" s="22" t="s">
        <v>119</v>
      </c>
      <c r="C18" s="10" t="s">
        <v>120</v>
      </c>
      <c r="D18" s="57"/>
      <c r="E18" s="57"/>
      <c r="F18" s="56">
        <f t="shared" si="0"/>
        <v>0</v>
      </c>
    </row>
    <row r="19" spans="1:6" ht="51" customHeight="1">
      <c r="A19" s="54" t="s">
        <v>245</v>
      </c>
      <c r="B19" s="22" t="s">
        <v>122</v>
      </c>
      <c r="C19" s="10" t="s">
        <v>120</v>
      </c>
      <c r="D19" s="57">
        <v>22.16</v>
      </c>
      <c r="E19" s="57"/>
      <c r="F19" s="56">
        <f t="shared" si="0"/>
        <v>22.16</v>
      </c>
    </row>
    <row r="20" spans="1:6" ht="209.25" customHeight="1">
      <c r="A20" s="53" t="s">
        <v>277</v>
      </c>
      <c r="B20" s="22" t="s">
        <v>123</v>
      </c>
      <c r="C20" s="10" t="s">
        <v>120</v>
      </c>
      <c r="D20" s="57">
        <v>115989.07</v>
      </c>
      <c r="E20" s="57">
        <v>148320.34</v>
      </c>
      <c r="F20" s="56">
        <f t="shared" si="0"/>
        <v>264309.41000000003</v>
      </c>
    </row>
    <row r="21" spans="1:6" ht="111.75" customHeight="1" hidden="1">
      <c r="A21" s="53" t="s">
        <v>246</v>
      </c>
      <c r="B21" s="22" t="s">
        <v>125</v>
      </c>
      <c r="C21" s="10" t="s">
        <v>120</v>
      </c>
      <c r="D21" s="57"/>
      <c r="E21" s="57"/>
      <c r="F21" s="56">
        <f t="shared" si="0"/>
        <v>0</v>
      </c>
    </row>
    <row r="22" spans="1:6" ht="14.25" customHeight="1" hidden="1">
      <c r="A22" s="54" t="s">
        <v>247</v>
      </c>
      <c r="B22" s="22" t="s">
        <v>127</v>
      </c>
      <c r="C22" s="10" t="s">
        <v>120</v>
      </c>
      <c r="D22" s="57"/>
      <c r="E22" s="57"/>
      <c r="F22" s="56">
        <f t="shared" si="0"/>
        <v>0</v>
      </c>
    </row>
    <row r="23" spans="1:6" ht="31.5">
      <c r="A23" s="54" t="s">
        <v>252</v>
      </c>
      <c r="B23" s="22" t="s">
        <v>129</v>
      </c>
      <c r="C23" s="10" t="s">
        <v>130</v>
      </c>
      <c r="D23" s="57">
        <v>51536.38</v>
      </c>
      <c r="E23" s="57">
        <v>65013.31</v>
      </c>
      <c r="F23" s="56">
        <f t="shared" si="0"/>
        <v>116549.69</v>
      </c>
    </row>
    <row r="24" spans="1:6" ht="31.5" hidden="1">
      <c r="A24" s="54" t="s">
        <v>131</v>
      </c>
      <c r="B24" s="22" t="s">
        <v>132</v>
      </c>
      <c r="C24" s="10" t="s">
        <v>130</v>
      </c>
      <c r="D24" s="57"/>
      <c r="E24" s="57"/>
      <c r="F24" s="56">
        <f t="shared" si="0"/>
        <v>0</v>
      </c>
    </row>
    <row r="25" spans="1:6" ht="16.5">
      <c r="A25" s="54" t="s">
        <v>248</v>
      </c>
      <c r="B25" s="22" t="s">
        <v>134</v>
      </c>
      <c r="C25" s="10" t="s">
        <v>130</v>
      </c>
      <c r="D25" s="57">
        <v>2180.86</v>
      </c>
      <c r="E25" s="57"/>
      <c r="F25" s="56">
        <f t="shared" si="0"/>
        <v>2180.86</v>
      </c>
    </row>
    <row r="26" spans="1:6" ht="16.5">
      <c r="A26" s="8" t="s">
        <v>264</v>
      </c>
      <c r="B26" s="22" t="s">
        <v>260</v>
      </c>
      <c r="C26" s="10"/>
      <c r="D26" s="57">
        <v>413791.81</v>
      </c>
      <c r="E26" s="57"/>
      <c r="F26" s="56">
        <f t="shared" si="0"/>
        <v>413791.81</v>
      </c>
    </row>
    <row r="27" spans="1:6" ht="16.5">
      <c r="A27" s="54" t="s">
        <v>249</v>
      </c>
      <c r="B27" s="22" t="s">
        <v>136</v>
      </c>
      <c r="C27" s="10">
        <v>1040</v>
      </c>
      <c r="D27" s="57">
        <v>102413.29</v>
      </c>
      <c r="E27" s="57"/>
      <c r="F27" s="56">
        <f t="shared" si="0"/>
        <v>102413.29</v>
      </c>
    </row>
    <row r="28" spans="1:9" ht="16.5">
      <c r="A28" s="54" t="s">
        <v>250</v>
      </c>
      <c r="B28" s="22" t="s">
        <v>138</v>
      </c>
      <c r="C28" s="10">
        <v>1040</v>
      </c>
      <c r="D28" s="57">
        <v>1434480.74</v>
      </c>
      <c r="E28" s="57"/>
      <c r="F28" s="56">
        <f t="shared" si="0"/>
        <v>1434480.74</v>
      </c>
      <c r="I28" t="s">
        <v>261</v>
      </c>
    </row>
    <row r="29" spans="1:6" ht="16.5">
      <c r="A29" s="54" t="s">
        <v>139</v>
      </c>
      <c r="B29" s="22" t="s">
        <v>140</v>
      </c>
      <c r="C29" s="10">
        <v>1040</v>
      </c>
      <c r="D29" s="57">
        <v>5173830</v>
      </c>
      <c r="E29" s="57"/>
      <c r="F29" s="56">
        <f t="shared" si="0"/>
        <v>5173830</v>
      </c>
    </row>
    <row r="30" spans="1:6" ht="16.5">
      <c r="A30" s="8" t="s">
        <v>276</v>
      </c>
      <c r="B30" s="22" t="s">
        <v>141</v>
      </c>
      <c r="C30" s="10">
        <v>1040</v>
      </c>
      <c r="D30" s="57">
        <v>414463.51</v>
      </c>
      <c r="E30" s="57"/>
      <c r="F30" s="56">
        <f t="shared" si="0"/>
        <v>414463.51</v>
      </c>
    </row>
    <row r="31" spans="1:6" ht="16.5">
      <c r="A31" s="54" t="s">
        <v>142</v>
      </c>
      <c r="B31" s="22" t="s">
        <v>143</v>
      </c>
      <c r="C31" s="10">
        <v>1040</v>
      </c>
      <c r="D31" s="57">
        <v>1145476.3</v>
      </c>
      <c r="E31" s="57"/>
      <c r="F31" s="56">
        <f t="shared" si="0"/>
        <v>1145476.3</v>
      </c>
    </row>
    <row r="32" spans="1:6" ht="16.5">
      <c r="A32" s="8" t="s">
        <v>256</v>
      </c>
      <c r="B32" s="22" t="s">
        <v>255</v>
      </c>
      <c r="C32" s="10"/>
      <c r="D32" s="57">
        <v>111937.1</v>
      </c>
      <c r="E32" s="57"/>
      <c r="F32" s="56">
        <f t="shared" si="0"/>
        <v>111937.1</v>
      </c>
    </row>
    <row r="33" spans="1:6" ht="16.5">
      <c r="A33" s="54" t="s">
        <v>251</v>
      </c>
      <c r="B33" s="22" t="s">
        <v>145</v>
      </c>
      <c r="C33" s="10" t="s">
        <v>146</v>
      </c>
      <c r="D33" s="57">
        <v>127815.48</v>
      </c>
      <c r="E33" s="57"/>
      <c r="F33" s="56">
        <f t="shared" si="0"/>
        <v>127815.48</v>
      </c>
    </row>
    <row r="34" spans="1:6" ht="31.5">
      <c r="A34" s="8" t="s">
        <v>278</v>
      </c>
      <c r="B34" s="22" t="s">
        <v>149</v>
      </c>
      <c r="C34" s="10">
        <v>1070</v>
      </c>
      <c r="D34" s="57">
        <v>210009.89</v>
      </c>
      <c r="E34" s="57">
        <v>398430.92</v>
      </c>
      <c r="F34" s="56">
        <f t="shared" si="0"/>
        <v>608440.81</v>
      </c>
    </row>
    <row r="35" spans="1:6" ht="16.5">
      <c r="A35" s="8" t="s">
        <v>150</v>
      </c>
      <c r="B35" s="22" t="s">
        <v>151</v>
      </c>
      <c r="C35" s="10">
        <v>1061</v>
      </c>
      <c r="D35" s="57">
        <v>55698.9</v>
      </c>
      <c r="E35" s="57"/>
      <c r="F35" s="56">
        <f t="shared" si="0"/>
        <v>55698.9</v>
      </c>
    </row>
    <row r="36" spans="1:6" ht="63" hidden="1">
      <c r="A36" s="8" t="s">
        <v>169</v>
      </c>
      <c r="B36" s="22" t="s">
        <v>163</v>
      </c>
      <c r="C36" s="10"/>
      <c r="D36" s="57"/>
      <c r="E36" s="57"/>
      <c r="F36" s="56">
        <f t="shared" si="0"/>
        <v>0</v>
      </c>
    </row>
    <row r="37" spans="1:6" ht="47.25" hidden="1">
      <c r="A37" s="8" t="s">
        <v>253</v>
      </c>
      <c r="B37" s="22" t="s">
        <v>160</v>
      </c>
      <c r="C37" s="10"/>
      <c r="D37" s="57"/>
      <c r="E37" s="57"/>
      <c r="F37" s="56">
        <f t="shared" si="0"/>
        <v>0</v>
      </c>
    </row>
    <row r="38" spans="1:6" ht="16.5">
      <c r="A38" s="8" t="s">
        <v>164</v>
      </c>
      <c r="B38" s="22" t="s">
        <v>165</v>
      </c>
      <c r="C38" s="10">
        <v>1030</v>
      </c>
      <c r="D38" s="57">
        <v>4672.08</v>
      </c>
      <c r="E38" s="57"/>
      <c r="F38" s="56">
        <f t="shared" si="0"/>
        <v>4672.08</v>
      </c>
    </row>
    <row r="39" spans="1:6" ht="16.5">
      <c r="A39" s="8" t="s">
        <v>166</v>
      </c>
      <c r="B39" s="22" t="s">
        <v>167</v>
      </c>
      <c r="C39" s="10">
        <v>1010</v>
      </c>
      <c r="D39" s="57">
        <v>1545963.02</v>
      </c>
      <c r="E39" s="57"/>
      <c r="F39" s="56">
        <f t="shared" si="0"/>
        <v>1545963.02</v>
      </c>
    </row>
    <row r="40" spans="1:6" ht="16.5">
      <c r="A40" s="20" t="s">
        <v>170</v>
      </c>
      <c r="B40" s="23" t="s">
        <v>171</v>
      </c>
      <c r="C40" s="10"/>
      <c r="D40" s="56">
        <f>SUM(D41:D42)</f>
        <v>112110.54</v>
      </c>
      <c r="E40" s="56"/>
      <c r="F40" s="56">
        <f t="shared" si="0"/>
        <v>112110.54</v>
      </c>
    </row>
    <row r="41" spans="1:6" ht="16.5">
      <c r="A41" s="8" t="s">
        <v>184</v>
      </c>
      <c r="B41" s="22" t="s">
        <v>185</v>
      </c>
      <c r="C41" s="10" t="s">
        <v>183</v>
      </c>
      <c r="D41" s="56">
        <v>112110.54</v>
      </c>
      <c r="E41" s="57"/>
      <c r="F41" s="56">
        <f t="shared" si="0"/>
        <v>112110.54</v>
      </c>
    </row>
    <row r="42" spans="1:6" ht="47.25" hidden="1">
      <c r="A42" s="8" t="s">
        <v>227</v>
      </c>
      <c r="B42" s="22" t="s">
        <v>228</v>
      </c>
      <c r="C42" s="10"/>
      <c r="D42" s="57"/>
      <c r="E42" s="57"/>
      <c r="F42" s="56">
        <f t="shared" si="0"/>
        <v>0</v>
      </c>
    </row>
    <row r="43" spans="1:6" ht="18.75" customHeight="1" hidden="1">
      <c r="A43" s="20" t="s">
        <v>196</v>
      </c>
      <c r="B43" s="51" t="s">
        <v>197</v>
      </c>
      <c r="C43" s="10"/>
      <c r="D43" s="57"/>
      <c r="E43" s="57"/>
      <c r="F43" s="56">
        <f t="shared" si="0"/>
        <v>0</v>
      </c>
    </row>
    <row r="44" spans="1:6" ht="16.5">
      <c r="A44" s="20" t="s">
        <v>204</v>
      </c>
      <c r="B44" s="23">
        <v>240000</v>
      </c>
      <c r="C44" s="10"/>
      <c r="D44" s="56"/>
      <c r="E44" s="57">
        <f>E45</f>
        <v>8264</v>
      </c>
      <c r="F44" s="56">
        <f t="shared" si="0"/>
        <v>8264</v>
      </c>
    </row>
    <row r="45" spans="1:6" ht="38.25" customHeight="1">
      <c r="A45" s="24" t="s">
        <v>206</v>
      </c>
      <c r="B45" s="23">
        <v>240900</v>
      </c>
      <c r="C45" s="10" t="s">
        <v>207</v>
      </c>
      <c r="D45" s="57"/>
      <c r="E45" s="57">
        <v>8264</v>
      </c>
      <c r="F45" s="56">
        <f t="shared" si="0"/>
        <v>8264</v>
      </c>
    </row>
    <row r="46" spans="1:6" ht="16.5" hidden="1">
      <c r="A46" s="20" t="s">
        <v>208</v>
      </c>
      <c r="B46" s="23">
        <v>250000</v>
      </c>
      <c r="C46" s="10"/>
      <c r="D46" s="58">
        <f>D47+D48</f>
        <v>0</v>
      </c>
      <c r="E46" s="58">
        <f>E47+E48</f>
        <v>0</v>
      </c>
      <c r="F46" s="56">
        <f t="shared" si="0"/>
        <v>0</v>
      </c>
    </row>
    <row r="47" spans="1:6" ht="16.5" hidden="1">
      <c r="A47" s="8" t="s">
        <v>209</v>
      </c>
      <c r="B47" s="22">
        <v>250404</v>
      </c>
      <c r="C47" s="10" t="s">
        <v>207</v>
      </c>
      <c r="D47" s="58"/>
      <c r="E47" s="57"/>
      <c r="F47" s="56">
        <f t="shared" si="0"/>
        <v>0</v>
      </c>
    </row>
    <row r="48" spans="1:6" ht="63" hidden="1">
      <c r="A48" s="8" t="s">
        <v>270</v>
      </c>
      <c r="B48" s="22"/>
      <c r="C48" s="10"/>
      <c r="D48" s="58"/>
      <c r="E48" s="57"/>
      <c r="F48" s="56">
        <f t="shared" si="0"/>
        <v>0</v>
      </c>
    </row>
    <row r="49" spans="1:6" ht="16.5">
      <c r="A49" s="25" t="s">
        <v>210</v>
      </c>
      <c r="B49" s="26">
        <v>900201</v>
      </c>
      <c r="C49" s="10"/>
      <c r="D49" s="58">
        <f>D46+D44+D40+D16+D15+D14+D12+D43</f>
        <v>39783132.95</v>
      </c>
      <c r="E49" s="58">
        <f>E46+E44+E40+E16+E15+E14+E12+E43</f>
        <v>3922426.9499999997</v>
      </c>
      <c r="F49" s="56">
        <f t="shared" si="0"/>
        <v>43705559.900000006</v>
      </c>
    </row>
    <row r="50" spans="1:6" ht="16.5" hidden="1">
      <c r="A50" s="25" t="s">
        <v>211</v>
      </c>
      <c r="B50" s="26">
        <v>250300</v>
      </c>
      <c r="C50" s="10"/>
      <c r="D50" s="59">
        <f>D51+D52</f>
        <v>0</v>
      </c>
      <c r="E50" s="59">
        <f>E51+E52</f>
        <v>0</v>
      </c>
      <c r="F50" s="59">
        <f>SUM(D50:E50)</f>
        <v>0</v>
      </c>
    </row>
    <row r="51" spans="1:6" ht="66.75" customHeight="1" hidden="1">
      <c r="A51" s="9" t="s">
        <v>212</v>
      </c>
      <c r="B51" s="27">
        <v>250301</v>
      </c>
      <c r="C51" s="10" t="s">
        <v>213</v>
      </c>
      <c r="D51" s="59"/>
      <c r="E51" s="57"/>
      <c r="F51" s="57">
        <f>SUM(D51:E51)</f>
        <v>0</v>
      </c>
    </row>
    <row r="52" spans="1:6" ht="31.5" hidden="1">
      <c r="A52" s="28" t="s">
        <v>226</v>
      </c>
      <c r="B52" s="29">
        <v>250344</v>
      </c>
      <c r="C52" s="10"/>
      <c r="D52" s="57"/>
      <c r="E52" s="57"/>
      <c r="F52" s="57">
        <f>SUM(D52:E52)</f>
        <v>0</v>
      </c>
    </row>
    <row r="53" spans="1:6" ht="16.5" hidden="1">
      <c r="A53" s="25"/>
      <c r="B53" s="26"/>
      <c r="C53" s="10"/>
      <c r="D53" s="58"/>
      <c r="E53" s="58"/>
      <c r="F53" s="56"/>
    </row>
    <row r="54" spans="1:6" ht="16.5">
      <c r="A54" s="25" t="s">
        <v>214</v>
      </c>
      <c r="B54" s="26">
        <v>900202</v>
      </c>
      <c r="C54" s="10"/>
      <c r="D54" s="58">
        <f>D49+D50</f>
        <v>39783132.95</v>
      </c>
      <c r="E54" s="58">
        <f>E46+E44+E40+E16+E15+E14+E12</f>
        <v>3922426.9499999997</v>
      </c>
      <c r="F54" s="56">
        <f t="shared" si="0"/>
        <v>43705559.900000006</v>
      </c>
    </row>
    <row r="55" spans="1:6" ht="16.5">
      <c r="A55" s="30" t="s">
        <v>5</v>
      </c>
      <c r="B55" s="31"/>
      <c r="C55" s="11"/>
      <c r="D55" s="59">
        <f>-D56</f>
        <v>42781.6</v>
      </c>
      <c r="E55" s="59">
        <f>-E56</f>
        <v>192595.31999999998</v>
      </c>
      <c r="F55" s="56">
        <f t="shared" si="0"/>
        <v>235376.91999999998</v>
      </c>
    </row>
    <row r="56" spans="1:6" ht="15.75">
      <c r="A56" s="13" t="s">
        <v>16</v>
      </c>
      <c r="B56" s="32">
        <v>602000</v>
      </c>
      <c r="C56" s="12"/>
      <c r="D56" s="60">
        <f>D57-D58</f>
        <v>-42781.6</v>
      </c>
      <c r="E56" s="60">
        <f>E57-E58</f>
        <v>-192595.31999999998</v>
      </c>
      <c r="F56" s="56">
        <f t="shared" si="0"/>
        <v>-235376.91999999998</v>
      </c>
    </row>
    <row r="57" spans="1:6" ht="15.75">
      <c r="A57" s="14" t="s">
        <v>7</v>
      </c>
      <c r="B57" s="33">
        <v>602100</v>
      </c>
      <c r="C57" s="12"/>
      <c r="D57" s="60"/>
      <c r="E57" s="60">
        <v>82708.03</v>
      </c>
      <c r="F57" s="56">
        <f t="shared" si="0"/>
        <v>82708.03</v>
      </c>
    </row>
    <row r="58" spans="1:6" ht="16.5" customHeight="1">
      <c r="A58" s="19" t="s">
        <v>8</v>
      </c>
      <c r="B58" s="34">
        <v>602200</v>
      </c>
      <c r="C58" s="16"/>
      <c r="D58" s="63">
        <v>42781.6</v>
      </c>
      <c r="E58" s="63">
        <v>275303.35</v>
      </c>
      <c r="F58" s="63">
        <f t="shared" si="0"/>
        <v>318084.94999999995</v>
      </c>
    </row>
    <row r="59" spans="1:6" ht="16.5" customHeight="1" hidden="1">
      <c r="A59" s="19" t="s">
        <v>268</v>
      </c>
      <c r="B59" s="34">
        <v>602301</v>
      </c>
      <c r="C59" s="16"/>
      <c r="D59" s="63">
        <v>99978930.14</v>
      </c>
      <c r="E59" s="63"/>
      <c r="F59" s="63">
        <f t="shared" si="0"/>
        <v>99978930.14</v>
      </c>
    </row>
    <row r="60" spans="1:6" s="44" customFormat="1" ht="15.75">
      <c r="A60" s="41" t="s">
        <v>168</v>
      </c>
      <c r="B60" s="42"/>
      <c r="C60" s="43"/>
      <c r="D60" s="62">
        <f>D54+D55</f>
        <v>39825914.550000004</v>
      </c>
      <c r="E60" s="62">
        <f>E54+E55</f>
        <v>4115022.2699999996</v>
      </c>
      <c r="F60" s="62">
        <f>F54+F55</f>
        <v>43940936.82000001</v>
      </c>
    </row>
    <row r="62" spans="1:6" s="38" customFormat="1" ht="20.25">
      <c r="A62" s="35" t="s">
        <v>23</v>
      </c>
      <c r="B62" s="36"/>
      <c r="C62" s="36"/>
      <c r="D62" s="37"/>
      <c r="E62" s="37" t="s">
        <v>254</v>
      </c>
      <c r="F62" s="37"/>
    </row>
  </sheetData>
  <sheetProtection/>
  <mergeCells count="7">
    <mergeCell ref="A5:F5"/>
    <mergeCell ref="D7:D10"/>
    <mergeCell ref="E7:E10"/>
    <mergeCell ref="F7:F10"/>
    <mergeCell ref="A7:A10"/>
    <mergeCell ref="B7:B10"/>
    <mergeCell ref="C7:C10"/>
  </mergeCells>
  <printOptions/>
  <pageMargins left="0.6692913385826772" right="0.35433070866141736" top="0.5511811023622047" bottom="0.4330708661417323" header="0.5118110236220472" footer="0.196850393700787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Логвиненко</dc:creator>
  <cp:keywords/>
  <dc:description/>
  <cp:lastModifiedBy>SOVETI3</cp:lastModifiedBy>
  <cp:lastPrinted>2009-05-07T09:22:13Z</cp:lastPrinted>
  <dcterms:created xsi:type="dcterms:W3CDTF">2004-05-12T10:26:41Z</dcterms:created>
  <dcterms:modified xsi:type="dcterms:W3CDTF">2009-07-14T06:56:44Z</dcterms:modified>
  <cp:category/>
  <cp:version/>
  <cp:contentType/>
  <cp:contentStatus/>
</cp:coreProperties>
</file>