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480" windowHeight="11640" firstSheet="1" activeTab="1"/>
  </bookViews>
  <sheets>
    <sheet name="без села" sheetId="1" state="hidden" r:id="rId1"/>
    <sheet name="без села (2)" sheetId="2" r:id="rId2"/>
  </sheets>
  <definedNames>
    <definedName name="DATABASE" localSheetId="0">'без села'!$A$6:$V$1638</definedName>
    <definedName name="DATABASE" localSheetId="1">'без села (2)'!$A$6:$V$1641</definedName>
    <definedName name="_xlnm.Print_Area" localSheetId="0">'без села'!$A$1:$L$1565</definedName>
    <definedName name="_xlnm.Print_Area" localSheetId="1">'без села (2)'!$A$1:$L$1568</definedName>
  </definedNames>
  <calcPr fullCalcOnLoad="1"/>
</workbook>
</file>

<file path=xl/sharedStrings.xml><?xml version="1.0" encoding="utf-8"?>
<sst xmlns="http://schemas.openxmlformats.org/spreadsheetml/2006/main" count="3359" uniqueCount="292">
  <si>
    <t>9102</t>
  </si>
  <si>
    <t>Державне управлўння</t>
  </si>
  <si>
    <t>1000</t>
  </si>
  <si>
    <t>Поточнў видатки</t>
  </si>
  <si>
    <t>1100</t>
  </si>
  <si>
    <t>Видатки на товари ў послуги</t>
  </si>
  <si>
    <t>1110</t>
  </si>
  <si>
    <t>Оплата працў працўвникўв бюджетних установ</t>
  </si>
  <si>
    <t>1111</t>
  </si>
  <si>
    <t>Заробўтна плата</t>
  </si>
  <si>
    <t>1120</t>
  </si>
  <si>
    <t>Нарахування на заробўтну плату</t>
  </si>
  <si>
    <t>1130</t>
  </si>
  <si>
    <t>Придбання предметўв постачання ў матерўалўв, оплата послуг та ўншў видатки</t>
  </si>
  <si>
    <t>1131</t>
  </si>
  <si>
    <t>Предмети, матерўали, обладнання та ўнвентар</t>
  </si>
  <si>
    <t>1135</t>
  </si>
  <si>
    <t>Оплата транспортних послуг та утримання транспортних засобўв</t>
  </si>
  <si>
    <t>1136</t>
  </si>
  <si>
    <t>Оренда</t>
  </si>
  <si>
    <t>1137</t>
  </si>
  <si>
    <t>Поточний ремонт обладнання, ўнвентарю та будўвель; технўчне обслуговування обладнання</t>
  </si>
  <si>
    <t>1138</t>
  </si>
  <si>
    <t>Послуги зв'язку</t>
  </si>
  <si>
    <t>1139</t>
  </si>
  <si>
    <t>Оплата ўнших  послуг та ўншў видатки</t>
  </si>
  <si>
    <t>1140</t>
  </si>
  <si>
    <t>Видатки на вўдрядження</t>
  </si>
  <si>
    <t>1160</t>
  </si>
  <si>
    <t>Оплата комунальних послуг та енергоносўїв</t>
  </si>
  <si>
    <t>1161</t>
  </si>
  <si>
    <t>Оплата теплопостачання</t>
  </si>
  <si>
    <t>1162</t>
  </si>
  <si>
    <t>Оплата водопостачання ў водовўдведення</t>
  </si>
  <si>
    <t>1163</t>
  </si>
  <si>
    <t>Оплата електроенергўї</t>
  </si>
  <si>
    <t>1165</t>
  </si>
  <si>
    <t>Оплата ўнших комунальних послуг</t>
  </si>
  <si>
    <t>1170</t>
  </si>
  <si>
    <t>Дослўдження ў розробки, видатки державного (регўонального) значення</t>
  </si>
  <si>
    <t>1172</t>
  </si>
  <si>
    <t>Окремў заходи по реалўзацўї державних (регўональних) програм, не вўднесенў до заходўв розвитку</t>
  </si>
  <si>
    <t>2000</t>
  </si>
  <si>
    <t>Капўтальнў видатки</t>
  </si>
  <si>
    <t>2100</t>
  </si>
  <si>
    <t>Придбання основного капўталу</t>
  </si>
  <si>
    <t>2110</t>
  </si>
  <si>
    <t>Придбання обладнання ў предметўв довгострокового  користування</t>
  </si>
  <si>
    <t>Органи мўсцевого самоврядування</t>
  </si>
  <si>
    <t>Освўта</t>
  </si>
  <si>
    <t>1132</t>
  </si>
  <si>
    <t>Медикаменти та перев'язувальнў матерўали</t>
  </si>
  <si>
    <t>1133</t>
  </si>
  <si>
    <t>Продукти харчування</t>
  </si>
  <si>
    <t>1134</t>
  </si>
  <si>
    <t>М'який ўнвентар та обмундирування</t>
  </si>
  <si>
    <t>1164</t>
  </si>
  <si>
    <t>Оплата природного газу</t>
  </si>
  <si>
    <t>1166</t>
  </si>
  <si>
    <t>Оплата ўнших енергоносўїв</t>
  </si>
  <si>
    <t>1300</t>
  </si>
  <si>
    <t>Субсидўї ў поточнў трансферти</t>
  </si>
  <si>
    <t>1340</t>
  </si>
  <si>
    <t>Поточнў трансферти населенню</t>
  </si>
  <si>
    <t>1343</t>
  </si>
  <si>
    <t>Ўншў поточнў трансферти населенню</t>
  </si>
  <si>
    <t>2130</t>
  </si>
  <si>
    <t>Капўтальний ремонт</t>
  </si>
  <si>
    <t>2133</t>
  </si>
  <si>
    <t>Капўтальний ремонт ўнших об'їктўв</t>
  </si>
  <si>
    <t>Дошкiльнi заклади освўти</t>
  </si>
  <si>
    <t>Загальноосвiтнi школи (в т.ч. школа-дитячий садок, ўнтернат при школў), спецiалiзованi школи, лўцеї,</t>
  </si>
  <si>
    <t>Вечiрнi (змiннi) школи</t>
  </si>
  <si>
    <t>Дитячў будинки (в т.ч. сўмейного типу, прийомнў сўм'ї)</t>
  </si>
  <si>
    <t>Спецiальнi загальноосвiтнi школи-iнтернати, школи та iншi заклади освўти для дўтей з вадами у фўзичн</t>
  </si>
  <si>
    <t>Позашкiльнi заклади освўти, заходи iз позашкўльної роботи з дўтьми</t>
  </si>
  <si>
    <t>Методична робота, iншi заходи у сферў народної освўти</t>
  </si>
  <si>
    <t>Служби технўчного нагляду за будўвництвом i капўтальним ремонтом</t>
  </si>
  <si>
    <t>Централiзованi бухгалтерўї обласних, мўських, районних вўддўлўв освўти</t>
  </si>
  <si>
    <t>Групи  централўзованого господарського обслуговування</t>
  </si>
  <si>
    <t>Iншi заклади освўти</t>
  </si>
  <si>
    <t>Допомога дўтям-сиротам та дўтям, позбавленим батькўвського пўклування, яким виповнюїться 18 рокўв</t>
  </si>
  <si>
    <t>Здўйснення виплат з визначених Законом Украiни "Про реструктуризацўю заборгованостў з виплат передбачених статтею 57 Закону України "Про освўту" педагогўчним науково-педагогўчним та ўншим категорўям процўвникўв навчалиних закладўв"</t>
  </si>
  <si>
    <t>Охорона здоров'я</t>
  </si>
  <si>
    <t>1341</t>
  </si>
  <si>
    <t>Виплата пенсўй ў допомоги</t>
  </si>
  <si>
    <t>Лўкарнў</t>
  </si>
  <si>
    <t>Пологовў будинки</t>
  </si>
  <si>
    <t>Полiклiнiки i амбулаторўї (крўм спецiалiзованих полiклiнiк та загальних i спецiалiзованих стоматолог</t>
  </si>
  <si>
    <t>Загальнў i спецiалiзованi стоматологiчнi полiклiнiки</t>
  </si>
  <si>
    <t>Центри здоров'я i заходи у сферў санўтарної освўти</t>
  </si>
  <si>
    <t>Iншi заходи по охоронў здоров'я</t>
  </si>
  <si>
    <t>Служби технўчного нагляду за будўвництвом та капўтальним ремонтом</t>
  </si>
  <si>
    <t>Централiзованi бухгалтерўї</t>
  </si>
  <si>
    <t>Забезпечення централўзованих заходўв з лўкування хворих на цукровий та нецукровий дўабет</t>
  </si>
  <si>
    <t>Соцўальний захист та соцўальне забезпечення</t>
  </si>
  <si>
    <t>1310</t>
  </si>
  <si>
    <t>Субсидўї та поточнў трансферти пўдприїмствам  (установам, органўзацўям)</t>
  </si>
  <si>
    <t>2400</t>
  </si>
  <si>
    <t>Капўтальнў трансферти</t>
  </si>
  <si>
    <t>2430</t>
  </si>
  <si>
    <t>Капўтальнў трансферти населенню</t>
  </si>
  <si>
    <t>Пўльги ветеранам вўйни, особам, на яких поширюїться чиннўсть Закону України "Про статус ветеранўв вўйни, гарантўї їх соцўального захисту", особам, якў мають особливў заслуги перед Батькўвщиною, вдовам (вдўвцям) та батькам померлих (загиблих) осўб, як</t>
  </si>
  <si>
    <t>Ўншў пўльги ветеранам вўйни, особам, на яких поширюїться чиннўсть Закону України "Про статус ветеранўв вўйни, гарантўї їх соцўального захисту", особам, якў мають особливў заслуги перед Батькўвщиною, вдовам (вдўвцям) та батькам померлих (загиблих) осў</t>
  </si>
  <si>
    <t>Пўльги ветеранам вўйськової служби, ветеранам органўв внутрўшнўх справ, ветеранам державної пожежної охорони, ветеранам Державної служби спецўального зв'язку та захисту ўнформацўї України, вдовам (вдўвцям) померлих (загиблих) ветеранўв вўйськової слу</t>
  </si>
  <si>
    <t>Пўльги громадянам, якў постраждали внаслўдок Чорнобильської катастрофи, дружинам (чоловўкам) та опўкунам (на час опўкунства) дўтей померлих громадян, смерть яких пов'язана з Чорнобильською катастрофою, на житлово-комунальнў послуги</t>
  </si>
  <si>
    <t>Пўльги громадянам, якў постраждали внаслўдок Чорнобильської катастрофи, дружинам (чоловўкам) та опўкунам (на час опўкунства) дўтей померлих громадян, смерть яких пов'язана з Чорнобильською катастрофою, на придбання твердого палива</t>
  </si>
  <si>
    <t>Ўншў пўльги громадянам, якў постраждали внаслўдок Чорнобильської катастрофи, дружинам (чоловўкам) та опўкунам (на час опўкунства) дўтей померлих громадян, смерть яких пов'язана з Чорнобильською катастрофою</t>
  </si>
  <si>
    <t>Пўльги окремим категорўям громадян з послуг зв'язку</t>
  </si>
  <si>
    <t>Допомога у зв'язку з вагўтнўстю ў пологами</t>
  </si>
  <si>
    <t>Допомога на догляд за дитиною вўком до 3 рокўв</t>
  </si>
  <si>
    <t>Одноразова допомога при народженнў дитини</t>
  </si>
  <si>
    <t>Допомога на дўтей, над якими встановлено опўку чи пўклуванням</t>
  </si>
  <si>
    <t>Допомога на дўтей одиноким матерям</t>
  </si>
  <si>
    <t>Тимчасова державна допомога дўтям</t>
  </si>
  <si>
    <t>Допомога при усиновленнў дитини</t>
  </si>
  <si>
    <t>Державна соцўальна допомога малозабезпеченим сўм'ям</t>
  </si>
  <si>
    <t>Субсидўї населенню для вўдшкодування витрат на оплату житлово-комунальних послуг</t>
  </si>
  <si>
    <t>Субсидўї населенню для вўдшкодування витрат на придбання твердого та рўдкого пўчного побутового палива ў скрапленого газу</t>
  </si>
  <si>
    <t>Iншi видатки на соцўальний захист населення</t>
  </si>
  <si>
    <t>Утримання центрўв соцўальних служб для сўм"ї, дўтей та молодў</t>
  </si>
  <si>
    <t>Програми i заходи центрўв соцўальних служб для сўм"ї, дўтей та молодў</t>
  </si>
  <si>
    <t>Соцўальнў програми i заходи державних органўв у справах молодў</t>
  </si>
  <si>
    <t>Заходи з оздоровлення та вўдпочинку дўтей, крўм заходўв з оздоровлення дўтей, що здўйснюються за рахунок коштўв на оздоровлення громадян, якў постраждали внаслўдок Чорнобильської катастрофи</t>
  </si>
  <si>
    <t>Територiальнi центри i вiддiлення соцiальної допомоги на дому</t>
  </si>
  <si>
    <t>Фўнансова пўдтримка громадських органўзацўй ўнвалўдўв ў ветеранўв</t>
  </si>
  <si>
    <t>Державна соцўальна допомога ўнвалўдам з дитинства та дўтям ўнвалўдам</t>
  </si>
  <si>
    <t>Житлово-комунальне господарство</t>
  </si>
  <si>
    <t>2410</t>
  </si>
  <si>
    <t>Капўтальнў трансферти пўдприїмствам (установам, органўзацўям)</t>
  </si>
  <si>
    <t>Капўтальний ремонт житлового фонду мўсцевих органўв влади</t>
  </si>
  <si>
    <t>Дотацўя житлово-комунальному господарству</t>
  </si>
  <si>
    <t>Благоустрўй мўст, сўл, селищ</t>
  </si>
  <si>
    <t>Погашення заборгованостў з рўзницў в тарифах на теплову енергўю, послуги з водопостачання та водовўдведення, що вироблялися, транспортувалися та постачалися населенню, яка виникла у зв'язку з невўдповўднўстю фактичної вартостў теплової енергўї, послу</t>
  </si>
  <si>
    <t>Культура i мистецтво</t>
  </si>
  <si>
    <t>Театри</t>
  </si>
  <si>
    <t>Бiблiотеки</t>
  </si>
  <si>
    <t>Палаци i будинки культури, клуби та iншi заклади клубного типу</t>
  </si>
  <si>
    <t>Школи естетичного виховання дўтей</t>
  </si>
  <si>
    <t>Кiнематографiя</t>
  </si>
  <si>
    <t>Iншi культурно-освiтнi заклади та заходи</t>
  </si>
  <si>
    <t>Засоби масової iнформацiї</t>
  </si>
  <si>
    <t>Перiодичнi видання (газети та журнали)</t>
  </si>
  <si>
    <t>Фўзична культура i спорт</t>
  </si>
  <si>
    <t>Проведення навчально-тренувальних зборўв i змагань</t>
  </si>
  <si>
    <t>Утримання та навчально-тренувальна робота дитячо-юнацьких спортивних шкўл</t>
  </si>
  <si>
    <t>Фўнансова пўдтримка спортивних споруд</t>
  </si>
  <si>
    <t>Iншi видатки</t>
  </si>
  <si>
    <t>Централiзованi бухгалтерiї</t>
  </si>
  <si>
    <t>Будўвництво</t>
  </si>
  <si>
    <t>2120</t>
  </si>
  <si>
    <t>Капўтальне будўвництво (придбання)</t>
  </si>
  <si>
    <t>2123</t>
  </si>
  <si>
    <t>Ўнше будўвництво (придбання)</t>
  </si>
  <si>
    <t>2140</t>
  </si>
  <si>
    <t>Реконструкцўя та реставрацўя</t>
  </si>
  <si>
    <t>2142</t>
  </si>
  <si>
    <t>Реконструкцўя адмўнўстративних об"їктўв</t>
  </si>
  <si>
    <t>2143</t>
  </si>
  <si>
    <t>Реконструкцўя ўнших об"їктўв</t>
  </si>
  <si>
    <t>Капiтальнi вкладення</t>
  </si>
  <si>
    <t>Заходи з упередження аварўй та запобўгання техногенних катастроф у житлово-комунальному господарствў</t>
  </si>
  <si>
    <t>Ўнвестицўйнў проекти</t>
  </si>
  <si>
    <t>Транспорт, дорожнї господарство, зв'язок, телекомунiкацiї та ўнформатика</t>
  </si>
  <si>
    <t>Компенсацўйнў виплати на пўльговий проїзд автомобўльним транспортом окремим категорўям громадян</t>
  </si>
  <si>
    <t>Компенсацiйнi виплати за пўльговий проїзд окремих категорўй громадян на водному транспортў</t>
  </si>
  <si>
    <t>Компенсацiйнi виплати за пўльговий проїзд окремих категорўй громадян на залўзничному транспортў</t>
  </si>
  <si>
    <t>Компенсацўйнў виплати на пўльговий проїзд електротранспортом окремим категорўям громадян</t>
  </si>
  <si>
    <t>Ўншў заходи у сферў електротранспорту</t>
  </si>
  <si>
    <t>Видатки на проведення робўт, пов'язаних ўз будўвництвом, реконструкцўїю, ремонтом та утриманням авто</t>
  </si>
  <si>
    <t>Охорона навколишнього природного середовища та ядерна безпека</t>
  </si>
  <si>
    <t>Охорона i рацўональне використання земель</t>
  </si>
  <si>
    <t>Iншi природоохороннў заходи</t>
  </si>
  <si>
    <t>Запобўгання та лiквiдацiя надзвичайних ситуацўй та наслiдкiв стихўйного лиха</t>
  </si>
  <si>
    <t>2131</t>
  </si>
  <si>
    <t>Капўтальний ремонт житлового фонду</t>
  </si>
  <si>
    <t>Видатки на запобўгання та лiквiдацiю надзвичайних ситуацўй та наслiдкiв стихўйного лиха</t>
  </si>
  <si>
    <t>Заходи з органўзацўї рятування на водах</t>
  </si>
  <si>
    <t>Обслуговування боргу</t>
  </si>
  <si>
    <t>1200</t>
  </si>
  <si>
    <t>Виплата процентўв (доходу) за зобов'язаннями</t>
  </si>
  <si>
    <t>Обслуговування внутрўшнього боргу</t>
  </si>
  <si>
    <t>Цiльовi фонди</t>
  </si>
  <si>
    <t>1171</t>
  </si>
  <si>
    <t>Дослўдження ў розробки, окремў заходи розвитку по реалўзацўї державних (регўональних) програм</t>
  </si>
  <si>
    <t>Охорона та рацўональне використання природних ресурсўв</t>
  </si>
  <si>
    <t>Цўльовў фонди, утворенў Верховною Радою Автономної Республўки Крим, органами мўсцевого самоврядуванн</t>
  </si>
  <si>
    <t>Видатки, не вiднесенi до основних груп</t>
  </si>
  <si>
    <t>2132</t>
  </si>
  <si>
    <t>Капўтальний ремонт адмўнўстративних об'їктўв</t>
  </si>
  <si>
    <t>Ўншў видатки</t>
  </si>
  <si>
    <t>Фўнансування ремонту примўщень управлўнь працў та соцўального захисту виконавчих органўв мўських (мўст республўканського в Автономнўй Республўцў Крим ў обласного значення), районних у мўстах Київў ў Севастополў та районних у мўстах рад для здўйснення</t>
  </si>
  <si>
    <t>Разом видаткўв</t>
  </si>
  <si>
    <t>Кошти, що передаються до державного бюджету з бюджету Автономної Республўки Крим, обласних ў районни</t>
  </si>
  <si>
    <t>1320</t>
  </si>
  <si>
    <t>Поточнў трансферти органам державного управлўння ўнших рўвнўв</t>
  </si>
  <si>
    <t>Субвенцўя з мўсцевого бюджету державному бюджету на виконання програм соцўально-економўчного та куль</t>
  </si>
  <si>
    <t>Всього</t>
  </si>
  <si>
    <t>Дотацўї вирўвнювання, що передаються з районних та мўських (мўст Київа ў Севастополя, мўст республўк</t>
  </si>
  <si>
    <t>Ўншў дотацўї</t>
  </si>
  <si>
    <t>Всього за тимчасовою класифўкацўїю видаткўв мўсцевих бюджетўв</t>
  </si>
  <si>
    <t>Виконано з початку року</t>
  </si>
  <si>
    <t>Виконання річного плану</t>
  </si>
  <si>
    <t>Виконання плану 3-х місяців</t>
  </si>
  <si>
    <t>Кошторисні призначення на рік з урахуванням змін</t>
  </si>
  <si>
    <t>Затверджено розписом на рік з урахуванням змін</t>
  </si>
  <si>
    <t>Затверджено розписом на січень-березень з урахуванням змін</t>
  </si>
  <si>
    <t>Виконання кошторисних призначень на рік з урахуванням змін</t>
  </si>
  <si>
    <t>Загальний фонд</t>
  </si>
  <si>
    <t>Спеціальний фонд</t>
  </si>
  <si>
    <t>Кредитування</t>
  </si>
  <si>
    <t>Надання пільгового довгострокового кредиту громадянам на будівництво (реконструкцію) та придбання житла</t>
  </si>
  <si>
    <t>Повернення кредитів, наданих для кредитування громадян на будівництво</t>
  </si>
  <si>
    <t>РАЗОМ ВИДАТКІВ ТА КРЕДИТУВАННЯ</t>
  </si>
  <si>
    <t>Дефіцит (-) / профіцит (+)</t>
  </si>
  <si>
    <t>Джерела фінансування</t>
  </si>
  <si>
    <t>Фінансування за борговими операціями</t>
  </si>
  <si>
    <t>Внутрішні запозичення</t>
  </si>
  <si>
    <t>Погашення внутрішніх зобов'язань</t>
  </si>
  <si>
    <t>Зміни обсягів депозитів і цінних паперів, що використовуються для управління ліквідністю</t>
  </si>
  <si>
    <t>Повернення коштів з депозитів або прод'явлення цінних паперів</t>
  </si>
  <si>
    <t>Розміщення коштів на депозитах або пред'явлення цінних паперів</t>
  </si>
  <si>
    <t>Зміни обсягів готівкових коштів</t>
  </si>
  <si>
    <t>На початок періоду</t>
  </si>
  <si>
    <t>На кінець періоду</t>
  </si>
  <si>
    <t>Інші розрахунки</t>
  </si>
  <si>
    <t>Фінансування за рахунок коштів єдиного казначейського рахунку</t>
  </si>
  <si>
    <t>БАЛАНС</t>
  </si>
  <si>
    <t>Аналіз виконання бюджету міста по видатках станом на 01.04.2009 року</t>
  </si>
  <si>
    <t>грн.</t>
  </si>
  <si>
    <t>Інші видатки</t>
  </si>
  <si>
    <t>Освіта</t>
  </si>
  <si>
    <t>Соціальний захист та соціальне забезпечення</t>
  </si>
  <si>
    <t>Обслуговування внутрішнього боргу</t>
  </si>
  <si>
    <t>Фізична культура i спорт</t>
  </si>
  <si>
    <t>Медикаменти та перев'язувальні матеріали</t>
  </si>
  <si>
    <t>Оплата комунальних послуг та енергоносіїв</t>
  </si>
  <si>
    <t>Виплата процентів (доходу) за зобов'язаннями</t>
  </si>
  <si>
    <t>Поточні трансферти органам державного управління інших рівнів</t>
  </si>
  <si>
    <t>Поточні трансферти населенню</t>
  </si>
  <si>
    <t>Капітальні видатки</t>
  </si>
  <si>
    <t>Охорона та раціональне використання природних ресурсів</t>
  </si>
  <si>
    <t>тис.грн.</t>
  </si>
  <si>
    <t>Пільги окремим категоріям громадян на оплату енергоносіїв, комунальних послуг, послуг зв'язку та інші пільги</t>
  </si>
  <si>
    <t>Допомоги сім'ям з дітьми та дітям-інвалідам</t>
  </si>
  <si>
    <t>Субсидії населенню на оплату житлово-комунальних послуг</t>
  </si>
  <si>
    <t>Державне управління</t>
  </si>
  <si>
    <t>Органи місцевого самоврядування</t>
  </si>
  <si>
    <t>Капітальний ремонт житлового фонду місцевих органів влади</t>
  </si>
  <si>
    <t>Дотація житлово-комунальному господарству</t>
  </si>
  <si>
    <t>Благоустрій міст, сіл, селищ</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</si>
  <si>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t>
  </si>
  <si>
    <t>Будівництво</t>
  </si>
  <si>
    <t>Заходи з упередження аварій та запобігання техногенних катастроф у житлово-комунальному господарстві</t>
  </si>
  <si>
    <t>Інвестиційні проекти</t>
  </si>
  <si>
    <t>Транспорт, дорожнє господарство, зв'язок, телекомунiкацiї та інформатика</t>
  </si>
  <si>
    <t>Компенсаційні виплати на пільговий проїзд автомобільним транспортом окремим категоріям громадян</t>
  </si>
  <si>
    <t>Компенсацiйнi виплати за пільговий проїзд окремих категорій громадян на водному транспорті</t>
  </si>
  <si>
    <t>Компенсацiйнi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</si>
  <si>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</si>
  <si>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Інші заходи у сфері електротранспорту</t>
  </si>
  <si>
    <t>Видатки на проведення робт, пов'язаних із будівництвом, реконструкцією, ремонтом та утриманням автомобільних доріг</t>
  </si>
  <si>
    <t>Охорона i раціональне використання земель</t>
  </si>
  <si>
    <t>Iншi природоохоронні заходи</t>
  </si>
  <si>
    <t>Запобігання та лiквiдацiя надзвичайних ситуацій та наслiдкiв стихійного лиха</t>
  </si>
  <si>
    <t>Видатки на запобігання та лiквiдацiю надзвичайних ситуацій та наслiдкiв стихійного лиха</t>
  </si>
  <si>
    <t>Заходи з організації рятування на водах</t>
  </si>
  <si>
    <t>Цільові фонди, утворені Верховною Радою Автономної Республіки Крим, органами місцевого самоврядування</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</si>
  <si>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t>
  </si>
  <si>
    <t>Разом видатків</t>
  </si>
  <si>
    <t>Кошти, що передаються до державного бюджету з бюджету Автономної Республіки Крим, обласних і районних</t>
  </si>
  <si>
    <t>Дотації вирівнювання, що передаються з районних та міських (міст Києва і Севастополя, міст республіканського</t>
  </si>
  <si>
    <t>Субвенція з місцевого бюджету державному бюджету на виконання програм соціально-економічного та культурного розвитку регіонів</t>
  </si>
  <si>
    <t>Поточні видатки</t>
  </si>
  <si>
    <t>Видатки на товари і послуги</t>
  </si>
  <si>
    <t>Оплата праці працівників бюджетних установ</t>
  </si>
  <si>
    <t>Заробітна плата</t>
  </si>
  <si>
    <t>Нарахування на заробітну плату</t>
  </si>
  <si>
    <t>Придбання предметів постачання і матеріалів, оплата послуг та інші видатки</t>
  </si>
  <si>
    <t>Предмети, матеріали, обладнання та інвентар</t>
  </si>
  <si>
    <t>М'який інвентар та обмундирування</t>
  </si>
  <si>
    <t>Оплата транспортних послуг та утримання транспортних засобів</t>
  </si>
  <si>
    <t>Поточний ремонт обладнання, інвентарю та будівель; технічне обслуговування обладнання</t>
  </si>
  <si>
    <t>Оплата інших  послуг та інші видатки</t>
  </si>
  <si>
    <t>Видатки на відрядження</t>
  </si>
  <si>
    <t>Дослідження і розробки, видатки державного (регіонального) значення</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</si>
  <si>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</si>
  <si>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</si>
  <si>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Субсидії і поточні трансферти</t>
  </si>
  <si>
    <t>Субсидії та поточні трансферти підприємствам  (установам, організаціям)</t>
  </si>
  <si>
    <t>Виплата пенсій і допомоги</t>
  </si>
  <si>
    <t>Інші поточні трансферти населенню</t>
  </si>
</sst>
</file>

<file path=xl/styles.xml><?xml version="1.0" encoding="utf-8"?>
<styleSheet xmlns="http://schemas.openxmlformats.org/spreadsheetml/2006/main">
  <numFmts count="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00"/>
  </numFmts>
  <fonts count="42">
    <font>
      <sz val="11"/>
      <color theme="1"/>
      <name val="Calibri"/>
      <family val="2"/>
    </font>
    <font>
      <sz val="11"/>
      <color indexed="8"/>
      <name val="Calibri"/>
      <family val="2"/>
    </font>
    <font>
      <b/>
      <sz val="11"/>
      <color indexed="8"/>
      <name val="Calibri"/>
      <family val="2"/>
    </font>
    <font>
      <b/>
      <sz val="10"/>
      <name val="Arial Cyr"/>
      <family val="0"/>
    </font>
    <font>
      <b/>
      <sz val="9"/>
      <name val="Arial Cyr"/>
      <family val="0"/>
    </font>
    <font>
      <sz val="9"/>
      <name val="Arial Cyr"/>
      <family val="0"/>
    </font>
    <font>
      <sz val="10"/>
      <name val="Times New Roman"/>
      <family val="1"/>
    </font>
    <font>
      <b/>
      <sz val="10"/>
      <name val="Times New Roman"/>
      <family val="1"/>
    </font>
    <font>
      <sz val="10"/>
      <name val="Arial Cyr"/>
      <family val="0"/>
    </font>
    <font>
      <sz val="14"/>
      <color indexed="8"/>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24">
    <xf numFmtId="0" fontId="0" fillId="0" borderId="0" xfId="0" applyFont="1" applyAlignment="1">
      <alignment/>
    </xf>
    <xf numFmtId="1" fontId="0" fillId="0" borderId="0" xfId="0" applyNumberFormat="1" applyAlignment="1">
      <alignment/>
    </xf>
    <xf numFmtId="2" fontId="0" fillId="0" borderId="0" xfId="0" applyNumberFormat="1" applyAlignment="1">
      <alignment/>
    </xf>
    <xf numFmtId="1" fontId="0" fillId="0" borderId="10" xfId="0" applyNumberFormat="1" applyBorder="1" applyAlignment="1">
      <alignment/>
    </xf>
    <xf numFmtId="2" fontId="0" fillId="0" borderId="10" xfId="0" applyNumberFormat="1" applyBorder="1" applyAlignment="1">
      <alignment horizontal="center" vertical="center" wrapText="1"/>
    </xf>
    <xf numFmtId="1" fontId="0" fillId="0" borderId="10" xfId="0" applyNumberFormat="1" applyBorder="1" applyAlignment="1">
      <alignment wrapText="1"/>
    </xf>
    <xf numFmtId="2" fontId="0" fillId="0" borderId="10" xfId="0" applyNumberFormat="1" applyBorder="1" applyAlignment="1">
      <alignment/>
    </xf>
    <xf numFmtId="1" fontId="3" fillId="0" borderId="10" xfId="0" applyNumberFormat="1" applyFont="1" applyBorder="1" applyAlignment="1">
      <alignment/>
    </xf>
    <xf numFmtId="1" fontId="2" fillId="0" borderId="10" xfId="0" applyNumberFormat="1" applyFont="1" applyBorder="1" applyAlignment="1">
      <alignment/>
    </xf>
    <xf numFmtId="1" fontId="4" fillId="0" borderId="10" xfId="0" applyNumberFormat="1" applyFont="1" applyBorder="1" applyAlignment="1">
      <alignment wrapText="1"/>
    </xf>
    <xf numFmtId="1" fontId="5" fillId="0" borderId="10" xfId="0" applyNumberFormat="1" applyFont="1" applyBorder="1" applyAlignment="1">
      <alignment wrapText="1"/>
    </xf>
    <xf numFmtId="1" fontId="4" fillId="0" borderId="10" xfId="0" applyNumberFormat="1" applyFont="1" applyBorder="1" applyAlignment="1">
      <alignment/>
    </xf>
    <xf numFmtId="1" fontId="6" fillId="0" borderId="10" xfId="0" applyNumberFormat="1" applyFont="1" applyBorder="1" applyAlignment="1">
      <alignment/>
    </xf>
    <xf numFmtId="1" fontId="7" fillId="0" borderId="10" xfId="0" applyNumberFormat="1" applyFont="1" applyBorder="1" applyAlignment="1">
      <alignment/>
    </xf>
    <xf numFmtId="1" fontId="8" fillId="0" borderId="10" xfId="0" applyNumberFormat="1" applyFont="1" applyBorder="1" applyAlignment="1">
      <alignment/>
    </xf>
    <xf numFmtId="2" fontId="0" fillId="0" borderId="0" xfId="0" applyNumberFormat="1" applyAlignment="1">
      <alignment horizontal="right"/>
    </xf>
    <xf numFmtId="1" fontId="2" fillId="0" borderId="10" xfId="0" applyNumberFormat="1" applyFont="1" applyBorder="1" applyAlignment="1">
      <alignment wrapText="1"/>
    </xf>
    <xf numFmtId="2" fontId="2" fillId="0" borderId="10" xfId="0" applyNumberFormat="1" applyFont="1" applyBorder="1" applyAlignment="1">
      <alignment/>
    </xf>
    <xf numFmtId="164" fontId="0" fillId="0" borderId="10" xfId="0" applyNumberFormat="1" applyBorder="1" applyAlignment="1">
      <alignment/>
    </xf>
    <xf numFmtId="164" fontId="2" fillId="0" borderId="10" xfId="0" applyNumberFormat="1" applyFont="1" applyBorder="1" applyAlignment="1">
      <alignment/>
    </xf>
    <xf numFmtId="164" fontId="6" fillId="0" borderId="10" xfId="0" applyNumberFormat="1" applyFont="1" applyBorder="1" applyAlignment="1">
      <alignment/>
    </xf>
    <xf numFmtId="164" fontId="7" fillId="0" borderId="10" xfId="0" applyNumberFormat="1" applyFont="1" applyBorder="1" applyAlignment="1">
      <alignment/>
    </xf>
    <xf numFmtId="2" fontId="0" fillId="0" borderId="10" xfId="0" applyNumberFormat="1" applyBorder="1" applyAlignment="1">
      <alignment horizontal="center"/>
    </xf>
    <xf numFmtId="1" fontId="9" fillId="0" borderId="0" xfId="0" applyNumberFormat="1"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V1638"/>
  <sheetViews>
    <sheetView zoomScalePageLayoutView="0" workbookViewId="0" topLeftCell="D1549">
      <selection activeCell="D6" sqref="D6:L1565"/>
    </sheetView>
  </sheetViews>
  <sheetFormatPr defaultColWidth="9.140625" defaultRowHeight="15"/>
  <cols>
    <col min="1" max="1" width="7.7109375" style="1" customWidth="1"/>
    <col min="2" max="2" width="7.28125" style="1" customWidth="1"/>
    <col min="3" max="3" width="40.7109375" style="1" customWidth="1"/>
    <col min="4" max="6" width="15.140625" style="2" bestFit="1" customWidth="1"/>
    <col min="7" max="8" width="12.57421875" style="2" customWidth="1"/>
    <col min="9" max="11" width="14.00390625" style="2" bestFit="1" customWidth="1"/>
    <col min="12" max="12" width="14.8515625" style="2" customWidth="1"/>
    <col min="13" max="16" width="11.57421875" style="2" customWidth="1"/>
    <col min="17" max="17" width="11.57421875" style="2" bestFit="1" customWidth="1"/>
    <col min="18" max="19" width="10.57421875" style="2" bestFit="1" customWidth="1"/>
    <col min="20" max="21" width="13.7109375" style="2" bestFit="1" customWidth="1"/>
    <col min="22" max="22" width="12.57421875" style="2" bestFit="1" customWidth="1"/>
  </cols>
  <sheetData>
    <row r="2" spans="1:12" ht="18.75">
      <c r="A2" s="23" t="s">
        <v>228</v>
      </c>
      <c r="B2" s="23"/>
      <c r="C2" s="23"/>
      <c r="D2" s="23"/>
      <c r="E2" s="23"/>
      <c r="F2" s="23"/>
      <c r="G2" s="23"/>
      <c r="H2" s="23"/>
      <c r="I2" s="23"/>
      <c r="J2" s="23"/>
      <c r="K2" s="23"/>
      <c r="L2" s="23"/>
    </row>
    <row r="3" ht="15">
      <c r="L3" s="15" t="s">
        <v>229</v>
      </c>
    </row>
    <row r="4" spans="1:12" ht="15">
      <c r="A4" s="3"/>
      <c r="B4" s="3"/>
      <c r="C4" s="3"/>
      <c r="D4" s="22" t="s">
        <v>208</v>
      </c>
      <c r="E4" s="22"/>
      <c r="F4" s="22"/>
      <c r="G4" s="22"/>
      <c r="H4" s="22"/>
      <c r="I4" s="22" t="s">
        <v>209</v>
      </c>
      <c r="J4" s="22"/>
      <c r="K4" s="22"/>
      <c r="L4" s="22"/>
    </row>
    <row r="5" spans="1:12" ht="97.5" customHeight="1">
      <c r="A5" s="3"/>
      <c r="B5" s="3"/>
      <c r="C5" s="3"/>
      <c r="D5" s="4" t="s">
        <v>205</v>
      </c>
      <c r="E5" s="4" t="s">
        <v>206</v>
      </c>
      <c r="F5" s="4" t="s">
        <v>201</v>
      </c>
      <c r="G5" s="4" t="s">
        <v>202</v>
      </c>
      <c r="H5" s="4" t="s">
        <v>203</v>
      </c>
      <c r="I5" s="4" t="s">
        <v>205</v>
      </c>
      <c r="J5" s="4" t="s">
        <v>204</v>
      </c>
      <c r="K5" s="4" t="s">
        <v>201</v>
      </c>
      <c r="L5" s="4" t="s">
        <v>207</v>
      </c>
    </row>
    <row r="6" spans="1:22" ht="15">
      <c r="A6" s="3">
        <v>10000</v>
      </c>
      <c r="B6" s="3"/>
      <c r="C6" s="5" t="s">
        <v>1</v>
      </c>
      <c r="D6" s="6">
        <f>74884166-154000</f>
        <v>74730166</v>
      </c>
      <c r="E6" s="6">
        <f>E30</f>
        <v>16954360</v>
      </c>
      <c r="F6" s="6">
        <f>15832533.61-27147.75</f>
        <v>15805385.86</v>
      </c>
      <c r="G6" s="6">
        <f>F6/D6*100</f>
        <v>21.149940788302278</v>
      </c>
      <c r="H6" s="6">
        <f>F6/E6*100</f>
        <v>93.22313469809535</v>
      </c>
      <c r="I6" s="6">
        <v>257046</v>
      </c>
      <c r="J6" s="6">
        <v>274025.25</v>
      </c>
      <c r="K6" s="6">
        <v>26899.01</v>
      </c>
      <c r="L6" s="6">
        <f>K6/J6*100</f>
        <v>9.816252334410787</v>
      </c>
      <c r="Q6" s="2">
        <v>0</v>
      </c>
      <c r="R6" s="2">
        <v>26899.01</v>
      </c>
      <c r="S6" s="2">
        <v>0</v>
      </c>
      <c r="T6" s="2">
        <v>75141212</v>
      </c>
      <c r="U6" s="2">
        <v>75158191.25</v>
      </c>
      <c r="V6" s="2">
        <v>15859432.62</v>
      </c>
    </row>
    <row r="7" spans="1:22" ht="15" hidden="1">
      <c r="A7" s="3">
        <v>10000</v>
      </c>
      <c r="B7" s="3"/>
      <c r="C7" s="5" t="s">
        <v>3</v>
      </c>
      <c r="D7" s="6">
        <v>74880166</v>
      </c>
      <c r="E7" s="6"/>
      <c r="F7" s="6">
        <v>15832533.61</v>
      </c>
      <c r="G7" s="6">
        <f aca="true" t="shared" si="0" ref="G7:G70">F7/D7*100</f>
        <v>21.143828140017746</v>
      </c>
      <c r="H7" s="6" t="e">
        <f aca="true" t="shared" si="1" ref="H7:H70">F7/E7*100</f>
        <v>#DIV/0!</v>
      </c>
      <c r="I7" s="6">
        <v>257046</v>
      </c>
      <c r="J7" s="6">
        <v>274025.25</v>
      </c>
      <c r="K7" s="6">
        <v>26899.01</v>
      </c>
      <c r="L7" s="6">
        <f aca="true" t="shared" si="2" ref="L7:L70">K7/J7*100</f>
        <v>9.816252334410787</v>
      </c>
      <c r="Q7" s="2">
        <v>0</v>
      </c>
      <c r="R7" s="2">
        <v>26899.01</v>
      </c>
      <c r="S7" s="2">
        <v>0</v>
      </c>
      <c r="T7" s="2">
        <v>75137212</v>
      </c>
      <c r="U7" s="2">
        <v>75154191.25</v>
      </c>
      <c r="V7" s="2">
        <v>15859432.62</v>
      </c>
    </row>
    <row r="8" spans="1:22" ht="15" hidden="1">
      <c r="A8" s="3">
        <v>10000</v>
      </c>
      <c r="B8" s="3"/>
      <c r="C8" s="5" t="s">
        <v>5</v>
      </c>
      <c r="D8" s="6">
        <v>74880166</v>
      </c>
      <c r="E8" s="6"/>
      <c r="F8" s="6">
        <v>15832533.61</v>
      </c>
      <c r="G8" s="6">
        <f t="shared" si="0"/>
        <v>21.143828140017746</v>
      </c>
      <c r="H8" s="6" t="e">
        <f t="shared" si="1"/>
        <v>#DIV/0!</v>
      </c>
      <c r="I8" s="6">
        <v>257046</v>
      </c>
      <c r="J8" s="6">
        <v>274025.25</v>
      </c>
      <c r="K8" s="6">
        <v>26899.01</v>
      </c>
      <c r="L8" s="6">
        <f t="shared" si="2"/>
        <v>9.816252334410787</v>
      </c>
      <c r="Q8" s="2">
        <v>0</v>
      </c>
      <c r="R8" s="2">
        <v>26899.01</v>
      </c>
      <c r="S8" s="2">
        <v>0</v>
      </c>
      <c r="T8" s="2">
        <v>75137212</v>
      </c>
      <c r="U8" s="2">
        <v>75154191.25</v>
      </c>
      <c r="V8" s="2">
        <v>15859432.62</v>
      </c>
    </row>
    <row r="9" spans="1:22" ht="30" hidden="1">
      <c r="A9" s="3">
        <v>10000</v>
      </c>
      <c r="B9" s="3"/>
      <c r="C9" s="5" t="s">
        <v>7</v>
      </c>
      <c r="D9" s="6">
        <v>49773113</v>
      </c>
      <c r="E9" s="6"/>
      <c r="F9" s="6">
        <v>10047672.09</v>
      </c>
      <c r="G9" s="6">
        <f t="shared" si="0"/>
        <v>20.186947298233086</v>
      </c>
      <c r="H9" s="6" t="e">
        <f t="shared" si="1"/>
        <v>#DIV/0!</v>
      </c>
      <c r="I9" s="6">
        <v>0</v>
      </c>
      <c r="J9" s="6">
        <v>0</v>
      </c>
      <c r="K9" s="6">
        <v>0</v>
      </c>
      <c r="L9" s="6" t="e">
        <f t="shared" si="2"/>
        <v>#DIV/0!</v>
      </c>
      <c r="Q9" s="2">
        <v>0</v>
      </c>
      <c r="R9" s="2">
        <v>0</v>
      </c>
      <c r="S9" s="2">
        <v>0</v>
      </c>
      <c r="T9" s="2">
        <v>49773113</v>
      </c>
      <c r="U9" s="2">
        <v>49773113</v>
      </c>
      <c r="V9" s="2">
        <v>10047672.09</v>
      </c>
    </row>
    <row r="10" spans="1:22" ht="15" hidden="1">
      <c r="A10" s="3">
        <v>10000</v>
      </c>
      <c r="B10" s="3"/>
      <c r="C10" s="5" t="s">
        <v>9</v>
      </c>
      <c r="D10" s="6">
        <v>49773113</v>
      </c>
      <c r="E10" s="6"/>
      <c r="F10" s="6">
        <v>10047672.09</v>
      </c>
      <c r="G10" s="6">
        <f t="shared" si="0"/>
        <v>20.186947298233086</v>
      </c>
      <c r="H10" s="6" t="e">
        <f t="shared" si="1"/>
        <v>#DIV/0!</v>
      </c>
      <c r="I10" s="6">
        <v>0</v>
      </c>
      <c r="J10" s="6">
        <v>0</v>
      </c>
      <c r="K10" s="6">
        <v>0</v>
      </c>
      <c r="L10" s="6" t="e">
        <f t="shared" si="2"/>
        <v>#DIV/0!</v>
      </c>
      <c r="Q10" s="2">
        <v>0</v>
      </c>
      <c r="R10" s="2">
        <v>0</v>
      </c>
      <c r="S10" s="2">
        <v>0</v>
      </c>
      <c r="T10" s="2">
        <v>49773113</v>
      </c>
      <c r="U10" s="2">
        <v>49773113</v>
      </c>
      <c r="V10" s="2">
        <v>10047672.09</v>
      </c>
    </row>
    <row r="11" spans="1:22" ht="15" hidden="1">
      <c r="A11" s="3">
        <v>10000</v>
      </c>
      <c r="B11" s="3"/>
      <c r="C11" s="5" t="s">
        <v>11</v>
      </c>
      <c r="D11" s="6">
        <v>17470895</v>
      </c>
      <c r="E11" s="6"/>
      <c r="F11" s="6">
        <v>3614435.81</v>
      </c>
      <c r="G11" s="6">
        <f t="shared" si="0"/>
        <v>20.688326556824936</v>
      </c>
      <c r="H11" s="6" t="e">
        <f t="shared" si="1"/>
        <v>#DIV/0!</v>
      </c>
      <c r="I11" s="6">
        <v>0</v>
      </c>
      <c r="J11" s="6">
        <v>0</v>
      </c>
      <c r="K11" s="6">
        <v>0</v>
      </c>
      <c r="L11" s="6" t="e">
        <f t="shared" si="2"/>
        <v>#DIV/0!</v>
      </c>
      <c r="Q11" s="2">
        <v>0</v>
      </c>
      <c r="R11" s="2">
        <v>0</v>
      </c>
      <c r="S11" s="2">
        <v>0</v>
      </c>
      <c r="T11" s="2">
        <v>17470895</v>
      </c>
      <c r="U11" s="2">
        <v>17470895</v>
      </c>
      <c r="V11" s="2">
        <v>3614435.81</v>
      </c>
    </row>
    <row r="12" spans="1:22" ht="45" hidden="1">
      <c r="A12" s="3">
        <v>10000</v>
      </c>
      <c r="B12" s="3"/>
      <c r="C12" s="5" t="s">
        <v>13</v>
      </c>
      <c r="D12" s="6">
        <v>4674038</v>
      </c>
      <c r="E12" s="6"/>
      <c r="F12" s="6">
        <v>892151.36</v>
      </c>
      <c r="G12" s="6">
        <f t="shared" si="0"/>
        <v>19.087379263925538</v>
      </c>
      <c r="H12" s="6" t="e">
        <f t="shared" si="1"/>
        <v>#DIV/0!</v>
      </c>
      <c r="I12" s="6">
        <v>247166</v>
      </c>
      <c r="J12" s="6">
        <v>250786.28</v>
      </c>
      <c r="K12" s="6">
        <v>23324</v>
      </c>
      <c r="L12" s="6">
        <f t="shared" si="2"/>
        <v>9.300349285455328</v>
      </c>
      <c r="Q12" s="2">
        <v>0</v>
      </c>
      <c r="R12" s="2">
        <v>23324</v>
      </c>
      <c r="S12" s="2">
        <v>0</v>
      </c>
      <c r="T12" s="2">
        <v>4921204</v>
      </c>
      <c r="U12" s="2">
        <v>4924824.28</v>
      </c>
      <c r="V12" s="2">
        <v>915475.36</v>
      </c>
    </row>
    <row r="13" spans="1:22" ht="30" hidden="1">
      <c r="A13" s="3">
        <v>10000</v>
      </c>
      <c r="B13" s="3"/>
      <c r="C13" s="5" t="s">
        <v>15</v>
      </c>
      <c r="D13" s="6">
        <v>709855</v>
      </c>
      <c r="E13" s="6"/>
      <c r="F13" s="6">
        <v>129889.85</v>
      </c>
      <c r="G13" s="6">
        <f t="shared" si="0"/>
        <v>18.298082002662515</v>
      </c>
      <c r="H13" s="6" t="e">
        <f t="shared" si="1"/>
        <v>#DIV/0!</v>
      </c>
      <c r="I13" s="6">
        <v>97156</v>
      </c>
      <c r="J13" s="6">
        <v>100041.48</v>
      </c>
      <c r="K13" s="6">
        <v>9426.95</v>
      </c>
      <c r="L13" s="6">
        <f t="shared" si="2"/>
        <v>9.423041322459445</v>
      </c>
      <c r="Q13" s="2">
        <v>0</v>
      </c>
      <c r="R13" s="2">
        <v>9426.95</v>
      </c>
      <c r="S13" s="2">
        <v>0</v>
      </c>
      <c r="T13" s="2">
        <v>807011</v>
      </c>
      <c r="U13" s="2">
        <v>809896.48</v>
      </c>
      <c r="V13" s="2">
        <v>139316.8</v>
      </c>
    </row>
    <row r="14" spans="1:22" ht="30" hidden="1">
      <c r="A14" s="3">
        <v>10000</v>
      </c>
      <c r="B14" s="3"/>
      <c r="C14" s="5" t="s">
        <v>17</v>
      </c>
      <c r="D14" s="6">
        <v>1072374</v>
      </c>
      <c r="E14" s="6"/>
      <c r="F14" s="6">
        <v>174735.65</v>
      </c>
      <c r="G14" s="6">
        <f t="shared" si="0"/>
        <v>16.29428259170774</v>
      </c>
      <c r="H14" s="6" t="e">
        <f t="shared" si="1"/>
        <v>#DIV/0!</v>
      </c>
      <c r="I14" s="6">
        <v>31260</v>
      </c>
      <c r="J14" s="6">
        <v>35260</v>
      </c>
      <c r="K14" s="6">
        <v>0</v>
      </c>
      <c r="L14" s="6">
        <f t="shared" si="2"/>
        <v>0</v>
      </c>
      <c r="Q14" s="2">
        <v>0</v>
      </c>
      <c r="R14" s="2">
        <v>0</v>
      </c>
      <c r="S14" s="2">
        <v>0</v>
      </c>
      <c r="T14" s="2">
        <v>1103634</v>
      </c>
      <c r="U14" s="2">
        <v>1107634</v>
      </c>
      <c r="V14" s="2">
        <v>174735.65</v>
      </c>
    </row>
    <row r="15" spans="1:22" ht="15" hidden="1">
      <c r="A15" s="3">
        <v>10000</v>
      </c>
      <c r="B15" s="3"/>
      <c r="C15" s="5" t="s">
        <v>19</v>
      </c>
      <c r="D15" s="6">
        <v>45568</v>
      </c>
      <c r="E15" s="6"/>
      <c r="F15" s="6">
        <v>8505.45</v>
      </c>
      <c r="G15" s="6">
        <f t="shared" si="0"/>
        <v>18.665401158707866</v>
      </c>
      <c r="H15" s="6" t="e">
        <f t="shared" si="1"/>
        <v>#DIV/0!</v>
      </c>
      <c r="I15" s="6">
        <v>0</v>
      </c>
      <c r="J15" s="6">
        <v>0</v>
      </c>
      <c r="K15" s="6">
        <v>0</v>
      </c>
      <c r="L15" s="6" t="e">
        <f t="shared" si="2"/>
        <v>#DIV/0!</v>
      </c>
      <c r="Q15" s="2">
        <v>0</v>
      </c>
      <c r="R15" s="2">
        <v>0</v>
      </c>
      <c r="S15" s="2">
        <v>0</v>
      </c>
      <c r="T15" s="2">
        <v>45568</v>
      </c>
      <c r="U15" s="2">
        <v>45568</v>
      </c>
      <c r="V15" s="2">
        <v>8505.45</v>
      </c>
    </row>
    <row r="16" spans="1:22" ht="45" hidden="1">
      <c r="A16" s="3">
        <v>10000</v>
      </c>
      <c r="B16" s="3"/>
      <c r="C16" s="5" t="s">
        <v>21</v>
      </c>
      <c r="D16" s="6">
        <v>254384</v>
      </c>
      <c r="E16" s="6"/>
      <c r="F16" s="6">
        <v>53164.94</v>
      </c>
      <c r="G16" s="6">
        <f t="shared" si="0"/>
        <v>20.899482671866156</v>
      </c>
      <c r="H16" s="6" t="e">
        <f t="shared" si="1"/>
        <v>#DIV/0!</v>
      </c>
      <c r="I16" s="6">
        <v>64296</v>
      </c>
      <c r="J16" s="6">
        <v>69489.8</v>
      </c>
      <c r="K16" s="6">
        <v>4933.8</v>
      </c>
      <c r="L16" s="6">
        <f t="shared" si="2"/>
        <v>7.100034825254929</v>
      </c>
      <c r="Q16" s="2">
        <v>0</v>
      </c>
      <c r="R16" s="2">
        <v>4933.8</v>
      </c>
      <c r="S16" s="2">
        <v>0</v>
      </c>
      <c r="T16" s="2">
        <v>318680</v>
      </c>
      <c r="U16" s="2">
        <v>323873.8</v>
      </c>
      <c r="V16" s="2">
        <v>58098.74</v>
      </c>
    </row>
    <row r="17" spans="1:22" ht="15" hidden="1">
      <c r="A17" s="3">
        <v>10000</v>
      </c>
      <c r="B17" s="3"/>
      <c r="C17" s="5" t="s">
        <v>23</v>
      </c>
      <c r="D17" s="6">
        <v>1073097</v>
      </c>
      <c r="E17" s="6"/>
      <c r="F17" s="6">
        <v>224186.95</v>
      </c>
      <c r="G17" s="6">
        <f t="shared" si="0"/>
        <v>20.89158296034748</v>
      </c>
      <c r="H17" s="6" t="e">
        <f t="shared" si="1"/>
        <v>#DIV/0!</v>
      </c>
      <c r="I17" s="6">
        <v>33145</v>
      </c>
      <c r="J17" s="6">
        <v>23645</v>
      </c>
      <c r="K17" s="6">
        <v>645.6</v>
      </c>
      <c r="L17" s="6">
        <f t="shared" si="2"/>
        <v>2.7303869739902726</v>
      </c>
      <c r="Q17" s="2">
        <v>0</v>
      </c>
      <c r="R17" s="2">
        <v>645.6</v>
      </c>
      <c r="S17" s="2">
        <v>0</v>
      </c>
      <c r="T17" s="2">
        <v>1106242</v>
      </c>
      <c r="U17" s="2">
        <v>1096742</v>
      </c>
      <c r="V17" s="2">
        <v>224832.55</v>
      </c>
    </row>
    <row r="18" spans="1:22" ht="15" hidden="1">
      <c r="A18" s="3">
        <v>10000</v>
      </c>
      <c r="B18" s="3"/>
      <c r="C18" s="5" t="s">
        <v>25</v>
      </c>
      <c r="D18" s="6">
        <v>1518760</v>
      </c>
      <c r="E18" s="6"/>
      <c r="F18" s="6">
        <v>301668.52</v>
      </c>
      <c r="G18" s="6">
        <f t="shared" si="0"/>
        <v>19.862817034949565</v>
      </c>
      <c r="H18" s="6" t="e">
        <f t="shared" si="1"/>
        <v>#DIV/0!</v>
      </c>
      <c r="I18" s="6">
        <v>21309</v>
      </c>
      <c r="J18" s="6">
        <v>22350</v>
      </c>
      <c r="K18" s="6">
        <v>8317.65</v>
      </c>
      <c r="L18" s="6">
        <f t="shared" si="2"/>
        <v>37.21543624161074</v>
      </c>
      <c r="Q18" s="2">
        <v>0</v>
      </c>
      <c r="R18" s="2">
        <v>8317.65</v>
      </c>
      <c r="S18" s="2">
        <v>0</v>
      </c>
      <c r="T18" s="2">
        <v>1540069</v>
      </c>
      <c r="U18" s="2">
        <v>1541110</v>
      </c>
      <c r="V18" s="2">
        <v>309986.17</v>
      </c>
    </row>
    <row r="19" spans="1:22" ht="15" hidden="1">
      <c r="A19" s="3">
        <v>10000</v>
      </c>
      <c r="B19" s="3"/>
      <c r="C19" s="5" t="s">
        <v>27</v>
      </c>
      <c r="D19" s="6">
        <v>128750</v>
      </c>
      <c r="E19" s="6"/>
      <c r="F19" s="6">
        <v>17772.24</v>
      </c>
      <c r="G19" s="6">
        <f t="shared" si="0"/>
        <v>13.803681553398059</v>
      </c>
      <c r="H19" s="6" t="e">
        <f t="shared" si="1"/>
        <v>#DIV/0!</v>
      </c>
      <c r="I19" s="6">
        <v>0</v>
      </c>
      <c r="J19" s="6">
        <v>0</v>
      </c>
      <c r="K19" s="6">
        <v>0</v>
      </c>
      <c r="L19" s="6" t="e">
        <f t="shared" si="2"/>
        <v>#DIV/0!</v>
      </c>
      <c r="Q19" s="2">
        <v>0</v>
      </c>
      <c r="R19" s="2">
        <v>0</v>
      </c>
      <c r="S19" s="2">
        <v>0</v>
      </c>
      <c r="T19" s="2">
        <v>128750</v>
      </c>
      <c r="U19" s="2">
        <v>128750</v>
      </c>
      <c r="V19" s="2">
        <v>17772.24</v>
      </c>
    </row>
    <row r="20" spans="1:22" ht="30" hidden="1">
      <c r="A20" s="3">
        <v>10000</v>
      </c>
      <c r="B20" s="3"/>
      <c r="C20" s="5" t="s">
        <v>29</v>
      </c>
      <c r="D20" s="6">
        <v>2814450</v>
      </c>
      <c r="E20" s="6"/>
      <c r="F20" s="6">
        <v>1260210.35</v>
      </c>
      <c r="G20" s="6">
        <f t="shared" si="0"/>
        <v>44.77643411679014</v>
      </c>
      <c r="H20" s="6" t="e">
        <f t="shared" si="1"/>
        <v>#DIV/0!</v>
      </c>
      <c r="I20" s="6">
        <v>9880</v>
      </c>
      <c r="J20" s="6">
        <v>23238.97</v>
      </c>
      <c r="K20" s="6">
        <v>3575.01</v>
      </c>
      <c r="L20" s="6">
        <f t="shared" si="2"/>
        <v>15.38368524938928</v>
      </c>
      <c r="Q20" s="2">
        <v>0</v>
      </c>
      <c r="R20" s="2">
        <v>3575.01</v>
      </c>
      <c r="S20" s="2">
        <v>0</v>
      </c>
      <c r="T20" s="2">
        <v>2824330</v>
      </c>
      <c r="U20" s="2">
        <v>2837688.97</v>
      </c>
      <c r="V20" s="2">
        <v>1263785.36</v>
      </c>
    </row>
    <row r="21" spans="1:22" ht="15" hidden="1">
      <c r="A21" s="3">
        <v>10000</v>
      </c>
      <c r="B21" s="3"/>
      <c r="C21" s="5" t="s">
        <v>31</v>
      </c>
      <c r="D21" s="6">
        <v>1569599</v>
      </c>
      <c r="E21" s="6"/>
      <c r="F21" s="6">
        <v>924918.24</v>
      </c>
      <c r="G21" s="6">
        <f t="shared" si="0"/>
        <v>58.92704060081587</v>
      </c>
      <c r="H21" s="6" t="e">
        <f t="shared" si="1"/>
        <v>#DIV/0!</v>
      </c>
      <c r="I21" s="6">
        <v>6180</v>
      </c>
      <c r="J21" s="6">
        <v>6180</v>
      </c>
      <c r="K21" s="6">
        <v>287.22</v>
      </c>
      <c r="L21" s="6">
        <f t="shared" si="2"/>
        <v>4.647572815533981</v>
      </c>
      <c r="Q21" s="2">
        <v>0</v>
      </c>
      <c r="R21" s="2">
        <v>287.22</v>
      </c>
      <c r="S21" s="2">
        <v>0</v>
      </c>
      <c r="T21" s="2">
        <v>1575779</v>
      </c>
      <c r="U21" s="2">
        <v>1575779</v>
      </c>
      <c r="V21" s="2">
        <v>925205.46</v>
      </c>
    </row>
    <row r="22" spans="1:22" ht="30" hidden="1">
      <c r="A22" s="3">
        <v>10000</v>
      </c>
      <c r="B22" s="3"/>
      <c r="C22" s="5" t="s">
        <v>33</v>
      </c>
      <c r="D22" s="6">
        <v>79039</v>
      </c>
      <c r="E22" s="6"/>
      <c r="F22" s="6">
        <v>20049.89</v>
      </c>
      <c r="G22" s="6">
        <f t="shared" si="0"/>
        <v>25.367084603803185</v>
      </c>
      <c r="H22" s="6" t="e">
        <f t="shared" si="1"/>
        <v>#DIV/0!</v>
      </c>
      <c r="I22" s="6">
        <v>50</v>
      </c>
      <c r="J22" s="6">
        <v>350</v>
      </c>
      <c r="K22" s="6">
        <v>164.21</v>
      </c>
      <c r="L22" s="6">
        <f t="shared" si="2"/>
        <v>46.917142857142856</v>
      </c>
      <c r="Q22" s="2">
        <v>0</v>
      </c>
      <c r="R22" s="2">
        <v>164.21</v>
      </c>
      <c r="S22" s="2">
        <v>0</v>
      </c>
      <c r="T22" s="2">
        <v>79089</v>
      </c>
      <c r="U22" s="2">
        <v>79389</v>
      </c>
      <c r="V22" s="2">
        <v>20214.1</v>
      </c>
    </row>
    <row r="23" spans="1:22" ht="15" hidden="1">
      <c r="A23" s="3">
        <v>10000</v>
      </c>
      <c r="B23" s="3"/>
      <c r="C23" s="5" t="s">
        <v>35</v>
      </c>
      <c r="D23" s="6">
        <v>801431</v>
      </c>
      <c r="E23" s="6"/>
      <c r="F23" s="6">
        <v>225817.1</v>
      </c>
      <c r="G23" s="6">
        <f t="shared" si="0"/>
        <v>28.176736362830983</v>
      </c>
      <c r="H23" s="6" t="e">
        <f t="shared" si="1"/>
        <v>#DIV/0!</v>
      </c>
      <c r="I23" s="6">
        <v>3650</v>
      </c>
      <c r="J23" s="6">
        <v>15708.97</v>
      </c>
      <c r="K23" s="6">
        <v>2403.58</v>
      </c>
      <c r="L23" s="6">
        <f t="shared" si="2"/>
        <v>15.30068489531777</v>
      </c>
      <c r="Q23" s="2">
        <v>0</v>
      </c>
      <c r="R23" s="2">
        <v>2403.58</v>
      </c>
      <c r="S23" s="2">
        <v>0</v>
      </c>
      <c r="T23" s="2">
        <v>805081</v>
      </c>
      <c r="U23" s="2">
        <v>817139.97</v>
      </c>
      <c r="V23" s="2">
        <v>228220.68</v>
      </c>
    </row>
    <row r="24" spans="1:22" ht="15" hidden="1">
      <c r="A24" s="3">
        <v>10000</v>
      </c>
      <c r="B24" s="3"/>
      <c r="C24" s="5" t="s">
        <v>37</v>
      </c>
      <c r="D24" s="6">
        <v>364381</v>
      </c>
      <c r="E24" s="6"/>
      <c r="F24" s="6">
        <v>89425.12</v>
      </c>
      <c r="G24" s="6">
        <f t="shared" si="0"/>
        <v>24.541652830416513</v>
      </c>
      <c r="H24" s="6" t="e">
        <f t="shared" si="1"/>
        <v>#DIV/0!</v>
      </c>
      <c r="I24" s="6">
        <v>0</v>
      </c>
      <c r="J24" s="6">
        <v>1000</v>
      </c>
      <c r="K24" s="6">
        <v>720</v>
      </c>
      <c r="L24" s="6">
        <f t="shared" si="2"/>
        <v>72</v>
      </c>
      <c r="Q24" s="2">
        <v>0</v>
      </c>
      <c r="R24" s="2">
        <v>720</v>
      </c>
      <c r="S24" s="2">
        <v>0</v>
      </c>
      <c r="T24" s="2">
        <v>364381</v>
      </c>
      <c r="U24" s="2">
        <v>365381</v>
      </c>
      <c r="V24" s="2">
        <v>90145.12</v>
      </c>
    </row>
    <row r="25" spans="1:22" ht="30" hidden="1">
      <c r="A25" s="3">
        <v>10000</v>
      </c>
      <c r="B25" s="3"/>
      <c r="C25" s="5" t="s">
        <v>39</v>
      </c>
      <c r="D25" s="6">
        <v>18920</v>
      </c>
      <c r="E25" s="6"/>
      <c r="F25" s="6">
        <v>291.76</v>
      </c>
      <c r="G25" s="6">
        <f t="shared" si="0"/>
        <v>1.5420718816067653</v>
      </c>
      <c r="H25" s="6" t="e">
        <f t="shared" si="1"/>
        <v>#DIV/0!</v>
      </c>
      <c r="I25" s="6">
        <v>0</v>
      </c>
      <c r="J25" s="6">
        <v>0</v>
      </c>
      <c r="K25" s="6">
        <v>0</v>
      </c>
      <c r="L25" s="6" t="e">
        <f t="shared" si="2"/>
        <v>#DIV/0!</v>
      </c>
      <c r="Q25" s="2">
        <v>0</v>
      </c>
      <c r="R25" s="2">
        <v>0</v>
      </c>
      <c r="S25" s="2">
        <v>0</v>
      </c>
      <c r="T25" s="2">
        <v>18920</v>
      </c>
      <c r="U25" s="2">
        <v>18920</v>
      </c>
      <c r="V25" s="2">
        <v>291.76</v>
      </c>
    </row>
    <row r="26" spans="1:22" ht="45" hidden="1">
      <c r="A26" s="3">
        <v>10000</v>
      </c>
      <c r="B26" s="3"/>
      <c r="C26" s="5" t="s">
        <v>41</v>
      </c>
      <c r="D26" s="6">
        <v>18920</v>
      </c>
      <c r="E26" s="6"/>
      <c r="F26" s="6">
        <v>291.76</v>
      </c>
      <c r="G26" s="6">
        <f t="shared" si="0"/>
        <v>1.5420718816067653</v>
      </c>
      <c r="H26" s="6" t="e">
        <f t="shared" si="1"/>
        <v>#DIV/0!</v>
      </c>
      <c r="I26" s="6">
        <v>0</v>
      </c>
      <c r="J26" s="6">
        <v>0</v>
      </c>
      <c r="K26" s="6">
        <v>0</v>
      </c>
      <c r="L26" s="6" t="e">
        <f t="shared" si="2"/>
        <v>#DIV/0!</v>
      </c>
      <c r="Q26" s="2">
        <v>0</v>
      </c>
      <c r="R26" s="2">
        <v>0</v>
      </c>
      <c r="S26" s="2">
        <v>0</v>
      </c>
      <c r="T26" s="2">
        <v>18920</v>
      </c>
      <c r="U26" s="2">
        <v>18920</v>
      </c>
      <c r="V26" s="2">
        <v>291.76</v>
      </c>
    </row>
    <row r="27" spans="1:22" ht="15" hidden="1">
      <c r="A27" s="3">
        <v>10000</v>
      </c>
      <c r="B27" s="3"/>
      <c r="C27" s="5" t="s">
        <v>43</v>
      </c>
      <c r="D27" s="6">
        <v>4000</v>
      </c>
      <c r="E27" s="6"/>
      <c r="F27" s="6">
        <v>0</v>
      </c>
      <c r="G27" s="6">
        <f t="shared" si="0"/>
        <v>0</v>
      </c>
      <c r="H27" s="6" t="e">
        <f t="shared" si="1"/>
        <v>#DIV/0!</v>
      </c>
      <c r="I27" s="6">
        <v>0</v>
      </c>
      <c r="J27" s="6">
        <v>0</v>
      </c>
      <c r="K27" s="6">
        <v>0</v>
      </c>
      <c r="L27" s="6" t="e">
        <f t="shared" si="2"/>
        <v>#DIV/0!</v>
      </c>
      <c r="Q27" s="2">
        <v>0</v>
      </c>
      <c r="R27" s="2">
        <v>0</v>
      </c>
      <c r="S27" s="2">
        <v>0</v>
      </c>
      <c r="T27" s="2">
        <v>4000</v>
      </c>
      <c r="U27" s="2">
        <v>4000</v>
      </c>
      <c r="V27" s="2">
        <v>0</v>
      </c>
    </row>
    <row r="28" spans="1:22" ht="15" hidden="1">
      <c r="A28" s="3">
        <v>10000</v>
      </c>
      <c r="B28" s="3"/>
      <c r="C28" s="5" t="s">
        <v>45</v>
      </c>
      <c r="D28" s="6">
        <v>4000</v>
      </c>
      <c r="E28" s="6"/>
      <c r="F28" s="6">
        <v>0</v>
      </c>
      <c r="G28" s="6">
        <f t="shared" si="0"/>
        <v>0</v>
      </c>
      <c r="H28" s="6" t="e">
        <f t="shared" si="1"/>
        <v>#DIV/0!</v>
      </c>
      <c r="I28" s="6">
        <v>0</v>
      </c>
      <c r="J28" s="6">
        <v>0</v>
      </c>
      <c r="K28" s="6">
        <v>0</v>
      </c>
      <c r="L28" s="6" t="e">
        <f t="shared" si="2"/>
        <v>#DIV/0!</v>
      </c>
      <c r="Q28" s="2">
        <v>0</v>
      </c>
      <c r="R28" s="2">
        <v>0</v>
      </c>
      <c r="S28" s="2">
        <v>0</v>
      </c>
      <c r="T28" s="2">
        <v>4000</v>
      </c>
      <c r="U28" s="2">
        <v>4000</v>
      </c>
      <c r="V28" s="2">
        <v>0</v>
      </c>
    </row>
    <row r="29" spans="1:22" ht="30" hidden="1">
      <c r="A29" s="3">
        <v>10000</v>
      </c>
      <c r="B29" s="3"/>
      <c r="C29" s="5" t="s">
        <v>47</v>
      </c>
      <c r="D29" s="6">
        <v>4000</v>
      </c>
      <c r="E29" s="6"/>
      <c r="F29" s="6">
        <v>0</v>
      </c>
      <c r="G29" s="6">
        <f t="shared" si="0"/>
        <v>0</v>
      </c>
      <c r="H29" s="6" t="e">
        <f t="shared" si="1"/>
        <v>#DIV/0!</v>
      </c>
      <c r="I29" s="6">
        <v>0</v>
      </c>
      <c r="J29" s="6">
        <v>0</v>
      </c>
      <c r="K29" s="6">
        <v>0</v>
      </c>
      <c r="L29" s="6" t="e">
        <f t="shared" si="2"/>
        <v>#DIV/0!</v>
      </c>
      <c r="Q29" s="2">
        <v>0</v>
      </c>
      <c r="R29" s="2">
        <v>0</v>
      </c>
      <c r="S29" s="2">
        <v>0</v>
      </c>
      <c r="T29" s="2">
        <v>4000</v>
      </c>
      <c r="U29" s="2">
        <v>4000</v>
      </c>
      <c r="V29" s="2">
        <v>0</v>
      </c>
    </row>
    <row r="30" spans="1:22" ht="15">
      <c r="A30" s="3">
        <v>10116</v>
      </c>
      <c r="B30" s="3"/>
      <c r="C30" s="5" t="s">
        <v>48</v>
      </c>
      <c r="D30" s="6">
        <f>74884166-154000</f>
        <v>74730166</v>
      </c>
      <c r="E30" s="6">
        <f>16992961-38601</f>
        <v>16954360</v>
      </c>
      <c r="F30" s="6">
        <f>15832533.61-27147.75</f>
        <v>15805385.86</v>
      </c>
      <c r="G30" s="6">
        <f t="shared" si="0"/>
        <v>21.149940788302278</v>
      </c>
      <c r="H30" s="6">
        <f t="shared" si="1"/>
        <v>93.22313469809535</v>
      </c>
      <c r="I30" s="6">
        <v>257046</v>
      </c>
      <c r="J30" s="6">
        <v>274025.25</v>
      </c>
      <c r="K30" s="6">
        <v>26899.01</v>
      </c>
      <c r="L30" s="6">
        <f t="shared" si="2"/>
        <v>9.816252334410787</v>
      </c>
      <c r="Q30" s="2">
        <v>0</v>
      </c>
      <c r="R30" s="2">
        <v>26899.01</v>
      </c>
      <c r="S30" s="2">
        <v>0</v>
      </c>
      <c r="T30" s="2">
        <v>75141212</v>
      </c>
      <c r="U30" s="2">
        <v>75158191.25</v>
      </c>
      <c r="V30" s="2">
        <v>15859432.62</v>
      </c>
    </row>
    <row r="31" spans="1:22" ht="15" hidden="1">
      <c r="A31" s="3">
        <v>10116</v>
      </c>
      <c r="B31" s="3"/>
      <c r="C31" s="5" t="s">
        <v>3</v>
      </c>
      <c r="D31" s="6">
        <v>74880166</v>
      </c>
      <c r="E31" s="6"/>
      <c r="F31" s="6">
        <v>15832533.61</v>
      </c>
      <c r="G31" s="6">
        <f t="shared" si="0"/>
        <v>21.143828140017746</v>
      </c>
      <c r="H31" s="6" t="e">
        <f t="shared" si="1"/>
        <v>#DIV/0!</v>
      </c>
      <c r="I31" s="6">
        <v>257046</v>
      </c>
      <c r="J31" s="6">
        <v>274025.25</v>
      </c>
      <c r="K31" s="6">
        <v>26899.01</v>
      </c>
      <c r="L31" s="6">
        <f t="shared" si="2"/>
        <v>9.816252334410787</v>
      </c>
      <c r="Q31" s="2">
        <v>0</v>
      </c>
      <c r="R31" s="2">
        <v>26899.01</v>
      </c>
      <c r="S31" s="2">
        <v>0</v>
      </c>
      <c r="T31" s="2">
        <v>75137212</v>
      </c>
      <c r="U31" s="2">
        <v>75154191.25</v>
      </c>
      <c r="V31" s="2">
        <v>15859432.62</v>
      </c>
    </row>
    <row r="32" spans="1:22" ht="15" hidden="1">
      <c r="A32" s="3">
        <v>10116</v>
      </c>
      <c r="B32" s="3"/>
      <c r="C32" s="5" t="s">
        <v>5</v>
      </c>
      <c r="D32" s="6">
        <v>74880166</v>
      </c>
      <c r="E32" s="6"/>
      <c r="F32" s="6">
        <v>15832533.61</v>
      </c>
      <c r="G32" s="6">
        <f t="shared" si="0"/>
        <v>21.143828140017746</v>
      </c>
      <c r="H32" s="6" t="e">
        <f t="shared" si="1"/>
        <v>#DIV/0!</v>
      </c>
      <c r="I32" s="6">
        <v>257046</v>
      </c>
      <c r="J32" s="6">
        <v>274025.25</v>
      </c>
      <c r="K32" s="6">
        <v>26899.01</v>
      </c>
      <c r="L32" s="6">
        <f t="shared" si="2"/>
        <v>9.816252334410787</v>
      </c>
      <c r="Q32" s="2">
        <v>0</v>
      </c>
      <c r="R32" s="2">
        <v>26899.01</v>
      </c>
      <c r="S32" s="2">
        <v>0</v>
      </c>
      <c r="T32" s="2">
        <v>75137212</v>
      </c>
      <c r="U32" s="2">
        <v>75154191.25</v>
      </c>
      <c r="V32" s="2">
        <v>15859432.62</v>
      </c>
    </row>
    <row r="33" spans="1:22" ht="30" hidden="1">
      <c r="A33" s="3">
        <v>10116</v>
      </c>
      <c r="B33" s="3"/>
      <c r="C33" s="5" t="s">
        <v>7</v>
      </c>
      <c r="D33" s="6">
        <v>49773113</v>
      </c>
      <c r="E33" s="6"/>
      <c r="F33" s="6">
        <v>10047672.09</v>
      </c>
      <c r="G33" s="6">
        <f t="shared" si="0"/>
        <v>20.186947298233086</v>
      </c>
      <c r="H33" s="6" t="e">
        <f t="shared" si="1"/>
        <v>#DIV/0!</v>
      </c>
      <c r="I33" s="6">
        <v>0</v>
      </c>
      <c r="J33" s="6">
        <v>0</v>
      </c>
      <c r="K33" s="6">
        <v>0</v>
      </c>
      <c r="L33" s="6" t="e">
        <f t="shared" si="2"/>
        <v>#DIV/0!</v>
      </c>
      <c r="Q33" s="2">
        <v>0</v>
      </c>
      <c r="R33" s="2">
        <v>0</v>
      </c>
      <c r="S33" s="2">
        <v>0</v>
      </c>
      <c r="T33" s="2">
        <v>49773113</v>
      </c>
      <c r="U33" s="2">
        <v>49773113</v>
      </c>
      <c r="V33" s="2">
        <v>10047672.09</v>
      </c>
    </row>
    <row r="34" spans="1:22" ht="15" hidden="1">
      <c r="A34" s="3">
        <v>10116</v>
      </c>
      <c r="B34" s="3"/>
      <c r="C34" s="5" t="s">
        <v>9</v>
      </c>
      <c r="D34" s="6">
        <v>49773113</v>
      </c>
      <c r="E34" s="6"/>
      <c r="F34" s="6">
        <v>10047672.09</v>
      </c>
      <c r="G34" s="6">
        <f t="shared" si="0"/>
        <v>20.186947298233086</v>
      </c>
      <c r="H34" s="6" t="e">
        <f t="shared" si="1"/>
        <v>#DIV/0!</v>
      </c>
      <c r="I34" s="6">
        <v>0</v>
      </c>
      <c r="J34" s="6">
        <v>0</v>
      </c>
      <c r="K34" s="6">
        <v>0</v>
      </c>
      <c r="L34" s="6" t="e">
        <f t="shared" si="2"/>
        <v>#DIV/0!</v>
      </c>
      <c r="Q34" s="2">
        <v>0</v>
      </c>
      <c r="R34" s="2">
        <v>0</v>
      </c>
      <c r="S34" s="2">
        <v>0</v>
      </c>
      <c r="T34" s="2">
        <v>49773113</v>
      </c>
      <c r="U34" s="2">
        <v>49773113</v>
      </c>
      <c r="V34" s="2">
        <v>10047672.09</v>
      </c>
    </row>
    <row r="35" spans="1:22" ht="15" hidden="1">
      <c r="A35" s="3">
        <v>10116</v>
      </c>
      <c r="B35" s="3"/>
      <c r="C35" s="5" t="s">
        <v>11</v>
      </c>
      <c r="D35" s="6">
        <v>17470895</v>
      </c>
      <c r="E35" s="6"/>
      <c r="F35" s="6">
        <v>3614435.81</v>
      </c>
      <c r="G35" s="6">
        <f t="shared" si="0"/>
        <v>20.688326556824936</v>
      </c>
      <c r="H35" s="6" t="e">
        <f t="shared" si="1"/>
        <v>#DIV/0!</v>
      </c>
      <c r="I35" s="6">
        <v>0</v>
      </c>
      <c r="J35" s="6">
        <v>0</v>
      </c>
      <c r="K35" s="6">
        <v>0</v>
      </c>
      <c r="L35" s="6" t="e">
        <f t="shared" si="2"/>
        <v>#DIV/0!</v>
      </c>
      <c r="Q35" s="2">
        <v>0</v>
      </c>
      <c r="R35" s="2">
        <v>0</v>
      </c>
      <c r="S35" s="2">
        <v>0</v>
      </c>
      <c r="T35" s="2">
        <v>17470895</v>
      </c>
      <c r="U35" s="2">
        <v>17470895</v>
      </c>
      <c r="V35" s="2">
        <v>3614435.81</v>
      </c>
    </row>
    <row r="36" spans="1:22" ht="45" hidden="1">
      <c r="A36" s="3">
        <v>10116</v>
      </c>
      <c r="B36" s="3"/>
      <c r="C36" s="5" t="s">
        <v>13</v>
      </c>
      <c r="D36" s="6">
        <v>4674038</v>
      </c>
      <c r="E36" s="6"/>
      <c r="F36" s="6">
        <v>892151.36</v>
      </c>
      <c r="G36" s="6">
        <f t="shared" si="0"/>
        <v>19.087379263925538</v>
      </c>
      <c r="H36" s="6" t="e">
        <f t="shared" si="1"/>
        <v>#DIV/0!</v>
      </c>
      <c r="I36" s="6">
        <v>247166</v>
      </c>
      <c r="J36" s="6">
        <v>250786.28</v>
      </c>
      <c r="K36" s="6">
        <v>23324</v>
      </c>
      <c r="L36" s="6">
        <f t="shared" si="2"/>
        <v>9.300349285455328</v>
      </c>
      <c r="Q36" s="2">
        <v>0</v>
      </c>
      <c r="R36" s="2">
        <v>23324</v>
      </c>
      <c r="S36" s="2">
        <v>0</v>
      </c>
      <c r="T36" s="2">
        <v>4921204</v>
      </c>
      <c r="U36" s="2">
        <v>4924824.28</v>
      </c>
      <c r="V36" s="2">
        <v>915475.36</v>
      </c>
    </row>
    <row r="37" spans="1:22" ht="30" hidden="1">
      <c r="A37" s="3">
        <v>10116</v>
      </c>
      <c r="B37" s="3"/>
      <c r="C37" s="5" t="s">
        <v>15</v>
      </c>
      <c r="D37" s="6">
        <v>709855</v>
      </c>
      <c r="E37" s="6"/>
      <c r="F37" s="6">
        <v>129889.85</v>
      </c>
      <c r="G37" s="6">
        <f t="shared" si="0"/>
        <v>18.298082002662515</v>
      </c>
      <c r="H37" s="6" t="e">
        <f t="shared" si="1"/>
        <v>#DIV/0!</v>
      </c>
      <c r="I37" s="6">
        <v>97156</v>
      </c>
      <c r="J37" s="6">
        <v>100041.48</v>
      </c>
      <c r="K37" s="6">
        <v>9426.95</v>
      </c>
      <c r="L37" s="6">
        <f t="shared" si="2"/>
        <v>9.423041322459445</v>
      </c>
      <c r="Q37" s="2">
        <v>0</v>
      </c>
      <c r="R37" s="2">
        <v>9426.95</v>
      </c>
      <c r="S37" s="2">
        <v>0</v>
      </c>
      <c r="T37" s="2">
        <v>807011</v>
      </c>
      <c r="U37" s="2">
        <v>809896.48</v>
      </c>
      <c r="V37" s="2">
        <v>139316.8</v>
      </c>
    </row>
    <row r="38" spans="1:22" ht="30" hidden="1">
      <c r="A38" s="3">
        <v>10116</v>
      </c>
      <c r="B38" s="3"/>
      <c r="C38" s="5" t="s">
        <v>17</v>
      </c>
      <c r="D38" s="6">
        <v>1072374</v>
      </c>
      <c r="E38" s="6"/>
      <c r="F38" s="6">
        <v>174735.65</v>
      </c>
      <c r="G38" s="6">
        <f t="shared" si="0"/>
        <v>16.29428259170774</v>
      </c>
      <c r="H38" s="6" t="e">
        <f t="shared" si="1"/>
        <v>#DIV/0!</v>
      </c>
      <c r="I38" s="6">
        <v>31260</v>
      </c>
      <c r="J38" s="6">
        <v>35260</v>
      </c>
      <c r="K38" s="6">
        <v>0</v>
      </c>
      <c r="L38" s="6">
        <f t="shared" si="2"/>
        <v>0</v>
      </c>
      <c r="Q38" s="2">
        <v>0</v>
      </c>
      <c r="R38" s="2">
        <v>0</v>
      </c>
      <c r="S38" s="2">
        <v>0</v>
      </c>
      <c r="T38" s="2">
        <v>1103634</v>
      </c>
      <c r="U38" s="2">
        <v>1107634</v>
      </c>
      <c r="V38" s="2">
        <v>174735.65</v>
      </c>
    </row>
    <row r="39" spans="1:22" ht="15" hidden="1">
      <c r="A39" s="3">
        <v>10116</v>
      </c>
      <c r="B39" s="3"/>
      <c r="C39" s="5" t="s">
        <v>19</v>
      </c>
      <c r="D39" s="6">
        <v>45568</v>
      </c>
      <c r="E39" s="6"/>
      <c r="F39" s="6">
        <v>8505.45</v>
      </c>
      <c r="G39" s="6">
        <f t="shared" si="0"/>
        <v>18.665401158707866</v>
      </c>
      <c r="H39" s="6" t="e">
        <f t="shared" si="1"/>
        <v>#DIV/0!</v>
      </c>
      <c r="I39" s="6">
        <v>0</v>
      </c>
      <c r="J39" s="6">
        <v>0</v>
      </c>
      <c r="K39" s="6">
        <v>0</v>
      </c>
      <c r="L39" s="6" t="e">
        <f t="shared" si="2"/>
        <v>#DIV/0!</v>
      </c>
      <c r="Q39" s="2">
        <v>0</v>
      </c>
      <c r="R39" s="2">
        <v>0</v>
      </c>
      <c r="S39" s="2">
        <v>0</v>
      </c>
      <c r="T39" s="2">
        <v>45568</v>
      </c>
      <c r="U39" s="2">
        <v>45568</v>
      </c>
      <c r="V39" s="2">
        <v>8505.45</v>
      </c>
    </row>
    <row r="40" spans="1:22" ht="45" hidden="1">
      <c r="A40" s="3">
        <v>10116</v>
      </c>
      <c r="B40" s="3"/>
      <c r="C40" s="5" t="s">
        <v>21</v>
      </c>
      <c r="D40" s="6">
        <v>254384</v>
      </c>
      <c r="E40" s="6"/>
      <c r="F40" s="6">
        <v>53164.94</v>
      </c>
      <c r="G40" s="6">
        <f t="shared" si="0"/>
        <v>20.899482671866156</v>
      </c>
      <c r="H40" s="6" t="e">
        <f t="shared" si="1"/>
        <v>#DIV/0!</v>
      </c>
      <c r="I40" s="6">
        <v>64296</v>
      </c>
      <c r="J40" s="6">
        <v>69489.8</v>
      </c>
      <c r="K40" s="6">
        <v>4933.8</v>
      </c>
      <c r="L40" s="6">
        <f t="shared" si="2"/>
        <v>7.100034825254929</v>
      </c>
      <c r="Q40" s="2">
        <v>0</v>
      </c>
      <c r="R40" s="2">
        <v>4933.8</v>
      </c>
      <c r="S40" s="2">
        <v>0</v>
      </c>
      <c r="T40" s="2">
        <v>318680</v>
      </c>
      <c r="U40" s="2">
        <v>323873.8</v>
      </c>
      <c r="V40" s="2">
        <v>58098.74</v>
      </c>
    </row>
    <row r="41" spans="1:22" ht="15" hidden="1">
      <c r="A41" s="3">
        <v>10116</v>
      </c>
      <c r="B41" s="3"/>
      <c r="C41" s="5" t="s">
        <v>23</v>
      </c>
      <c r="D41" s="6">
        <v>1073097</v>
      </c>
      <c r="E41" s="6"/>
      <c r="F41" s="6">
        <v>224186.95</v>
      </c>
      <c r="G41" s="6">
        <f t="shared" si="0"/>
        <v>20.89158296034748</v>
      </c>
      <c r="H41" s="6" t="e">
        <f t="shared" si="1"/>
        <v>#DIV/0!</v>
      </c>
      <c r="I41" s="6">
        <v>33145</v>
      </c>
      <c r="J41" s="6">
        <v>23645</v>
      </c>
      <c r="K41" s="6">
        <v>645.6</v>
      </c>
      <c r="L41" s="6">
        <f t="shared" si="2"/>
        <v>2.7303869739902726</v>
      </c>
      <c r="Q41" s="2">
        <v>0</v>
      </c>
      <c r="R41" s="2">
        <v>645.6</v>
      </c>
      <c r="S41" s="2">
        <v>0</v>
      </c>
      <c r="T41" s="2">
        <v>1106242</v>
      </c>
      <c r="U41" s="2">
        <v>1096742</v>
      </c>
      <c r="V41" s="2">
        <v>224832.55</v>
      </c>
    </row>
    <row r="42" spans="1:22" ht="15" hidden="1">
      <c r="A42" s="3">
        <v>10116</v>
      </c>
      <c r="B42" s="3"/>
      <c r="C42" s="5" t="s">
        <v>25</v>
      </c>
      <c r="D42" s="6">
        <v>1518760</v>
      </c>
      <c r="E42" s="6"/>
      <c r="F42" s="6">
        <v>301668.52</v>
      </c>
      <c r="G42" s="6">
        <f t="shared" si="0"/>
        <v>19.862817034949565</v>
      </c>
      <c r="H42" s="6" t="e">
        <f t="shared" si="1"/>
        <v>#DIV/0!</v>
      </c>
      <c r="I42" s="6">
        <v>21309</v>
      </c>
      <c r="J42" s="6">
        <v>22350</v>
      </c>
      <c r="K42" s="6">
        <v>8317.65</v>
      </c>
      <c r="L42" s="6">
        <f t="shared" si="2"/>
        <v>37.21543624161074</v>
      </c>
      <c r="Q42" s="2">
        <v>0</v>
      </c>
      <c r="R42" s="2">
        <v>8317.65</v>
      </c>
      <c r="S42" s="2">
        <v>0</v>
      </c>
      <c r="T42" s="2">
        <v>1540069</v>
      </c>
      <c r="U42" s="2">
        <v>1541110</v>
      </c>
      <c r="V42" s="2">
        <v>309986.17</v>
      </c>
    </row>
    <row r="43" spans="1:22" ht="15" hidden="1">
      <c r="A43" s="3">
        <v>10116</v>
      </c>
      <c r="B43" s="3"/>
      <c r="C43" s="5" t="s">
        <v>27</v>
      </c>
      <c r="D43" s="6">
        <v>128750</v>
      </c>
      <c r="E43" s="6"/>
      <c r="F43" s="6">
        <v>17772.24</v>
      </c>
      <c r="G43" s="6">
        <f t="shared" si="0"/>
        <v>13.803681553398059</v>
      </c>
      <c r="H43" s="6" t="e">
        <f t="shared" si="1"/>
        <v>#DIV/0!</v>
      </c>
      <c r="I43" s="6">
        <v>0</v>
      </c>
      <c r="J43" s="6">
        <v>0</v>
      </c>
      <c r="K43" s="6">
        <v>0</v>
      </c>
      <c r="L43" s="6" t="e">
        <f t="shared" si="2"/>
        <v>#DIV/0!</v>
      </c>
      <c r="Q43" s="2">
        <v>0</v>
      </c>
      <c r="R43" s="2">
        <v>0</v>
      </c>
      <c r="S43" s="2">
        <v>0</v>
      </c>
      <c r="T43" s="2">
        <v>128750</v>
      </c>
      <c r="U43" s="2">
        <v>128750</v>
      </c>
      <c r="V43" s="2">
        <v>17772.24</v>
      </c>
    </row>
    <row r="44" spans="1:22" ht="30" hidden="1">
      <c r="A44" s="3">
        <v>10116</v>
      </c>
      <c r="B44" s="3"/>
      <c r="C44" s="5" t="s">
        <v>29</v>
      </c>
      <c r="D44" s="6">
        <v>2814450</v>
      </c>
      <c r="E44" s="6"/>
      <c r="F44" s="6">
        <v>1260210.35</v>
      </c>
      <c r="G44" s="6">
        <f t="shared" si="0"/>
        <v>44.77643411679014</v>
      </c>
      <c r="H44" s="6" t="e">
        <f t="shared" si="1"/>
        <v>#DIV/0!</v>
      </c>
      <c r="I44" s="6">
        <v>9880</v>
      </c>
      <c r="J44" s="6">
        <v>23238.97</v>
      </c>
      <c r="K44" s="6">
        <v>3575.01</v>
      </c>
      <c r="L44" s="6">
        <f t="shared" si="2"/>
        <v>15.38368524938928</v>
      </c>
      <c r="Q44" s="2">
        <v>0</v>
      </c>
      <c r="R44" s="2">
        <v>3575.01</v>
      </c>
      <c r="S44" s="2">
        <v>0</v>
      </c>
      <c r="T44" s="2">
        <v>2824330</v>
      </c>
      <c r="U44" s="2">
        <v>2837688.97</v>
      </c>
      <c r="V44" s="2">
        <v>1263785.36</v>
      </c>
    </row>
    <row r="45" spans="1:22" ht="15" hidden="1">
      <c r="A45" s="3">
        <v>10116</v>
      </c>
      <c r="B45" s="3"/>
      <c r="C45" s="5" t="s">
        <v>31</v>
      </c>
      <c r="D45" s="6">
        <v>1569599</v>
      </c>
      <c r="E45" s="6"/>
      <c r="F45" s="6">
        <v>924918.24</v>
      </c>
      <c r="G45" s="6">
        <f t="shared" si="0"/>
        <v>58.92704060081587</v>
      </c>
      <c r="H45" s="6" t="e">
        <f t="shared" si="1"/>
        <v>#DIV/0!</v>
      </c>
      <c r="I45" s="6">
        <v>6180</v>
      </c>
      <c r="J45" s="6">
        <v>6180</v>
      </c>
      <c r="K45" s="6">
        <v>287.22</v>
      </c>
      <c r="L45" s="6">
        <f t="shared" si="2"/>
        <v>4.647572815533981</v>
      </c>
      <c r="Q45" s="2">
        <v>0</v>
      </c>
      <c r="R45" s="2">
        <v>287.22</v>
      </c>
      <c r="S45" s="2">
        <v>0</v>
      </c>
      <c r="T45" s="2">
        <v>1575779</v>
      </c>
      <c r="U45" s="2">
        <v>1575779</v>
      </c>
      <c r="V45" s="2">
        <v>925205.46</v>
      </c>
    </row>
    <row r="46" spans="1:22" ht="30" hidden="1">
      <c r="A46" s="3">
        <v>10116</v>
      </c>
      <c r="B46" s="3"/>
      <c r="C46" s="5" t="s">
        <v>33</v>
      </c>
      <c r="D46" s="6">
        <v>79039</v>
      </c>
      <c r="E46" s="6"/>
      <c r="F46" s="6">
        <v>20049.89</v>
      </c>
      <c r="G46" s="6">
        <f t="shared" si="0"/>
        <v>25.367084603803185</v>
      </c>
      <c r="H46" s="6" t="e">
        <f t="shared" si="1"/>
        <v>#DIV/0!</v>
      </c>
      <c r="I46" s="6">
        <v>50</v>
      </c>
      <c r="J46" s="6">
        <v>350</v>
      </c>
      <c r="K46" s="6">
        <v>164.21</v>
      </c>
      <c r="L46" s="6">
        <f t="shared" si="2"/>
        <v>46.917142857142856</v>
      </c>
      <c r="Q46" s="2">
        <v>0</v>
      </c>
      <c r="R46" s="2">
        <v>164.21</v>
      </c>
      <c r="S46" s="2">
        <v>0</v>
      </c>
      <c r="T46" s="2">
        <v>79089</v>
      </c>
      <c r="U46" s="2">
        <v>79389</v>
      </c>
      <c r="V46" s="2">
        <v>20214.1</v>
      </c>
    </row>
    <row r="47" spans="1:22" ht="15" hidden="1">
      <c r="A47" s="3">
        <v>10116</v>
      </c>
      <c r="B47" s="3"/>
      <c r="C47" s="5" t="s">
        <v>35</v>
      </c>
      <c r="D47" s="6">
        <v>801431</v>
      </c>
      <c r="E47" s="6"/>
      <c r="F47" s="6">
        <v>225817.1</v>
      </c>
      <c r="G47" s="6">
        <f t="shared" si="0"/>
        <v>28.176736362830983</v>
      </c>
      <c r="H47" s="6" t="e">
        <f t="shared" si="1"/>
        <v>#DIV/0!</v>
      </c>
      <c r="I47" s="6">
        <v>3650</v>
      </c>
      <c r="J47" s="6">
        <v>15708.97</v>
      </c>
      <c r="K47" s="6">
        <v>2403.58</v>
      </c>
      <c r="L47" s="6">
        <f t="shared" si="2"/>
        <v>15.30068489531777</v>
      </c>
      <c r="Q47" s="2">
        <v>0</v>
      </c>
      <c r="R47" s="2">
        <v>2403.58</v>
      </c>
      <c r="S47" s="2">
        <v>0</v>
      </c>
      <c r="T47" s="2">
        <v>805081</v>
      </c>
      <c r="U47" s="2">
        <v>817139.97</v>
      </c>
      <c r="V47" s="2">
        <v>228220.68</v>
      </c>
    </row>
    <row r="48" spans="1:22" ht="15" hidden="1">
      <c r="A48" s="3">
        <v>10116</v>
      </c>
      <c r="B48" s="3"/>
      <c r="C48" s="5" t="s">
        <v>37</v>
      </c>
      <c r="D48" s="6">
        <v>364381</v>
      </c>
      <c r="E48" s="6"/>
      <c r="F48" s="6">
        <v>89425.12</v>
      </c>
      <c r="G48" s="6">
        <f t="shared" si="0"/>
        <v>24.541652830416513</v>
      </c>
      <c r="H48" s="6" t="e">
        <f t="shared" si="1"/>
        <v>#DIV/0!</v>
      </c>
      <c r="I48" s="6">
        <v>0</v>
      </c>
      <c r="J48" s="6">
        <v>1000</v>
      </c>
      <c r="K48" s="6">
        <v>720</v>
      </c>
      <c r="L48" s="6">
        <f t="shared" si="2"/>
        <v>72</v>
      </c>
      <c r="Q48" s="2">
        <v>0</v>
      </c>
      <c r="R48" s="2">
        <v>720</v>
      </c>
      <c r="S48" s="2">
        <v>0</v>
      </c>
      <c r="T48" s="2">
        <v>364381</v>
      </c>
      <c r="U48" s="2">
        <v>365381</v>
      </c>
      <c r="V48" s="2">
        <v>90145.12</v>
      </c>
    </row>
    <row r="49" spans="1:22" ht="30" hidden="1">
      <c r="A49" s="3">
        <v>10116</v>
      </c>
      <c r="B49" s="3"/>
      <c r="C49" s="5" t="s">
        <v>39</v>
      </c>
      <c r="D49" s="6">
        <v>18920</v>
      </c>
      <c r="E49" s="6"/>
      <c r="F49" s="6">
        <v>291.76</v>
      </c>
      <c r="G49" s="6">
        <f t="shared" si="0"/>
        <v>1.5420718816067653</v>
      </c>
      <c r="H49" s="6" t="e">
        <f t="shared" si="1"/>
        <v>#DIV/0!</v>
      </c>
      <c r="I49" s="6">
        <v>0</v>
      </c>
      <c r="J49" s="6">
        <v>0</v>
      </c>
      <c r="K49" s="6">
        <v>0</v>
      </c>
      <c r="L49" s="6" t="e">
        <f t="shared" si="2"/>
        <v>#DIV/0!</v>
      </c>
      <c r="Q49" s="2">
        <v>0</v>
      </c>
      <c r="R49" s="2">
        <v>0</v>
      </c>
      <c r="S49" s="2">
        <v>0</v>
      </c>
      <c r="T49" s="2">
        <v>18920</v>
      </c>
      <c r="U49" s="2">
        <v>18920</v>
      </c>
      <c r="V49" s="2">
        <v>291.76</v>
      </c>
    </row>
    <row r="50" spans="1:22" ht="45" hidden="1">
      <c r="A50" s="3">
        <v>10116</v>
      </c>
      <c r="B50" s="3"/>
      <c r="C50" s="5" t="s">
        <v>41</v>
      </c>
      <c r="D50" s="6">
        <v>18920</v>
      </c>
      <c r="E50" s="6"/>
      <c r="F50" s="6">
        <v>291.76</v>
      </c>
      <c r="G50" s="6">
        <f t="shared" si="0"/>
        <v>1.5420718816067653</v>
      </c>
      <c r="H50" s="6" t="e">
        <f t="shared" si="1"/>
        <v>#DIV/0!</v>
      </c>
      <c r="I50" s="6">
        <v>0</v>
      </c>
      <c r="J50" s="6">
        <v>0</v>
      </c>
      <c r="K50" s="6">
        <v>0</v>
      </c>
      <c r="L50" s="6" t="e">
        <f t="shared" si="2"/>
        <v>#DIV/0!</v>
      </c>
      <c r="Q50" s="2">
        <v>0</v>
      </c>
      <c r="R50" s="2">
        <v>0</v>
      </c>
      <c r="S50" s="2">
        <v>0</v>
      </c>
      <c r="T50" s="2">
        <v>18920</v>
      </c>
      <c r="U50" s="2">
        <v>18920</v>
      </c>
      <c r="V50" s="2">
        <v>291.76</v>
      </c>
    </row>
    <row r="51" spans="1:22" ht="15" hidden="1">
      <c r="A51" s="3">
        <v>10116</v>
      </c>
      <c r="B51" s="3"/>
      <c r="C51" s="5" t="s">
        <v>43</v>
      </c>
      <c r="D51" s="6">
        <v>4000</v>
      </c>
      <c r="E51" s="6"/>
      <c r="F51" s="6">
        <v>0</v>
      </c>
      <c r="G51" s="6">
        <f t="shared" si="0"/>
        <v>0</v>
      </c>
      <c r="H51" s="6" t="e">
        <f t="shared" si="1"/>
        <v>#DIV/0!</v>
      </c>
      <c r="I51" s="6">
        <v>0</v>
      </c>
      <c r="J51" s="6">
        <v>0</v>
      </c>
      <c r="K51" s="6">
        <v>0</v>
      </c>
      <c r="L51" s="6" t="e">
        <f t="shared" si="2"/>
        <v>#DIV/0!</v>
      </c>
      <c r="Q51" s="2">
        <v>0</v>
      </c>
      <c r="R51" s="2">
        <v>0</v>
      </c>
      <c r="S51" s="2">
        <v>0</v>
      </c>
      <c r="T51" s="2">
        <v>4000</v>
      </c>
      <c r="U51" s="2">
        <v>4000</v>
      </c>
      <c r="V51" s="2">
        <v>0</v>
      </c>
    </row>
    <row r="52" spans="1:22" ht="15" hidden="1">
      <c r="A52" s="3">
        <v>10116</v>
      </c>
      <c r="B52" s="3"/>
      <c r="C52" s="5" t="s">
        <v>45</v>
      </c>
      <c r="D52" s="6">
        <v>4000</v>
      </c>
      <c r="E52" s="6"/>
      <c r="F52" s="6">
        <v>0</v>
      </c>
      <c r="G52" s="6">
        <f t="shared" si="0"/>
        <v>0</v>
      </c>
      <c r="H52" s="6" t="e">
        <f t="shared" si="1"/>
        <v>#DIV/0!</v>
      </c>
      <c r="I52" s="6">
        <v>0</v>
      </c>
      <c r="J52" s="6">
        <v>0</v>
      </c>
      <c r="K52" s="6">
        <v>0</v>
      </c>
      <c r="L52" s="6" t="e">
        <f t="shared" si="2"/>
        <v>#DIV/0!</v>
      </c>
      <c r="Q52" s="2">
        <v>0</v>
      </c>
      <c r="R52" s="2">
        <v>0</v>
      </c>
      <c r="S52" s="2">
        <v>0</v>
      </c>
      <c r="T52" s="2">
        <v>4000</v>
      </c>
      <c r="U52" s="2">
        <v>4000</v>
      </c>
      <c r="V52" s="2">
        <v>0</v>
      </c>
    </row>
    <row r="53" spans="1:22" ht="30" hidden="1">
      <c r="A53" s="3">
        <v>10116</v>
      </c>
      <c r="B53" s="3"/>
      <c r="C53" s="5" t="s">
        <v>47</v>
      </c>
      <c r="D53" s="6">
        <v>4000</v>
      </c>
      <c r="E53" s="6"/>
      <c r="F53" s="6">
        <v>0</v>
      </c>
      <c r="G53" s="6">
        <f t="shared" si="0"/>
        <v>0</v>
      </c>
      <c r="H53" s="6" t="e">
        <f t="shared" si="1"/>
        <v>#DIV/0!</v>
      </c>
      <c r="I53" s="6">
        <v>0</v>
      </c>
      <c r="J53" s="6">
        <v>0</v>
      </c>
      <c r="K53" s="6">
        <v>0</v>
      </c>
      <c r="L53" s="6" t="e">
        <f t="shared" si="2"/>
        <v>#DIV/0!</v>
      </c>
      <c r="Q53" s="2">
        <v>0</v>
      </c>
      <c r="R53" s="2">
        <v>0</v>
      </c>
      <c r="S53" s="2">
        <v>0</v>
      </c>
      <c r="T53" s="2">
        <v>4000</v>
      </c>
      <c r="U53" s="2">
        <v>4000</v>
      </c>
      <c r="V53" s="2">
        <v>0</v>
      </c>
    </row>
    <row r="54" spans="1:22" ht="15">
      <c r="A54" s="3">
        <v>70000</v>
      </c>
      <c r="B54" s="3"/>
      <c r="C54" s="5" t="s">
        <v>49</v>
      </c>
      <c r="D54" s="6">
        <v>430719420</v>
      </c>
      <c r="E54" s="6">
        <v>117140639</v>
      </c>
      <c r="F54" s="6">
        <v>113810294.15</v>
      </c>
      <c r="G54" s="6">
        <f t="shared" si="0"/>
        <v>26.423302239309294</v>
      </c>
      <c r="H54" s="6">
        <f t="shared" si="1"/>
        <v>97.15696885518955</v>
      </c>
      <c r="I54" s="6">
        <v>21272355</v>
      </c>
      <c r="J54" s="6">
        <v>24824737.53</v>
      </c>
      <c r="K54" s="6">
        <v>7999934.02</v>
      </c>
      <c r="L54" s="6">
        <f t="shared" si="2"/>
        <v>32.22565398861641</v>
      </c>
      <c r="Q54" s="2">
        <v>0</v>
      </c>
      <c r="R54" s="2">
        <v>4698896.84</v>
      </c>
      <c r="S54" s="2">
        <v>3301037.18</v>
      </c>
      <c r="T54" s="2">
        <v>451991775</v>
      </c>
      <c r="U54" s="2">
        <v>455544157.53</v>
      </c>
      <c r="V54" s="2">
        <v>121810228.17</v>
      </c>
    </row>
    <row r="55" spans="1:22" ht="15" hidden="1">
      <c r="A55" s="3">
        <v>70000</v>
      </c>
      <c r="B55" s="3"/>
      <c r="C55" s="5" t="s">
        <v>3</v>
      </c>
      <c r="D55" s="6">
        <v>430719420</v>
      </c>
      <c r="E55" s="6"/>
      <c r="F55" s="6">
        <v>113810294.15</v>
      </c>
      <c r="G55" s="6">
        <f t="shared" si="0"/>
        <v>26.423302239309294</v>
      </c>
      <c r="H55" s="6" t="e">
        <f t="shared" si="1"/>
        <v>#DIV/0!</v>
      </c>
      <c r="I55" s="6">
        <v>20813878</v>
      </c>
      <c r="J55" s="6">
        <v>23357154.71</v>
      </c>
      <c r="K55" s="6">
        <v>6942082.55</v>
      </c>
      <c r="L55" s="6">
        <f t="shared" si="2"/>
        <v>29.721439260013362</v>
      </c>
      <c r="Q55" s="2">
        <v>0</v>
      </c>
      <c r="R55" s="2">
        <v>4639262.72</v>
      </c>
      <c r="S55" s="2">
        <v>2302819.83</v>
      </c>
      <c r="T55" s="2">
        <v>451533298</v>
      </c>
      <c r="U55" s="2">
        <v>454076574.71</v>
      </c>
      <c r="V55" s="2">
        <v>120752376.7</v>
      </c>
    </row>
    <row r="56" spans="1:22" ht="15" hidden="1">
      <c r="A56" s="3">
        <v>70000</v>
      </c>
      <c r="B56" s="3"/>
      <c r="C56" s="5" t="s">
        <v>5</v>
      </c>
      <c r="D56" s="6">
        <v>424363048</v>
      </c>
      <c r="E56" s="6"/>
      <c r="F56" s="6">
        <v>113720557.81</v>
      </c>
      <c r="G56" s="6">
        <f t="shared" si="0"/>
        <v>26.79794066565381</v>
      </c>
      <c r="H56" s="6" t="e">
        <f t="shared" si="1"/>
        <v>#DIV/0!</v>
      </c>
      <c r="I56" s="6">
        <v>20813878</v>
      </c>
      <c r="J56" s="6">
        <v>23357154.71</v>
      </c>
      <c r="K56" s="6">
        <v>6942082.55</v>
      </c>
      <c r="L56" s="6">
        <f t="shared" si="2"/>
        <v>29.721439260013362</v>
      </c>
      <c r="Q56" s="2">
        <v>0</v>
      </c>
      <c r="R56" s="2">
        <v>4639262.72</v>
      </c>
      <c r="S56" s="2">
        <v>2302819.83</v>
      </c>
      <c r="T56" s="2">
        <v>445176926</v>
      </c>
      <c r="U56" s="2">
        <v>447720202.71</v>
      </c>
      <c r="V56" s="2">
        <v>120662640.36</v>
      </c>
    </row>
    <row r="57" spans="1:22" ht="30" hidden="1">
      <c r="A57" s="3">
        <v>70000</v>
      </c>
      <c r="B57" s="3"/>
      <c r="C57" s="5" t="s">
        <v>7</v>
      </c>
      <c r="D57" s="6">
        <v>254103695</v>
      </c>
      <c r="E57" s="6"/>
      <c r="F57" s="6">
        <v>59106546.25</v>
      </c>
      <c r="G57" s="6">
        <f t="shared" si="0"/>
        <v>23.26079762437142</v>
      </c>
      <c r="H57" s="6" t="e">
        <f t="shared" si="1"/>
        <v>#DIV/0!</v>
      </c>
      <c r="I57" s="6">
        <v>4137258</v>
      </c>
      <c r="J57" s="6">
        <v>4136169</v>
      </c>
      <c r="K57" s="6">
        <v>898736.44</v>
      </c>
      <c r="L57" s="6">
        <f t="shared" si="2"/>
        <v>21.728716597411758</v>
      </c>
      <c r="Q57" s="2">
        <v>0</v>
      </c>
      <c r="R57" s="2">
        <v>898736.44</v>
      </c>
      <c r="S57" s="2">
        <v>0</v>
      </c>
      <c r="T57" s="2">
        <v>258240953</v>
      </c>
      <c r="U57" s="2">
        <v>258239864</v>
      </c>
      <c r="V57" s="2">
        <v>60005282.69</v>
      </c>
    </row>
    <row r="58" spans="1:22" ht="15" hidden="1">
      <c r="A58" s="3">
        <v>70000</v>
      </c>
      <c r="B58" s="3"/>
      <c r="C58" s="5" t="s">
        <v>9</v>
      </c>
      <c r="D58" s="6">
        <v>254103695</v>
      </c>
      <c r="E58" s="6"/>
      <c r="F58" s="6">
        <v>59106546.25</v>
      </c>
      <c r="G58" s="6">
        <f t="shared" si="0"/>
        <v>23.26079762437142</v>
      </c>
      <c r="H58" s="6" t="e">
        <f t="shared" si="1"/>
        <v>#DIV/0!</v>
      </c>
      <c r="I58" s="6">
        <v>4137258</v>
      </c>
      <c r="J58" s="6">
        <v>4136169</v>
      </c>
      <c r="K58" s="6">
        <v>898736.44</v>
      </c>
      <c r="L58" s="6">
        <f t="shared" si="2"/>
        <v>21.728716597411758</v>
      </c>
      <c r="Q58" s="2">
        <v>0</v>
      </c>
      <c r="R58" s="2">
        <v>898736.44</v>
      </c>
      <c r="S58" s="2">
        <v>0</v>
      </c>
      <c r="T58" s="2">
        <v>258240953</v>
      </c>
      <c r="U58" s="2">
        <v>258239864</v>
      </c>
      <c r="V58" s="2">
        <v>60005282.69</v>
      </c>
    </row>
    <row r="59" spans="1:22" ht="15" hidden="1">
      <c r="A59" s="3">
        <v>70000</v>
      </c>
      <c r="B59" s="3"/>
      <c r="C59" s="5" t="s">
        <v>11</v>
      </c>
      <c r="D59" s="6">
        <v>91847135</v>
      </c>
      <c r="E59" s="6"/>
      <c r="F59" s="6">
        <v>21497723.95</v>
      </c>
      <c r="G59" s="6">
        <f t="shared" si="0"/>
        <v>23.40598207009941</v>
      </c>
      <c r="H59" s="6" t="e">
        <f t="shared" si="1"/>
        <v>#DIV/0!</v>
      </c>
      <c r="I59" s="6">
        <v>1497686</v>
      </c>
      <c r="J59" s="6">
        <v>1497819.64</v>
      </c>
      <c r="K59" s="6">
        <v>329403.92</v>
      </c>
      <c r="L59" s="6">
        <f t="shared" si="2"/>
        <v>21.992228650440182</v>
      </c>
      <c r="Q59" s="2">
        <v>0</v>
      </c>
      <c r="R59" s="2">
        <v>329403.92</v>
      </c>
      <c r="S59" s="2">
        <v>0</v>
      </c>
      <c r="T59" s="2">
        <v>93344821</v>
      </c>
      <c r="U59" s="2">
        <v>93344954.64</v>
      </c>
      <c r="V59" s="2">
        <v>21827127.87</v>
      </c>
    </row>
    <row r="60" spans="1:22" ht="45" hidden="1">
      <c r="A60" s="3">
        <v>70000</v>
      </c>
      <c r="B60" s="3"/>
      <c r="C60" s="5" t="s">
        <v>13</v>
      </c>
      <c r="D60" s="6">
        <v>30499313</v>
      </c>
      <c r="E60" s="6"/>
      <c r="F60" s="6">
        <v>6564397.77</v>
      </c>
      <c r="G60" s="6">
        <f t="shared" si="0"/>
        <v>21.523100438360693</v>
      </c>
      <c r="H60" s="6" t="e">
        <f t="shared" si="1"/>
        <v>#DIV/0!</v>
      </c>
      <c r="I60" s="6">
        <v>14641174</v>
      </c>
      <c r="J60" s="6">
        <v>17016515.64</v>
      </c>
      <c r="K60" s="6">
        <v>5548458.14</v>
      </c>
      <c r="L60" s="6">
        <f t="shared" si="2"/>
        <v>32.606311758427644</v>
      </c>
      <c r="Q60" s="2">
        <v>0</v>
      </c>
      <c r="R60" s="2">
        <v>3252563.56</v>
      </c>
      <c r="S60" s="2">
        <v>2295894.58</v>
      </c>
      <c r="T60" s="2">
        <v>45140487</v>
      </c>
      <c r="U60" s="2">
        <v>47515828.64</v>
      </c>
      <c r="V60" s="2">
        <v>12112855.91</v>
      </c>
    </row>
    <row r="61" spans="1:22" ht="30" hidden="1">
      <c r="A61" s="3">
        <v>70000</v>
      </c>
      <c r="B61" s="3"/>
      <c r="C61" s="5" t="s">
        <v>15</v>
      </c>
      <c r="D61" s="6">
        <v>852926</v>
      </c>
      <c r="E61" s="6"/>
      <c r="F61" s="6">
        <v>24504.62</v>
      </c>
      <c r="G61" s="6">
        <f t="shared" si="0"/>
        <v>2.8730065679789334</v>
      </c>
      <c r="H61" s="6" t="e">
        <f t="shared" si="1"/>
        <v>#DIV/0!</v>
      </c>
      <c r="I61" s="6">
        <v>1295812</v>
      </c>
      <c r="J61" s="6">
        <v>2999007.98</v>
      </c>
      <c r="K61" s="6">
        <v>1788606.46</v>
      </c>
      <c r="L61" s="6">
        <f t="shared" si="2"/>
        <v>59.63993666999179</v>
      </c>
      <c r="Q61" s="2">
        <v>0</v>
      </c>
      <c r="R61" s="2">
        <v>108638.46</v>
      </c>
      <c r="S61" s="2">
        <v>1679968</v>
      </c>
      <c r="T61" s="2">
        <v>2148738</v>
      </c>
      <c r="U61" s="2">
        <v>3851933.98</v>
      </c>
      <c r="V61" s="2">
        <v>1813111.08</v>
      </c>
    </row>
    <row r="62" spans="1:22" ht="30" hidden="1">
      <c r="A62" s="3">
        <v>70000</v>
      </c>
      <c r="B62" s="3"/>
      <c r="C62" s="5" t="s">
        <v>51</v>
      </c>
      <c r="D62" s="6">
        <v>24243</v>
      </c>
      <c r="E62" s="6"/>
      <c r="F62" s="6">
        <v>1473.33</v>
      </c>
      <c r="G62" s="6">
        <f t="shared" si="0"/>
        <v>6.077341913129563</v>
      </c>
      <c r="H62" s="6" t="e">
        <f t="shared" si="1"/>
        <v>#DIV/0!</v>
      </c>
      <c r="I62" s="6">
        <v>6678</v>
      </c>
      <c r="J62" s="6">
        <v>24995.1</v>
      </c>
      <c r="K62" s="6">
        <v>12066.49</v>
      </c>
      <c r="L62" s="6">
        <f t="shared" si="2"/>
        <v>48.27542198270861</v>
      </c>
      <c r="Q62" s="2">
        <v>0</v>
      </c>
      <c r="R62" s="2">
        <v>200</v>
      </c>
      <c r="S62" s="2">
        <v>11866.49</v>
      </c>
      <c r="T62" s="2">
        <v>30921</v>
      </c>
      <c r="U62" s="2">
        <v>49238.1</v>
      </c>
      <c r="V62" s="2">
        <v>13539.82</v>
      </c>
    </row>
    <row r="63" spans="1:22" ht="15" hidden="1">
      <c r="A63" s="3">
        <v>70000</v>
      </c>
      <c r="B63" s="3"/>
      <c r="C63" s="5" t="s">
        <v>53</v>
      </c>
      <c r="D63" s="6">
        <v>26622474</v>
      </c>
      <c r="E63" s="6"/>
      <c r="F63" s="6">
        <v>6135940.72</v>
      </c>
      <c r="G63" s="6">
        <f t="shared" si="0"/>
        <v>23.047973377680826</v>
      </c>
      <c r="H63" s="6" t="e">
        <f t="shared" si="1"/>
        <v>#DIV/0!</v>
      </c>
      <c r="I63" s="6">
        <v>11890062</v>
      </c>
      <c r="J63" s="6">
        <v>11986528.79</v>
      </c>
      <c r="K63" s="6">
        <v>2975358.22</v>
      </c>
      <c r="L63" s="6">
        <f t="shared" si="2"/>
        <v>24.822517612290326</v>
      </c>
      <c r="Q63" s="2">
        <v>0</v>
      </c>
      <c r="R63" s="2">
        <v>2884552.73</v>
      </c>
      <c r="S63" s="2">
        <v>90805.49</v>
      </c>
      <c r="T63" s="2">
        <v>38512536</v>
      </c>
      <c r="U63" s="2">
        <v>38609002.79</v>
      </c>
      <c r="V63" s="2">
        <v>9111298.94</v>
      </c>
    </row>
    <row r="64" spans="1:22" ht="15" hidden="1">
      <c r="A64" s="3">
        <v>70000</v>
      </c>
      <c r="B64" s="3"/>
      <c r="C64" s="5" t="s">
        <v>55</v>
      </c>
      <c r="D64" s="6">
        <v>15924</v>
      </c>
      <c r="E64" s="6"/>
      <c r="F64" s="6">
        <v>0</v>
      </c>
      <c r="G64" s="6">
        <f t="shared" si="0"/>
        <v>0</v>
      </c>
      <c r="H64" s="6" t="e">
        <f t="shared" si="1"/>
        <v>#DIV/0!</v>
      </c>
      <c r="I64" s="6">
        <v>15029</v>
      </c>
      <c r="J64" s="6">
        <v>90037.45</v>
      </c>
      <c r="K64" s="6">
        <v>68809.69</v>
      </c>
      <c r="L64" s="6">
        <f t="shared" si="2"/>
        <v>76.42341048086102</v>
      </c>
      <c r="Q64" s="2">
        <v>0</v>
      </c>
      <c r="R64" s="2">
        <v>0</v>
      </c>
      <c r="S64" s="2">
        <v>68809.69</v>
      </c>
      <c r="T64" s="2">
        <v>30953</v>
      </c>
      <c r="U64" s="2">
        <v>105961.45</v>
      </c>
      <c r="V64" s="2">
        <v>68809.69</v>
      </c>
    </row>
    <row r="65" spans="1:22" ht="30" hidden="1">
      <c r="A65" s="3">
        <v>70000</v>
      </c>
      <c r="B65" s="3"/>
      <c r="C65" s="5" t="s">
        <v>17</v>
      </c>
      <c r="D65" s="6">
        <v>433341</v>
      </c>
      <c r="E65" s="6"/>
      <c r="F65" s="6">
        <v>70897.21</v>
      </c>
      <c r="G65" s="6">
        <f t="shared" si="0"/>
        <v>16.36060515852412</v>
      </c>
      <c r="H65" s="6" t="e">
        <f t="shared" si="1"/>
        <v>#DIV/0!</v>
      </c>
      <c r="I65" s="6">
        <v>97783</v>
      </c>
      <c r="J65" s="6">
        <v>117975.05</v>
      </c>
      <c r="K65" s="6">
        <v>38876.01</v>
      </c>
      <c r="L65" s="6">
        <f t="shared" si="2"/>
        <v>32.952738735859825</v>
      </c>
      <c r="Q65" s="2">
        <v>0</v>
      </c>
      <c r="R65" s="2">
        <v>19003.5</v>
      </c>
      <c r="S65" s="2">
        <v>19872.51</v>
      </c>
      <c r="T65" s="2">
        <v>531124</v>
      </c>
      <c r="U65" s="2">
        <v>551316.05</v>
      </c>
      <c r="V65" s="2">
        <v>109773.22</v>
      </c>
    </row>
    <row r="66" spans="1:22" ht="15" hidden="1">
      <c r="A66" s="3">
        <v>70000</v>
      </c>
      <c r="B66" s="3"/>
      <c r="C66" s="5" t="s">
        <v>19</v>
      </c>
      <c r="D66" s="6">
        <v>7008</v>
      </c>
      <c r="E66" s="6"/>
      <c r="F66" s="6">
        <v>0.48</v>
      </c>
      <c r="G66" s="6">
        <f t="shared" si="0"/>
        <v>0.00684931506849315</v>
      </c>
      <c r="H66" s="6" t="e">
        <f t="shared" si="1"/>
        <v>#DIV/0!</v>
      </c>
      <c r="I66" s="6">
        <v>0</v>
      </c>
      <c r="J66" s="6">
        <v>0</v>
      </c>
      <c r="K66" s="6">
        <v>0</v>
      </c>
      <c r="L66" s="6" t="e">
        <f t="shared" si="2"/>
        <v>#DIV/0!</v>
      </c>
      <c r="Q66" s="2">
        <v>0</v>
      </c>
      <c r="R66" s="2">
        <v>0</v>
      </c>
      <c r="S66" s="2">
        <v>0</v>
      </c>
      <c r="T66" s="2">
        <v>7008</v>
      </c>
      <c r="U66" s="2">
        <v>7008</v>
      </c>
      <c r="V66" s="2">
        <v>0.48</v>
      </c>
    </row>
    <row r="67" spans="1:22" ht="45" hidden="1">
      <c r="A67" s="3">
        <v>70000</v>
      </c>
      <c r="B67" s="3"/>
      <c r="C67" s="5" t="s">
        <v>21</v>
      </c>
      <c r="D67" s="6">
        <v>643026</v>
      </c>
      <c r="E67" s="6"/>
      <c r="F67" s="6">
        <v>25831.72</v>
      </c>
      <c r="G67" s="6">
        <f t="shared" si="0"/>
        <v>4.01721236777362</v>
      </c>
      <c r="H67" s="6" t="e">
        <f t="shared" si="1"/>
        <v>#DIV/0!</v>
      </c>
      <c r="I67" s="6">
        <v>777395</v>
      </c>
      <c r="J67" s="6">
        <v>1072473.07</v>
      </c>
      <c r="K67" s="6">
        <v>408939.78</v>
      </c>
      <c r="L67" s="6">
        <f t="shared" si="2"/>
        <v>38.13054065777148</v>
      </c>
      <c r="Q67" s="2">
        <v>0</v>
      </c>
      <c r="R67" s="2">
        <v>95037.55</v>
      </c>
      <c r="S67" s="2">
        <v>313902.23</v>
      </c>
      <c r="T67" s="2">
        <v>1420421</v>
      </c>
      <c r="U67" s="2">
        <v>1715499.07</v>
      </c>
      <c r="V67" s="2">
        <v>434771.5</v>
      </c>
    </row>
    <row r="68" spans="1:22" ht="15" hidden="1">
      <c r="A68" s="3">
        <v>70000</v>
      </c>
      <c r="B68" s="3"/>
      <c r="C68" s="5" t="s">
        <v>23</v>
      </c>
      <c r="D68" s="6">
        <v>623967</v>
      </c>
      <c r="E68" s="6"/>
      <c r="F68" s="6">
        <v>133929.51</v>
      </c>
      <c r="G68" s="6">
        <f t="shared" si="0"/>
        <v>21.464197625835986</v>
      </c>
      <c r="H68" s="6" t="e">
        <f t="shared" si="1"/>
        <v>#DIV/0!</v>
      </c>
      <c r="I68" s="6">
        <v>58069</v>
      </c>
      <c r="J68" s="6">
        <v>74250.23</v>
      </c>
      <c r="K68" s="6">
        <v>22656.71</v>
      </c>
      <c r="L68" s="6">
        <f t="shared" si="2"/>
        <v>30.513993020627684</v>
      </c>
      <c r="Q68" s="2">
        <v>0</v>
      </c>
      <c r="R68" s="2">
        <v>11177.97</v>
      </c>
      <c r="S68" s="2">
        <v>11478.74</v>
      </c>
      <c r="T68" s="2">
        <v>682036</v>
      </c>
      <c r="U68" s="2">
        <v>698217.23</v>
      </c>
      <c r="V68" s="2">
        <v>156586.22</v>
      </c>
    </row>
    <row r="69" spans="1:22" ht="15" hidden="1">
      <c r="A69" s="3">
        <v>70000</v>
      </c>
      <c r="B69" s="3"/>
      <c r="C69" s="5" t="s">
        <v>25</v>
      </c>
      <c r="D69" s="6">
        <v>1276404</v>
      </c>
      <c r="E69" s="6"/>
      <c r="F69" s="6">
        <v>171820.18</v>
      </c>
      <c r="G69" s="6">
        <f t="shared" si="0"/>
        <v>13.461269315984595</v>
      </c>
      <c r="H69" s="6" t="e">
        <f t="shared" si="1"/>
        <v>#DIV/0!</v>
      </c>
      <c r="I69" s="6">
        <v>500346</v>
      </c>
      <c r="J69" s="6">
        <v>651247.97</v>
      </c>
      <c r="K69" s="6">
        <v>233144.78</v>
      </c>
      <c r="L69" s="6">
        <f t="shared" si="2"/>
        <v>35.79969393225134</v>
      </c>
      <c r="Q69" s="2">
        <v>0</v>
      </c>
      <c r="R69" s="2">
        <v>133953.35</v>
      </c>
      <c r="S69" s="2">
        <v>99191.43</v>
      </c>
      <c r="T69" s="2">
        <v>1776750</v>
      </c>
      <c r="U69" s="2">
        <v>1927651.97</v>
      </c>
      <c r="V69" s="2">
        <v>404964.96</v>
      </c>
    </row>
    <row r="70" spans="1:22" ht="15" hidden="1">
      <c r="A70" s="3">
        <v>70000</v>
      </c>
      <c r="B70" s="3"/>
      <c r="C70" s="5" t="s">
        <v>27</v>
      </c>
      <c r="D70" s="6">
        <v>52282</v>
      </c>
      <c r="E70" s="6"/>
      <c r="F70" s="6">
        <v>705</v>
      </c>
      <c r="G70" s="6">
        <f t="shared" si="0"/>
        <v>1.3484564477257948</v>
      </c>
      <c r="H70" s="6" t="e">
        <f t="shared" si="1"/>
        <v>#DIV/0!</v>
      </c>
      <c r="I70" s="6">
        <v>13867</v>
      </c>
      <c r="J70" s="6">
        <v>13867</v>
      </c>
      <c r="K70" s="6">
        <v>764</v>
      </c>
      <c r="L70" s="6">
        <f t="shared" si="2"/>
        <v>5.509482945121511</v>
      </c>
      <c r="Q70" s="2">
        <v>0</v>
      </c>
      <c r="R70" s="2">
        <v>764</v>
      </c>
      <c r="S70" s="2">
        <v>0</v>
      </c>
      <c r="T70" s="2">
        <v>66149</v>
      </c>
      <c r="U70" s="2">
        <v>66149</v>
      </c>
      <c r="V70" s="2">
        <v>1469</v>
      </c>
    </row>
    <row r="71" spans="1:22" ht="30" hidden="1">
      <c r="A71" s="3">
        <v>70000</v>
      </c>
      <c r="B71" s="3"/>
      <c r="C71" s="5" t="s">
        <v>29</v>
      </c>
      <c r="D71" s="6">
        <v>47837653</v>
      </c>
      <c r="E71" s="6"/>
      <c r="F71" s="6">
        <v>26551184.84</v>
      </c>
      <c r="G71" s="6">
        <f aca="true" t="shared" si="3" ref="G71:G134">F71/D71*100</f>
        <v>55.50269123779965</v>
      </c>
      <c r="H71" s="6" t="e">
        <f aca="true" t="shared" si="4" ref="H71:H134">F71/E71*100</f>
        <v>#DIV/0!</v>
      </c>
      <c r="I71" s="6">
        <v>515893</v>
      </c>
      <c r="J71" s="6">
        <v>674223.43</v>
      </c>
      <c r="K71" s="6">
        <v>154160.05</v>
      </c>
      <c r="L71" s="6">
        <f aca="true" t="shared" si="5" ref="L71:L134">K71/J71*100</f>
        <v>22.864831321569465</v>
      </c>
      <c r="Q71" s="2">
        <v>0</v>
      </c>
      <c r="R71" s="2">
        <v>147234.8</v>
      </c>
      <c r="S71" s="2">
        <v>6925.25</v>
      </c>
      <c r="T71" s="2">
        <v>48353546</v>
      </c>
      <c r="U71" s="2">
        <v>48511876.43</v>
      </c>
      <c r="V71" s="2">
        <v>26705344.89</v>
      </c>
    </row>
    <row r="72" spans="1:22" ht="15" hidden="1">
      <c r="A72" s="3">
        <v>70000</v>
      </c>
      <c r="B72" s="3"/>
      <c r="C72" s="5" t="s">
        <v>31</v>
      </c>
      <c r="D72" s="6">
        <v>32972470</v>
      </c>
      <c r="E72" s="6"/>
      <c r="F72" s="6">
        <v>21960801.57</v>
      </c>
      <c r="G72" s="6">
        <f t="shared" si="3"/>
        <v>66.6034469665148</v>
      </c>
      <c r="H72" s="6" t="e">
        <f t="shared" si="4"/>
        <v>#DIV/0!</v>
      </c>
      <c r="I72" s="6">
        <v>315704</v>
      </c>
      <c r="J72" s="6">
        <v>356833.71</v>
      </c>
      <c r="K72" s="6">
        <v>73794.67</v>
      </c>
      <c r="L72" s="6">
        <f t="shared" si="5"/>
        <v>20.68040881003087</v>
      </c>
      <c r="Q72" s="2">
        <v>0</v>
      </c>
      <c r="R72" s="2">
        <v>73794.67</v>
      </c>
      <c r="S72" s="2">
        <v>0</v>
      </c>
      <c r="T72" s="2">
        <v>33288174</v>
      </c>
      <c r="U72" s="2">
        <v>33329303.71</v>
      </c>
      <c r="V72" s="2">
        <v>22034596.24</v>
      </c>
    </row>
    <row r="73" spans="1:22" ht="30" hidden="1">
      <c r="A73" s="3">
        <v>70000</v>
      </c>
      <c r="B73" s="3"/>
      <c r="C73" s="5" t="s">
        <v>33</v>
      </c>
      <c r="D73" s="6">
        <v>3261158</v>
      </c>
      <c r="E73" s="6"/>
      <c r="F73" s="6">
        <v>858353.68</v>
      </c>
      <c r="G73" s="6">
        <f t="shared" si="3"/>
        <v>26.320518049110163</v>
      </c>
      <c r="H73" s="6" t="e">
        <f t="shared" si="4"/>
        <v>#DIV/0!</v>
      </c>
      <c r="I73" s="6">
        <v>60784</v>
      </c>
      <c r="J73" s="6">
        <v>70884.4</v>
      </c>
      <c r="K73" s="6">
        <v>15127.65</v>
      </c>
      <c r="L73" s="6">
        <f t="shared" si="5"/>
        <v>21.3412965335109</v>
      </c>
      <c r="Q73" s="2">
        <v>0</v>
      </c>
      <c r="R73" s="2">
        <v>15127.65</v>
      </c>
      <c r="S73" s="2">
        <v>0</v>
      </c>
      <c r="T73" s="2">
        <v>3321942</v>
      </c>
      <c r="U73" s="2">
        <v>3332042.4</v>
      </c>
      <c r="V73" s="2">
        <v>873481.33</v>
      </c>
    </row>
    <row r="74" spans="1:22" ht="15" hidden="1">
      <c r="A74" s="3">
        <v>70000</v>
      </c>
      <c r="B74" s="3"/>
      <c r="C74" s="5" t="s">
        <v>35</v>
      </c>
      <c r="D74" s="6">
        <v>8420344</v>
      </c>
      <c r="E74" s="6"/>
      <c r="F74" s="6">
        <v>2729688.15</v>
      </c>
      <c r="G74" s="6">
        <f t="shared" si="3"/>
        <v>32.41777473699411</v>
      </c>
      <c r="H74" s="6" t="e">
        <f t="shared" si="4"/>
        <v>#DIV/0!</v>
      </c>
      <c r="I74" s="6">
        <v>101866</v>
      </c>
      <c r="J74" s="6">
        <v>195977.64</v>
      </c>
      <c r="K74" s="6">
        <v>52985.93</v>
      </c>
      <c r="L74" s="6">
        <f t="shared" si="5"/>
        <v>27.036722148506325</v>
      </c>
      <c r="Q74" s="2">
        <v>0</v>
      </c>
      <c r="R74" s="2">
        <v>52985.93</v>
      </c>
      <c r="S74" s="2">
        <v>0</v>
      </c>
      <c r="T74" s="2">
        <v>8522210</v>
      </c>
      <c r="U74" s="2">
        <v>8616321.64</v>
      </c>
      <c r="V74" s="2">
        <v>2782674.08</v>
      </c>
    </row>
    <row r="75" spans="1:22" ht="15" hidden="1">
      <c r="A75" s="3">
        <v>70000</v>
      </c>
      <c r="B75" s="3"/>
      <c r="C75" s="5" t="s">
        <v>57</v>
      </c>
      <c r="D75" s="6">
        <v>1075172</v>
      </c>
      <c r="E75" s="6"/>
      <c r="F75" s="6">
        <v>751576.6</v>
      </c>
      <c r="G75" s="6">
        <f t="shared" si="3"/>
        <v>69.902917858724</v>
      </c>
      <c r="H75" s="6" t="e">
        <f t="shared" si="4"/>
        <v>#DIV/0!</v>
      </c>
      <c r="I75" s="6">
        <v>31747</v>
      </c>
      <c r="J75" s="6">
        <v>31747</v>
      </c>
      <c r="K75" s="6">
        <v>814.76</v>
      </c>
      <c r="L75" s="6">
        <f t="shared" si="5"/>
        <v>2.566415724320408</v>
      </c>
      <c r="Q75" s="2">
        <v>0</v>
      </c>
      <c r="R75" s="2">
        <v>814.76</v>
      </c>
      <c r="S75" s="2">
        <v>0</v>
      </c>
      <c r="T75" s="2">
        <v>1106919</v>
      </c>
      <c r="U75" s="2">
        <v>1106919</v>
      </c>
      <c r="V75" s="2">
        <v>752391.36</v>
      </c>
    </row>
    <row r="76" spans="1:22" ht="15" hidden="1">
      <c r="A76" s="3">
        <v>70000</v>
      </c>
      <c r="B76" s="3"/>
      <c r="C76" s="5" t="s">
        <v>37</v>
      </c>
      <c r="D76" s="6">
        <v>1303585</v>
      </c>
      <c r="E76" s="6"/>
      <c r="F76" s="6">
        <v>250764.84</v>
      </c>
      <c r="G76" s="6">
        <f t="shared" si="3"/>
        <v>19.236554578335895</v>
      </c>
      <c r="H76" s="6" t="e">
        <f t="shared" si="4"/>
        <v>#DIV/0!</v>
      </c>
      <c r="I76" s="6">
        <v>5792</v>
      </c>
      <c r="J76" s="6">
        <v>18780.68</v>
      </c>
      <c r="K76" s="6">
        <v>11437.04</v>
      </c>
      <c r="L76" s="6">
        <f t="shared" si="5"/>
        <v>60.89790146043701</v>
      </c>
      <c r="Q76" s="2">
        <v>0</v>
      </c>
      <c r="R76" s="2">
        <v>4511.79</v>
      </c>
      <c r="S76" s="2">
        <v>6925.25</v>
      </c>
      <c r="T76" s="2">
        <v>1309377</v>
      </c>
      <c r="U76" s="2">
        <v>1322365.68</v>
      </c>
      <c r="V76" s="2">
        <v>262201.88</v>
      </c>
    </row>
    <row r="77" spans="1:22" ht="15" hidden="1">
      <c r="A77" s="3">
        <v>70000</v>
      </c>
      <c r="B77" s="3"/>
      <c r="C77" s="5" t="s">
        <v>59</v>
      </c>
      <c r="D77" s="6">
        <v>804924</v>
      </c>
      <c r="E77" s="6"/>
      <c r="F77" s="6">
        <v>0</v>
      </c>
      <c r="G77" s="6">
        <f t="shared" si="3"/>
        <v>0</v>
      </c>
      <c r="H77" s="6" t="e">
        <f t="shared" si="4"/>
        <v>#DIV/0!</v>
      </c>
      <c r="I77" s="6">
        <v>0</v>
      </c>
      <c r="J77" s="6">
        <v>0</v>
      </c>
      <c r="K77" s="6">
        <v>0</v>
      </c>
      <c r="L77" s="6" t="e">
        <f t="shared" si="5"/>
        <v>#DIV/0!</v>
      </c>
      <c r="Q77" s="2">
        <v>0</v>
      </c>
      <c r="R77" s="2">
        <v>0</v>
      </c>
      <c r="S77" s="2">
        <v>0</v>
      </c>
      <c r="T77" s="2">
        <v>804924</v>
      </c>
      <c r="U77" s="2">
        <v>804924</v>
      </c>
      <c r="V77" s="2">
        <v>0</v>
      </c>
    </row>
    <row r="78" spans="1:22" ht="30" hidden="1">
      <c r="A78" s="3">
        <v>70000</v>
      </c>
      <c r="B78" s="3"/>
      <c r="C78" s="5" t="s">
        <v>39</v>
      </c>
      <c r="D78" s="6">
        <v>22970</v>
      </c>
      <c r="E78" s="6"/>
      <c r="F78" s="6">
        <v>0</v>
      </c>
      <c r="G78" s="6">
        <f t="shared" si="3"/>
        <v>0</v>
      </c>
      <c r="H78" s="6" t="e">
        <f t="shared" si="4"/>
        <v>#DIV/0!</v>
      </c>
      <c r="I78" s="6">
        <v>8000</v>
      </c>
      <c r="J78" s="6">
        <v>18560</v>
      </c>
      <c r="K78" s="6">
        <v>10560</v>
      </c>
      <c r="L78" s="6">
        <f t="shared" si="5"/>
        <v>56.896551724137936</v>
      </c>
      <c r="Q78" s="2">
        <v>0</v>
      </c>
      <c r="R78" s="2">
        <v>10560</v>
      </c>
      <c r="S78" s="2">
        <v>0</v>
      </c>
      <c r="T78" s="2">
        <v>30970</v>
      </c>
      <c r="U78" s="2">
        <v>41530</v>
      </c>
      <c r="V78" s="2">
        <v>10560</v>
      </c>
    </row>
    <row r="79" spans="1:22" ht="45" hidden="1">
      <c r="A79" s="3">
        <v>70000</v>
      </c>
      <c r="B79" s="3"/>
      <c r="C79" s="5" t="s">
        <v>41</v>
      </c>
      <c r="D79" s="6">
        <v>22970</v>
      </c>
      <c r="E79" s="6"/>
      <c r="F79" s="6">
        <v>0</v>
      </c>
      <c r="G79" s="6">
        <f t="shared" si="3"/>
        <v>0</v>
      </c>
      <c r="H79" s="6" t="e">
        <f t="shared" si="4"/>
        <v>#DIV/0!</v>
      </c>
      <c r="I79" s="6">
        <v>8000</v>
      </c>
      <c r="J79" s="6">
        <v>18560</v>
      </c>
      <c r="K79" s="6">
        <v>10560</v>
      </c>
      <c r="L79" s="6">
        <f t="shared" si="5"/>
        <v>56.896551724137936</v>
      </c>
      <c r="Q79" s="2">
        <v>0</v>
      </c>
      <c r="R79" s="2">
        <v>10560</v>
      </c>
      <c r="S79" s="2">
        <v>0</v>
      </c>
      <c r="T79" s="2">
        <v>30970</v>
      </c>
      <c r="U79" s="2">
        <v>41530</v>
      </c>
      <c r="V79" s="2">
        <v>10560</v>
      </c>
    </row>
    <row r="80" spans="1:22" ht="15" hidden="1">
      <c r="A80" s="3">
        <v>70000</v>
      </c>
      <c r="B80" s="3"/>
      <c r="C80" s="5" t="s">
        <v>61</v>
      </c>
      <c r="D80" s="6">
        <v>6356372</v>
      </c>
      <c r="E80" s="6"/>
      <c r="F80" s="6">
        <v>89736.34</v>
      </c>
      <c r="G80" s="6">
        <f t="shared" si="3"/>
        <v>1.4117540634814953</v>
      </c>
      <c r="H80" s="6" t="e">
        <f t="shared" si="4"/>
        <v>#DIV/0!</v>
      </c>
      <c r="I80" s="6">
        <v>0</v>
      </c>
      <c r="J80" s="6">
        <v>0</v>
      </c>
      <c r="K80" s="6">
        <v>0</v>
      </c>
      <c r="L80" s="6" t="e">
        <f t="shared" si="5"/>
        <v>#DIV/0!</v>
      </c>
      <c r="Q80" s="2">
        <v>0</v>
      </c>
      <c r="R80" s="2">
        <v>0</v>
      </c>
      <c r="S80" s="2">
        <v>0</v>
      </c>
      <c r="T80" s="2">
        <v>6356372</v>
      </c>
      <c r="U80" s="2">
        <v>6356372</v>
      </c>
      <c r="V80" s="2">
        <v>89736.34</v>
      </c>
    </row>
    <row r="81" spans="1:22" ht="15" hidden="1">
      <c r="A81" s="3">
        <v>70000</v>
      </c>
      <c r="B81" s="3"/>
      <c r="C81" s="5" t="s">
        <v>63</v>
      </c>
      <c r="D81" s="6">
        <v>6356372</v>
      </c>
      <c r="E81" s="6"/>
      <c r="F81" s="6">
        <v>89736.34</v>
      </c>
      <c r="G81" s="6">
        <f t="shared" si="3"/>
        <v>1.4117540634814953</v>
      </c>
      <c r="H81" s="6" t="e">
        <f t="shared" si="4"/>
        <v>#DIV/0!</v>
      </c>
      <c r="I81" s="6">
        <v>0</v>
      </c>
      <c r="J81" s="6">
        <v>0</v>
      </c>
      <c r="K81" s="6">
        <v>0</v>
      </c>
      <c r="L81" s="6" t="e">
        <f t="shared" si="5"/>
        <v>#DIV/0!</v>
      </c>
      <c r="Q81" s="2">
        <v>0</v>
      </c>
      <c r="R81" s="2">
        <v>0</v>
      </c>
      <c r="S81" s="2">
        <v>0</v>
      </c>
      <c r="T81" s="2">
        <v>6356372</v>
      </c>
      <c r="U81" s="2">
        <v>6356372</v>
      </c>
      <c r="V81" s="2">
        <v>89736.34</v>
      </c>
    </row>
    <row r="82" spans="1:22" ht="15" hidden="1">
      <c r="A82" s="3">
        <v>70000</v>
      </c>
      <c r="B82" s="3"/>
      <c r="C82" s="5" t="s">
        <v>65</v>
      </c>
      <c r="D82" s="6">
        <v>6356372</v>
      </c>
      <c r="E82" s="6"/>
      <c r="F82" s="6">
        <v>89736.34</v>
      </c>
      <c r="G82" s="6">
        <f t="shared" si="3"/>
        <v>1.4117540634814953</v>
      </c>
      <c r="H82" s="6" t="e">
        <f t="shared" si="4"/>
        <v>#DIV/0!</v>
      </c>
      <c r="I82" s="6">
        <v>0</v>
      </c>
      <c r="J82" s="6">
        <v>0</v>
      </c>
      <c r="K82" s="6">
        <v>0</v>
      </c>
      <c r="L82" s="6" t="e">
        <f t="shared" si="5"/>
        <v>#DIV/0!</v>
      </c>
      <c r="Q82" s="2">
        <v>0</v>
      </c>
      <c r="R82" s="2">
        <v>0</v>
      </c>
      <c r="S82" s="2">
        <v>0</v>
      </c>
      <c r="T82" s="2">
        <v>6356372</v>
      </c>
      <c r="U82" s="2">
        <v>6356372</v>
      </c>
      <c r="V82" s="2">
        <v>89736.34</v>
      </c>
    </row>
    <row r="83" spans="1:22" ht="15" hidden="1">
      <c r="A83" s="3">
        <v>70000</v>
      </c>
      <c r="B83" s="3"/>
      <c r="C83" s="5" t="s">
        <v>43</v>
      </c>
      <c r="D83" s="6">
        <v>0</v>
      </c>
      <c r="E83" s="6"/>
      <c r="F83" s="6">
        <v>0</v>
      </c>
      <c r="G83" s="6" t="e">
        <f t="shared" si="3"/>
        <v>#DIV/0!</v>
      </c>
      <c r="H83" s="6" t="e">
        <f t="shared" si="4"/>
        <v>#DIV/0!</v>
      </c>
      <c r="I83" s="6">
        <v>458477</v>
      </c>
      <c r="J83" s="6">
        <v>1467582.82</v>
      </c>
      <c r="K83" s="6">
        <v>1057851.47</v>
      </c>
      <c r="L83" s="6">
        <f t="shared" si="5"/>
        <v>72.08121106241894</v>
      </c>
      <c r="Q83" s="2">
        <v>0</v>
      </c>
      <c r="R83" s="2">
        <v>59634.12</v>
      </c>
      <c r="S83" s="2">
        <v>998217.35</v>
      </c>
      <c r="T83" s="2">
        <v>458477</v>
      </c>
      <c r="U83" s="2">
        <v>1467582.82</v>
      </c>
      <c r="V83" s="2">
        <v>1057851.47</v>
      </c>
    </row>
    <row r="84" spans="1:22" ht="15" hidden="1">
      <c r="A84" s="3">
        <v>70000</v>
      </c>
      <c r="B84" s="3"/>
      <c r="C84" s="5" t="s">
        <v>45</v>
      </c>
      <c r="D84" s="6">
        <v>0</v>
      </c>
      <c r="E84" s="6"/>
      <c r="F84" s="6">
        <v>0</v>
      </c>
      <c r="G84" s="6" t="e">
        <f t="shared" si="3"/>
        <v>#DIV/0!</v>
      </c>
      <c r="H84" s="6" t="e">
        <f t="shared" si="4"/>
        <v>#DIV/0!</v>
      </c>
      <c r="I84" s="6">
        <v>458477</v>
      </c>
      <c r="J84" s="6">
        <v>1467582.82</v>
      </c>
      <c r="K84" s="6">
        <v>1057851.47</v>
      </c>
      <c r="L84" s="6">
        <f t="shared" si="5"/>
        <v>72.08121106241894</v>
      </c>
      <c r="Q84" s="2">
        <v>0</v>
      </c>
      <c r="R84" s="2">
        <v>59634.12</v>
      </c>
      <c r="S84" s="2">
        <v>998217.35</v>
      </c>
      <c r="T84" s="2">
        <v>458477</v>
      </c>
      <c r="U84" s="2">
        <v>1467582.82</v>
      </c>
      <c r="V84" s="2">
        <v>1057851.47</v>
      </c>
    </row>
    <row r="85" spans="1:22" ht="30" hidden="1">
      <c r="A85" s="3">
        <v>70000</v>
      </c>
      <c r="B85" s="3"/>
      <c r="C85" s="5" t="s">
        <v>47</v>
      </c>
      <c r="D85" s="6">
        <v>0</v>
      </c>
      <c r="E85" s="6"/>
      <c r="F85" s="6">
        <v>0</v>
      </c>
      <c r="G85" s="6" t="e">
        <f t="shared" si="3"/>
        <v>#DIV/0!</v>
      </c>
      <c r="H85" s="6" t="e">
        <f t="shared" si="4"/>
        <v>#DIV/0!</v>
      </c>
      <c r="I85" s="6">
        <v>302800</v>
      </c>
      <c r="J85" s="6">
        <v>1311905.82</v>
      </c>
      <c r="K85" s="6">
        <v>1028002.07</v>
      </c>
      <c r="L85" s="6">
        <f t="shared" si="5"/>
        <v>78.35944122879187</v>
      </c>
      <c r="Q85" s="2">
        <v>0</v>
      </c>
      <c r="R85" s="2">
        <v>29784.72</v>
      </c>
      <c r="S85" s="2">
        <v>998217.35</v>
      </c>
      <c r="T85" s="2">
        <v>302800</v>
      </c>
      <c r="U85" s="2">
        <v>1311905.82</v>
      </c>
      <c r="V85" s="2">
        <v>1028002.07</v>
      </c>
    </row>
    <row r="86" spans="1:22" ht="15" hidden="1">
      <c r="A86" s="3">
        <v>70000</v>
      </c>
      <c r="B86" s="3"/>
      <c r="C86" s="5" t="s">
        <v>67</v>
      </c>
      <c r="D86" s="6">
        <v>0</v>
      </c>
      <c r="E86" s="6"/>
      <c r="F86" s="6">
        <v>0</v>
      </c>
      <c r="G86" s="6" t="e">
        <f t="shared" si="3"/>
        <v>#DIV/0!</v>
      </c>
      <c r="H86" s="6" t="e">
        <f t="shared" si="4"/>
        <v>#DIV/0!</v>
      </c>
      <c r="I86" s="6">
        <v>155677</v>
      </c>
      <c r="J86" s="6">
        <v>155677</v>
      </c>
      <c r="K86" s="6">
        <v>29849.4</v>
      </c>
      <c r="L86" s="6">
        <f t="shared" si="5"/>
        <v>19.173930638437277</v>
      </c>
      <c r="Q86" s="2">
        <v>0</v>
      </c>
      <c r="R86" s="2">
        <v>29849.4</v>
      </c>
      <c r="S86" s="2">
        <v>0</v>
      </c>
      <c r="T86" s="2">
        <v>155677</v>
      </c>
      <c r="U86" s="2">
        <v>155677</v>
      </c>
      <c r="V86" s="2">
        <v>29849.4</v>
      </c>
    </row>
    <row r="87" spans="1:22" ht="15" hidden="1">
      <c r="A87" s="3">
        <v>70000</v>
      </c>
      <c r="B87" s="3"/>
      <c r="C87" s="5" t="s">
        <v>69</v>
      </c>
      <c r="D87" s="6">
        <v>0</v>
      </c>
      <c r="E87" s="6"/>
      <c r="F87" s="6">
        <v>0</v>
      </c>
      <c r="G87" s="6" t="e">
        <f t="shared" si="3"/>
        <v>#DIV/0!</v>
      </c>
      <c r="H87" s="6" t="e">
        <f t="shared" si="4"/>
        <v>#DIV/0!</v>
      </c>
      <c r="I87" s="6">
        <v>155677</v>
      </c>
      <c r="J87" s="6">
        <v>155677</v>
      </c>
      <c r="K87" s="6">
        <v>29849.4</v>
      </c>
      <c r="L87" s="6">
        <f t="shared" si="5"/>
        <v>19.173930638437277</v>
      </c>
      <c r="Q87" s="2">
        <v>0</v>
      </c>
      <c r="R87" s="2">
        <v>29849.4</v>
      </c>
      <c r="S87" s="2">
        <v>0</v>
      </c>
      <c r="T87" s="2">
        <v>155677</v>
      </c>
      <c r="U87" s="2">
        <v>155677</v>
      </c>
      <c r="V87" s="2">
        <v>29849.4</v>
      </c>
    </row>
    <row r="88" spans="1:22" ht="15" hidden="1">
      <c r="A88" s="3">
        <v>70101</v>
      </c>
      <c r="B88" s="3"/>
      <c r="C88" s="5" t="s">
        <v>70</v>
      </c>
      <c r="D88" s="6">
        <v>115313237</v>
      </c>
      <c r="E88" s="6"/>
      <c r="F88" s="6">
        <v>30897364.53</v>
      </c>
      <c r="G88" s="6">
        <f t="shared" si="3"/>
        <v>26.794291213939296</v>
      </c>
      <c r="H88" s="6" t="e">
        <f t="shared" si="4"/>
        <v>#DIV/0!</v>
      </c>
      <c r="I88" s="6">
        <v>9568189</v>
      </c>
      <c r="J88" s="6">
        <v>10894183.61</v>
      </c>
      <c r="K88" s="6">
        <v>3619984.8</v>
      </c>
      <c r="L88" s="6">
        <f t="shared" si="5"/>
        <v>33.2286009635191</v>
      </c>
      <c r="Q88" s="2">
        <v>0</v>
      </c>
      <c r="R88" s="2">
        <v>2337122.01</v>
      </c>
      <c r="S88" s="2">
        <v>1282862.79</v>
      </c>
      <c r="T88" s="2">
        <v>124881426</v>
      </c>
      <c r="U88" s="2">
        <v>126207420.61</v>
      </c>
      <c r="V88" s="2">
        <v>34517349.33</v>
      </c>
    </row>
    <row r="89" spans="1:22" ht="15" hidden="1">
      <c r="A89" s="3">
        <v>70101</v>
      </c>
      <c r="B89" s="3"/>
      <c r="C89" s="5" t="s">
        <v>3</v>
      </c>
      <c r="D89" s="6">
        <v>115313237</v>
      </c>
      <c r="E89" s="6"/>
      <c r="F89" s="6">
        <v>30897364.53</v>
      </c>
      <c r="G89" s="6">
        <f t="shared" si="3"/>
        <v>26.794291213939296</v>
      </c>
      <c r="H89" s="6" t="e">
        <f t="shared" si="4"/>
        <v>#DIV/0!</v>
      </c>
      <c r="I89" s="6">
        <v>9517849</v>
      </c>
      <c r="J89" s="6">
        <v>10428295.6</v>
      </c>
      <c r="K89" s="6">
        <v>3191739.19</v>
      </c>
      <c r="L89" s="6">
        <f t="shared" si="5"/>
        <v>30.60652778197043</v>
      </c>
      <c r="Q89" s="2">
        <v>0</v>
      </c>
      <c r="R89" s="2">
        <v>2324423.01</v>
      </c>
      <c r="S89" s="2">
        <v>867316.18</v>
      </c>
      <c r="T89" s="2">
        <v>124831086</v>
      </c>
      <c r="U89" s="2">
        <v>125741532.6</v>
      </c>
      <c r="V89" s="2">
        <v>34089103.72</v>
      </c>
    </row>
    <row r="90" spans="1:22" ht="15" hidden="1">
      <c r="A90" s="3">
        <v>70101</v>
      </c>
      <c r="B90" s="3"/>
      <c r="C90" s="5" t="s">
        <v>5</v>
      </c>
      <c r="D90" s="6">
        <v>115301794</v>
      </c>
      <c r="E90" s="6"/>
      <c r="F90" s="6">
        <v>30894502.05</v>
      </c>
      <c r="G90" s="6">
        <f t="shared" si="3"/>
        <v>26.794467785991255</v>
      </c>
      <c r="H90" s="6" t="e">
        <f t="shared" si="4"/>
        <v>#DIV/0!</v>
      </c>
      <c r="I90" s="6">
        <v>9517849</v>
      </c>
      <c r="J90" s="6">
        <v>10428295.6</v>
      </c>
      <c r="K90" s="6">
        <v>3191739.19</v>
      </c>
      <c r="L90" s="6">
        <f t="shared" si="5"/>
        <v>30.60652778197043</v>
      </c>
      <c r="Q90" s="2">
        <v>0</v>
      </c>
      <c r="R90" s="2">
        <v>2324423.01</v>
      </c>
      <c r="S90" s="2">
        <v>867316.18</v>
      </c>
      <c r="T90" s="2">
        <v>124819643</v>
      </c>
      <c r="U90" s="2">
        <v>125730089.6</v>
      </c>
      <c r="V90" s="2">
        <v>34086241.24</v>
      </c>
    </row>
    <row r="91" spans="1:22" ht="30" hidden="1">
      <c r="A91" s="3">
        <v>70101</v>
      </c>
      <c r="B91" s="3"/>
      <c r="C91" s="5" t="s">
        <v>7</v>
      </c>
      <c r="D91" s="6">
        <v>62238865</v>
      </c>
      <c r="E91" s="6"/>
      <c r="F91" s="6">
        <v>14530757.72</v>
      </c>
      <c r="G91" s="6">
        <f t="shared" si="3"/>
        <v>23.346758845939753</v>
      </c>
      <c r="H91" s="6" t="e">
        <f t="shared" si="4"/>
        <v>#DIV/0!</v>
      </c>
      <c r="I91" s="6">
        <v>124315</v>
      </c>
      <c r="J91" s="6">
        <v>124315</v>
      </c>
      <c r="K91" s="6">
        <v>38903.21</v>
      </c>
      <c r="L91" s="6">
        <f t="shared" si="5"/>
        <v>31.294059445762777</v>
      </c>
      <c r="Q91" s="2">
        <v>0</v>
      </c>
      <c r="R91" s="2">
        <v>38903.21</v>
      </c>
      <c r="S91" s="2">
        <v>0</v>
      </c>
      <c r="T91" s="2">
        <v>62363180</v>
      </c>
      <c r="U91" s="2">
        <v>62363180</v>
      </c>
      <c r="V91" s="2">
        <v>14569660.93</v>
      </c>
    </row>
    <row r="92" spans="1:22" ht="15" hidden="1">
      <c r="A92" s="3">
        <v>70101</v>
      </c>
      <c r="B92" s="3"/>
      <c r="C92" s="5" t="s">
        <v>9</v>
      </c>
      <c r="D92" s="6">
        <v>62238865</v>
      </c>
      <c r="E92" s="6"/>
      <c r="F92" s="6">
        <v>14530757.72</v>
      </c>
      <c r="G92" s="6">
        <f t="shared" si="3"/>
        <v>23.346758845939753</v>
      </c>
      <c r="H92" s="6" t="e">
        <f t="shared" si="4"/>
        <v>#DIV/0!</v>
      </c>
      <c r="I92" s="6">
        <v>124315</v>
      </c>
      <c r="J92" s="6">
        <v>124315</v>
      </c>
      <c r="K92" s="6">
        <v>38903.21</v>
      </c>
      <c r="L92" s="6">
        <f t="shared" si="5"/>
        <v>31.294059445762777</v>
      </c>
      <c r="Q92" s="2">
        <v>0</v>
      </c>
      <c r="R92" s="2">
        <v>38903.21</v>
      </c>
      <c r="S92" s="2">
        <v>0</v>
      </c>
      <c r="T92" s="2">
        <v>62363180</v>
      </c>
      <c r="U92" s="2">
        <v>62363180</v>
      </c>
      <c r="V92" s="2">
        <v>14569660.93</v>
      </c>
    </row>
    <row r="93" spans="1:22" ht="15" hidden="1">
      <c r="A93" s="3">
        <v>70101</v>
      </c>
      <c r="B93" s="3"/>
      <c r="C93" s="5" t="s">
        <v>11</v>
      </c>
      <c r="D93" s="6">
        <v>22502077</v>
      </c>
      <c r="E93" s="6"/>
      <c r="F93" s="6">
        <v>5284164.51</v>
      </c>
      <c r="G93" s="6">
        <f t="shared" si="3"/>
        <v>23.483007857452446</v>
      </c>
      <c r="H93" s="6" t="e">
        <f t="shared" si="4"/>
        <v>#DIV/0!</v>
      </c>
      <c r="I93" s="6">
        <v>45001</v>
      </c>
      <c r="J93" s="6">
        <v>45001</v>
      </c>
      <c r="K93" s="6">
        <v>14159.76</v>
      </c>
      <c r="L93" s="6">
        <f t="shared" si="5"/>
        <v>31.465434101464414</v>
      </c>
      <c r="Q93" s="2">
        <v>0</v>
      </c>
      <c r="R93" s="2">
        <v>14159.76</v>
      </c>
      <c r="S93" s="2">
        <v>0</v>
      </c>
      <c r="T93" s="2">
        <v>22547078</v>
      </c>
      <c r="U93" s="2">
        <v>22547078</v>
      </c>
      <c r="V93" s="2">
        <v>5298324.27</v>
      </c>
    </row>
    <row r="94" spans="1:22" ht="45" hidden="1">
      <c r="A94" s="3">
        <v>70101</v>
      </c>
      <c r="B94" s="3"/>
      <c r="C94" s="5" t="s">
        <v>13</v>
      </c>
      <c r="D94" s="6">
        <v>14256391</v>
      </c>
      <c r="E94" s="6"/>
      <c r="F94" s="6">
        <v>2955809.43</v>
      </c>
      <c r="G94" s="6">
        <f t="shared" si="3"/>
        <v>20.733223646854242</v>
      </c>
      <c r="H94" s="6" t="e">
        <f t="shared" si="4"/>
        <v>#DIV/0!</v>
      </c>
      <c r="I94" s="6">
        <v>9343744</v>
      </c>
      <c r="J94" s="6">
        <v>10242164.73</v>
      </c>
      <c r="K94" s="6">
        <v>3130741.83</v>
      </c>
      <c r="L94" s="6">
        <f t="shared" si="5"/>
        <v>30.56718879779236</v>
      </c>
      <c r="Q94" s="2">
        <v>0</v>
      </c>
      <c r="R94" s="2">
        <v>2263425.65</v>
      </c>
      <c r="S94" s="2">
        <v>867316.18</v>
      </c>
      <c r="T94" s="2">
        <v>23600135</v>
      </c>
      <c r="U94" s="2">
        <v>24498555.73</v>
      </c>
      <c r="V94" s="2">
        <v>6086551.26</v>
      </c>
    </row>
    <row r="95" spans="1:22" ht="30" hidden="1">
      <c r="A95" s="3">
        <v>70101</v>
      </c>
      <c r="B95" s="3"/>
      <c r="C95" s="5" t="s">
        <v>15</v>
      </c>
      <c r="D95" s="6">
        <v>170869</v>
      </c>
      <c r="E95" s="6"/>
      <c r="F95" s="6">
        <v>0</v>
      </c>
      <c r="G95" s="6">
        <f t="shared" si="3"/>
        <v>0</v>
      </c>
      <c r="H95" s="6" t="e">
        <f t="shared" si="4"/>
        <v>#DIV/0!</v>
      </c>
      <c r="I95" s="6">
        <v>57680</v>
      </c>
      <c r="J95" s="6">
        <v>844756.11</v>
      </c>
      <c r="K95" s="6">
        <v>770874.82</v>
      </c>
      <c r="L95" s="6">
        <f t="shared" si="5"/>
        <v>91.25412777422824</v>
      </c>
      <c r="Q95" s="2">
        <v>0</v>
      </c>
      <c r="R95" s="2">
        <v>8655.76</v>
      </c>
      <c r="S95" s="2">
        <v>762219.06</v>
      </c>
      <c r="T95" s="2">
        <v>228549</v>
      </c>
      <c r="U95" s="2">
        <v>1015625.11</v>
      </c>
      <c r="V95" s="2">
        <v>770874.82</v>
      </c>
    </row>
    <row r="96" spans="1:22" ht="30" hidden="1">
      <c r="A96" s="3">
        <v>70101</v>
      </c>
      <c r="B96" s="3"/>
      <c r="C96" s="5" t="s">
        <v>51</v>
      </c>
      <c r="D96" s="6">
        <v>15628</v>
      </c>
      <c r="E96" s="6"/>
      <c r="F96" s="6">
        <v>1443.33</v>
      </c>
      <c r="G96" s="6">
        <f t="shared" si="3"/>
        <v>9.2355387765549</v>
      </c>
      <c r="H96" s="6" t="e">
        <f t="shared" si="4"/>
        <v>#DIV/0!</v>
      </c>
      <c r="I96" s="6">
        <v>970</v>
      </c>
      <c r="J96" s="6">
        <v>8764.18</v>
      </c>
      <c r="K96" s="6">
        <v>7693.57</v>
      </c>
      <c r="L96" s="6">
        <f t="shared" si="5"/>
        <v>87.78425363239914</v>
      </c>
      <c r="Q96" s="2">
        <v>0</v>
      </c>
      <c r="R96" s="2">
        <v>0</v>
      </c>
      <c r="S96" s="2">
        <v>7693.57</v>
      </c>
      <c r="T96" s="2">
        <v>16598</v>
      </c>
      <c r="U96" s="2">
        <v>24392.18</v>
      </c>
      <c r="V96" s="2">
        <v>9136.9</v>
      </c>
    </row>
    <row r="97" spans="1:22" ht="15" hidden="1">
      <c r="A97" s="3">
        <v>70101</v>
      </c>
      <c r="B97" s="3"/>
      <c r="C97" s="5" t="s">
        <v>53</v>
      </c>
      <c r="D97" s="6">
        <v>13471731</v>
      </c>
      <c r="E97" s="6"/>
      <c r="F97" s="6">
        <v>2901419.68</v>
      </c>
      <c r="G97" s="6">
        <f t="shared" si="3"/>
        <v>21.537096309301308</v>
      </c>
      <c r="H97" s="6" t="e">
        <f t="shared" si="4"/>
        <v>#DIV/0!</v>
      </c>
      <c r="I97" s="6">
        <v>9195080</v>
      </c>
      <c r="J97" s="6">
        <v>9195164</v>
      </c>
      <c r="K97" s="6">
        <v>2237101.41</v>
      </c>
      <c r="L97" s="6">
        <f t="shared" si="5"/>
        <v>24.329108322592184</v>
      </c>
      <c r="Q97" s="2">
        <v>0</v>
      </c>
      <c r="R97" s="2">
        <v>2237018.15</v>
      </c>
      <c r="S97" s="2">
        <v>83.26</v>
      </c>
      <c r="T97" s="2">
        <v>22666811</v>
      </c>
      <c r="U97" s="2">
        <v>22666895</v>
      </c>
      <c r="V97" s="2">
        <v>5138521.09</v>
      </c>
    </row>
    <row r="98" spans="1:22" ht="15" hidden="1">
      <c r="A98" s="3">
        <v>70101</v>
      </c>
      <c r="B98" s="3"/>
      <c r="C98" s="5" t="s">
        <v>55</v>
      </c>
      <c r="D98" s="6">
        <v>4242</v>
      </c>
      <c r="E98" s="6"/>
      <c r="F98" s="6">
        <v>0</v>
      </c>
      <c r="G98" s="6">
        <f t="shared" si="3"/>
        <v>0</v>
      </c>
      <c r="H98" s="6" t="e">
        <f t="shared" si="4"/>
        <v>#DIV/0!</v>
      </c>
      <c r="I98" s="6">
        <v>2000</v>
      </c>
      <c r="J98" s="6">
        <v>57064.45</v>
      </c>
      <c r="K98" s="6">
        <v>54692.69</v>
      </c>
      <c r="L98" s="6">
        <f t="shared" si="5"/>
        <v>95.84371706027135</v>
      </c>
      <c r="Q98" s="2">
        <v>0</v>
      </c>
      <c r="R98" s="2">
        <v>0</v>
      </c>
      <c r="S98" s="2">
        <v>54692.69</v>
      </c>
      <c r="T98" s="2">
        <v>6242</v>
      </c>
      <c r="U98" s="2">
        <v>61306.45</v>
      </c>
      <c r="V98" s="2">
        <v>54692.69</v>
      </c>
    </row>
    <row r="99" spans="1:22" ht="45" hidden="1">
      <c r="A99" s="3">
        <v>70101</v>
      </c>
      <c r="B99" s="3"/>
      <c r="C99" s="5" t="s">
        <v>21</v>
      </c>
      <c r="D99" s="6">
        <v>186521</v>
      </c>
      <c r="E99" s="6"/>
      <c r="F99" s="6">
        <v>5044</v>
      </c>
      <c r="G99" s="6">
        <f t="shared" si="3"/>
        <v>2.7042531403970598</v>
      </c>
      <c r="H99" s="6" t="e">
        <f t="shared" si="4"/>
        <v>#DIV/0!</v>
      </c>
      <c r="I99" s="6">
        <v>46200</v>
      </c>
      <c r="J99" s="6">
        <v>60567.43</v>
      </c>
      <c r="K99" s="6">
        <v>18788.39</v>
      </c>
      <c r="L99" s="6">
        <f t="shared" si="5"/>
        <v>31.020616195866324</v>
      </c>
      <c r="Q99" s="2">
        <v>0</v>
      </c>
      <c r="R99" s="2">
        <v>9029</v>
      </c>
      <c r="S99" s="2">
        <v>9759.39</v>
      </c>
      <c r="T99" s="2">
        <v>232721</v>
      </c>
      <c r="U99" s="2">
        <v>247088.43</v>
      </c>
      <c r="V99" s="2">
        <v>23832.39</v>
      </c>
    </row>
    <row r="100" spans="1:22" ht="15" hidden="1">
      <c r="A100" s="3">
        <v>70101</v>
      </c>
      <c r="B100" s="3"/>
      <c r="C100" s="5" t="s">
        <v>23</v>
      </c>
      <c r="D100" s="6">
        <v>100337</v>
      </c>
      <c r="E100" s="6"/>
      <c r="F100" s="6">
        <v>22619.14</v>
      </c>
      <c r="G100" s="6">
        <f t="shared" si="3"/>
        <v>22.543169518721907</v>
      </c>
      <c r="H100" s="6" t="e">
        <f t="shared" si="4"/>
        <v>#DIV/0!</v>
      </c>
      <c r="I100" s="6">
        <v>1600</v>
      </c>
      <c r="J100" s="6">
        <v>3394.87</v>
      </c>
      <c r="K100" s="6">
        <v>628.52</v>
      </c>
      <c r="L100" s="6">
        <f t="shared" si="5"/>
        <v>18.51381643479721</v>
      </c>
      <c r="Q100" s="2">
        <v>0</v>
      </c>
      <c r="R100" s="2">
        <v>0</v>
      </c>
      <c r="S100" s="2">
        <v>628.52</v>
      </c>
      <c r="T100" s="2">
        <v>101937</v>
      </c>
      <c r="U100" s="2">
        <v>103731.87</v>
      </c>
      <c r="V100" s="2">
        <v>23247.66</v>
      </c>
    </row>
    <row r="101" spans="1:22" ht="15" hidden="1">
      <c r="A101" s="3">
        <v>70101</v>
      </c>
      <c r="B101" s="3"/>
      <c r="C101" s="5" t="s">
        <v>25</v>
      </c>
      <c r="D101" s="6">
        <v>307063</v>
      </c>
      <c r="E101" s="6"/>
      <c r="F101" s="6">
        <v>25283.28</v>
      </c>
      <c r="G101" s="6">
        <f t="shared" si="3"/>
        <v>8.233906397058584</v>
      </c>
      <c r="H101" s="6" t="e">
        <f t="shared" si="4"/>
        <v>#DIV/0!</v>
      </c>
      <c r="I101" s="6">
        <v>40214</v>
      </c>
      <c r="J101" s="6">
        <v>72453.69</v>
      </c>
      <c r="K101" s="6">
        <v>40962.43</v>
      </c>
      <c r="L101" s="6">
        <f t="shared" si="5"/>
        <v>56.53601631607721</v>
      </c>
      <c r="Q101" s="2">
        <v>0</v>
      </c>
      <c r="R101" s="2">
        <v>8722.74</v>
      </c>
      <c r="S101" s="2">
        <v>32239.69</v>
      </c>
      <c r="T101" s="2">
        <v>347277</v>
      </c>
      <c r="U101" s="2">
        <v>379516.69</v>
      </c>
      <c r="V101" s="2">
        <v>66245.71</v>
      </c>
    </row>
    <row r="102" spans="1:22" ht="30" hidden="1">
      <c r="A102" s="3">
        <v>70101</v>
      </c>
      <c r="B102" s="3"/>
      <c r="C102" s="5" t="s">
        <v>29</v>
      </c>
      <c r="D102" s="6">
        <v>16302501</v>
      </c>
      <c r="E102" s="6"/>
      <c r="F102" s="6">
        <v>8123770.39</v>
      </c>
      <c r="G102" s="6">
        <f t="shared" si="3"/>
        <v>49.83143623177818</v>
      </c>
      <c r="H102" s="6" t="e">
        <f t="shared" si="4"/>
        <v>#DIV/0!</v>
      </c>
      <c r="I102" s="6">
        <v>4789</v>
      </c>
      <c r="J102" s="6">
        <v>16814.87</v>
      </c>
      <c r="K102" s="6">
        <v>7934.39</v>
      </c>
      <c r="L102" s="6">
        <f t="shared" si="5"/>
        <v>47.186746017067044</v>
      </c>
      <c r="Q102" s="2">
        <v>0</v>
      </c>
      <c r="R102" s="2">
        <v>7934.39</v>
      </c>
      <c r="S102" s="2">
        <v>0</v>
      </c>
      <c r="T102" s="2">
        <v>16307290</v>
      </c>
      <c r="U102" s="2">
        <v>16319315.87</v>
      </c>
      <c r="V102" s="2">
        <v>8131704.78</v>
      </c>
    </row>
    <row r="103" spans="1:22" ht="15" hidden="1">
      <c r="A103" s="3">
        <v>70101</v>
      </c>
      <c r="B103" s="3"/>
      <c r="C103" s="5" t="s">
        <v>31</v>
      </c>
      <c r="D103" s="6">
        <v>10627325</v>
      </c>
      <c r="E103" s="6"/>
      <c r="F103" s="6">
        <v>6548558.81</v>
      </c>
      <c r="G103" s="6">
        <f t="shared" si="3"/>
        <v>61.620010774112956</v>
      </c>
      <c r="H103" s="6" t="e">
        <f t="shared" si="4"/>
        <v>#DIV/0!</v>
      </c>
      <c r="I103" s="6">
        <v>3522</v>
      </c>
      <c r="J103" s="6">
        <v>13362.48</v>
      </c>
      <c r="K103" s="6">
        <v>6671.62</v>
      </c>
      <c r="L103" s="6">
        <f t="shared" si="5"/>
        <v>49.92800737587634</v>
      </c>
      <c r="Q103" s="2">
        <v>0</v>
      </c>
      <c r="R103" s="2">
        <v>6671.62</v>
      </c>
      <c r="S103" s="2">
        <v>0</v>
      </c>
      <c r="T103" s="2">
        <v>10630847</v>
      </c>
      <c r="U103" s="2">
        <v>10640687.48</v>
      </c>
      <c r="V103" s="2">
        <v>6555230.43</v>
      </c>
    </row>
    <row r="104" spans="1:22" ht="30" hidden="1">
      <c r="A104" s="3">
        <v>70101</v>
      </c>
      <c r="B104" s="3"/>
      <c r="C104" s="5" t="s">
        <v>33</v>
      </c>
      <c r="D104" s="6">
        <v>1434267</v>
      </c>
      <c r="E104" s="6"/>
      <c r="F104" s="6">
        <v>371758.57</v>
      </c>
      <c r="G104" s="6">
        <f t="shared" si="3"/>
        <v>25.919760407232406</v>
      </c>
      <c r="H104" s="6" t="e">
        <f t="shared" si="4"/>
        <v>#DIV/0!</v>
      </c>
      <c r="I104" s="6">
        <v>458</v>
      </c>
      <c r="J104" s="6">
        <v>905.25</v>
      </c>
      <c r="K104" s="6">
        <v>25.78</v>
      </c>
      <c r="L104" s="6">
        <f t="shared" si="5"/>
        <v>2.847832090582712</v>
      </c>
      <c r="Q104" s="2">
        <v>0</v>
      </c>
      <c r="R104" s="2">
        <v>25.78</v>
      </c>
      <c r="S104" s="2">
        <v>0</v>
      </c>
      <c r="T104" s="2">
        <v>1434725</v>
      </c>
      <c r="U104" s="2">
        <v>1435172.25</v>
      </c>
      <c r="V104" s="2">
        <v>371784.35</v>
      </c>
    </row>
    <row r="105" spans="1:22" ht="15" hidden="1">
      <c r="A105" s="3">
        <v>70101</v>
      </c>
      <c r="B105" s="3"/>
      <c r="C105" s="5" t="s">
        <v>35</v>
      </c>
      <c r="D105" s="6">
        <v>3581692</v>
      </c>
      <c r="E105" s="6"/>
      <c r="F105" s="6">
        <v>1109377.78</v>
      </c>
      <c r="G105" s="6">
        <f t="shared" si="3"/>
        <v>30.973567241404343</v>
      </c>
      <c r="H105" s="6" t="e">
        <f t="shared" si="4"/>
        <v>#DIV/0!</v>
      </c>
      <c r="I105" s="6">
        <v>809</v>
      </c>
      <c r="J105" s="6">
        <v>2168.06</v>
      </c>
      <c r="K105" s="6">
        <v>1236.99</v>
      </c>
      <c r="L105" s="6">
        <f t="shared" si="5"/>
        <v>57.05515530013007</v>
      </c>
      <c r="Q105" s="2">
        <v>0</v>
      </c>
      <c r="R105" s="2">
        <v>1236.99</v>
      </c>
      <c r="S105" s="2">
        <v>0</v>
      </c>
      <c r="T105" s="2">
        <v>3582501</v>
      </c>
      <c r="U105" s="2">
        <v>3583860.06</v>
      </c>
      <c r="V105" s="2">
        <v>1110614.77</v>
      </c>
    </row>
    <row r="106" spans="1:22" ht="15" hidden="1">
      <c r="A106" s="3">
        <v>70101</v>
      </c>
      <c r="B106" s="3"/>
      <c r="C106" s="5" t="s">
        <v>57</v>
      </c>
      <c r="D106" s="6">
        <v>10681</v>
      </c>
      <c r="E106" s="6"/>
      <c r="F106" s="6">
        <v>4390.26</v>
      </c>
      <c r="G106" s="6">
        <f t="shared" si="3"/>
        <v>41.10345473270293</v>
      </c>
      <c r="H106" s="6" t="e">
        <f t="shared" si="4"/>
        <v>#DIV/0!</v>
      </c>
      <c r="I106" s="6">
        <v>0</v>
      </c>
      <c r="J106" s="6">
        <v>0</v>
      </c>
      <c r="K106" s="6">
        <v>0</v>
      </c>
      <c r="L106" s="6" t="e">
        <f t="shared" si="5"/>
        <v>#DIV/0!</v>
      </c>
      <c r="Q106" s="2">
        <v>0</v>
      </c>
      <c r="R106" s="2">
        <v>0</v>
      </c>
      <c r="S106" s="2">
        <v>0</v>
      </c>
      <c r="T106" s="2">
        <v>10681</v>
      </c>
      <c r="U106" s="2">
        <v>10681</v>
      </c>
      <c r="V106" s="2">
        <v>4390.26</v>
      </c>
    </row>
    <row r="107" spans="1:22" ht="15" hidden="1">
      <c r="A107" s="3">
        <v>70101</v>
      </c>
      <c r="B107" s="3"/>
      <c r="C107" s="5" t="s">
        <v>37</v>
      </c>
      <c r="D107" s="6">
        <v>455918</v>
      </c>
      <c r="E107" s="6"/>
      <c r="F107" s="6">
        <v>89684.97</v>
      </c>
      <c r="G107" s="6">
        <f t="shared" si="3"/>
        <v>19.6712939607561</v>
      </c>
      <c r="H107" s="6" t="e">
        <f t="shared" si="4"/>
        <v>#DIV/0!</v>
      </c>
      <c r="I107" s="6">
        <v>0</v>
      </c>
      <c r="J107" s="6">
        <v>379.08</v>
      </c>
      <c r="K107" s="6">
        <v>0</v>
      </c>
      <c r="L107" s="6">
        <f t="shared" si="5"/>
        <v>0</v>
      </c>
      <c r="Q107" s="2">
        <v>0</v>
      </c>
      <c r="R107" s="2">
        <v>0</v>
      </c>
      <c r="S107" s="2">
        <v>0</v>
      </c>
      <c r="T107" s="2">
        <v>455918</v>
      </c>
      <c r="U107" s="2">
        <v>456297.08</v>
      </c>
      <c r="V107" s="2">
        <v>89684.97</v>
      </c>
    </row>
    <row r="108" spans="1:22" ht="15" hidden="1">
      <c r="A108" s="3">
        <v>70101</v>
      </c>
      <c r="B108" s="3"/>
      <c r="C108" s="5" t="s">
        <v>59</v>
      </c>
      <c r="D108" s="6">
        <v>192618</v>
      </c>
      <c r="E108" s="6"/>
      <c r="F108" s="6">
        <v>0</v>
      </c>
      <c r="G108" s="6">
        <f t="shared" si="3"/>
        <v>0</v>
      </c>
      <c r="H108" s="6" t="e">
        <f t="shared" si="4"/>
        <v>#DIV/0!</v>
      </c>
      <c r="I108" s="6">
        <v>0</v>
      </c>
      <c r="J108" s="6">
        <v>0</v>
      </c>
      <c r="K108" s="6">
        <v>0</v>
      </c>
      <c r="L108" s="6" t="e">
        <f t="shared" si="5"/>
        <v>#DIV/0!</v>
      </c>
      <c r="Q108" s="2">
        <v>0</v>
      </c>
      <c r="R108" s="2">
        <v>0</v>
      </c>
      <c r="S108" s="2">
        <v>0</v>
      </c>
      <c r="T108" s="2">
        <v>192618</v>
      </c>
      <c r="U108" s="2">
        <v>192618</v>
      </c>
      <c r="V108" s="2">
        <v>0</v>
      </c>
    </row>
    <row r="109" spans="1:22" ht="30" hidden="1">
      <c r="A109" s="3">
        <v>70101</v>
      </c>
      <c r="B109" s="3"/>
      <c r="C109" s="5" t="s">
        <v>39</v>
      </c>
      <c r="D109" s="6">
        <v>1960</v>
      </c>
      <c r="E109" s="6"/>
      <c r="F109" s="6">
        <v>0</v>
      </c>
      <c r="G109" s="6">
        <f t="shared" si="3"/>
        <v>0</v>
      </c>
      <c r="H109" s="6" t="e">
        <f t="shared" si="4"/>
        <v>#DIV/0!</v>
      </c>
      <c r="I109" s="6">
        <v>0</v>
      </c>
      <c r="J109" s="6">
        <v>0</v>
      </c>
      <c r="K109" s="6">
        <v>0</v>
      </c>
      <c r="L109" s="6" t="e">
        <f t="shared" si="5"/>
        <v>#DIV/0!</v>
      </c>
      <c r="Q109" s="2">
        <v>0</v>
      </c>
      <c r="R109" s="2">
        <v>0</v>
      </c>
      <c r="S109" s="2">
        <v>0</v>
      </c>
      <c r="T109" s="2">
        <v>1960</v>
      </c>
      <c r="U109" s="2">
        <v>1960</v>
      </c>
      <c r="V109" s="2">
        <v>0</v>
      </c>
    </row>
    <row r="110" spans="1:22" ht="45" hidden="1">
      <c r="A110" s="3">
        <v>70101</v>
      </c>
      <c r="B110" s="3"/>
      <c r="C110" s="5" t="s">
        <v>41</v>
      </c>
      <c r="D110" s="6">
        <v>1960</v>
      </c>
      <c r="E110" s="6"/>
      <c r="F110" s="6">
        <v>0</v>
      </c>
      <c r="G110" s="6">
        <f t="shared" si="3"/>
        <v>0</v>
      </c>
      <c r="H110" s="6" t="e">
        <f t="shared" si="4"/>
        <v>#DIV/0!</v>
      </c>
      <c r="I110" s="6">
        <v>0</v>
      </c>
      <c r="J110" s="6">
        <v>0</v>
      </c>
      <c r="K110" s="6">
        <v>0</v>
      </c>
      <c r="L110" s="6" t="e">
        <f t="shared" si="5"/>
        <v>#DIV/0!</v>
      </c>
      <c r="Q110" s="2">
        <v>0</v>
      </c>
      <c r="R110" s="2">
        <v>0</v>
      </c>
      <c r="S110" s="2">
        <v>0</v>
      </c>
      <c r="T110" s="2">
        <v>1960</v>
      </c>
      <c r="U110" s="2">
        <v>1960</v>
      </c>
      <c r="V110" s="2">
        <v>0</v>
      </c>
    </row>
    <row r="111" spans="1:22" ht="15" hidden="1">
      <c r="A111" s="3">
        <v>70101</v>
      </c>
      <c r="B111" s="3"/>
      <c r="C111" s="5" t="s">
        <v>61</v>
      </c>
      <c r="D111" s="6">
        <v>11443</v>
      </c>
      <c r="E111" s="6"/>
      <c r="F111" s="6">
        <v>2862.48</v>
      </c>
      <c r="G111" s="6">
        <f t="shared" si="3"/>
        <v>25.015118413003584</v>
      </c>
      <c r="H111" s="6" t="e">
        <f t="shared" si="4"/>
        <v>#DIV/0!</v>
      </c>
      <c r="I111" s="6">
        <v>0</v>
      </c>
      <c r="J111" s="6">
        <v>0</v>
      </c>
      <c r="K111" s="6">
        <v>0</v>
      </c>
      <c r="L111" s="6" t="e">
        <f t="shared" si="5"/>
        <v>#DIV/0!</v>
      </c>
      <c r="Q111" s="2">
        <v>0</v>
      </c>
      <c r="R111" s="2">
        <v>0</v>
      </c>
      <c r="S111" s="2">
        <v>0</v>
      </c>
      <c r="T111" s="2">
        <v>11443</v>
      </c>
      <c r="U111" s="2">
        <v>11443</v>
      </c>
      <c r="V111" s="2">
        <v>2862.48</v>
      </c>
    </row>
    <row r="112" spans="1:22" ht="15" hidden="1">
      <c r="A112" s="3">
        <v>70101</v>
      </c>
      <c r="B112" s="3"/>
      <c r="C112" s="5" t="s">
        <v>63</v>
      </c>
      <c r="D112" s="6">
        <v>11443</v>
      </c>
      <c r="E112" s="6"/>
      <c r="F112" s="6">
        <v>2862.48</v>
      </c>
      <c r="G112" s="6">
        <f t="shared" si="3"/>
        <v>25.015118413003584</v>
      </c>
      <c r="H112" s="6" t="e">
        <f t="shared" si="4"/>
        <v>#DIV/0!</v>
      </c>
      <c r="I112" s="6">
        <v>0</v>
      </c>
      <c r="J112" s="6">
        <v>0</v>
      </c>
      <c r="K112" s="6">
        <v>0</v>
      </c>
      <c r="L112" s="6" t="e">
        <f t="shared" si="5"/>
        <v>#DIV/0!</v>
      </c>
      <c r="Q112" s="2">
        <v>0</v>
      </c>
      <c r="R112" s="2">
        <v>0</v>
      </c>
      <c r="S112" s="2">
        <v>0</v>
      </c>
      <c r="T112" s="2">
        <v>11443</v>
      </c>
      <c r="U112" s="2">
        <v>11443</v>
      </c>
      <c r="V112" s="2">
        <v>2862.48</v>
      </c>
    </row>
    <row r="113" spans="1:22" ht="15" hidden="1">
      <c r="A113" s="3">
        <v>70101</v>
      </c>
      <c r="B113" s="3"/>
      <c r="C113" s="5" t="s">
        <v>65</v>
      </c>
      <c r="D113" s="6">
        <v>11443</v>
      </c>
      <c r="E113" s="6"/>
      <c r="F113" s="6">
        <v>2862.48</v>
      </c>
      <c r="G113" s="6">
        <f t="shared" si="3"/>
        <v>25.015118413003584</v>
      </c>
      <c r="H113" s="6" t="e">
        <f t="shared" si="4"/>
        <v>#DIV/0!</v>
      </c>
      <c r="I113" s="6">
        <v>0</v>
      </c>
      <c r="J113" s="6">
        <v>0</v>
      </c>
      <c r="K113" s="6">
        <v>0</v>
      </c>
      <c r="L113" s="6" t="e">
        <f t="shared" si="5"/>
        <v>#DIV/0!</v>
      </c>
      <c r="Q113" s="2">
        <v>0</v>
      </c>
      <c r="R113" s="2">
        <v>0</v>
      </c>
      <c r="S113" s="2">
        <v>0</v>
      </c>
      <c r="T113" s="2">
        <v>11443</v>
      </c>
      <c r="U113" s="2">
        <v>11443</v>
      </c>
      <c r="V113" s="2">
        <v>2862.48</v>
      </c>
    </row>
    <row r="114" spans="1:22" ht="15" hidden="1">
      <c r="A114" s="3">
        <v>70101</v>
      </c>
      <c r="B114" s="3"/>
      <c r="C114" s="5" t="s">
        <v>43</v>
      </c>
      <c r="D114" s="6">
        <v>0</v>
      </c>
      <c r="E114" s="6"/>
      <c r="F114" s="6">
        <v>0</v>
      </c>
      <c r="G114" s="6" t="e">
        <f t="shared" si="3"/>
        <v>#DIV/0!</v>
      </c>
      <c r="H114" s="6" t="e">
        <f t="shared" si="4"/>
        <v>#DIV/0!</v>
      </c>
      <c r="I114" s="6">
        <v>50340</v>
      </c>
      <c r="J114" s="6">
        <v>465888.01</v>
      </c>
      <c r="K114" s="6">
        <v>428245.61</v>
      </c>
      <c r="L114" s="6">
        <f t="shared" si="5"/>
        <v>91.92029002849847</v>
      </c>
      <c r="Q114" s="2">
        <v>0</v>
      </c>
      <c r="R114" s="2">
        <v>12699</v>
      </c>
      <c r="S114" s="2">
        <v>415546.61</v>
      </c>
      <c r="T114" s="2">
        <v>50340</v>
      </c>
      <c r="U114" s="2">
        <v>465888.01</v>
      </c>
      <c r="V114" s="2">
        <v>428245.61</v>
      </c>
    </row>
    <row r="115" spans="1:22" ht="15" hidden="1">
      <c r="A115" s="3">
        <v>70101</v>
      </c>
      <c r="B115" s="3"/>
      <c r="C115" s="5" t="s">
        <v>45</v>
      </c>
      <c r="D115" s="6">
        <v>0</v>
      </c>
      <c r="E115" s="6"/>
      <c r="F115" s="6">
        <v>0</v>
      </c>
      <c r="G115" s="6" t="e">
        <f t="shared" si="3"/>
        <v>#DIV/0!</v>
      </c>
      <c r="H115" s="6" t="e">
        <f t="shared" si="4"/>
        <v>#DIV/0!</v>
      </c>
      <c r="I115" s="6">
        <v>50340</v>
      </c>
      <c r="J115" s="6">
        <v>465888.01</v>
      </c>
      <c r="K115" s="6">
        <v>428245.61</v>
      </c>
      <c r="L115" s="6">
        <f t="shared" si="5"/>
        <v>91.92029002849847</v>
      </c>
      <c r="Q115" s="2">
        <v>0</v>
      </c>
      <c r="R115" s="2">
        <v>12699</v>
      </c>
      <c r="S115" s="2">
        <v>415546.61</v>
      </c>
      <c r="T115" s="2">
        <v>50340</v>
      </c>
      <c r="U115" s="2">
        <v>465888.01</v>
      </c>
      <c r="V115" s="2">
        <v>428245.61</v>
      </c>
    </row>
    <row r="116" spans="1:22" ht="30" hidden="1">
      <c r="A116" s="3">
        <v>70101</v>
      </c>
      <c r="B116" s="3"/>
      <c r="C116" s="5" t="s">
        <v>47</v>
      </c>
      <c r="D116" s="6">
        <v>0</v>
      </c>
      <c r="E116" s="6"/>
      <c r="F116" s="6">
        <v>0</v>
      </c>
      <c r="G116" s="6" t="e">
        <f t="shared" si="3"/>
        <v>#DIV/0!</v>
      </c>
      <c r="H116" s="6" t="e">
        <f t="shared" si="4"/>
        <v>#DIV/0!</v>
      </c>
      <c r="I116" s="6">
        <v>600</v>
      </c>
      <c r="J116" s="6">
        <v>416148.01</v>
      </c>
      <c r="K116" s="6">
        <v>415546.61</v>
      </c>
      <c r="L116" s="6">
        <f t="shared" si="5"/>
        <v>99.85548411008861</v>
      </c>
      <c r="Q116" s="2">
        <v>0</v>
      </c>
      <c r="R116" s="2">
        <v>0</v>
      </c>
      <c r="S116" s="2">
        <v>415546.61</v>
      </c>
      <c r="T116" s="2">
        <v>600</v>
      </c>
      <c r="U116" s="2">
        <v>416148.01</v>
      </c>
      <c r="V116" s="2">
        <v>415546.61</v>
      </c>
    </row>
    <row r="117" spans="1:22" ht="15" hidden="1">
      <c r="A117" s="3">
        <v>70101</v>
      </c>
      <c r="B117" s="3"/>
      <c r="C117" s="5" t="s">
        <v>67</v>
      </c>
      <c r="D117" s="6">
        <v>0</v>
      </c>
      <c r="E117" s="6"/>
      <c r="F117" s="6">
        <v>0</v>
      </c>
      <c r="G117" s="6" t="e">
        <f t="shared" si="3"/>
        <v>#DIV/0!</v>
      </c>
      <c r="H117" s="6" t="e">
        <f t="shared" si="4"/>
        <v>#DIV/0!</v>
      </c>
      <c r="I117" s="6">
        <v>49740</v>
      </c>
      <c r="J117" s="6">
        <v>49740</v>
      </c>
      <c r="K117" s="6">
        <v>12699</v>
      </c>
      <c r="L117" s="6">
        <f t="shared" si="5"/>
        <v>25.530759951749094</v>
      </c>
      <c r="Q117" s="2">
        <v>0</v>
      </c>
      <c r="R117" s="2">
        <v>12699</v>
      </c>
      <c r="S117" s="2">
        <v>0</v>
      </c>
      <c r="T117" s="2">
        <v>49740</v>
      </c>
      <c r="U117" s="2">
        <v>49740</v>
      </c>
      <c r="V117" s="2">
        <v>12699</v>
      </c>
    </row>
    <row r="118" spans="1:22" ht="15" hidden="1">
      <c r="A118" s="3">
        <v>70101</v>
      </c>
      <c r="B118" s="3"/>
      <c r="C118" s="5" t="s">
        <v>69</v>
      </c>
      <c r="D118" s="6">
        <v>0</v>
      </c>
      <c r="E118" s="6"/>
      <c r="F118" s="6">
        <v>0</v>
      </c>
      <c r="G118" s="6" t="e">
        <f t="shared" si="3"/>
        <v>#DIV/0!</v>
      </c>
      <c r="H118" s="6" t="e">
        <f t="shared" si="4"/>
        <v>#DIV/0!</v>
      </c>
      <c r="I118" s="6">
        <v>49740</v>
      </c>
      <c r="J118" s="6">
        <v>49740</v>
      </c>
      <c r="K118" s="6">
        <v>12699</v>
      </c>
      <c r="L118" s="6">
        <f t="shared" si="5"/>
        <v>25.530759951749094</v>
      </c>
      <c r="Q118" s="2">
        <v>0</v>
      </c>
      <c r="R118" s="2">
        <v>12699</v>
      </c>
      <c r="S118" s="2">
        <v>0</v>
      </c>
      <c r="T118" s="2">
        <v>49740</v>
      </c>
      <c r="U118" s="2">
        <v>49740</v>
      </c>
      <c r="V118" s="2">
        <v>12699</v>
      </c>
    </row>
    <row r="119" spans="1:22" ht="45" hidden="1">
      <c r="A119" s="3">
        <v>70201</v>
      </c>
      <c r="B119" s="3"/>
      <c r="C119" s="5" t="s">
        <v>71</v>
      </c>
      <c r="D119" s="6">
        <v>270314401</v>
      </c>
      <c r="E119" s="6"/>
      <c r="F119" s="6">
        <v>72946779.03</v>
      </c>
      <c r="G119" s="6">
        <f t="shared" si="3"/>
        <v>26.985901883192675</v>
      </c>
      <c r="H119" s="6" t="e">
        <f t="shared" si="4"/>
        <v>#DIV/0!</v>
      </c>
      <c r="I119" s="6">
        <v>10834196</v>
      </c>
      <c r="J119" s="6">
        <v>12908078.83</v>
      </c>
      <c r="K119" s="6">
        <v>4058221.5</v>
      </c>
      <c r="L119" s="6">
        <f t="shared" si="5"/>
        <v>31.439391976505306</v>
      </c>
      <c r="Q119" s="2">
        <v>0</v>
      </c>
      <c r="R119" s="2">
        <v>2168501.79</v>
      </c>
      <c r="S119" s="2">
        <v>1889719.71</v>
      </c>
      <c r="T119" s="2">
        <v>281148597</v>
      </c>
      <c r="U119" s="2">
        <v>283222479.83</v>
      </c>
      <c r="V119" s="2">
        <v>77005000.53</v>
      </c>
    </row>
    <row r="120" spans="1:22" ht="15" hidden="1">
      <c r="A120" s="3">
        <v>70201</v>
      </c>
      <c r="B120" s="3"/>
      <c r="C120" s="5" t="s">
        <v>3</v>
      </c>
      <c r="D120" s="6">
        <v>270314401</v>
      </c>
      <c r="E120" s="6"/>
      <c r="F120" s="6">
        <v>72946779.03</v>
      </c>
      <c r="G120" s="6">
        <f t="shared" si="3"/>
        <v>26.985901883192675</v>
      </c>
      <c r="H120" s="6" t="e">
        <f t="shared" si="4"/>
        <v>#DIV/0!</v>
      </c>
      <c r="I120" s="6">
        <v>10528536</v>
      </c>
      <c r="J120" s="6">
        <v>12081581.66</v>
      </c>
      <c r="K120" s="6">
        <v>3518446.55</v>
      </c>
      <c r="L120" s="6">
        <f t="shared" si="5"/>
        <v>29.1224001046896</v>
      </c>
      <c r="Q120" s="2">
        <v>0</v>
      </c>
      <c r="R120" s="2">
        <v>2141538.07</v>
      </c>
      <c r="S120" s="2">
        <v>1376908.48</v>
      </c>
      <c r="T120" s="2">
        <v>280842937</v>
      </c>
      <c r="U120" s="2">
        <v>282395982.66</v>
      </c>
      <c r="V120" s="2">
        <v>76465225.58</v>
      </c>
    </row>
    <row r="121" spans="1:22" ht="15" hidden="1">
      <c r="A121" s="3">
        <v>70201</v>
      </c>
      <c r="B121" s="3"/>
      <c r="C121" s="5" t="s">
        <v>5</v>
      </c>
      <c r="D121" s="6">
        <v>269880489</v>
      </c>
      <c r="E121" s="6"/>
      <c r="F121" s="6">
        <v>72906972.73</v>
      </c>
      <c r="G121" s="6">
        <f t="shared" si="3"/>
        <v>27.014540028493872</v>
      </c>
      <c r="H121" s="6" t="e">
        <f t="shared" si="4"/>
        <v>#DIV/0!</v>
      </c>
      <c r="I121" s="6">
        <v>10528536</v>
      </c>
      <c r="J121" s="6">
        <v>12081581.66</v>
      </c>
      <c r="K121" s="6">
        <v>3518446.55</v>
      </c>
      <c r="L121" s="6">
        <f t="shared" si="5"/>
        <v>29.1224001046896</v>
      </c>
      <c r="Q121" s="2">
        <v>0</v>
      </c>
      <c r="R121" s="2">
        <v>2141538.07</v>
      </c>
      <c r="S121" s="2">
        <v>1376908.48</v>
      </c>
      <c r="T121" s="2">
        <v>280409025</v>
      </c>
      <c r="U121" s="2">
        <v>281962070.66</v>
      </c>
      <c r="V121" s="2">
        <v>76425419.28</v>
      </c>
    </row>
    <row r="122" spans="1:22" ht="30" hidden="1">
      <c r="A122" s="3">
        <v>70201</v>
      </c>
      <c r="B122" s="3"/>
      <c r="C122" s="5" t="s">
        <v>7</v>
      </c>
      <c r="D122" s="6">
        <v>166472616</v>
      </c>
      <c r="E122" s="6"/>
      <c r="F122" s="6">
        <v>38711073.89</v>
      </c>
      <c r="G122" s="6">
        <f t="shared" si="3"/>
        <v>23.25371873173423</v>
      </c>
      <c r="H122" s="6" t="e">
        <f t="shared" si="4"/>
        <v>#DIV/0!</v>
      </c>
      <c r="I122" s="6">
        <v>3951925</v>
      </c>
      <c r="J122" s="6">
        <v>3950836</v>
      </c>
      <c r="K122" s="6">
        <v>843042.09</v>
      </c>
      <c r="L122" s="6">
        <f t="shared" si="5"/>
        <v>21.33832156029762</v>
      </c>
      <c r="Q122" s="2">
        <v>0</v>
      </c>
      <c r="R122" s="2">
        <v>843042.09</v>
      </c>
      <c r="S122" s="2">
        <v>0</v>
      </c>
      <c r="T122" s="2">
        <v>170424541</v>
      </c>
      <c r="U122" s="2">
        <v>170423452</v>
      </c>
      <c r="V122" s="2">
        <v>39554115.98</v>
      </c>
    </row>
    <row r="123" spans="1:22" ht="15" hidden="1">
      <c r="A123" s="3">
        <v>70201</v>
      </c>
      <c r="B123" s="3"/>
      <c r="C123" s="5" t="s">
        <v>9</v>
      </c>
      <c r="D123" s="6">
        <v>166472616</v>
      </c>
      <c r="E123" s="6"/>
      <c r="F123" s="6">
        <v>38711073.89</v>
      </c>
      <c r="G123" s="6">
        <f t="shared" si="3"/>
        <v>23.25371873173423</v>
      </c>
      <c r="H123" s="6" t="e">
        <f t="shared" si="4"/>
        <v>#DIV/0!</v>
      </c>
      <c r="I123" s="6">
        <v>3951925</v>
      </c>
      <c r="J123" s="6">
        <v>3950836</v>
      </c>
      <c r="K123" s="6">
        <v>843042.09</v>
      </c>
      <c r="L123" s="6">
        <f t="shared" si="5"/>
        <v>21.33832156029762</v>
      </c>
      <c r="Q123" s="2">
        <v>0</v>
      </c>
      <c r="R123" s="2">
        <v>843042.09</v>
      </c>
      <c r="S123" s="2">
        <v>0</v>
      </c>
      <c r="T123" s="2">
        <v>170424541</v>
      </c>
      <c r="U123" s="2">
        <v>170423452</v>
      </c>
      <c r="V123" s="2">
        <v>39554115.98</v>
      </c>
    </row>
    <row r="124" spans="1:22" ht="15" hidden="1">
      <c r="A124" s="3">
        <v>70201</v>
      </c>
      <c r="B124" s="3"/>
      <c r="C124" s="5" t="s">
        <v>11</v>
      </c>
      <c r="D124" s="6">
        <v>60161365</v>
      </c>
      <c r="E124" s="6"/>
      <c r="F124" s="6">
        <v>14087298.12</v>
      </c>
      <c r="G124" s="6">
        <f t="shared" si="3"/>
        <v>23.415855208737366</v>
      </c>
      <c r="H124" s="6" t="e">
        <f t="shared" si="4"/>
        <v>#DIV/0!</v>
      </c>
      <c r="I124" s="6">
        <v>1430596</v>
      </c>
      <c r="J124" s="6">
        <v>1430253.64</v>
      </c>
      <c r="K124" s="6">
        <v>307719.41</v>
      </c>
      <c r="L124" s="6">
        <f t="shared" si="5"/>
        <v>21.515023726840507</v>
      </c>
      <c r="Q124" s="2">
        <v>0</v>
      </c>
      <c r="R124" s="2">
        <v>307719.41</v>
      </c>
      <c r="S124" s="2">
        <v>0</v>
      </c>
      <c r="T124" s="2">
        <v>61591961</v>
      </c>
      <c r="U124" s="2">
        <v>61591618.64</v>
      </c>
      <c r="V124" s="2">
        <v>14395017.53</v>
      </c>
    </row>
    <row r="125" spans="1:22" ht="45" hidden="1">
      <c r="A125" s="3">
        <v>70201</v>
      </c>
      <c r="B125" s="3"/>
      <c r="C125" s="5" t="s">
        <v>13</v>
      </c>
      <c r="D125" s="6">
        <v>14720768</v>
      </c>
      <c r="E125" s="6"/>
      <c r="F125" s="6">
        <v>3396878.55</v>
      </c>
      <c r="G125" s="6">
        <f t="shared" si="3"/>
        <v>23.075416649457416</v>
      </c>
      <c r="H125" s="6" t="e">
        <f t="shared" si="4"/>
        <v>#DIV/0!</v>
      </c>
      <c r="I125" s="6">
        <v>4824614</v>
      </c>
      <c r="J125" s="6">
        <v>6238048.62</v>
      </c>
      <c r="K125" s="6">
        <v>2289534.31</v>
      </c>
      <c r="L125" s="6">
        <f t="shared" si="5"/>
        <v>36.70273268886449</v>
      </c>
      <c r="Q125" s="2">
        <v>0</v>
      </c>
      <c r="R125" s="2">
        <v>919551.08</v>
      </c>
      <c r="S125" s="2">
        <v>1369983.23</v>
      </c>
      <c r="T125" s="2">
        <v>19545382</v>
      </c>
      <c r="U125" s="2">
        <v>20958816.62</v>
      </c>
      <c r="V125" s="2">
        <v>5686412.86</v>
      </c>
    </row>
    <row r="126" spans="1:22" ht="30" hidden="1">
      <c r="A126" s="3">
        <v>70201</v>
      </c>
      <c r="B126" s="3"/>
      <c r="C126" s="5" t="s">
        <v>15</v>
      </c>
      <c r="D126" s="6">
        <v>260385</v>
      </c>
      <c r="E126" s="6"/>
      <c r="F126" s="6">
        <v>0</v>
      </c>
      <c r="G126" s="6">
        <f t="shared" si="3"/>
        <v>0</v>
      </c>
      <c r="H126" s="6" t="e">
        <f t="shared" si="4"/>
        <v>#DIV/0!</v>
      </c>
      <c r="I126" s="6">
        <v>1043847</v>
      </c>
      <c r="J126" s="6">
        <v>1907435.68</v>
      </c>
      <c r="K126" s="6">
        <v>952341.88</v>
      </c>
      <c r="L126" s="6">
        <f t="shared" si="5"/>
        <v>49.92786336050923</v>
      </c>
      <c r="Q126" s="2">
        <v>0</v>
      </c>
      <c r="R126" s="2">
        <v>88209.71</v>
      </c>
      <c r="S126" s="2">
        <v>864132.17</v>
      </c>
      <c r="T126" s="2">
        <v>1304232</v>
      </c>
      <c r="U126" s="2">
        <v>2167820.68</v>
      </c>
      <c r="V126" s="2">
        <v>952341.88</v>
      </c>
    </row>
    <row r="127" spans="1:22" ht="30" hidden="1">
      <c r="A127" s="3">
        <v>70201</v>
      </c>
      <c r="B127" s="3"/>
      <c r="C127" s="5" t="s">
        <v>51</v>
      </c>
      <c r="D127" s="6">
        <v>8615</v>
      </c>
      <c r="E127" s="6"/>
      <c r="F127" s="6">
        <v>30</v>
      </c>
      <c r="G127" s="6">
        <f t="shared" si="3"/>
        <v>0.3482298316889147</v>
      </c>
      <c r="H127" s="6" t="e">
        <f t="shared" si="4"/>
        <v>#DIV/0!</v>
      </c>
      <c r="I127" s="6">
        <v>5708</v>
      </c>
      <c r="J127" s="6">
        <v>16230.92</v>
      </c>
      <c r="K127" s="6">
        <v>4372.92</v>
      </c>
      <c r="L127" s="6">
        <f t="shared" si="5"/>
        <v>26.94191087134925</v>
      </c>
      <c r="Q127" s="2">
        <v>0</v>
      </c>
      <c r="R127" s="2">
        <v>200</v>
      </c>
      <c r="S127" s="2">
        <v>4172.92</v>
      </c>
      <c r="T127" s="2">
        <v>14323</v>
      </c>
      <c r="U127" s="2">
        <v>24845.92</v>
      </c>
      <c r="V127" s="2">
        <v>4402.92</v>
      </c>
    </row>
    <row r="128" spans="1:22" ht="15" hidden="1">
      <c r="A128" s="3">
        <v>70201</v>
      </c>
      <c r="B128" s="3"/>
      <c r="C128" s="5" t="s">
        <v>53</v>
      </c>
      <c r="D128" s="6">
        <v>13150743</v>
      </c>
      <c r="E128" s="6"/>
      <c r="F128" s="6">
        <v>3234521.04</v>
      </c>
      <c r="G128" s="6">
        <f t="shared" si="3"/>
        <v>24.595728469486478</v>
      </c>
      <c r="H128" s="6" t="e">
        <f t="shared" si="4"/>
        <v>#DIV/0!</v>
      </c>
      <c r="I128" s="6">
        <v>2694982</v>
      </c>
      <c r="J128" s="6">
        <v>2791364.79</v>
      </c>
      <c r="K128" s="6">
        <v>738256.81</v>
      </c>
      <c r="L128" s="6">
        <f t="shared" si="5"/>
        <v>26.44787999923149</v>
      </c>
      <c r="Q128" s="2">
        <v>0</v>
      </c>
      <c r="R128" s="2">
        <v>647534.58</v>
      </c>
      <c r="S128" s="2">
        <v>90722.23</v>
      </c>
      <c r="T128" s="2">
        <v>15845725</v>
      </c>
      <c r="U128" s="2">
        <v>15942107.79</v>
      </c>
      <c r="V128" s="2">
        <v>3972777.85</v>
      </c>
    </row>
    <row r="129" spans="1:22" ht="15" hidden="1">
      <c r="A129" s="3">
        <v>70201</v>
      </c>
      <c r="B129" s="3"/>
      <c r="C129" s="5" t="s">
        <v>55</v>
      </c>
      <c r="D129" s="6">
        <v>8200</v>
      </c>
      <c r="E129" s="6"/>
      <c r="F129" s="6">
        <v>0</v>
      </c>
      <c r="G129" s="6">
        <f t="shared" si="3"/>
        <v>0</v>
      </c>
      <c r="H129" s="6" t="e">
        <f t="shared" si="4"/>
        <v>#DIV/0!</v>
      </c>
      <c r="I129" s="6">
        <v>2800</v>
      </c>
      <c r="J129" s="6">
        <v>22130</v>
      </c>
      <c r="K129" s="6">
        <v>13503</v>
      </c>
      <c r="L129" s="6">
        <f t="shared" si="5"/>
        <v>61.01671938544961</v>
      </c>
      <c r="Q129" s="2">
        <v>0</v>
      </c>
      <c r="R129" s="2">
        <v>0</v>
      </c>
      <c r="S129" s="2">
        <v>13503</v>
      </c>
      <c r="T129" s="2">
        <v>11000</v>
      </c>
      <c r="U129" s="2">
        <v>30330</v>
      </c>
      <c r="V129" s="2">
        <v>13503</v>
      </c>
    </row>
    <row r="130" spans="1:22" ht="30" hidden="1">
      <c r="A130" s="3">
        <v>70201</v>
      </c>
      <c r="B130" s="3"/>
      <c r="C130" s="5" t="s">
        <v>17</v>
      </c>
      <c r="D130" s="6">
        <v>65909</v>
      </c>
      <c r="E130" s="6"/>
      <c r="F130" s="6">
        <v>10678.11</v>
      </c>
      <c r="G130" s="6">
        <f t="shared" si="3"/>
        <v>16.201292691438198</v>
      </c>
      <c r="H130" s="6" t="e">
        <f t="shared" si="4"/>
        <v>#DIV/0!</v>
      </c>
      <c r="I130" s="6">
        <v>50128</v>
      </c>
      <c r="J130" s="6">
        <v>66875.65</v>
      </c>
      <c r="K130" s="6">
        <v>25877.79</v>
      </c>
      <c r="L130" s="6">
        <f t="shared" si="5"/>
        <v>38.69538464299039</v>
      </c>
      <c r="Q130" s="2">
        <v>0</v>
      </c>
      <c r="R130" s="2">
        <v>9449.68</v>
      </c>
      <c r="S130" s="2">
        <v>16428.11</v>
      </c>
      <c r="T130" s="2">
        <v>116037</v>
      </c>
      <c r="U130" s="2">
        <v>132784.65</v>
      </c>
      <c r="V130" s="2">
        <v>36555.9</v>
      </c>
    </row>
    <row r="131" spans="1:22" ht="15" hidden="1">
      <c r="A131" s="3">
        <v>70201</v>
      </c>
      <c r="B131" s="3"/>
      <c r="C131" s="5" t="s">
        <v>19</v>
      </c>
      <c r="D131" s="6">
        <v>2</v>
      </c>
      <c r="E131" s="6"/>
      <c r="F131" s="6">
        <v>0</v>
      </c>
      <c r="G131" s="6">
        <f t="shared" si="3"/>
        <v>0</v>
      </c>
      <c r="H131" s="6" t="e">
        <f t="shared" si="4"/>
        <v>#DIV/0!</v>
      </c>
      <c r="I131" s="6">
        <v>0</v>
      </c>
      <c r="J131" s="6">
        <v>0</v>
      </c>
      <c r="K131" s="6">
        <v>0</v>
      </c>
      <c r="L131" s="6" t="e">
        <f t="shared" si="5"/>
        <v>#DIV/0!</v>
      </c>
      <c r="Q131" s="2">
        <v>0</v>
      </c>
      <c r="R131" s="2">
        <v>0</v>
      </c>
      <c r="S131" s="2">
        <v>0</v>
      </c>
      <c r="T131" s="2">
        <v>2</v>
      </c>
      <c r="U131" s="2">
        <v>2</v>
      </c>
      <c r="V131" s="2">
        <v>0</v>
      </c>
    </row>
    <row r="132" spans="1:22" ht="45" hidden="1">
      <c r="A132" s="3">
        <v>70201</v>
      </c>
      <c r="B132" s="3"/>
      <c r="C132" s="5" t="s">
        <v>21</v>
      </c>
      <c r="D132" s="6">
        <v>340280</v>
      </c>
      <c r="E132" s="6"/>
      <c r="F132" s="6">
        <v>8148.08</v>
      </c>
      <c r="G132" s="6">
        <f t="shared" si="3"/>
        <v>2.39452215822264</v>
      </c>
      <c r="H132" s="6" t="e">
        <f t="shared" si="4"/>
        <v>#DIV/0!</v>
      </c>
      <c r="I132" s="6">
        <v>670066</v>
      </c>
      <c r="J132" s="6">
        <v>950376.64</v>
      </c>
      <c r="K132" s="6">
        <v>374065.39</v>
      </c>
      <c r="L132" s="6">
        <f t="shared" si="5"/>
        <v>39.359699539752995</v>
      </c>
      <c r="Q132" s="2">
        <v>0</v>
      </c>
      <c r="R132" s="2">
        <v>69922.55</v>
      </c>
      <c r="S132" s="2">
        <v>304142.84</v>
      </c>
      <c r="T132" s="2">
        <v>1010346</v>
      </c>
      <c r="U132" s="2">
        <v>1290656.64</v>
      </c>
      <c r="V132" s="2">
        <v>382213.47</v>
      </c>
    </row>
    <row r="133" spans="1:22" ht="15" hidden="1">
      <c r="A133" s="3">
        <v>70201</v>
      </c>
      <c r="B133" s="3"/>
      <c r="C133" s="5" t="s">
        <v>23</v>
      </c>
      <c r="D133" s="6">
        <v>370036</v>
      </c>
      <c r="E133" s="6"/>
      <c r="F133" s="6">
        <v>79838.55</v>
      </c>
      <c r="G133" s="6">
        <f t="shared" si="3"/>
        <v>21.575887210974066</v>
      </c>
      <c r="H133" s="6" t="e">
        <f t="shared" si="4"/>
        <v>#DIV/0!</v>
      </c>
      <c r="I133" s="6">
        <v>38837</v>
      </c>
      <c r="J133" s="6">
        <v>52323.36</v>
      </c>
      <c r="K133" s="6">
        <v>18492.35</v>
      </c>
      <c r="L133" s="6">
        <f t="shared" si="5"/>
        <v>35.342435959770164</v>
      </c>
      <c r="Q133" s="2">
        <v>0</v>
      </c>
      <c r="R133" s="2">
        <v>7762.13</v>
      </c>
      <c r="S133" s="2">
        <v>10730.22</v>
      </c>
      <c r="T133" s="2">
        <v>408873</v>
      </c>
      <c r="U133" s="2">
        <v>422359.36</v>
      </c>
      <c r="V133" s="2">
        <v>98330.9</v>
      </c>
    </row>
    <row r="134" spans="1:22" ht="15" hidden="1">
      <c r="A134" s="3">
        <v>70201</v>
      </c>
      <c r="B134" s="3"/>
      <c r="C134" s="5" t="s">
        <v>25</v>
      </c>
      <c r="D134" s="6">
        <v>516598</v>
      </c>
      <c r="E134" s="6"/>
      <c r="F134" s="6">
        <v>63662.77</v>
      </c>
      <c r="G134" s="6">
        <f t="shared" si="3"/>
        <v>12.323464279768794</v>
      </c>
      <c r="H134" s="6" t="e">
        <f t="shared" si="4"/>
        <v>#DIV/0!</v>
      </c>
      <c r="I134" s="6">
        <v>318246</v>
      </c>
      <c r="J134" s="6">
        <v>431311.58</v>
      </c>
      <c r="K134" s="6">
        <v>162624.17</v>
      </c>
      <c r="L134" s="6">
        <f t="shared" si="5"/>
        <v>37.70456846996781</v>
      </c>
      <c r="Q134" s="2">
        <v>0</v>
      </c>
      <c r="R134" s="2">
        <v>96472.43</v>
      </c>
      <c r="S134" s="2">
        <v>66151.74</v>
      </c>
      <c r="T134" s="2">
        <v>834844</v>
      </c>
      <c r="U134" s="2">
        <v>947909.58</v>
      </c>
      <c r="V134" s="2">
        <v>226286.94</v>
      </c>
    </row>
    <row r="135" spans="1:22" ht="15" hidden="1">
      <c r="A135" s="3">
        <v>70201</v>
      </c>
      <c r="B135" s="3"/>
      <c r="C135" s="5" t="s">
        <v>27</v>
      </c>
      <c r="D135" s="6">
        <v>0</v>
      </c>
      <c r="E135" s="6"/>
      <c r="F135" s="6">
        <v>0</v>
      </c>
      <c r="G135" s="6" t="e">
        <f aca="true" t="shared" si="6" ref="G135:G198">F135/D135*100</f>
        <v>#DIV/0!</v>
      </c>
      <c r="H135" s="6" t="e">
        <f aca="true" t="shared" si="7" ref="H135:H198">F135/E135*100</f>
        <v>#DIV/0!</v>
      </c>
      <c r="I135" s="6">
        <v>3672</v>
      </c>
      <c r="J135" s="6">
        <v>3672</v>
      </c>
      <c r="K135" s="6">
        <v>450</v>
      </c>
      <c r="L135" s="6">
        <f aca="true" t="shared" si="8" ref="L135:L198">K135/J135*100</f>
        <v>12.254901960784313</v>
      </c>
      <c r="Q135" s="2">
        <v>0</v>
      </c>
      <c r="R135" s="2">
        <v>450</v>
      </c>
      <c r="S135" s="2">
        <v>0</v>
      </c>
      <c r="T135" s="2">
        <v>3672</v>
      </c>
      <c r="U135" s="2">
        <v>3672</v>
      </c>
      <c r="V135" s="2">
        <v>450</v>
      </c>
    </row>
    <row r="136" spans="1:22" ht="30" hidden="1">
      <c r="A136" s="3">
        <v>70201</v>
      </c>
      <c r="B136" s="3"/>
      <c r="C136" s="5" t="s">
        <v>29</v>
      </c>
      <c r="D136" s="6">
        <v>28515080</v>
      </c>
      <c r="E136" s="6"/>
      <c r="F136" s="6">
        <v>16711722.17</v>
      </c>
      <c r="G136" s="6">
        <f t="shared" si="6"/>
        <v>58.606611554307406</v>
      </c>
      <c r="H136" s="6" t="e">
        <f t="shared" si="7"/>
        <v>#DIV/0!</v>
      </c>
      <c r="I136" s="6">
        <v>317729</v>
      </c>
      <c r="J136" s="6">
        <v>458771.4</v>
      </c>
      <c r="K136" s="6">
        <v>77700.74</v>
      </c>
      <c r="L136" s="6">
        <f t="shared" si="8"/>
        <v>16.936700936457676</v>
      </c>
      <c r="Q136" s="2">
        <v>0</v>
      </c>
      <c r="R136" s="2">
        <v>70775.49</v>
      </c>
      <c r="S136" s="2">
        <v>6925.25</v>
      </c>
      <c r="T136" s="2">
        <v>28832809</v>
      </c>
      <c r="U136" s="2">
        <v>28973851.4</v>
      </c>
      <c r="V136" s="2">
        <v>16789422.91</v>
      </c>
    </row>
    <row r="137" spans="1:22" ht="15" hidden="1">
      <c r="A137" s="3">
        <v>70201</v>
      </c>
      <c r="B137" s="3"/>
      <c r="C137" s="5" t="s">
        <v>31</v>
      </c>
      <c r="D137" s="6">
        <v>20388396</v>
      </c>
      <c r="E137" s="6"/>
      <c r="F137" s="6">
        <v>14156863.04</v>
      </c>
      <c r="G137" s="6">
        <f t="shared" si="6"/>
        <v>69.43588421570779</v>
      </c>
      <c r="H137" s="6" t="e">
        <f t="shared" si="7"/>
        <v>#DIV/0!</v>
      </c>
      <c r="I137" s="6">
        <v>236211</v>
      </c>
      <c r="J137" s="6">
        <v>265460.89</v>
      </c>
      <c r="K137" s="6">
        <v>30243.38</v>
      </c>
      <c r="L137" s="6">
        <f t="shared" si="8"/>
        <v>11.392781814300404</v>
      </c>
      <c r="Q137" s="2">
        <v>0</v>
      </c>
      <c r="R137" s="2">
        <v>30243.38</v>
      </c>
      <c r="S137" s="2">
        <v>0</v>
      </c>
      <c r="T137" s="2">
        <v>20624607</v>
      </c>
      <c r="U137" s="2">
        <v>20653856.89</v>
      </c>
      <c r="V137" s="2">
        <v>14187106.42</v>
      </c>
    </row>
    <row r="138" spans="1:22" ht="30" hidden="1">
      <c r="A138" s="3">
        <v>70201</v>
      </c>
      <c r="B138" s="3"/>
      <c r="C138" s="5" t="s">
        <v>33</v>
      </c>
      <c r="D138" s="6">
        <v>1742020</v>
      </c>
      <c r="E138" s="6"/>
      <c r="F138" s="6">
        <v>466514.03</v>
      </c>
      <c r="G138" s="6">
        <f t="shared" si="6"/>
        <v>26.780061652564267</v>
      </c>
      <c r="H138" s="6" t="e">
        <f t="shared" si="7"/>
        <v>#DIV/0!</v>
      </c>
      <c r="I138" s="6">
        <v>23023</v>
      </c>
      <c r="J138" s="6">
        <v>32260.47</v>
      </c>
      <c r="K138" s="6">
        <v>3914.04</v>
      </c>
      <c r="L138" s="6">
        <f t="shared" si="8"/>
        <v>12.132619270580992</v>
      </c>
      <c r="Q138" s="2">
        <v>0</v>
      </c>
      <c r="R138" s="2">
        <v>3914.04</v>
      </c>
      <c r="S138" s="2">
        <v>0</v>
      </c>
      <c r="T138" s="2">
        <v>1765043</v>
      </c>
      <c r="U138" s="2">
        <v>1774280.47</v>
      </c>
      <c r="V138" s="2">
        <v>470428.07</v>
      </c>
    </row>
    <row r="139" spans="1:22" ht="15" hidden="1">
      <c r="A139" s="3">
        <v>70201</v>
      </c>
      <c r="B139" s="3"/>
      <c r="C139" s="5" t="s">
        <v>35</v>
      </c>
      <c r="D139" s="6">
        <v>4291148</v>
      </c>
      <c r="E139" s="6"/>
      <c r="F139" s="6">
        <v>1479945.49</v>
      </c>
      <c r="G139" s="6">
        <f t="shared" si="6"/>
        <v>34.48833482322213</v>
      </c>
      <c r="H139" s="6" t="e">
        <f t="shared" si="7"/>
        <v>#DIV/0!</v>
      </c>
      <c r="I139" s="6">
        <v>58155</v>
      </c>
      <c r="J139" s="6">
        <v>148100.44</v>
      </c>
      <c r="K139" s="6">
        <v>33323.8</v>
      </c>
      <c r="L139" s="6">
        <f t="shared" si="8"/>
        <v>22.50081093614577</v>
      </c>
      <c r="Q139" s="2">
        <v>0</v>
      </c>
      <c r="R139" s="2">
        <v>33323.8</v>
      </c>
      <c r="S139" s="2">
        <v>0</v>
      </c>
      <c r="T139" s="2">
        <v>4349303</v>
      </c>
      <c r="U139" s="2">
        <v>4439248.44</v>
      </c>
      <c r="V139" s="2">
        <v>1513269.29</v>
      </c>
    </row>
    <row r="140" spans="1:22" ht="15" hidden="1">
      <c r="A140" s="3">
        <v>70201</v>
      </c>
      <c r="B140" s="3"/>
      <c r="C140" s="5" t="s">
        <v>57</v>
      </c>
      <c r="D140" s="6">
        <v>703166</v>
      </c>
      <c r="E140" s="6"/>
      <c r="F140" s="6">
        <v>457305.12</v>
      </c>
      <c r="G140" s="6">
        <f t="shared" si="6"/>
        <v>65.0351581276683</v>
      </c>
      <c r="H140" s="6" t="e">
        <f t="shared" si="7"/>
        <v>#DIV/0!</v>
      </c>
      <c r="I140" s="6">
        <v>340</v>
      </c>
      <c r="J140" s="6">
        <v>340</v>
      </c>
      <c r="K140" s="6">
        <v>0</v>
      </c>
      <c r="L140" s="6">
        <f t="shared" si="8"/>
        <v>0</v>
      </c>
      <c r="Q140" s="2">
        <v>0</v>
      </c>
      <c r="R140" s="2">
        <v>0</v>
      </c>
      <c r="S140" s="2">
        <v>0</v>
      </c>
      <c r="T140" s="2">
        <v>703506</v>
      </c>
      <c r="U140" s="2">
        <v>703506</v>
      </c>
      <c r="V140" s="2">
        <v>457305.12</v>
      </c>
    </row>
    <row r="141" spans="1:22" ht="15" hidden="1">
      <c r="A141" s="3">
        <v>70201</v>
      </c>
      <c r="B141" s="3"/>
      <c r="C141" s="5" t="s">
        <v>37</v>
      </c>
      <c r="D141" s="6">
        <v>778044</v>
      </c>
      <c r="E141" s="6"/>
      <c r="F141" s="6">
        <v>151094.49</v>
      </c>
      <c r="G141" s="6">
        <f t="shared" si="6"/>
        <v>19.419787312799787</v>
      </c>
      <c r="H141" s="6" t="e">
        <f t="shared" si="7"/>
        <v>#DIV/0!</v>
      </c>
      <c r="I141" s="6">
        <v>0</v>
      </c>
      <c r="J141" s="6">
        <v>12609.6</v>
      </c>
      <c r="K141" s="6">
        <v>10219.52</v>
      </c>
      <c r="L141" s="6">
        <f t="shared" si="8"/>
        <v>81.04555259484837</v>
      </c>
      <c r="Q141" s="2">
        <v>0</v>
      </c>
      <c r="R141" s="2">
        <v>3294.27</v>
      </c>
      <c r="S141" s="2">
        <v>6925.25</v>
      </c>
      <c r="T141" s="2">
        <v>778044</v>
      </c>
      <c r="U141" s="2">
        <v>790653.6</v>
      </c>
      <c r="V141" s="2">
        <v>161314.01</v>
      </c>
    </row>
    <row r="142" spans="1:22" ht="15" hidden="1">
      <c r="A142" s="3">
        <v>70201</v>
      </c>
      <c r="B142" s="3"/>
      <c r="C142" s="5" t="s">
        <v>59</v>
      </c>
      <c r="D142" s="6">
        <v>612306</v>
      </c>
      <c r="E142" s="6"/>
      <c r="F142" s="6">
        <v>0</v>
      </c>
      <c r="G142" s="6">
        <f t="shared" si="6"/>
        <v>0</v>
      </c>
      <c r="H142" s="6" t="e">
        <f t="shared" si="7"/>
        <v>#DIV/0!</v>
      </c>
      <c r="I142" s="6">
        <v>0</v>
      </c>
      <c r="J142" s="6">
        <v>0</v>
      </c>
      <c r="K142" s="6">
        <v>0</v>
      </c>
      <c r="L142" s="6" t="e">
        <f t="shared" si="8"/>
        <v>#DIV/0!</v>
      </c>
      <c r="Q142" s="2">
        <v>0</v>
      </c>
      <c r="R142" s="2">
        <v>0</v>
      </c>
      <c r="S142" s="2">
        <v>0</v>
      </c>
      <c r="T142" s="2">
        <v>612306</v>
      </c>
      <c r="U142" s="2">
        <v>612306</v>
      </c>
      <c r="V142" s="2">
        <v>0</v>
      </c>
    </row>
    <row r="143" spans="1:22" ht="30" hidden="1">
      <c r="A143" s="3">
        <v>70201</v>
      </c>
      <c r="B143" s="3"/>
      <c r="C143" s="5" t="s">
        <v>39</v>
      </c>
      <c r="D143" s="6">
        <v>10660</v>
      </c>
      <c r="E143" s="6"/>
      <c r="F143" s="6">
        <v>0</v>
      </c>
      <c r="G143" s="6">
        <f t="shared" si="6"/>
        <v>0</v>
      </c>
      <c r="H143" s="6" t="e">
        <f t="shared" si="7"/>
        <v>#DIV/0!</v>
      </c>
      <c r="I143" s="6">
        <v>0</v>
      </c>
      <c r="J143" s="6">
        <v>0</v>
      </c>
      <c r="K143" s="6">
        <v>0</v>
      </c>
      <c r="L143" s="6" t="e">
        <f t="shared" si="8"/>
        <v>#DIV/0!</v>
      </c>
      <c r="Q143" s="2">
        <v>0</v>
      </c>
      <c r="R143" s="2">
        <v>0</v>
      </c>
      <c r="S143" s="2">
        <v>0</v>
      </c>
      <c r="T143" s="2">
        <v>10660</v>
      </c>
      <c r="U143" s="2">
        <v>10660</v>
      </c>
      <c r="V143" s="2">
        <v>0</v>
      </c>
    </row>
    <row r="144" spans="1:22" ht="45" hidden="1">
      <c r="A144" s="3">
        <v>70201</v>
      </c>
      <c r="B144" s="3"/>
      <c r="C144" s="5" t="s">
        <v>41</v>
      </c>
      <c r="D144" s="6">
        <v>10660</v>
      </c>
      <c r="E144" s="6"/>
      <c r="F144" s="6">
        <v>0</v>
      </c>
      <c r="G144" s="6">
        <f t="shared" si="6"/>
        <v>0</v>
      </c>
      <c r="H144" s="6" t="e">
        <f t="shared" si="7"/>
        <v>#DIV/0!</v>
      </c>
      <c r="I144" s="6">
        <v>0</v>
      </c>
      <c r="J144" s="6">
        <v>0</v>
      </c>
      <c r="K144" s="6">
        <v>0</v>
      </c>
      <c r="L144" s="6" t="e">
        <f t="shared" si="8"/>
        <v>#DIV/0!</v>
      </c>
      <c r="Q144" s="2">
        <v>0</v>
      </c>
      <c r="R144" s="2">
        <v>0</v>
      </c>
      <c r="S144" s="2">
        <v>0</v>
      </c>
      <c r="T144" s="2">
        <v>10660</v>
      </c>
      <c r="U144" s="2">
        <v>10660</v>
      </c>
      <c r="V144" s="2">
        <v>0</v>
      </c>
    </row>
    <row r="145" spans="1:22" ht="15" hidden="1">
      <c r="A145" s="3">
        <v>70201</v>
      </c>
      <c r="B145" s="3"/>
      <c r="C145" s="5" t="s">
        <v>61</v>
      </c>
      <c r="D145" s="6">
        <v>433912</v>
      </c>
      <c r="E145" s="6"/>
      <c r="F145" s="6">
        <v>39806.3</v>
      </c>
      <c r="G145" s="6">
        <f t="shared" si="6"/>
        <v>9.173818654473719</v>
      </c>
      <c r="H145" s="6" t="e">
        <f t="shared" si="7"/>
        <v>#DIV/0!</v>
      </c>
      <c r="I145" s="6">
        <v>0</v>
      </c>
      <c r="J145" s="6">
        <v>0</v>
      </c>
      <c r="K145" s="6">
        <v>0</v>
      </c>
      <c r="L145" s="6" t="e">
        <f t="shared" si="8"/>
        <v>#DIV/0!</v>
      </c>
      <c r="Q145" s="2">
        <v>0</v>
      </c>
      <c r="R145" s="2">
        <v>0</v>
      </c>
      <c r="S145" s="2">
        <v>0</v>
      </c>
      <c r="T145" s="2">
        <v>433912</v>
      </c>
      <c r="U145" s="2">
        <v>433912</v>
      </c>
      <c r="V145" s="2">
        <v>39806.3</v>
      </c>
    </row>
    <row r="146" spans="1:22" ht="15" hidden="1">
      <c r="A146" s="3">
        <v>70201</v>
      </c>
      <c r="B146" s="3"/>
      <c r="C146" s="5" t="s">
        <v>63</v>
      </c>
      <c r="D146" s="6">
        <v>433912</v>
      </c>
      <c r="E146" s="6"/>
      <c r="F146" s="6">
        <v>39806.3</v>
      </c>
      <c r="G146" s="6">
        <f t="shared" si="6"/>
        <v>9.173818654473719</v>
      </c>
      <c r="H146" s="6" t="e">
        <f t="shared" si="7"/>
        <v>#DIV/0!</v>
      </c>
      <c r="I146" s="6">
        <v>0</v>
      </c>
      <c r="J146" s="6">
        <v>0</v>
      </c>
      <c r="K146" s="6">
        <v>0</v>
      </c>
      <c r="L146" s="6" t="e">
        <f t="shared" si="8"/>
        <v>#DIV/0!</v>
      </c>
      <c r="Q146" s="2">
        <v>0</v>
      </c>
      <c r="R146" s="2">
        <v>0</v>
      </c>
      <c r="S146" s="2">
        <v>0</v>
      </c>
      <c r="T146" s="2">
        <v>433912</v>
      </c>
      <c r="U146" s="2">
        <v>433912</v>
      </c>
      <c r="V146" s="2">
        <v>39806.3</v>
      </c>
    </row>
    <row r="147" spans="1:22" ht="15" hidden="1">
      <c r="A147" s="3">
        <v>70201</v>
      </c>
      <c r="B147" s="3"/>
      <c r="C147" s="5" t="s">
        <v>65</v>
      </c>
      <c r="D147" s="6">
        <v>433912</v>
      </c>
      <c r="E147" s="6"/>
      <c r="F147" s="6">
        <v>39806.3</v>
      </c>
      <c r="G147" s="6">
        <f t="shared" si="6"/>
        <v>9.173818654473719</v>
      </c>
      <c r="H147" s="6" t="e">
        <f t="shared" si="7"/>
        <v>#DIV/0!</v>
      </c>
      <c r="I147" s="6">
        <v>0</v>
      </c>
      <c r="J147" s="6">
        <v>0</v>
      </c>
      <c r="K147" s="6">
        <v>0</v>
      </c>
      <c r="L147" s="6" t="e">
        <f t="shared" si="8"/>
        <v>#DIV/0!</v>
      </c>
      <c r="Q147" s="2">
        <v>0</v>
      </c>
      <c r="R147" s="2">
        <v>0</v>
      </c>
      <c r="S147" s="2">
        <v>0</v>
      </c>
      <c r="T147" s="2">
        <v>433912</v>
      </c>
      <c r="U147" s="2">
        <v>433912</v>
      </c>
      <c r="V147" s="2">
        <v>39806.3</v>
      </c>
    </row>
    <row r="148" spans="1:22" ht="15" hidden="1">
      <c r="A148" s="3">
        <v>70201</v>
      </c>
      <c r="B148" s="3"/>
      <c r="C148" s="5" t="s">
        <v>43</v>
      </c>
      <c r="D148" s="6">
        <v>0</v>
      </c>
      <c r="E148" s="6"/>
      <c r="F148" s="6">
        <v>0</v>
      </c>
      <c r="G148" s="6" t="e">
        <f t="shared" si="6"/>
        <v>#DIV/0!</v>
      </c>
      <c r="H148" s="6" t="e">
        <f t="shared" si="7"/>
        <v>#DIV/0!</v>
      </c>
      <c r="I148" s="6">
        <v>305660</v>
      </c>
      <c r="J148" s="6">
        <v>826497.17</v>
      </c>
      <c r="K148" s="6">
        <v>539774.95</v>
      </c>
      <c r="L148" s="6">
        <f t="shared" si="8"/>
        <v>65.30874751815544</v>
      </c>
      <c r="Q148" s="2">
        <v>0</v>
      </c>
      <c r="R148" s="2">
        <v>26963.72</v>
      </c>
      <c r="S148" s="2">
        <v>512811.23</v>
      </c>
      <c r="T148" s="2">
        <v>305660</v>
      </c>
      <c r="U148" s="2">
        <v>826497.17</v>
      </c>
      <c r="V148" s="2">
        <v>539774.95</v>
      </c>
    </row>
    <row r="149" spans="1:22" ht="15" hidden="1">
      <c r="A149" s="3">
        <v>70201</v>
      </c>
      <c r="B149" s="3"/>
      <c r="C149" s="5" t="s">
        <v>45</v>
      </c>
      <c r="D149" s="6">
        <v>0</v>
      </c>
      <c r="E149" s="6"/>
      <c r="F149" s="6">
        <v>0</v>
      </c>
      <c r="G149" s="6" t="e">
        <f t="shared" si="6"/>
        <v>#DIV/0!</v>
      </c>
      <c r="H149" s="6" t="e">
        <f t="shared" si="7"/>
        <v>#DIV/0!</v>
      </c>
      <c r="I149" s="6">
        <v>305660</v>
      </c>
      <c r="J149" s="6">
        <v>826497.17</v>
      </c>
      <c r="K149" s="6">
        <v>539774.95</v>
      </c>
      <c r="L149" s="6">
        <f t="shared" si="8"/>
        <v>65.30874751815544</v>
      </c>
      <c r="Q149" s="2">
        <v>0</v>
      </c>
      <c r="R149" s="2">
        <v>26963.72</v>
      </c>
      <c r="S149" s="2">
        <v>512811.23</v>
      </c>
      <c r="T149" s="2">
        <v>305660</v>
      </c>
      <c r="U149" s="2">
        <v>826497.17</v>
      </c>
      <c r="V149" s="2">
        <v>539774.95</v>
      </c>
    </row>
    <row r="150" spans="1:22" ht="30" hidden="1">
      <c r="A150" s="3">
        <v>70201</v>
      </c>
      <c r="B150" s="3"/>
      <c r="C150" s="5" t="s">
        <v>47</v>
      </c>
      <c r="D150" s="6">
        <v>0</v>
      </c>
      <c r="E150" s="6"/>
      <c r="F150" s="6">
        <v>0</v>
      </c>
      <c r="G150" s="6" t="e">
        <f t="shared" si="6"/>
        <v>#DIV/0!</v>
      </c>
      <c r="H150" s="6" t="e">
        <f t="shared" si="7"/>
        <v>#DIV/0!</v>
      </c>
      <c r="I150" s="6">
        <v>232500</v>
      </c>
      <c r="J150" s="6">
        <v>753337.17</v>
      </c>
      <c r="K150" s="6">
        <v>539774.95</v>
      </c>
      <c r="L150" s="6">
        <f t="shared" si="8"/>
        <v>71.65117712165987</v>
      </c>
      <c r="Q150" s="2">
        <v>0</v>
      </c>
      <c r="R150" s="2">
        <v>26963.72</v>
      </c>
      <c r="S150" s="2">
        <v>512811.23</v>
      </c>
      <c r="T150" s="2">
        <v>232500</v>
      </c>
      <c r="U150" s="2">
        <v>753337.17</v>
      </c>
      <c r="V150" s="2">
        <v>539774.95</v>
      </c>
    </row>
    <row r="151" spans="1:22" ht="15" hidden="1">
      <c r="A151" s="3">
        <v>70201</v>
      </c>
      <c r="B151" s="3"/>
      <c r="C151" s="5" t="s">
        <v>67</v>
      </c>
      <c r="D151" s="6">
        <v>0</v>
      </c>
      <c r="E151" s="6"/>
      <c r="F151" s="6">
        <v>0</v>
      </c>
      <c r="G151" s="6" t="e">
        <f t="shared" si="6"/>
        <v>#DIV/0!</v>
      </c>
      <c r="H151" s="6" t="e">
        <f t="shared" si="7"/>
        <v>#DIV/0!</v>
      </c>
      <c r="I151" s="6">
        <v>73160</v>
      </c>
      <c r="J151" s="6">
        <v>73160</v>
      </c>
      <c r="K151" s="6">
        <v>0</v>
      </c>
      <c r="L151" s="6">
        <f t="shared" si="8"/>
        <v>0</v>
      </c>
      <c r="Q151" s="2">
        <v>0</v>
      </c>
      <c r="R151" s="2">
        <v>0</v>
      </c>
      <c r="S151" s="2">
        <v>0</v>
      </c>
      <c r="T151" s="2">
        <v>73160</v>
      </c>
      <c r="U151" s="2">
        <v>73160</v>
      </c>
      <c r="V151" s="2">
        <v>0</v>
      </c>
    </row>
    <row r="152" spans="1:22" ht="15" hidden="1">
      <c r="A152" s="3">
        <v>70201</v>
      </c>
      <c r="B152" s="3"/>
      <c r="C152" s="5" t="s">
        <v>69</v>
      </c>
      <c r="D152" s="6">
        <v>0</v>
      </c>
      <c r="E152" s="6"/>
      <c r="F152" s="6">
        <v>0</v>
      </c>
      <c r="G152" s="6" t="e">
        <f t="shared" si="6"/>
        <v>#DIV/0!</v>
      </c>
      <c r="H152" s="6" t="e">
        <f t="shared" si="7"/>
        <v>#DIV/0!</v>
      </c>
      <c r="I152" s="6">
        <v>73160</v>
      </c>
      <c r="J152" s="6">
        <v>73160</v>
      </c>
      <c r="K152" s="6">
        <v>0</v>
      </c>
      <c r="L152" s="6">
        <f t="shared" si="8"/>
        <v>0</v>
      </c>
      <c r="Q152" s="2">
        <v>0</v>
      </c>
      <c r="R152" s="2">
        <v>0</v>
      </c>
      <c r="S152" s="2">
        <v>0</v>
      </c>
      <c r="T152" s="2">
        <v>73160</v>
      </c>
      <c r="U152" s="2">
        <v>73160</v>
      </c>
      <c r="V152" s="2">
        <v>0</v>
      </c>
    </row>
    <row r="153" spans="1:22" ht="15" hidden="1">
      <c r="A153" s="3">
        <v>70202</v>
      </c>
      <c r="B153" s="3"/>
      <c r="C153" s="5" t="s">
        <v>72</v>
      </c>
      <c r="D153" s="6">
        <v>4724286</v>
      </c>
      <c r="E153" s="6"/>
      <c r="F153" s="6">
        <v>1125740.73</v>
      </c>
      <c r="G153" s="6">
        <f t="shared" si="6"/>
        <v>23.828801431581407</v>
      </c>
      <c r="H153" s="6" t="e">
        <f t="shared" si="7"/>
        <v>#DIV/0!</v>
      </c>
      <c r="I153" s="6">
        <v>27726</v>
      </c>
      <c r="J153" s="6">
        <v>35538.12</v>
      </c>
      <c r="K153" s="6">
        <v>9201.51</v>
      </c>
      <c r="L153" s="6">
        <f t="shared" si="8"/>
        <v>25.891943636860926</v>
      </c>
      <c r="Q153" s="2">
        <v>0</v>
      </c>
      <c r="R153" s="2">
        <v>1693.39</v>
      </c>
      <c r="S153" s="2">
        <v>7508.12</v>
      </c>
      <c r="T153" s="2">
        <v>4752012</v>
      </c>
      <c r="U153" s="2">
        <v>4759824.12</v>
      </c>
      <c r="V153" s="2">
        <v>1134942.24</v>
      </c>
    </row>
    <row r="154" spans="1:22" ht="15" hidden="1">
      <c r="A154" s="3">
        <v>70202</v>
      </c>
      <c r="B154" s="3"/>
      <c r="C154" s="5" t="s">
        <v>3</v>
      </c>
      <c r="D154" s="6">
        <v>4724286</v>
      </c>
      <c r="E154" s="6"/>
      <c r="F154" s="6">
        <v>1125740.73</v>
      </c>
      <c r="G154" s="6">
        <f t="shared" si="6"/>
        <v>23.828801431581407</v>
      </c>
      <c r="H154" s="6" t="e">
        <f t="shared" si="7"/>
        <v>#DIV/0!</v>
      </c>
      <c r="I154" s="6">
        <v>27726</v>
      </c>
      <c r="J154" s="6">
        <v>35446</v>
      </c>
      <c r="K154" s="6">
        <v>9109.39</v>
      </c>
      <c r="L154" s="6">
        <f t="shared" si="8"/>
        <v>25.699345483270324</v>
      </c>
      <c r="Q154" s="2">
        <v>0</v>
      </c>
      <c r="R154" s="2">
        <v>1693.39</v>
      </c>
      <c r="S154" s="2">
        <v>7416</v>
      </c>
      <c r="T154" s="2">
        <v>4752012</v>
      </c>
      <c r="U154" s="2">
        <v>4759732</v>
      </c>
      <c r="V154" s="2">
        <v>1134850.12</v>
      </c>
    </row>
    <row r="155" spans="1:22" ht="15" hidden="1">
      <c r="A155" s="3">
        <v>70202</v>
      </c>
      <c r="B155" s="3"/>
      <c r="C155" s="5" t="s">
        <v>5</v>
      </c>
      <c r="D155" s="6">
        <v>4724286</v>
      </c>
      <c r="E155" s="6"/>
      <c r="F155" s="6">
        <v>1125740.73</v>
      </c>
      <c r="G155" s="6">
        <f t="shared" si="6"/>
        <v>23.828801431581407</v>
      </c>
      <c r="H155" s="6" t="e">
        <f t="shared" si="7"/>
        <v>#DIV/0!</v>
      </c>
      <c r="I155" s="6">
        <v>27726</v>
      </c>
      <c r="J155" s="6">
        <v>35446</v>
      </c>
      <c r="K155" s="6">
        <v>9109.39</v>
      </c>
      <c r="L155" s="6">
        <f t="shared" si="8"/>
        <v>25.699345483270324</v>
      </c>
      <c r="Q155" s="2">
        <v>0</v>
      </c>
      <c r="R155" s="2">
        <v>1693.39</v>
      </c>
      <c r="S155" s="2">
        <v>7416</v>
      </c>
      <c r="T155" s="2">
        <v>4752012</v>
      </c>
      <c r="U155" s="2">
        <v>4759732</v>
      </c>
      <c r="V155" s="2">
        <v>1134850.12</v>
      </c>
    </row>
    <row r="156" spans="1:22" ht="30" hidden="1">
      <c r="A156" s="3">
        <v>70202</v>
      </c>
      <c r="B156" s="3"/>
      <c r="C156" s="5" t="s">
        <v>7</v>
      </c>
      <c r="D156" s="6">
        <v>3395532</v>
      </c>
      <c r="E156" s="6"/>
      <c r="F156" s="6">
        <v>781547.65</v>
      </c>
      <c r="G156" s="6">
        <f t="shared" si="6"/>
        <v>23.016942558632934</v>
      </c>
      <c r="H156" s="6" t="e">
        <f t="shared" si="7"/>
        <v>#DIV/0!</v>
      </c>
      <c r="I156" s="6">
        <v>0</v>
      </c>
      <c r="J156" s="6">
        <v>0</v>
      </c>
      <c r="K156" s="6">
        <v>0</v>
      </c>
      <c r="L156" s="6" t="e">
        <f t="shared" si="8"/>
        <v>#DIV/0!</v>
      </c>
      <c r="Q156" s="2">
        <v>0</v>
      </c>
      <c r="R156" s="2">
        <v>0</v>
      </c>
      <c r="S156" s="2">
        <v>0</v>
      </c>
      <c r="T156" s="2">
        <v>3395532</v>
      </c>
      <c r="U156" s="2">
        <v>3395532</v>
      </c>
      <c r="V156" s="2">
        <v>781547.65</v>
      </c>
    </row>
    <row r="157" spans="1:22" ht="15" hidden="1">
      <c r="A157" s="3">
        <v>70202</v>
      </c>
      <c r="B157" s="3"/>
      <c r="C157" s="5" t="s">
        <v>9</v>
      </c>
      <c r="D157" s="6">
        <v>3395532</v>
      </c>
      <c r="E157" s="6"/>
      <c r="F157" s="6">
        <v>781547.65</v>
      </c>
      <c r="G157" s="6">
        <f t="shared" si="6"/>
        <v>23.016942558632934</v>
      </c>
      <c r="H157" s="6" t="e">
        <f t="shared" si="7"/>
        <v>#DIV/0!</v>
      </c>
      <c r="I157" s="6">
        <v>0</v>
      </c>
      <c r="J157" s="6">
        <v>0</v>
      </c>
      <c r="K157" s="6">
        <v>0</v>
      </c>
      <c r="L157" s="6" t="e">
        <f t="shared" si="8"/>
        <v>#DIV/0!</v>
      </c>
      <c r="Q157" s="2">
        <v>0</v>
      </c>
      <c r="R157" s="2">
        <v>0</v>
      </c>
      <c r="S157" s="2">
        <v>0</v>
      </c>
      <c r="T157" s="2">
        <v>3395532</v>
      </c>
      <c r="U157" s="2">
        <v>3395532</v>
      </c>
      <c r="V157" s="2">
        <v>781547.65</v>
      </c>
    </row>
    <row r="158" spans="1:22" ht="15" hidden="1">
      <c r="A158" s="3">
        <v>70202</v>
      </c>
      <c r="B158" s="3"/>
      <c r="C158" s="5" t="s">
        <v>11</v>
      </c>
      <c r="D158" s="6">
        <v>1226711</v>
      </c>
      <c r="E158" s="6"/>
      <c r="F158" s="6">
        <v>278470.15</v>
      </c>
      <c r="G158" s="6">
        <f t="shared" si="6"/>
        <v>22.70055049640869</v>
      </c>
      <c r="H158" s="6" t="e">
        <f t="shared" si="7"/>
        <v>#DIV/0!</v>
      </c>
      <c r="I158" s="6">
        <v>0</v>
      </c>
      <c r="J158" s="6">
        <v>0</v>
      </c>
      <c r="K158" s="6">
        <v>0</v>
      </c>
      <c r="L158" s="6" t="e">
        <f t="shared" si="8"/>
        <v>#DIV/0!</v>
      </c>
      <c r="Q158" s="2">
        <v>0</v>
      </c>
      <c r="R158" s="2">
        <v>0</v>
      </c>
      <c r="S158" s="2">
        <v>0</v>
      </c>
      <c r="T158" s="2">
        <v>1226711</v>
      </c>
      <c r="U158" s="2">
        <v>1226711</v>
      </c>
      <c r="V158" s="2">
        <v>278470.15</v>
      </c>
    </row>
    <row r="159" spans="1:22" ht="45" hidden="1">
      <c r="A159" s="3">
        <v>70202</v>
      </c>
      <c r="B159" s="3"/>
      <c r="C159" s="5" t="s">
        <v>13</v>
      </c>
      <c r="D159" s="6">
        <v>12504</v>
      </c>
      <c r="E159" s="6"/>
      <c r="F159" s="6">
        <v>1555.44</v>
      </c>
      <c r="G159" s="6">
        <f t="shared" si="6"/>
        <v>12.439539347408829</v>
      </c>
      <c r="H159" s="6" t="e">
        <f t="shared" si="7"/>
        <v>#DIV/0!</v>
      </c>
      <c r="I159" s="6">
        <v>27726</v>
      </c>
      <c r="J159" s="6">
        <v>35439.09</v>
      </c>
      <c r="K159" s="6">
        <v>9109.39</v>
      </c>
      <c r="L159" s="6">
        <f t="shared" si="8"/>
        <v>25.704356404185326</v>
      </c>
      <c r="Q159" s="2">
        <v>0</v>
      </c>
      <c r="R159" s="2">
        <v>1693.39</v>
      </c>
      <c r="S159" s="2">
        <v>7416</v>
      </c>
      <c r="T159" s="2">
        <v>40230</v>
      </c>
      <c r="U159" s="2">
        <v>47943.09</v>
      </c>
      <c r="V159" s="2">
        <v>10664.83</v>
      </c>
    </row>
    <row r="160" spans="1:22" ht="30" hidden="1">
      <c r="A160" s="3">
        <v>70202</v>
      </c>
      <c r="B160" s="3"/>
      <c r="C160" s="5" t="s">
        <v>15</v>
      </c>
      <c r="D160" s="6">
        <v>1500</v>
      </c>
      <c r="E160" s="6"/>
      <c r="F160" s="6">
        <v>0</v>
      </c>
      <c r="G160" s="6">
        <f t="shared" si="6"/>
        <v>0</v>
      </c>
      <c r="H160" s="6" t="e">
        <f t="shared" si="7"/>
        <v>#DIV/0!</v>
      </c>
      <c r="I160" s="6">
        <v>15549</v>
      </c>
      <c r="J160" s="6">
        <v>22812.09</v>
      </c>
      <c r="K160" s="6">
        <v>6966</v>
      </c>
      <c r="L160" s="6">
        <f t="shared" si="8"/>
        <v>30.536439230250274</v>
      </c>
      <c r="Q160" s="2">
        <v>0</v>
      </c>
      <c r="R160" s="2">
        <v>0</v>
      </c>
      <c r="S160" s="2">
        <v>6966</v>
      </c>
      <c r="T160" s="2">
        <v>17049</v>
      </c>
      <c r="U160" s="2">
        <v>24312.09</v>
      </c>
      <c r="V160" s="2">
        <v>6966</v>
      </c>
    </row>
    <row r="161" spans="1:22" ht="45" hidden="1">
      <c r="A161" s="3">
        <v>70202</v>
      </c>
      <c r="B161" s="3"/>
      <c r="C161" s="5" t="s">
        <v>21</v>
      </c>
      <c r="D161" s="6">
        <v>2684</v>
      </c>
      <c r="E161" s="6"/>
      <c r="F161" s="6">
        <v>0</v>
      </c>
      <c r="G161" s="6">
        <f t="shared" si="6"/>
        <v>0</v>
      </c>
      <c r="H161" s="6" t="e">
        <f t="shared" si="7"/>
        <v>#DIV/0!</v>
      </c>
      <c r="I161" s="6">
        <v>4700</v>
      </c>
      <c r="J161" s="6">
        <v>4700</v>
      </c>
      <c r="K161" s="6">
        <v>0</v>
      </c>
      <c r="L161" s="6">
        <f t="shared" si="8"/>
        <v>0</v>
      </c>
      <c r="Q161" s="2">
        <v>0</v>
      </c>
      <c r="R161" s="2">
        <v>0</v>
      </c>
      <c r="S161" s="2">
        <v>0</v>
      </c>
      <c r="T161" s="2">
        <v>7384</v>
      </c>
      <c r="U161" s="2">
        <v>7384</v>
      </c>
      <c r="V161" s="2">
        <v>0</v>
      </c>
    </row>
    <row r="162" spans="1:22" ht="15" hidden="1">
      <c r="A162" s="3">
        <v>70202</v>
      </c>
      <c r="B162" s="3"/>
      <c r="C162" s="5" t="s">
        <v>23</v>
      </c>
      <c r="D162" s="6">
        <v>3204</v>
      </c>
      <c r="E162" s="6"/>
      <c r="F162" s="6">
        <v>674.27</v>
      </c>
      <c r="G162" s="6">
        <f t="shared" si="6"/>
        <v>21.044631710362047</v>
      </c>
      <c r="H162" s="6" t="e">
        <f t="shared" si="7"/>
        <v>#DIV/0!</v>
      </c>
      <c r="I162" s="6">
        <v>300</v>
      </c>
      <c r="J162" s="6">
        <v>300</v>
      </c>
      <c r="K162" s="6">
        <v>105.82</v>
      </c>
      <c r="L162" s="6">
        <f t="shared" si="8"/>
        <v>35.273333333333326</v>
      </c>
      <c r="Q162" s="2">
        <v>0</v>
      </c>
      <c r="R162" s="2">
        <v>105.82</v>
      </c>
      <c r="S162" s="2">
        <v>0</v>
      </c>
      <c r="T162" s="2">
        <v>3504</v>
      </c>
      <c r="U162" s="2">
        <v>3504</v>
      </c>
      <c r="V162" s="2">
        <v>780.09</v>
      </c>
    </row>
    <row r="163" spans="1:22" ht="15" hidden="1">
      <c r="A163" s="3">
        <v>70202</v>
      </c>
      <c r="B163" s="3"/>
      <c r="C163" s="5" t="s">
        <v>25</v>
      </c>
      <c r="D163" s="6">
        <v>5116</v>
      </c>
      <c r="E163" s="6"/>
      <c r="F163" s="6">
        <v>881.17</v>
      </c>
      <c r="G163" s="6">
        <f t="shared" si="6"/>
        <v>17.22380766223612</v>
      </c>
      <c r="H163" s="6" t="e">
        <f t="shared" si="7"/>
        <v>#DIV/0!</v>
      </c>
      <c r="I163" s="6">
        <v>7177</v>
      </c>
      <c r="J163" s="6">
        <v>7627</v>
      </c>
      <c r="K163" s="6">
        <v>2037.57</v>
      </c>
      <c r="L163" s="6">
        <f t="shared" si="8"/>
        <v>26.715222236790346</v>
      </c>
      <c r="Q163" s="2">
        <v>0</v>
      </c>
      <c r="R163" s="2">
        <v>1587.57</v>
      </c>
      <c r="S163" s="2">
        <v>450</v>
      </c>
      <c r="T163" s="2">
        <v>12293</v>
      </c>
      <c r="U163" s="2">
        <v>12743</v>
      </c>
      <c r="V163" s="2">
        <v>2918.74</v>
      </c>
    </row>
    <row r="164" spans="1:22" ht="30" hidden="1">
      <c r="A164" s="3">
        <v>70202</v>
      </c>
      <c r="B164" s="3"/>
      <c r="C164" s="5" t="s">
        <v>29</v>
      </c>
      <c r="D164" s="6">
        <v>89539</v>
      </c>
      <c r="E164" s="6"/>
      <c r="F164" s="6">
        <v>64167.49</v>
      </c>
      <c r="G164" s="6">
        <f t="shared" si="6"/>
        <v>71.66429153776566</v>
      </c>
      <c r="H164" s="6" t="e">
        <f t="shared" si="7"/>
        <v>#DIV/0!</v>
      </c>
      <c r="I164" s="6">
        <v>0</v>
      </c>
      <c r="J164" s="6">
        <v>6.91</v>
      </c>
      <c r="K164" s="6">
        <v>0</v>
      </c>
      <c r="L164" s="6">
        <f t="shared" si="8"/>
        <v>0</v>
      </c>
      <c r="Q164" s="2">
        <v>0</v>
      </c>
      <c r="R164" s="2">
        <v>0</v>
      </c>
      <c r="S164" s="2">
        <v>0</v>
      </c>
      <c r="T164" s="2">
        <v>89539</v>
      </c>
      <c r="U164" s="2">
        <v>89545.91</v>
      </c>
      <c r="V164" s="2">
        <v>64167.49</v>
      </c>
    </row>
    <row r="165" spans="1:22" ht="15" hidden="1">
      <c r="A165" s="3">
        <v>70202</v>
      </c>
      <c r="B165" s="3"/>
      <c r="C165" s="5" t="s">
        <v>31</v>
      </c>
      <c r="D165" s="6">
        <v>65779</v>
      </c>
      <c r="E165" s="6"/>
      <c r="F165" s="6">
        <v>59244.97</v>
      </c>
      <c r="G165" s="6">
        <f t="shared" si="6"/>
        <v>90.0666930175284</v>
      </c>
      <c r="H165" s="6" t="e">
        <f t="shared" si="7"/>
        <v>#DIV/0!</v>
      </c>
      <c r="I165" s="6">
        <v>0</v>
      </c>
      <c r="J165" s="6">
        <v>0</v>
      </c>
      <c r="K165" s="6">
        <v>0</v>
      </c>
      <c r="L165" s="6" t="e">
        <f t="shared" si="8"/>
        <v>#DIV/0!</v>
      </c>
      <c r="Q165" s="2">
        <v>0</v>
      </c>
      <c r="R165" s="2">
        <v>0</v>
      </c>
      <c r="S165" s="2">
        <v>0</v>
      </c>
      <c r="T165" s="2">
        <v>65779</v>
      </c>
      <c r="U165" s="2">
        <v>65779</v>
      </c>
      <c r="V165" s="2">
        <v>59244.97</v>
      </c>
    </row>
    <row r="166" spans="1:22" ht="30" hidden="1">
      <c r="A166" s="3">
        <v>70202</v>
      </c>
      <c r="B166" s="3"/>
      <c r="C166" s="5" t="s">
        <v>33</v>
      </c>
      <c r="D166" s="6">
        <v>2649</v>
      </c>
      <c r="E166" s="6"/>
      <c r="F166" s="6">
        <v>870.14</v>
      </c>
      <c r="G166" s="6">
        <f t="shared" si="6"/>
        <v>32.847867119667804</v>
      </c>
      <c r="H166" s="6" t="e">
        <f t="shared" si="7"/>
        <v>#DIV/0!</v>
      </c>
      <c r="I166" s="6">
        <v>0</v>
      </c>
      <c r="J166" s="6">
        <v>0</v>
      </c>
      <c r="K166" s="6">
        <v>0</v>
      </c>
      <c r="L166" s="6" t="e">
        <f t="shared" si="8"/>
        <v>#DIV/0!</v>
      </c>
      <c r="Q166" s="2">
        <v>0</v>
      </c>
      <c r="R166" s="2">
        <v>0</v>
      </c>
      <c r="S166" s="2">
        <v>0</v>
      </c>
      <c r="T166" s="2">
        <v>2649</v>
      </c>
      <c r="U166" s="2">
        <v>2649</v>
      </c>
      <c r="V166" s="2">
        <v>870.14</v>
      </c>
    </row>
    <row r="167" spans="1:22" ht="15" hidden="1">
      <c r="A167" s="3">
        <v>70202</v>
      </c>
      <c r="B167" s="3"/>
      <c r="C167" s="5" t="s">
        <v>35</v>
      </c>
      <c r="D167" s="6">
        <v>17942</v>
      </c>
      <c r="E167" s="6"/>
      <c r="F167" s="6">
        <v>3807.32</v>
      </c>
      <c r="G167" s="6">
        <f t="shared" si="6"/>
        <v>21.22015382900457</v>
      </c>
      <c r="H167" s="6" t="e">
        <f t="shared" si="7"/>
        <v>#DIV/0!</v>
      </c>
      <c r="I167" s="6">
        <v>0</v>
      </c>
      <c r="J167" s="6">
        <v>6.91</v>
      </c>
      <c r="K167" s="6">
        <v>0</v>
      </c>
      <c r="L167" s="6">
        <f t="shared" si="8"/>
        <v>0</v>
      </c>
      <c r="Q167" s="2">
        <v>0</v>
      </c>
      <c r="R167" s="2">
        <v>0</v>
      </c>
      <c r="S167" s="2">
        <v>0</v>
      </c>
      <c r="T167" s="2">
        <v>17942</v>
      </c>
      <c r="U167" s="2">
        <v>17948.91</v>
      </c>
      <c r="V167" s="2">
        <v>3807.32</v>
      </c>
    </row>
    <row r="168" spans="1:22" ht="15" hidden="1">
      <c r="A168" s="3">
        <v>70202</v>
      </c>
      <c r="B168" s="3"/>
      <c r="C168" s="5" t="s">
        <v>37</v>
      </c>
      <c r="D168" s="6">
        <v>3169</v>
      </c>
      <c r="E168" s="6"/>
      <c r="F168" s="6">
        <v>245.06</v>
      </c>
      <c r="G168" s="6">
        <f t="shared" si="6"/>
        <v>7.733038813505838</v>
      </c>
      <c r="H168" s="6" t="e">
        <f t="shared" si="7"/>
        <v>#DIV/0!</v>
      </c>
      <c r="I168" s="6">
        <v>0</v>
      </c>
      <c r="J168" s="6">
        <v>0</v>
      </c>
      <c r="K168" s="6">
        <v>0</v>
      </c>
      <c r="L168" s="6" t="e">
        <f t="shared" si="8"/>
        <v>#DIV/0!</v>
      </c>
      <c r="Q168" s="2">
        <v>0</v>
      </c>
      <c r="R168" s="2">
        <v>0</v>
      </c>
      <c r="S168" s="2">
        <v>0</v>
      </c>
      <c r="T168" s="2">
        <v>3169</v>
      </c>
      <c r="U168" s="2">
        <v>3169</v>
      </c>
      <c r="V168" s="2">
        <v>245.06</v>
      </c>
    </row>
    <row r="169" spans="1:22" ht="15" hidden="1">
      <c r="A169" s="3">
        <v>70202</v>
      </c>
      <c r="B169" s="3"/>
      <c r="C169" s="5" t="s">
        <v>43</v>
      </c>
      <c r="D169" s="6">
        <v>0</v>
      </c>
      <c r="E169" s="6"/>
      <c r="F169" s="6">
        <v>0</v>
      </c>
      <c r="G169" s="6" t="e">
        <f t="shared" si="6"/>
        <v>#DIV/0!</v>
      </c>
      <c r="H169" s="6" t="e">
        <f t="shared" si="7"/>
        <v>#DIV/0!</v>
      </c>
      <c r="I169" s="6">
        <v>0</v>
      </c>
      <c r="J169" s="6">
        <v>92.12</v>
      </c>
      <c r="K169" s="6">
        <v>92.12</v>
      </c>
      <c r="L169" s="6">
        <f t="shared" si="8"/>
        <v>100</v>
      </c>
      <c r="Q169" s="2">
        <v>0</v>
      </c>
      <c r="R169" s="2">
        <v>0</v>
      </c>
      <c r="S169" s="2">
        <v>92.12</v>
      </c>
      <c r="T169" s="2">
        <v>0</v>
      </c>
      <c r="U169" s="2">
        <v>92.12</v>
      </c>
      <c r="V169" s="2">
        <v>92.12</v>
      </c>
    </row>
    <row r="170" spans="1:22" ht="15" hidden="1">
      <c r="A170" s="3">
        <v>70202</v>
      </c>
      <c r="B170" s="3"/>
      <c r="C170" s="5" t="s">
        <v>45</v>
      </c>
      <c r="D170" s="6">
        <v>0</v>
      </c>
      <c r="E170" s="6"/>
      <c r="F170" s="6">
        <v>0</v>
      </c>
      <c r="G170" s="6" t="e">
        <f t="shared" si="6"/>
        <v>#DIV/0!</v>
      </c>
      <c r="H170" s="6" t="e">
        <f t="shared" si="7"/>
        <v>#DIV/0!</v>
      </c>
      <c r="I170" s="6">
        <v>0</v>
      </c>
      <c r="J170" s="6">
        <v>92.12</v>
      </c>
      <c r="K170" s="6">
        <v>92.12</v>
      </c>
      <c r="L170" s="6">
        <f t="shared" si="8"/>
        <v>100</v>
      </c>
      <c r="Q170" s="2">
        <v>0</v>
      </c>
      <c r="R170" s="2">
        <v>0</v>
      </c>
      <c r="S170" s="2">
        <v>92.12</v>
      </c>
      <c r="T170" s="2">
        <v>0</v>
      </c>
      <c r="U170" s="2">
        <v>92.12</v>
      </c>
      <c r="V170" s="2">
        <v>92.12</v>
      </c>
    </row>
    <row r="171" spans="1:22" ht="30" hidden="1">
      <c r="A171" s="3">
        <v>70202</v>
      </c>
      <c r="B171" s="3"/>
      <c r="C171" s="5" t="s">
        <v>47</v>
      </c>
      <c r="D171" s="6">
        <v>0</v>
      </c>
      <c r="E171" s="6"/>
      <c r="F171" s="6">
        <v>0</v>
      </c>
      <c r="G171" s="6" t="e">
        <f t="shared" si="6"/>
        <v>#DIV/0!</v>
      </c>
      <c r="H171" s="6" t="e">
        <f t="shared" si="7"/>
        <v>#DIV/0!</v>
      </c>
      <c r="I171" s="6">
        <v>0</v>
      </c>
      <c r="J171" s="6">
        <v>92.12</v>
      </c>
      <c r="K171" s="6">
        <v>92.12</v>
      </c>
      <c r="L171" s="6">
        <f t="shared" si="8"/>
        <v>100</v>
      </c>
      <c r="Q171" s="2">
        <v>0</v>
      </c>
      <c r="R171" s="2">
        <v>0</v>
      </c>
      <c r="S171" s="2">
        <v>92.12</v>
      </c>
      <c r="T171" s="2">
        <v>0</v>
      </c>
      <c r="U171" s="2">
        <v>92.12</v>
      </c>
      <c r="V171" s="2">
        <v>92.12</v>
      </c>
    </row>
    <row r="172" spans="1:22" ht="30" hidden="1">
      <c r="A172" s="3">
        <v>70303</v>
      </c>
      <c r="B172" s="3"/>
      <c r="C172" s="5" t="s">
        <v>73</v>
      </c>
      <c r="D172" s="6">
        <v>118301</v>
      </c>
      <c r="E172" s="6"/>
      <c r="F172" s="6">
        <v>32713.26</v>
      </c>
      <c r="G172" s="6">
        <f t="shared" si="6"/>
        <v>27.652564221773275</v>
      </c>
      <c r="H172" s="6" t="e">
        <f t="shared" si="7"/>
        <v>#DIV/0!</v>
      </c>
      <c r="I172" s="6">
        <v>0</v>
      </c>
      <c r="J172" s="6">
        <v>0</v>
      </c>
      <c r="K172" s="6">
        <v>0</v>
      </c>
      <c r="L172" s="6" t="e">
        <f t="shared" si="8"/>
        <v>#DIV/0!</v>
      </c>
      <c r="Q172" s="2">
        <v>0</v>
      </c>
      <c r="R172" s="2">
        <v>0</v>
      </c>
      <c r="S172" s="2">
        <v>0</v>
      </c>
      <c r="T172" s="2">
        <v>118301</v>
      </c>
      <c r="U172" s="2">
        <v>118301</v>
      </c>
      <c r="V172" s="2">
        <v>32713.26</v>
      </c>
    </row>
    <row r="173" spans="1:22" ht="15" hidden="1">
      <c r="A173" s="3">
        <v>70303</v>
      </c>
      <c r="B173" s="3"/>
      <c r="C173" s="5" t="s">
        <v>3</v>
      </c>
      <c r="D173" s="6">
        <v>118301</v>
      </c>
      <c r="E173" s="6"/>
      <c r="F173" s="6">
        <v>32713.26</v>
      </c>
      <c r="G173" s="6">
        <f t="shared" si="6"/>
        <v>27.652564221773275</v>
      </c>
      <c r="H173" s="6" t="e">
        <f t="shared" si="7"/>
        <v>#DIV/0!</v>
      </c>
      <c r="I173" s="6">
        <v>0</v>
      </c>
      <c r="J173" s="6">
        <v>0</v>
      </c>
      <c r="K173" s="6">
        <v>0</v>
      </c>
      <c r="L173" s="6" t="e">
        <f t="shared" si="8"/>
        <v>#DIV/0!</v>
      </c>
      <c r="Q173" s="2">
        <v>0</v>
      </c>
      <c r="R173" s="2">
        <v>0</v>
      </c>
      <c r="S173" s="2">
        <v>0</v>
      </c>
      <c r="T173" s="2">
        <v>118301</v>
      </c>
      <c r="U173" s="2">
        <v>118301</v>
      </c>
      <c r="V173" s="2">
        <v>32713.26</v>
      </c>
    </row>
    <row r="174" spans="1:22" ht="15" hidden="1">
      <c r="A174" s="3">
        <v>70303</v>
      </c>
      <c r="B174" s="3"/>
      <c r="C174" s="5" t="s">
        <v>61</v>
      </c>
      <c r="D174" s="6">
        <v>118301</v>
      </c>
      <c r="E174" s="6"/>
      <c r="F174" s="6">
        <v>32713.26</v>
      </c>
      <c r="G174" s="6">
        <f t="shared" si="6"/>
        <v>27.652564221773275</v>
      </c>
      <c r="H174" s="6" t="e">
        <f t="shared" si="7"/>
        <v>#DIV/0!</v>
      </c>
      <c r="I174" s="6">
        <v>0</v>
      </c>
      <c r="J174" s="6">
        <v>0</v>
      </c>
      <c r="K174" s="6">
        <v>0</v>
      </c>
      <c r="L174" s="6" t="e">
        <f t="shared" si="8"/>
        <v>#DIV/0!</v>
      </c>
      <c r="Q174" s="2">
        <v>0</v>
      </c>
      <c r="R174" s="2">
        <v>0</v>
      </c>
      <c r="S174" s="2">
        <v>0</v>
      </c>
      <c r="T174" s="2">
        <v>118301</v>
      </c>
      <c r="U174" s="2">
        <v>118301</v>
      </c>
      <c r="V174" s="2">
        <v>32713.26</v>
      </c>
    </row>
    <row r="175" spans="1:22" ht="15" hidden="1">
      <c r="A175" s="3">
        <v>70303</v>
      </c>
      <c r="B175" s="3"/>
      <c r="C175" s="5" t="s">
        <v>63</v>
      </c>
      <c r="D175" s="6">
        <v>118301</v>
      </c>
      <c r="E175" s="6"/>
      <c r="F175" s="6">
        <v>32713.26</v>
      </c>
      <c r="G175" s="6">
        <f t="shared" si="6"/>
        <v>27.652564221773275</v>
      </c>
      <c r="H175" s="6" t="e">
        <f t="shared" si="7"/>
        <v>#DIV/0!</v>
      </c>
      <c r="I175" s="6">
        <v>0</v>
      </c>
      <c r="J175" s="6">
        <v>0</v>
      </c>
      <c r="K175" s="6">
        <v>0</v>
      </c>
      <c r="L175" s="6" t="e">
        <f t="shared" si="8"/>
        <v>#DIV/0!</v>
      </c>
      <c r="Q175" s="2">
        <v>0</v>
      </c>
      <c r="R175" s="2">
        <v>0</v>
      </c>
      <c r="S175" s="2">
        <v>0</v>
      </c>
      <c r="T175" s="2">
        <v>118301</v>
      </c>
      <c r="U175" s="2">
        <v>118301</v>
      </c>
      <c r="V175" s="2">
        <v>32713.26</v>
      </c>
    </row>
    <row r="176" spans="1:22" ht="15" hidden="1">
      <c r="A176" s="3">
        <v>70303</v>
      </c>
      <c r="B176" s="3"/>
      <c r="C176" s="5" t="s">
        <v>65</v>
      </c>
      <c r="D176" s="6">
        <v>118301</v>
      </c>
      <c r="E176" s="6"/>
      <c r="F176" s="6">
        <v>32713.26</v>
      </c>
      <c r="G176" s="6">
        <f t="shared" si="6"/>
        <v>27.652564221773275</v>
      </c>
      <c r="H176" s="6" t="e">
        <f t="shared" si="7"/>
        <v>#DIV/0!</v>
      </c>
      <c r="I176" s="6">
        <v>0</v>
      </c>
      <c r="J176" s="6">
        <v>0</v>
      </c>
      <c r="K176" s="6">
        <v>0</v>
      </c>
      <c r="L176" s="6" t="e">
        <f t="shared" si="8"/>
        <v>#DIV/0!</v>
      </c>
      <c r="Q176" s="2">
        <v>0</v>
      </c>
      <c r="R176" s="2">
        <v>0</v>
      </c>
      <c r="S176" s="2">
        <v>0</v>
      </c>
      <c r="T176" s="2">
        <v>118301</v>
      </c>
      <c r="U176" s="2">
        <v>118301</v>
      </c>
      <c r="V176" s="2">
        <v>32713.26</v>
      </c>
    </row>
    <row r="177" spans="1:22" ht="45" hidden="1">
      <c r="A177" s="3">
        <v>70304</v>
      </c>
      <c r="B177" s="3"/>
      <c r="C177" s="5" t="s">
        <v>74</v>
      </c>
      <c r="D177" s="6">
        <v>2536389</v>
      </c>
      <c r="E177" s="6"/>
      <c r="F177" s="6">
        <v>589746.26</v>
      </c>
      <c r="G177" s="6">
        <f t="shared" si="6"/>
        <v>23.251412145376754</v>
      </c>
      <c r="H177" s="6" t="e">
        <f t="shared" si="7"/>
        <v>#DIV/0!</v>
      </c>
      <c r="I177" s="6">
        <v>0</v>
      </c>
      <c r="J177" s="6">
        <v>0</v>
      </c>
      <c r="K177" s="6">
        <v>0</v>
      </c>
      <c r="L177" s="6" t="e">
        <f t="shared" si="8"/>
        <v>#DIV/0!</v>
      </c>
      <c r="Q177" s="2">
        <v>0</v>
      </c>
      <c r="R177" s="2">
        <v>0</v>
      </c>
      <c r="S177" s="2">
        <v>0</v>
      </c>
      <c r="T177" s="2">
        <v>2536389</v>
      </c>
      <c r="U177" s="2">
        <v>2536389</v>
      </c>
      <c r="V177" s="2">
        <v>589746.26</v>
      </c>
    </row>
    <row r="178" spans="1:22" ht="15" hidden="1">
      <c r="A178" s="3">
        <v>70304</v>
      </c>
      <c r="B178" s="3"/>
      <c r="C178" s="5" t="s">
        <v>3</v>
      </c>
      <c r="D178" s="6">
        <v>2536389</v>
      </c>
      <c r="E178" s="6"/>
      <c r="F178" s="6">
        <v>589746.26</v>
      </c>
      <c r="G178" s="6">
        <f t="shared" si="6"/>
        <v>23.251412145376754</v>
      </c>
      <c r="H178" s="6" t="e">
        <f t="shared" si="7"/>
        <v>#DIV/0!</v>
      </c>
      <c r="I178" s="6">
        <v>0</v>
      </c>
      <c r="J178" s="6">
        <v>0</v>
      </c>
      <c r="K178" s="6">
        <v>0</v>
      </c>
      <c r="L178" s="6" t="e">
        <f t="shared" si="8"/>
        <v>#DIV/0!</v>
      </c>
      <c r="Q178" s="2">
        <v>0</v>
      </c>
      <c r="R178" s="2">
        <v>0</v>
      </c>
      <c r="S178" s="2">
        <v>0</v>
      </c>
      <c r="T178" s="2">
        <v>2536389</v>
      </c>
      <c r="U178" s="2">
        <v>2536389</v>
      </c>
      <c r="V178" s="2">
        <v>589746.26</v>
      </c>
    </row>
    <row r="179" spans="1:22" ht="15" hidden="1">
      <c r="A179" s="3">
        <v>70304</v>
      </c>
      <c r="B179" s="3"/>
      <c r="C179" s="5" t="s">
        <v>5</v>
      </c>
      <c r="D179" s="6">
        <v>2536389</v>
      </c>
      <c r="E179" s="6"/>
      <c r="F179" s="6">
        <v>589746.26</v>
      </c>
      <c r="G179" s="6">
        <f t="shared" si="6"/>
        <v>23.251412145376754</v>
      </c>
      <c r="H179" s="6" t="e">
        <f t="shared" si="7"/>
        <v>#DIV/0!</v>
      </c>
      <c r="I179" s="6">
        <v>0</v>
      </c>
      <c r="J179" s="6">
        <v>0</v>
      </c>
      <c r="K179" s="6">
        <v>0</v>
      </c>
      <c r="L179" s="6" t="e">
        <f t="shared" si="8"/>
        <v>#DIV/0!</v>
      </c>
      <c r="Q179" s="2">
        <v>0</v>
      </c>
      <c r="R179" s="2">
        <v>0</v>
      </c>
      <c r="S179" s="2">
        <v>0</v>
      </c>
      <c r="T179" s="2">
        <v>2536389</v>
      </c>
      <c r="U179" s="2">
        <v>2536389</v>
      </c>
      <c r="V179" s="2">
        <v>589746.26</v>
      </c>
    </row>
    <row r="180" spans="1:22" ht="30" hidden="1">
      <c r="A180" s="3">
        <v>70304</v>
      </c>
      <c r="B180" s="3"/>
      <c r="C180" s="5" t="s">
        <v>7</v>
      </c>
      <c r="D180" s="6">
        <v>1860148</v>
      </c>
      <c r="E180" s="6"/>
      <c r="F180" s="6">
        <v>431880.6</v>
      </c>
      <c r="G180" s="6">
        <f t="shared" si="6"/>
        <v>23.217539679638392</v>
      </c>
      <c r="H180" s="6" t="e">
        <f t="shared" si="7"/>
        <v>#DIV/0!</v>
      </c>
      <c r="I180" s="6">
        <v>0</v>
      </c>
      <c r="J180" s="6">
        <v>0</v>
      </c>
      <c r="K180" s="6">
        <v>0</v>
      </c>
      <c r="L180" s="6" t="e">
        <f t="shared" si="8"/>
        <v>#DIV/0!</v>
      </c>
      <c r="Q180" s="2">
        <v>0</v>
      </c>
      <c r="R180" s="2">
        <v>0</v>
      </c>
      <c r="S180" s="2">
        <v>0</v>
      </c>
      <c r="T180" s="2">
        <v>1860148</v>
      </c>
      <c r="U180" s="2">
        <v>1860148</v>
      </c>
      <c r="V180" s="2">
        <v>431880.6</v>
      </c>
    </row>
    <row r="181" spans="1:22" ht="15" hidden="1">
      <c r="A181" s="3">
        <v>70304</v>
      </c>
      <c r="B181" s="3"/>
      <c r="C181" s="5" t="s">
        <v>9</v>
      </c>
      <c r="D181" s="6">
        <v>1860148</v>
      </c>
      <c r="E181" s="6"/>
      <c r="F181" s="6">
        <v>431880.6</v>
      </c>
      <c r="G181" s="6">
        <f t="shared" si="6"/>
        <v>23.217539679638392</v>
      </c>
      <c r="H181" s="6" t="e">
        <f t="shared" si="7"/>
        <v>#DIV/0!</v>
      </c>
      <c r="I181" s="6">
        <v>0</v>
      </c>
      <c r="J181" s="6">
        <v>0</v>
      </c>
      <c r="K181" s="6">
        <v>0</v>
      </c>
      <c r="L181" s="6" t="e">
        <f t="shared" si="8"/>
        <v>#DIV/0!</v>
      </c>
      <c r="Q181" s="2">
        <v>0</v>
      </c>
      <c r="R181" s="2">
        <v>0</v>
      </c>
      <c r="S181" s="2">
        <v>0</v>
      </c>
      <c r="T181" s="2">
        <v>1860148</v>
      </c>
      <c r="U181" s="2">
        <v>1860148</v>
      </c>
      <c r="V181" s="2">
        <v>431880.6</v>
      </c>
    </row>
    <row r="182" spans="1:22" ht="15" hidden="1">
      <c r="A182" s="3">
        <v>70304</v>
      </c>
      <c r="B182" s="3"/>
      <c r="C182" s="5" t="s">
        <v>11</v>
      </c>
      <c r="D182" s="6">
        <v>673374</v>
      </c>
      <c r="E182" s="6"/>
      <c r="F182" s="6">
        <v>157396.6</v>
      </c>
      <c r="G182" s="6">
        <f t="shared" si="6"/>
        <v>23.3743209568531</v>
      </c>
      <c r="H182" s="6" t="e">
        <f t="shared" si="7"/>
        <v>#DIV/0!</v>
      </c>
      <c r="I182" s="6">
        <v>0</v>
      </c>
      <c r="J182" s="6">
        <v>0</v>
      </c>
      <c r="K182" s="6">
        <v>0</v>
      </c>
      <c r="L182" s="6" t="e">
        <f t="shared" si="8"/>
        <v>#DIV/0!</v>
      </c>
      <c r="Q182" s="2">
        <v>0</v>
      </c>
      <c r="R182" s="2">
        <v>0</v>
      </c>
      <c r="S182" s="2">
        <v>0</v>
      </c>
      <c r="T182" s="2">
        <v>673374</v>
      </c>
      <c r="U182" s="2">
        <v>673374</v>
      </c>
      <c r="V182" s="2">
        <v>157396.6</v>
      </c>
    </row>
    <row r="183" spans="1:22" ht="45" hidden="1">
      <c r="A183" s="3">
        <v>70304</v>
      </c>
      <c r="B183" s="3"/>
      <c r="C183" s="5" t="s">
        <v>13</v>
      </c>
      <c r="D183" s="6">
        <v>2867</v>
      </c>
      <c r="E183" s="6"/>
      <c r="F183" s="6">
        <v>469.06</v>
      </c>
      <c r="G183" s="6">
        <f t="shared" si="6"/>
        <v>16.360655737704917</v>
      </c>
      <c r="H183" s="6" t="e">
        <f t="shared" si="7"/>
        <v>#DIV/0!</v>
      </c>
      <c r="I183" s="6">
        <v>0</v>
      </c>
      <c r="J183" s="6">
        <v>0</v>
      </c>
      <c r="K183" s="6">
        <v>0</v>
      </c>
      <c r="L183" s="6" t="e">
        <f t="shared" si="8"/>
        <v>#DIV/0!</v>
      </c>
      <c r="Q183" s="2">
        <v>0</v>
      </c>
      <c r="R183" s="2">
        <v>0</v>
      </c>
      <c r="S183" s="2">
        <v>0</v>
      </c>
      <c r="T183" s="2">
        <v>2867</v>
      </c>
      <c r="U183" s="2">
        <v>2867</v>
      </c>
      <c r="V183" s="2">
        <v>469.06</v>
      </c>
    </row>
    <row r="184" spans="1:22" ht="45" hidden="1">
      <c r="A184" s="3">
        <v>70304</v>
      </c>
      <c r="B184" s="3"/>
      <c r="C184" s="5" t="s">
        <v>21</v>
      </c>
      <c r="D184" s="6">
        <v>277</v>
      </c>
      <c r="E184" s="6"/>
      <c r="F184" s="6">
        <v>0</v>
      </c>
      <c r="G184" s="6">
        <f t="shared" si="6"/>
        <v>0</v>
      </c>
      <c r="H184" s="6" t="e">
        <f t="shared" si="7"/>
        <v>#DIV/0!</v>
      </c>
      <c r="I184" s="6">
        <v>0</v>
      </c>
      <c r="J184" s="6">
        <v>0</v>
      </c>
      <c r="K184" s="6">
        <v>0</v>
      </c>
      <c r="L184" s="6" t="e">
        <f t="shared" si="8"/>
        <v>#DIV/0!</v>
      </c>
      <c r="Q184" s="2">
        <v>0</v>
      </c>
      <c r="R184" s="2">
        <v>0</v>
      </c>
      <c r="S184" s="2">
        <v>0</v>
      </c>
      <c r="T184" s="2">
        <v>277</v>
      </c>
      <c r="U184" s="2">
        <v>277</v>
      </c>
      <c r="V184" s="2">
        <v>0</v>
      </c>
    </row>
    <row r="185" spans="1:22" ht="15" hidden="1">
      <c r="A185" s="3">
        <v>70304</v>
      </c>
      <c r="B185" s="3"/>
      <c r="C185" s="5" t="s">
        <v>25</v>
      </c>
      <c r="D185" s="6">
        <v>2590</v>
      </c>
      <c r="E185" s="6"/>
      <c r="F185" s="6">
        <v>469.06</v>
      </c>
      <c r="G185" s="6">
        <f t="shared" si="6"/>
        <v>18.11042471042471</v>
      </c>
      <c r="H185" s="6" t="e">
        <f t="shared" si="7"/>
        <v>#DIV/0!</v>
      </c>
      <c r="I185" s="6">
        <v>0</v>
      </c>
      <c r="J185" s="6">
        <v>0</v>
      </c>
      <c r="K185" s="6">
        <v>0</v>
      </c>
      <c r="L185" s="6" t="e">
        <f t="shared" si="8"/>
        <v>#DIV/0!</v>
      </c>
      <c r="Q185" s="2">
        <v>0</v>
      </c>
      <c r="R185" s="2">
        <v>0</v>
      </c>
      <c r="S185" s="2">
        <v>0</v>
      </c>
      <c r="T185" s="2">
        <v>2590</v>
      </c>
      <c r="U185" s="2">
        <v>2590</v>
      </c>
      <c r="V185" s="2">
        <v>469.06</v>
      </c>
    </row>
    <row r="186" spans="1:22" ht="30" hidden="1">
      <c r="A186" s="3">
        <v>70401</v>
      </c>
      <c r="B186" s="3"/>
      <c r="C186" s="5" t="s">
        <v>75</v>
      </c>
      <c r="D186" s="6">
        <v>15135500</v>
      </c>
      <c r="E186" s="6"/>
      <c r="F186" s="6">
        <v>4250053.23</v>
      </c>
      <c r="G186" s="6">
        <f t="shared" si="6"/>
        <v>28.080031911730703</v>
      </c>
      <c r="H186" s="6" t="e">
        <f t="shared" si="7"/>
        <v>#DIV/0!</v>
      </c>
      <c r="I186" s="6">
        <v>345558</v>
      </c>
      <c r="J186" s="6">
        <v>426566.69</v>
      </c>
      <c r="K186" s="6">
        <v>128970.2</v>
      </c>
      <c r="L186" s="6">
        <f t="shared" si="8"/>
        <v>30.234475176671673</v>
      </c>
      <c r="Q186" s="2">
        <v>0</v>
      </c>
      <c r="R186" s="2">
        <v>52910.51</v>
      </c>
      <c r="S186" s="2">
        <v>76059.69</v>
      </c>
      <c r="T186" s="2">
        <v>15481058</v>
      </c>
      <c r="U186" s="2">
        <v>15562066.69</v>
      </c>
      <c r="V186" s="2">
        <v>4379023.43</v>
      </c>
    </row>
    <row r="187" spans="1:22" ht="15" hidden="1">
      <c r="A187" s="3">
        <v>70401</v>
      </c>
      <c r="B187" s="3"/>
      <c r="C187" s="5" t="s">
        <v>3</v>
      </c>
      <c r="D187" s="6">
        <v>15135500</v>
      </c>
      <c r="E187" s="6"/>
      <c r="F187" s="6">
        <v>4250053.23</v>
      </c>
      <c r="G187" s="6">
        <f t="shared" si="6"/>
        <v>28.080031911730703</v>
      </c>
      <c r="H187" s="6" t="e">
        <f t="shared" si="7"/>
        <v>#DIV/0!</v>
      </c>
      <c r="I187" s="6">
        <v>304358</v>
      </c>
      <c r="J187" s="6">
        <v>351350.37</v>
      </c>
      <c r="K187" s="6">
        <v>94992.88</v>
      </c>
      <c r="L187" s="6">
        <f t="shared" si="8"/>
        <v>27.036510591976892</v>
      </c>
      <c r="Q187" s="2">
        <v>0</v>
      </c>
      <c r="R187" s="2">
        <v>50089.51</v>
      </c>
      <c r="S187" s="2">
        <v>44903.37</v>
      </c>
      <c r="T187" s="2">
        <v>15439858</v>
      </c>
      <c r="U187" s="2">
        <v>15486850.37</v>
      </c>
      <c r="V187" s="2">
        <v>4345046.11</v>
      </c>
    </row>
    <row r="188" spans="1:22" ht="15" hidden="1">
      <c r="A188" s="3">
        <v>70401</v>
      </c>
      <c r="B188" s="3"/>
      <c r="C188" s="5" t="s">
        <v>5</v>
      </c>
      <c r="D188" s="6">
        <v>15115273</v>
      </c>
      <c r="E188" s="6"/>
      <c r="F188" s="6">
        <v>4248418.93</v>
      </c>
      <c r="G188" s="6">
        <f t="shared" si="6"/>
        <v>28.10679588784139</v>
      </c>
      <c r="H188" s="6" t="e">
        <f t="shared" si="7"/>
        <v>#DIV/0!</v>
      </c>
      <c r="I188" s="6">
        <v>304358</v>
      </c>
      <c r="J188" s="6">
        <v>351350.37</v>
      </c>
      <c r="K188" s="6">
        <v>94992.88</v>
      </c>
      <c r="L188" s="6">
        <f t="shared" si="8"/>
        <v>27.036510591976892</v>
      </c>
      <c r="Q188" s="2">
        <v>0</v>
      </c>
      <c r="R188" s="2">
        <v>50089.51</v>
      </c>
      <c r="S188" s="2">
        <v>44903.37</v>
      </c>
      <c r="T188" s="2">
        <v>15419631</v>
      </c>
      <c r="U188" s="2">
        <v>15466623.37</v>
      </c>
      <c r="V188" s="2">
        <v>4343411.81</v>
      </c>
    </row>
    <row r="189" spans="1:22" ht="30" hidden="1">
      <c r="A189" s="3">
        <v>70401</v>
      </c>
      <c r="B189" s="3"/>
      <c r="C189" s="5" t="s">
        <v>7</v>
      </c>
      <c r="D189" s="6">
        <v>9207980</v>
      </c>
      <c r="E189" s="6"/>
      <c r="F189" s="6">
        <v>2128925.64</v>
      </c>
      <c r="G189" s="6">
        <f t="shared" si="6"/>
        <v>23.120441616945303</v>
      </c>
      <c r="H189" s="6" t="e">
        <f t="shared" si="7"/>
        <v>#DIV/0!</v>
      </c>
      <c r="I189" s="6">
        <v>61018</v>
      </c>
      <c r="J189" s="6">
        <v>61018</v>
      </c>
      <c r="K189" s="6">
        <v>16791.14</v>
      </c>
      <c r="L189" s="6">
        <f t="shared" si="8"/>
        <v>27.518338850830904</v>
      </c>
      <c r="Q189" s="2">
        <v>0</v>
      </c>
      <c r="R189" s="2">
        <v>16791.14</v>
      </c>
      <c r="S189" s="2">
        <v>0</v>
      </c>
      <c r="T189" s="2">
        <v>9268998</v>
      </c>
      <c r="U189" s="2">
        <v>9268998</v>
      </c>
      <c r="V189" s="2">
        <v>2145716.78</v>
      </c>
    </row>
    <row r="190" spans="1:22" ht="15" hidden="1">
      <c r="A190" s="3">
        <v>70401</v>
      </c>
      <c r="B190" s="3"/>
      <c r="C190" s="5" t="s">
        <v>9</v>
      </c>
      <c r="D190" s="6">
        <v>9207980</v>
      </c>
      <c r="E190" s="6"/>
      <c r="F190" s="6">
        <v>2128925.64</v>
      </c>
      <c r="G190" s="6">
        <f t="shared" si="6"/>
        <v>23.120441616945303</v>
      </c>
      <c r="H190" s="6" t="e">
        <f t="shared" si="7"/>
        <v>#DIV/0!</v>
      </c>
      <c r="I190" s="6">
        <v>61018</v>
      </c>
      <c r="J190" s="6">
        <v>61018</v>
      </c>
      <c r="K190" s="6">
        <v>16791.14</v>
      </c>
      <c r="L190" s="6">
        <f t="shared" si="8"/>
        <v>27.518338850830904</v>
      </c>
      <c r="Q190" s="2">
        <v>0</v>
      </c>
      <c r="R190" s="2">
        <v>16791.14</v>
      </c>
      <c r="S190" s="2">
        <v>0</v>
      </c>
      <c r="T190" s="2">
        <v>9268998</v>
      </c>
      <c r="U190" s="2">
        <v>9268998</v>
      </c>
      <c r="V190" s="2">
        <v>2145716.78</v>
      </c>
    </row>
    <row r="191" spans="1:22" ht="15" hidden="1">
      <c r="A191" s="3">
        <v>70401</v>
      </c>
      <c r="B191" s="3"/>
      <c r="C191" s="5" t="s">
        <v>11</v>
      </c>
      <c r="D191" s="6">
        <v>3333289</v>
      </c>
      <c r="E191" s="6"/>
      <c r="F191" s="6">
        <v>778370.36</v>
      </c>
      <c r="G191" s="6">
        <f t="shared" si="6"/>
        <v>23.351421373904273</v>
      </c>
      <c r="H191" s="6" t="e">
        <f t="shared" si="7"/>
        <v>#DIV/0!</v>
      </c>
      <c r="I191" s="6">
        <v>22089</v>
      </c>
      <c r="J191" s="6">
        <v>22565</v>
      </c>
      <c r="K191" s="6">
        <v>7524.75</v>
      </c>
      <c r="L191" s="6">
        <f t="shared" si="8"/>
        <v>33.34699756259694</v>
      </c>
      <c r="Q191" s="2">
        <v>0</v>
      </c>
      <c r="R191" s="2">
        <v>7524.75</v>
      </c>
      <c r="S191" s="2">
        <v>0</v>
      </c>
      <c r="T191" s="2">
        <v>3355378</v>
      </c>
      <c r="U191" s="2">
        <v>3355854</v>
      </c>
      <c r="V191" s="2">
        <v>785895.11</v>
      </c>
    </row>
    <row r="192" spans="1:22" ht="45" hidden="1">
      <c r="A192" s="3">
        <v>70401</v>
      </c>
      <c r="B192" s="3"/>
      <c r="C192" s="5" t="s">
        <v>13</v>
      </c>
      <c r="D192" s="6">
        <v>233599</v>
      </c>
      <c r="E192" s="6"/>
      <c r="F192" s="6">
        <v>28969.14</v>
      </c>
      <c r="G192" s="6">
        <f t="shared" si="6"/>
        <v>12.401226032645688</v>
      </c>
      <c r="H192" s="6" t="e">
        <f t="shared" si="7"/>
        <v>#DIV/0!</v>
      </c>
      <c r="I192" s="6">
        <v>173012</v>
      </c>
      <c r="J192" s="6">
        <v>219198.37</v>
      </c>
      <c r="K192" s="6">
        <v>67200.5</v>
      </c>
      <c r="L192" s="6">
        <f t="shared" si="8"/>
        <v>30.657390381141976</v>
      </c>
      <c r="Q192" s="2">
        <v>0</v>
      </c>
      <c r="R192" s="2">
        <v>22297.13</v>
      </c>
      <c r="S192" s="2">
        <v>44903.37</v>
      </c>
      <c r="T192" s="2">
        <v>406611</v>
      </c>
      <c r="U192" s="2">
        <v>452797.37</v>
      </c>
      <c r="V192" s="2">
        <v>96169.64</v>
      </c>
    </row>
    <row r="193" spans="1:22" ht="30" hidden="1">
      <c r="A193" s="3">
        <v>70401</v>
      </c>
      <c r="B193" s="3"/>
      <c r="C193" s="5" t="s">
        <v>15</v>
      </c>
      <c r="D193" s="6">
        <v>95448</v>
      </c>
      <c r="E193" s="6"/>
      <c r="F193" s="6">
        <v>8970</v>
      </c>
      <c r="G193" s="6">
        <f t="shared" si="6"/>
        <v>9.39778727684184</v>
      </c>
      <c r="H193" s="6" t="e">
        <f t="shared" si="7"/>
        <v>#DIV/0!</v>
      </c>
      <c r="I193" s="6">
        <v>56792</v>
      </c>
      <c r="J193" s="6">
        <v>103090.37</v>
      </c>
      <c r="K193" s="6">
        <v>47188.71</v>
      </c>
      <c r="L193" s="6">
        <f t="shared" si="8"/>
        <v>45.774120317930766</v>
      </c>
      <c r="Q193" s="2">
        <v>0</v>
      </c>
      <c r="R193" s="2">
        <v>3369.34</v>
      </c>
      <c r="S193" s="2">
        <v>43819.37</v>
      </c>
      <c r="T193" s="2">
        <v>152240</v>
      </c>
      <c r="U193" s="2">
        <v>198538.37</v>
      </c>
      <c r="V193" s="2">
        <v>56158.71</v>
      </c>
    </row>
    <row r="194" spans="1:22" ht="15" hidden="1">
      <c r="A194" s="3">
        <v>70401</v>
      </c>
      <c r="B194" s="3"/>
      <c r="C194" s="5" t="s">
        <v>55</v>
      </c>
      <c r="D194" s="6">
        <v>0</v>
      </c>
      <c r="E194" s="6"/>
      <c r="F194" s="6">
        <v>0</v>
      </c>
      <c r="G194" s="6" t="e">
        <f t="shared" si="6"/>
        <v>#DIV/0!</v>
      </c>
      <c r="H194" s="6" t="e">
        <f t="shared" si="7"/>
        <v>#DIV/0!</v>
      </c>
      <c r="I194" s="6">
        <v>0</v>
      </c>
      <c r="J194" s="6">
        <v>614</v>
      </c>
      <c r="K194" s="6">
        <v>614</v>
      </c>
      <c r="L194" s="6">
        <f t="shared" si="8"/>
        <v>100</v>
      </c>
      <c r="Q194" s="2">
        <v>0</v>
      </c>
      <c r="R194" s="2">
        <v>0</v>
      </c>
      <c r="S194" s="2">
        <v>614</v>
      </c>
      <c r="T194" s="2">
        <v>0</v>
      </c>
      <c r="U194" s="2">
        <v>614</v>
      </c>
      <c r="V194" s="2">
        <v>614</v>
      </c>
    </row>
    <row r="195" spans="1:22" ht="30" hidden="1">
      <c r="A195" s="3">
        <v>70401</v>
      </c>
      <c r="B195" s="3"/>
      <c r="C195" s="5" t="s">
        <v>17</v>
      </c>
      <c r="D195" s="6">
        <v>46685</v>
      </c>
      <c r="E195" s="6"/>
      <c r="F195" s="6">
        <v>2952.45</v>
      </c>
      <c r="G195" s="6">
        <f t="shared" si="6"/>
        <v>6.324194066616686</v>
      </c>
      <c r="H195" s="6" t="e">
        <f t="shared" si="7"/>
        <v>#DIV/0!</v>
      </c>
      <c r="I195" s="6">
        <v>9955</v>
      </c>
      <c r="J195" s="6">
        <v>9955</v>
      </c>
      <c r="K195" s="6">
        <v>2271.69</v>
      </c>
      <c r="L195" s="6">
        <f t="shared" si="8"/>
        <v>22.81958814665997</v>
      </c>
      <c r="Q195" s="2">
        <v>0</v>
      </c>
      <c r="R195" s="2">
        <v>2271.69</v>
      </c>
      <c r="S195" s="2">
        <v>0</v>
      </c>
      <c r="T195" s="2">
        <v>56640</v>
      </c>
      <c r="U195" s="2">
        <v>56640</v>
      </c>
      <c r="V195" s="2">
        <v>5224.14</v>
      </c>
    </row>
    <row r="196" spans="1:22" ht="15" hidden="1">
      <c r="A196" s="3">
        <v>70401</v>
      </c>
      <c r="B196" s="3"/>
      <c r="C196" s="5" t="s">
        <v>19</v>
      </c>
      <c r="D196" s="6">
        <v>7004</v>
      </c>
      <c r="E196" s="6"/>
      <c r="F196" s="6">
        <v>0.24</v>
      </c>
      <c r="G196" s="6">
        <f t="shared" si="6"/>
        <v>0.0034266133637921186</v>
      </c>
      <c r="H196" s="6" t="e">
        <f t="shared" si="7"/>
        <v>#DIV/0!</v>
      </c>
      <c r="I196" s="6">
        <v>0</v>
      </c>
      <c r="J196" s="6">
        <v>0</v>
      </c>
      <c r="K196" s="6">
        <v>0</v>
      </c>
      <c r="L196" s="6" t="e">
        <f t="shared" si="8"/>
        <v>#DIV/0!</v>
      </c>
      <c r="Q196" s="2">
        <v>0</v>
      </c>
      <c r="R196" s="2">
        <v>0</v>
      </c>
      <c r="S196" s="2">
        <v>0</v>
      </c>
      <c r="T196" s="2">
        <v>7004</v>
      </c>
      <c r="U196" s="2">
        <v>7004</v>
      </c>
      <c r="V196" s="2">
        <v>0.24</v>
      </c>
    </row>
    <row r="197" spans="1:22" ht="45" hidden="1">
      <c r="A197" s="3">
        <v>70401</v>
      </c>
      <c r="B197" s="3"/>
      <c r="C197" s="5" t="s">
        <v>21</v>
      </c>
      <c r="D197" s="6">
        <v>9950</v>
      </c>
      <c r="E197" s="6"/>
      <c r="F197" s="6">
        <v>4800</v>
      </c>
      <c r="G197" s="6">
        <f t="shared" si="6"/>
        <v>48.24120603015075</v>
      </c>
      <c r="H197" s="6" t="e">
        <f t="shared" si="7"/>
        <v>#DIV/0!</v>
      </c>
      <c r="I197" s="6">
        <v>14989</v>
      </c>
      <c r="J197" s="6">
        <v>13889</v>
      </c>
      <c r="K197" s="6">
        <v>0</v>
      </c>
      <c r="L197" s="6">
        <f t="shared" si="8"/>
        <v>0</v>
      </c>
      <c r="Q197" s="2">
        <v>0</v>
      </c>
      <c r="R197" s="2">
        <v>0</v>
      </c>
      <c r="S197" s="2">
        <v>0</v>
      </c>
      <c r="T197" s="2">
        <v>24939</v>
      </c>
      <c r="U197" s="2">
        <v>23839</v>
      </c>
      <c r="V197" s="2">
        <v>4800</v>
      </c>
    </row>
    <row r="198" spans="1:22" ht="15" hidden="1">
      <c r="A198" s="3">
        <v>70401</v>
      </c>
      <c r="B198" s="3"/>
      <c r="C198" s="5" t="s">
        <v>23</v>
      </c>
      <c r="D198" s="6">
        <v>39860</v>
      </c>
      <c r="E198" s="6"/>
      <c r="F198" s="6">
        <v>9301.27</v>
      </c>
      <c r="G198" s="6">
        <f t="shared" si="6"/>
        <v>23.334846964375313</v>
      </c>
      <c r="H198" s="6" t="e">
        <f t="shared" si="7"/>
        <v>#DIV/0!</v>
      </c>
      <c r="I198" s="6">
        <v>6832</v>
      </c>
      <c r="J198" s="6">
        <v>7732</v>
      </c>
      <c r="K198" s="6">
        <v>2019.12</v>
      </c>
      <c r="L198" s="6">
        <f t="shared" si="8"/>
        <v>26.113812726332124</v>
      </c>
      <c r="Q198" s="2">
        <v>0</v>
      </c>
      <c r="R198" s="2">
        <v>1899.12</v>
      </c>
      <c r="S198" s="2">
        <v>120</v>
      </c>
      <c r="T198" s="2">
        <v>46692</v>
      </c>
      <c r="U198" s="2">
        <v>47592</v>
      </c>
      <c r="V198" s="2">
        <v>11320.39</v>
      </c>
    </row>
    <row r="199" spans="1:22" ht="15" hidden="1">
      <c r="A199" s="3">
        <v>70401</v>
      </c>
      <c r="B199" s="3"/>
      <c r="C199" s="5" t="s">
        <v>25</v>
      </c>
      <c r="D199" s="6">
        <v>34652</v>
      </c>
      <c r="E199" s="6"/>
      <c r="F199" s="6">
        <v>2945.18</v>
      </c>
      <c r="G199" s="6">
        <f aca="true" t="shared" si="9" ref="G199:G262">F199/D199*100</f>
        <v>8.499307399284312</v>
      </c>
      <c r="H199" s="6" t="e">
        <f aca="true" t="shared" si="10" ref="H199:H262">F199/E199*100</f>
        <v>#DIV/0!</v>
      </c>
      <c r="I199" s="6">
        <v>84444</v>
      </c>
      <c r="J199" s="6">
        <v>83918</v>
      </c>
      <c r="K199" s="6">
        <v>15106.98</v>
      </c>
      <c r="L199" s="6">
        <f aca="true" t="shared" si="11" ref="L199:L262">K199/J199*100</f>
        <v>18.002073452656163</v>
      </c>
      <c r="Q199" s="2">
        <v>0</v>
      </c>
      <c r="R199" s="2">
        <v>14756.98</v>
      </c>
      <c r="S199" s="2">
        <v>350</v>
      </c>
      <c r="T199" s="2">
        <v>119096</v>
      </c>
      <c r="U199" s="2">
        <v>118570</v>
      </c>
      <c r="V199" s="2">
        <v>18052.16</v>
      </c>
    </row>
    <row r="200" spans="1:22" ht="15" hidden="1">
      <c r="A200" s="3">
        <v>70401</v>
      </c>
      <c r="B200" s="3"/>
      <c r="C200" s="5" t="s">
        <v>27</v>
      </c>
      <c r="D200" s="6">
        <v>43400</v>
      </c>
      <c r="E200" s="6"/>
      <c r="F200" s="6">
        <v>0</v>
      </c>
      <c r="G200" s="6">
        <f t="shared" si="9"/>
        <v>0</v>
      </c>
      <c r="H200" s="6" t="e">
        <f t="shared" si="10"/>
        <v>#DIV/0!</v>
      </c>
      <c r="I200" s="6">
        <v>5095</v>
      </c>
      <c r="J200" s="6">
        <v>5095</v>
      </c>
      <c r="K200" s="6">
        <v>0</v>
      </c>
      <c r="L200" s="6">
        <f t="shared" si="11"/>
        <v>0</v>
      </c>
      <c r="Q200" s="2">
        <v>0</v>
      </c>
      <c r="R200" s="2">
        <v>0</v>
      </c>
      <c r="S200" s="2">
        <v>0</v>
      </c>
      <c r="T200" s="2">
        <v>48495</v>
      </c>
      <c r="U200" s="2">
        <v>48495</v>
      </c>
      <c r="V200" s="2">
        <v>0</v>
      </c>
    </row>
    <row r="201" spans="1:22" ht="30" hidden="1">
      <c r="A201" s="3">
        <v>70401</v>
      </c>
      <c r="B201" s="3"/>
      <c r="C201" s="5" t="s">
        <v>29</v>
      </c>
      <c r="D201" s="6">
        <v>2297005</v>
      </c>
      <c r="E201" s="6"/>
      <c r="F201" s="6">
        <v>1312153.79</v>
      </c>
      <c r="G201" s="6">
        <f t="shared" si="9"/>
        <v>57.124550882562296</v>
      </c>
      <c r="H201" s="6" t="e">
        <f t="shared" si="10"/>
        <v>#DIV/0!</v>
      </c>
      <c r="I201" s="6">
        <v>43144</v>
      </c>
      <c r="J201" s="6">
        <v>43474</v>
      </c>
      <c r="K201" s="6">
        <v>3476.49</v>
      </c>
      <c r="L201" s="6">
        <f t="shared" si="11"/>
        <v>7.9967106776464085</v>
      </c>
      <c r="Q201" s="2">
        <v>0</v>
      </c>
      <c r="R201" s="2">
        <v>3476.49</v>
      </c>
      <c r="S201" s="2">
        <v>0</v>
      </c>
      <c r="T201" s="2">
        <v>2340149</v>
      </c>
      <c r="U201" s="2">
        <v>2340479</v>
      </c>
      <c r="V201" s="2">
        <v>1315630.28</v>
      </c>
    </row>
    <row r="202" spans="1:22" ht="15" hidden="1">
      <c r="A202" s="3">
        <v>70401</v>
      </c>
      <c r="B202" s="3"/>
      <c r="C202" s="5" t="s">
        <v>31</v>
      </c>
      <c r="D202" s="6">
        <v>1485831</v>
      </c>
      <c r="E202" s="6"/>
      <c r="F202" s="6">
        <v>910263.53</v>
      </c>
      <c r="G202" s="6">
        <f t="shared" si="9"/>
        <v>61.262924922147945</v>
      </c>
      <c r="H202" s="6" t="e">
        <f t="shared" si="10"/>
        <v>#DIV/0!</v>
      </c>
      <c r="I202" s="6">
        <v>0</v>
      </c>
      <c r="J202" s="6">
        <v>0</v>
      </c>
      <c r="K202" s="6">
        <v>0</v>
      </c>
      <c r="L202" s="6" t="e">
        <f t="shared" si="11"/>
        <v>#DIV/0!</v>
      </c>
      <c r="Q202" s="2">
        <v>0</v>
      </c>
      <c r="R202" s="2">
        <v>0</v>
      </c>
      <c r="S202" s="2">
        <v>0</v>
      </c>
      <c r="T202" s="2">
        <v>1485831</v>
      </c>
      <c r="U202" s="2">
        <v>1485831</v>
      </c>
      <c r="V202" s="2">
        <v>910263.53</v>
      </c>
    </row>
    <row r="203" spans="1:22" ht="30" hidden="1">
      <c r="A203" s="3">
        <v>70401</v>
      </c>
      <c r="B203" s="3"/>
      <c r="C203" s="5" t="s">
        <v>33</v>
      </c>
      <c r="D203" s="6">
        <v>63515</v>
      </c>
      <c r="E203" s="6"/>
      <c r="F203" s="6">
        <v>15858.15</v>
      </c>
      <c r="G203" s="6">
        <f t="shared" si="9"/>
        <v>24.967566716523656</v>
      </c>
      <c r="H203" s="6" t="e">
        <f t="shared" si="10"/>
        <v>#DIV/0!</v>
      </c>
      <c r="I203" s="6">
        <v>5803</v>
      </c>
      <c r="J203" s="6">
        <v>6133</v>
      </c>
      <c r="K203" s="6">
        <v>834.9</v>
      </c>
      <c r="L203" s="6">
        <f t="shared" si="11"/>
        <v>13.613239849991848</v>
      </c>
      <c r="Q203" s="2">
        <v>0</v>
      </c>
      <c r="R203" s="2">
        <v>834.9</v>
      </c>
      <c r="S203" s="2">
        <v>0</v>
      </c>
      <c r="T203" s="2">
        <v>69318</v>
      </c>
      <c r="U203" s="2">
        <v>69648</v>
      </c>
      <c r="V203" s="2">
        <v>16693.05</v>
      </c>
    </row>
    <row r="204" spans="1:22" ht="15" hidden="1">
      <c r="A204" s="3">
        <v>70401</v>
      </c>
      <c r="B204" s="3"/>
      <c r="C204" s="5" t="s">
        <v>35</v>
      </c>
      <c r="D204" s="6">
        <v>338569</v>
      </c>
      <c r="E204" s="6"/>
      <c r="F204" s="6">
        <v>89907.37</v>
      </c>
      <c r="G204" s="6">
        <f t="shared" si="9"/>
        <v>26.555109888973888</v>
      </c>
      <c r="H204" s="6" t="e">
        <f t="shared" si="10"/>
        <v>#DIV/0!</v>
      </c>
      <c r="I204" s="6">
        <v>6362</v>
      </c>
      <c r="J204" s="6">
        <v>6362</v>
      </c>
      <c r="K204" s="6">
        <v>1879.59</v>
      </c>
      <c r="L204" s="6">
        <f t="shared" si="11"/>
        <v>29.54401131719585</v>
      </c>
      <c r="Q204" s="2">
        <v>0</v>
      </c>
      <c r="R204" s="2">
        <v>1879.59</v>
      </c>
      <c r="S204" s="2">
        <v>0</v>
      </c>
      <c r="T204" s="2">
        <v>344931</v>
      </c>
      <c r="U204" s="2">
        <v>344931</v>
      </c>
      <c r="V204" s="2">
        <v>91786.96</v>
      </c>
    </row>
    <row r="205" spans="1:22" ht="15" hidden="1">
      <c r="A205" s="3">
        <v>70401</v>
      </c>
      <c r="B205" s="3"/>
      <c r="C205" s="5" t="s">
        <v>57</v>
      </c>
      <c r="D205" s="6">
        <v>361325</v>
      </c>
      <c r="E205" s="6"/>
      <c r="F205" s="6">
        <v>289881.22</v>
      </c>
      <c r="G205" s="6">
        <f t="shared" si="9"/>
        <v>80.22728014944992</v>
      </c>
      <c r="H205" s="6" t="e">
        <f t="shared" si="10"/>
        <v>#DIV/0!</v>
      </c>
      <c r="I205" s="6">
        <v>27687</v>
      </c>
      <c r="J205" s="6">
        <v>27687</v>
      </c>
      <c r="K205" s="6">
        <v>0</v>
      </c>
      <c r="L205" s="6">
        <f t="shared" si="11"/>
        <v>0</v>
      </c>
      <c r="Q205" s="2">
        <v>0</v>
      </c>
      <c r="R205" s="2">
        <v>0</v>
      </c>
      <c r="S205" s="2">
        <v>0</v>
      </c>
      <c r="T205" s="2">
        <v>389012</v>
      </c>
      <c r="U205" s="2">
        <v>389012</v>
      </c>
      <c r="V205" s="2">
        <v>289881.22</v>
      </c>
    </row>
    <row r="206" spans="1:22" ht="15" hidden="1">
      <c r="A206" s="3">
        <v>70401</v>
      </c>
      <c r="B206" s="3"/>
      <c r="C206" s="5" t="s">
        <v>37</v>
      </c>
      <c r="D206" s="6">
        <v>47765</v>
      </c>
      <c r="E206" s="6"/>
      <c r="F206" s="6">
        <v>6243.52</v>
      </c>
      <c r="G206" s="6">
        <f t="shared" si="9"/>
        <v>13.071328378519837</v>
      </c>
      <c r="H206" s="6" t="e">
        <f t="shared" si="10"/>
        <v>#DIV/0!</v>
      </c>
      <c r="I206" s="6">
        <v>3292</v>
      </c>
      <c r="J206" s="6">
        <v>3292</v>
      </c>
      <c r="K206" s="6">
        <v>762</v>
      </c>
      <c r="L206" s="6">
        <f t="shared" si="11"/>
        <v>23.147023086269744</v>
      </c>
      <c r="Q206" s="2">
        <v>0</v>
      </c>
      <c r="R206" s="2">
        <v>762</v>
      </c>
      <c r="S206" s="2">
        <v>0</v>
      </c>
      <c r="T206" s="2">
        <v>51057</v>
      </c>
      <c r="U206" s="2">
        <v>51057</v>
      </c>
      <c r="V206" s="2">
        <v>7005.52</v>
      </c>
    </row>
    <row r="207" spans="1:22" ht="15" hidden="1">
      <c r="A207" s="3">
        <v>70401</v>
      </c>
      <c r="B207" s="3"/>
      <c r="C207" s="5" t="s">
        <v>61</v>
      </c>
      <c r="D207" s="6">
        <v>20227</v>
      </c>
      <c r="E207" s="6"/>
      <c r="F207" s="6">
        <v>1634.3</v>
      </c>
      <c r="G207" s="6">
        <f t="shared" si="9"/>
        <v>8.07979433430563</v>
      </c>
      <c r="H207" s="6" t="e">
        <f t="shared" si="10"/>
        <v>#DIV/0!</v>
      </c>
      <c r="I207" s="6">
        <v>0</v>
      </c>
      <c r="J207" s="6">
        <v>0</v>
      </c>
      <c r="K207" s="6">
        <v>0</v>
      </c>
      <c r="L207" s="6" t="e">
        <f t="shared" si="11"/>
        <v>#DIV/0!</v>
      </c>
      <c r="Q207" s="2">
        <v>0</v>
      </c>
      <c r="R207" s="2">
        <v>0</v>
      </c>
      <c r="S207" s="2">
        <v>0</v>
      </c>
      <c r="T207" s="2">
        <v>20227</v>
      </c>
      <c r="U207" s="2">
        <v>20227</v>
      </c>
      <c r="V207" s="2">
        <v>1634.3</v>
      </c>
    </row>
    <row r="208" spans="1:22" ht="15" hidden="1">
      <c r="A208" s="3">
        <v>70401</v>
      </c>
      <c r="B208" s="3"/>
      <c r="C208" s="5" t="s">
        <v>63</v>
      </c>
      <c r="D208" s="6">
        <v>20227</v>
      </c>
      <c r="E208" s="6"/>
      <c r="F208" s="6">
        <v>1634.3</v>
      </c>
      <c r="G208" s="6">
        <f t="shared" si="9"/>
        <v>8.07979433430563</v>
      </c>
      <c r="H208" s="6" t="e">
        <f t="shared" si="10"/>
        <v>#DIV/0!</v>
      </c>
      <c r="I208" s="6">
        <v>0</v>
      </c>
      <c r="J208" s="6">
        <v>0</v>
      </c>
      <c r="K208" s="6">
        <v>0</v>
      </c>
      <c r="L208" s="6" t="e">
        <f t="shared" si="11"/>
        <v>#DIV/0!</v>
      </c>
      <c r="Q208" s="2">
        <v>0</v>
      </c>
      <c r="R208" s="2">
        <v>0</v>
      </c>
      <c r="S208" s="2">
        <v>0</v>
      </c>
      <c r="T208" s="2">
        <v>20227</v>
      </c>
      <c r="U208" s="2">
        <v>20227</v>
      </c>
      <c r="V208" s="2">
        <v>1634.3</v>
      </c>
    </row>
    <row r="209" spans="1:22" ht="15" hidden="1">
      <c r="A209" s="3">
        <v>70401</v>
      </c>
      <c r="B209" s="3"/>
      <c r="C209" s="5" t="s">
        <v>65</v>
      </c>
      <c r="D209" s="6">
        <v>20227</v>
      </c>
      <c r="E209" s="6"/>
      <c r="F209" s="6">
        <v>1634.3</v>
      </c>
      <c r="G209" s="6">
        <f t="shared" si="9"/>
        <v>8.07979433430563</v>
      </c>
      <c r="H209" s="6" t="e">
        <f t="shared" si="10"/>
        <v>#DIV/0!</v>
      </c>
      <c r="I209" s="6">
        <v>0</v>
      </c>
      <c r="J209" s="6">
        <v>0</v>
      </c>
      <c r="K209" s="6">
        <v>0</v>
      </c>
      <c r="L209" s="6" t="e">
        <f t="shared" si="11"/>
        <v>#DIV/0!</v>
      </c>
      <c r="Q209" s="2">
        <v>0</v>
      </c>
      <c r="R209" s="2">
        <v>0</v>
      </c>
      <c r="S209" s="2">
        <v>0</v>
      </c>
      <c r="T209" s="2">
        <v>20227</v>
      </c>
      <c r="U209" s="2">
        <v>20227</v>
      </c>
      <c r="V209" s="2">
        <v>1634.3</v>
      </c>
    </row>
    <row r="210" spans="1:22" ht="15" hidden="1">
      <c r="A210" s="3">
        <v>70401</v>
      </c>
      <c r="B210" s="3"/>
      <c r="C210" s="5" t="s">
        <v>43</v>
      </c>
      <c r="D210" s="6">
        <v>0</v>
      </c>
      <c r="E210" s="6"/>
      <c r="F210" s="6">
        <v>0</v>
      </c>
      <c r="G210" s="6" t="e">
        <f t="shared" si="9"/>
        <v>#DIV/0!</v>
      </c>
      <c r="H210" s="6" t="e">
        <f t="shared" si="10"/>
        <v>#DIV/0!</v>
      </c>
      <c r="I210" s="6">
        <v>41200</v>
      </c>
      <c r="J210" s="6">
        <v>75216.32</v>
      </c>
      <c r="K210" s="6">
        <v>33977.32</v>
      </c>
      <c r="L210" s="6">
        <f t="shared" si="11"/>
        <v>45.17280292362082</v>
      </c>
      <c r="Q210" s="2">
        <v>0</v>
      </c>
      <c r="R210" s="2">
        <v>2821</v>
      </c>
      <c r="S210" s="2">
        <v>31156.32</v>
      </c>
      <c r="T210" s="2">
        <v>41200</v>
      </c>
      <c r="U210" s="2">
        <v>75216.32</v>
      </c>
      <c r="V210" s="2">
        <v>33977.32</v>
      </c>
    </row>
    <row r="211" spans="1:22" ht="15" hidden="1">
      <c r="A211" s="3">
        <v>70401</v>
      </c>
      <c r="B211" s="3"/>
      <c r="C211" s="5" t="s">
        <v>45</v>
      </c>
      <c r="D211" s="6">
        <v>0</v>
      </c>
      <c r="E211" s="6"/>
      <c r="F211" s="6">
        <v>0</v>
      </c>
      <c r="G211" s="6" t="e">
        <f t="shared" si="9"/>
        <v>#DIV/0!</v>
      </c>
      <c r="H211" s="6" t="e">
        <f t="shared" si="10"/>
        <v>#DIV/0!</v>
      </c>
      <c r="I211" s="6">
        <v>41200</v>
      </c>
      <c r="J211" s="6">
        <v>75216.32</v>
      </c>
      <c r="K211" s="6">
        <v>33977.32</v>
      </c>
      <c r="L211" s="6">
        <f t="shared" si="11"/>
        <v>45.17280292362082</v>
      </c>
      <c r="Q211" s="2">
        <v>0</v>
      </c>
      <c r="R211" s="2">
        <v>2821</v>
      </c>
      <c r="S211" s="2">
        <v>31156.32</v>
      </c>
      <c r="T211" s="2">
        <v>41200</v>
      </c>
      <c r="U211" s="2">
        <v>75216.32</v>
      </c>
      <c r="V211" s="2">
        <v>33977.32</v>
      </c>
    </row>
    <row r="212" spans="1:22" ht="30" hidden="1">
      <c r="A212" s="3">
        <v>70401</v>
      </c>
      <c r="B212" s="3"/>
      <c r="C212" s="5" t="s">
        <v>47</v>
      </c>
      <c r="D212" s="6">
        <v>0</v>
      </c>
      <c r="E212" s="6"/>
      <c r="F212" s="6">
        <v>0</v>
      </c>
      <c r="G212" s="6" t="e">
        <f t="shared" si="9"/>
        <v>#DIV/0!</v>
      </c>
      <c r="H212" s="6" t="e">
        <f t="shared" si="10"/>
        <v>#DIV/0!</v>
      </c>
      <c r="I212" s="6">
        <v>41200</v>
      </c>
      <c r="J212" s="6">
        <v>75216.32</v>
      </c>
      <c r="K212" s="6">
        <v>33977.32</v>
      </c>
      <c r="L212" s="6">
        <f t="shared" si="11"/>
        <v>45.17280292362082</v>
      </c>
      <c r="Q212" s="2">
        <v>0</v>
      </c>
      <c r="R212" s="2">
        <v>2821</v>
      </c>
      <c r="S212" s="2">
        <v>31156.32</v>
      </c>
      <c r="T212" s="2">
        <v>41200</v>
      </c>
      <c r="U212" s="2">
        <v>75216.32</v>
      </c>
      <c r="V212" s="2">
        <v>33977.32</v>
      </c>
    </row>
    <row r="213" spans="1:22" ht="30" hidden="1">
      <c r="A213" s="3">
        <v>70802</v>
      </c>
      <c r="B213" s="3"/>
      <c r="C213" s="5" t="s">
        <v>76</v>
      </c>
      <c r="D213" s="6">
        <v>4202371</v>
      </c>
      <c r="E213" s="6"/>
      <c r="F213" s="6">
        <v>945677.9</v>
      </c>
      <c r="G213" s="6">
        <f t="shared" si="9"/>
        <v>22.503436750348794</v>
      </c>
      <c r="H213" s="6" t="e">
        <f t="shared" si="10"/>
        <v>#DIV/0!</v>
      </c>
      <c r="I213" s="6">
        <v>0</v>
      </c>
      <c r="J213" s="6">
        <v>970</v>
      </c>
      <c r="K213" s="6">
        <v>968.87</v>
      </c>
      <c r="L213" s="6">
        <f t="shared" si="11"/>
        <v>99.88350515463918</v>
      </c>
      <c r="Q213" s="2">
        <v>0</v>
      </c>
      <c r="R213" s="2">
        <v>0</v>
      </c>
      <c r="S213" s="2">
        <v>968.87</v>
      </c>
      <c r="T213" s="2">
        <v>4202371</v>
      </c>
      <c r="U213" s="2">
        <v>4203341</v>
      </c>
      <c r="V213" s="2">
        <v>946646.77</v>
      </c>
    </row>
    <row r="214" spans="1:22" ht="15" hidden="1">
      <c r="A214" s="3">
        <v>70802</v>
      </c>
      <c r="B214" s="3"/>
      <c r="C214" s="5" t="s">
        <v>3</v>
      </c>
      <c r="D214" s="6">
        <v>4202371</v>
      </c>
      <c r="E214" s="6"/>
      <c r="F214" s="6">
        <v>945677.9</v>
      </c>
      <c r="G214" s="6">
        <f t="shared" si="9"/>
        <v>22.503436750348794</v>
      </c>
      <c r="H214" s="6" t="e">
        <f t="shared" si="10"/>
        <v>#DIV/0!</v>
      </c>
      <c r="I214" s="6">
        <v>0</v>
      </c>
      <c r="J214" s="6">
        <v>586</v>
      </c>
      <c r="K214" s="6">
        <v>586</v>
      </c>
      <c r="L214" s="6">
        <f t="shared" si="11"/>
        <v>100</v>
      </c>
      <c r="Q214" s="2">
        <v>0</v>
      </c>
      <c r="R214" s="2">
        <v>0</v>
      </c>
      <c r="S214" s="2">
        <v>586</v>
      </c>
      <c r="T214" s="2">
        <v>4202371</v>
      </c>
      <c r="U214" s="2">
        <v>4202957</v>
      </c>
      <c r="V214" s="2">
        <v>946263.9</v>
      </c>
    </row>
    <row r="215" spans="1:22" ht="15" hidden="1">
      <c r="A215" s="3">
        <v>70802</v>
      </c>
      <c r="B215" s="3"/>
      <c r="C215" s="5" t="s">
        <v>5</v>
      </c>
      <c r="D215" s="6">
        <v>4202371</v>
      </c>
      <c r="E215" s="6"/>
      <c r="F215" s="6">
        <v>945677.9</v>
      </c>
      <c r="G215" s="6">
        <f t="shared" si="9"/>
        <v>22.503436750348794</v>
      </c>
      <c r="H215" s="6" t="e">
        <f t="shared" si="10"/>
        <v>#DIV/0!</v>
      </c>
      <c r="I215" s="6">
        <v>0</v>
      </c>
      <c r="J215" s="6">
        <v>586</v>
      </c>
      <c r="K215" s="6">
        <v>586</v>
      </c>
      <c r="L215" s="6">
        <f t="shared" si="11"/>
        <v>100</v>
      </c>
      <c r="Q215" s="2">
        <v>0</v>
      </c>
      <c r="R215" s="2">
        <v>0</v>
      </c>
      <c r="S215" s="2">
        <v>586</v>
      </c>
      <c r="T215" s="2">
        <v>4202371</v>
      </c>
      <c r="U215" s="2">
        <v>4202957</v>
      </c>
      <c r="V215" s="2">
        <v>946263.9</v>
      </c>
    </row>
    <row r="216" spans="1:22" ht="30" hidden="1">
      <c r="A216" s="3">
        <v>70802</v>
      </c>
      <c r="B216" s="3"/>
      <c r="C216" s="5" t="s">
        <v>7</v>
      </c>
      <c r="D216" s="6">
        <v>2925707</v>
      </c>
      <c r="E216" s="6"/>
      <c r="F216" s="6">
        <v>666212.21</v>
      </c>
      <c r="G216" s="6">
        <f t="shared" si="9"/>
        <v>22.770981851566134</v>
      </c>
      <c r="H216" s="6" t="e">
        <f t="shared" si="10"/>
        <v>#DIV/0!</v>
      </c>
      <c r="I216" s="6">
        <v>0</v>
      </c>
      <c r="J216" s="6">
        <v>0</v>
      </c>
      <c r="K216" s="6">
        <v>0</v>
      </c>
      <c r="L216" s="6" t="e">
        <f t="shared" si="11"/>
        <v>#DIV/0!</v>
      </c>
      <c r="Q216" s="2">
        <v>0</v>
      </c>
      <c r="R216" s="2">
        <v>0</v>
      </c>
      <c r="S216" s="2">
        <v>0</v>
      </c>
      <c r="T216" s="2">
        <v>2925707</v>
      </c>
      <c r="U216" s="2">
        <v>2925707</v>
      </c>
      <c r="V216" s="2">
        <v>666212.21</v>
      </c>
    </row>
    <row r="217" spans="1:22" ht="15" hidden="1">
      <c r="A217" s="3">
        <v>70802</v>
      </c>
      <c r="B217" s="3"/>
      <c r="C217" s="5" t="s">
        <v>9</v>
      </c>
      <c r="D217" s="6">
        <v>2925707</v>
      </c>
      <c r="E217" s="6"/>
      <c r="F217" s="6">
        <v>666212.21</v>
      </c>
      <c r="G217" s="6">
        <f t="shared" si="9"/>
        <v>22.770981851566134</v>
      </c>
      <c r="H217" s="6" t="e">
        <f t="shared" si="10"/>
        <v>#DIV/0!</v>
      </c>
      <c r="I217" s="6">
        <v>0</v>
      </c>
      <c r="J217" s="6">
        <v>0</v>
      </c>
      <c r="K217" s="6">
        <v>0</v>
      </c>
      <c r="L217" s="6" t="e">
        <f t="shared" si="11"/>
        <v>#DIV/0!</v>
      </c>
      <c r="Q217" s="2">
        <v>0</v>
      </c>
      <c r="R217" s="2">
        <v>0</v>
      </c>
      <c r="S217" s="2">
        <v>0</v>
      </c>
      <c r="T217" s="2">
        <v>2925707</v>
      </c>
      <c r="U217" s="2">
        <v>2925707</v>
      </c>
      <c r="V217" s="2">
        <v>666212.21</v>
      </c>
    </row>
    <row r="218" spans="1:22" ht="15" hidden="1">
      <c r="A218" s="3">
        <v>70802</v>
      </c>
      <c r="B218" s="3"/>
      <c r="C218" s="5" t="s">
        <v>11</v>
      </c>
      <c r="D218" s="6">
        <v>1053286</v>
      </c>
      <c r="E218" s="6"/>
      <c r="F218" s="6">
        <v>238229.7</v>
      </c>
      <c r="G218" s="6">
        <f t="shared" si="9"/>
        <v>22.617760038584013</v>
      </c>
      <c r="H218" s="6" t="e">
        <f t="shared" si="10"/>
        <v>#DIV/0!</v>
      </c>
      <c r="I218" s="6">
        <v>0</v>
      </c>
      <c r="J218" s="6">
        <v>0</v>
      </c>
      <c r="K218" s="6">
        <v>0</v>
      </c>
      <c r="L218" s="6" t="e">
        <f t="shared" si="11"/>
        <v>#DIV/0!</v>
      </c>
      <c r="Q218" s="2">
        <v>0</v>
      </c>
      <c r="R218" s="2">
        <v>0</v>
      </c>
      <c r="S218" s="2">
        <v>0</v>
      </c>
      <c r="T218" s="2">
        <v>1053286</v>
      </c>
      <c r="U218" s="2">
        <v>1053286</v>
      </c>
      <c r="V218" s="2">
        <v>238229.7</v>
      </c>
    </row>
    <row r="219" spans="1:22" ht="45" hidden="1">
      <c r="A219" s="3">
        <v>70802</v>
      </c>
      <c r="B219" s="3"/>
      <c r="C219" s="5" t="s">
        <v>13</v>
      </c>
      <c r="D219" s="6">
        <v>147913</v>
      </c>
      <c r="E219" s="6"/>
      <c r="F219" s="6">
        <v>6467.46</v>
      </c>
      <c r="G219" s="6">
        <f t="shared" si="9"/>
        <v>4.37247571207399</v>
      </c>
      <c r="H219" s="6" t="e">
        <f t="shared" si="10"/>
        <v>#DIV/0!</v>
      </c>
      <c r="I219" s="6">
        <v>0</v>
      </c>
      <c r="J219" s="6">
        <v>586</v>
      </c>
      <c r="K219" s="6">
        <v>586</v>
      </c>
      <c r="L219" s="6">
        <f t="shared" si="11"/>
        <v>100</v>
      </c>
      <c r="Q219" s="2">
        <v>0</v>
      </c>
      <c r="R219" s="2">
        <v>0</v>
      </c>
      <c r="S219" s="2">
        <v>586</v>
      </c>
      <c r="T219" s="2">
        <v>147913</v>
      </c>
      <c r="U219" s="2">
        <v>148499</v>
      </c>
      <c r="V219" s="2">
        <v>7053.46</v>
      </c>
    </row>
    <row r="220" spans="1:22" ht="30" hidden="1">
      <c r="A220" s="3">
        <v>70802</v>
      </c>
      <c r="B220" s="3"/>
      <c r="C220" s="5" t="s">
        <v>15</v>
      </c>
      <c r="D220" s="6">
        <v>99425</v>
      </c>
      <c r="E220" s="6"/>
      <c r="F220" s="6">
        <v>0</v>
      </c>
      <c r="G220" s="6">
        <f t="shared" si="9"/>
        <v>0</v>
      </c>
      <c r="H220" s="6" t="e">
        <f t="shared" si="10"/>
        <v>#DIV/0!</v>
      </c>
      <c r="I220" s="6">
        <v>0</v>
      </c>
      <c r="J220" s="6">
        <v>586</v>
      </c>
      <c r="K220" s="6">
        <v>586</v>
      </c>
      <c r="L220" s="6">
        <f t="shared" si="11"/>
        <v>100</v>
      </c>
      <c r="Q220" s="2">
        <v>0</v>
      </c>
      <c r="R220" s="2">
        <v>0</v>
      </c>
      <c r="S220" s="2">
        <v>586</v>
      </c>
      <c r="T220" s="2">
        <v>99425</v>
      </c>
      <c r="U220" s="2">
        <v>100011</v>
      </c>
      <c r="V220" s="2">
        <v>586</v>
      </c>
    </row>
    <row r="221" spans="1:22" ht="15" hidden="1">
      <c r="A221" s="3">
        <v>70802</v>
      </c>
      <c r="B221" s="3"/>
      <c r="C221" s="5" t="s">
        <v>19</v>
      </c>
      <c r="D221" s="6">
        <v>2</v>
      </c>
      <c r="E221" s="6"/>
      <c r="F221" s="6">
        <v>0.24</v>
      </c>
      <c r="G221" s="6">
        <f t="shared" si="9"/>
        <v>12</v>
      </c>
      <c r="H221" s="6" t="e">
        <f t="shared" si="10"/>
        <v>#DIV/0!</v>
      </c>
      <c r="I221" s="6">
        <v>0</v>
      </c>
      <c r="J221" s="6">
        <v>0</v>
      </c>
      <c r="K221" s="6">
        <v>0</v>
      </c>
      <c r="L221" s="6" t="e">
        <f t="shared" si="11"/>
        <v>#DIV/0!</v>
      </c>
      <c r="Q221" s="2">
        <v>0</v>
      </c>
      <c r="R221" s="2">
        <v>0</v>
      </c>
      <c r="S221" s="2">
        <v>0</v>
      </c>
      <c r="T221" s="2">
        <v>2</v>
      </c>
      <c r="U221" s="2">
        <v>2</v>
      </c>
      <c r="V221" s="2">
        <v>0.24</v>
      </c>
    </row>
    <row r="222" spans="1:22" ht="45" hidden="1">
      <c r="A222" s="3">
        <v>70802</v>
      </c>
      <c r="B222" s="3"/>
      <c r="C222" s="5" t="s">
        <v>21</v>
      </c>
      <c r="D222" s="6">
        <v>9838</v>
      </c>
      <c r="E222" s="6"/>
      <c r="F222" s="6">
        <v>854.27</v>
      </c>
      <c r="G222" s="6">
        <f t="shared" si="9"/>
        <v>8.683370603781256</v>
      </c>
      <c r="H222" s="6" t="e">
        <f t="shared" si="10"/>
        <v>#DIV/0!</v>
      </c>
      <c r="I222" s="6">
        <v>0</v>
      </c>
      <c r="J222" s="6">
        <v>0</v>
      </c>
      <c r="K222" s="6">
        <v>0</v>
      </c>
      <c r="L222" s="6" t="e">
        <f t="shared" si="11"/>
        <v>#DIV/0!</v>
      </c>
      <c r="Q222" s="2">
        <v>0</v>
      </c>
      <c r="R222" s="2">
        <v>0</v>
      </c>
      <c r="S222" s="2">
        <v>0</v>
      </c>
      <c r="T222" s="2">
        <v>9838</v>
      </c>
      <c r="U222" s="2">
        <v>9838</v>
      </c>
      <c r="V222" s="2">
        <v>854.27</v>
      </c>
    </row>
    <row r="223" spans="1:22" ht="15" hidden="1">
      <c r="A223" s="3">
        <v>70802</v>
      </c>
      <c r="B223" s="3"/>
      <c r="C223" s="5" t="s">
        <v>23</v>
      </c>
      <c r="D223" s="6">
        <v>13714</v>
      </c>
      <c r="E223" s="6"/>
      <c r="F223" s="6">
        <v>2078.78</v>
      </c>
      <c r="G223" s="6">
        <f t="shared" si="9"/>
        <v>15.158086626804726</v>
      </c>
      <c r="H223" s="6" t="e">
        <f t="shared" si="10"/>
        <v>#DIV/0!</v>
      </c>
      <c r="I223" s="6">
        <v>0</v>
      </c>
      <c r="J223" s="6">
        <v>0</v>
      </c>
      <c r="K223" s="6">
        <v>0</v>
      </c>
      <c r="L223" s="6" t="e">
        <f t="shared" si="11"/>
        <v>#DIV/0!</v>
      </c>
      <c r="Q223" s="2">
        <v>0</v>
      </c>
      <c r="R223" s="2">
        <v>0</v>
      </c>
      <c r="S223" s="2">
        <v>0</v>
      </c>
      <c r="T223" s="2">
        <v>13714</v>
      </c>
      <c r="U223" s="2">
        <v>13714</v>
      </c>
      <c r="V223" s="2">
        <v>2078.78</v>
      </c>
    </row>
    <row r="224" spans="1:22" ht="15" hidden="1">
      <c r="A224" s="3">
        <v>70802</v>
      </c>
      <c r="B224" s="3"/>
      <c r="C224" s="5" t="s">
        <v>25</v>
      </c>
      <c r="D224" s="6">
        <v>24934</v>
      </c>
      <c r="E224" s="6"/>
      <c r="F224" s="6">
        <v>3534.17</v>
      </c>
      <c r="G224" s="6">
        <f t="shared" si="9"/>
        <v>14.174099623004732</v>
      </c>
      <c r="H224" s="6" t="e">
        <f t="shared" si="10"/>
        <v>#DIV/0!</v>
      </c>
      <c r="I224" s="6">
        <v>0</v>
      </c>
      <c r="J224" s="6">
        <v>0</v>
      </c>
      <c r="K224" s="6">
        <v>0</v>
      </c>
      <c r="L224" s="6" t="e">
        <f t="shared" si="11"/>
        <v>#DIV/0!</v>
      </c>
      <c r="Q224" s="2">
        <v>0</v>
      </c>
      <c r="R224" s="2">
        <v>0</v>
      </c>
      <c r="S224" s="2">
        <v>0</v>
      </c>
      <c r="T224" s="2">
        <v>24934</v>
      </c>
      <c r="U224" s="2">
        <v>24934</v>
      </c>
      <c r="V224" s="2">
        <v>3534.17</v>
      </c>
    </row>
    <row r="225" spans="1:22" ht="15" hidden="1">
      <c r="A225" s="3">
        <v>70802</v>
      </c>
      <c r="B225" s="3"/>
      <c r="C225" s="5" t="s">
        <v>27</v>
      </c>
      <c r="D225" s="6">
        <v>3962</v>
      </c>
      <c r="E225" s="6"/>
      <c r="F225" s="6">
        <v>0</v>
      </c>
      <c r="G225" s="6">
        <f t="shared" si="9"/>
        <v>0</v>
      </c>
      <c r="H225" s="6" t="e">
        <f t="shared" si="10"/>
        <v>#DIV/0!</v>
      </c>
      <c r="I225" s="6">
        <v>0</v>
      </c>
      <c r="J225" s="6">
        <v>0</v>
      </c>
      <c r="K225" s="6">
        <v>0</v>
      </c>
      <c r="L225" s="6" t="e">
        <f t="shared" si="11"/>
        <v>#DIV/0!</v>
      </c>
      <c r="Q225" s="2">
        <v>0</v>
      </c>
      <c r="R225" s="2">
        <v>0</v>
      </c>
      <c r="S225" s="2">
        <v>0</v>
      </c>
      <c r="T225" s="2">
        <v>3962</v>
      </c>
      <c r="U225" s="2">
        <v>3962</v>
      </c>
      <c r="V225" s="2">
        <v>0</v>
      </c>
    </row>
    <row r="226" spans="1:22" ht="30" hidden="1">
      <c r="A226" s="3">
        <v>70802</v>
      </c>
      <c r="B226" s="3"/>
      <c r="C226" s="5" t="s">
        <v>29</v>
      </c>
      <c r="D226" s="6">
        <v>71503</v>
      </c>
      <c r="E226" s="6"/>
      <c r="F226" s="6">
        <v>34768.53</v>
      </c>
      <c r="G226" s="6">
        <f t="shared" si="9"/>
        <v>48.6252744640085</v>
      </c>
      <c r="H226" s="6" t="e">
        <f t="shared" si="10"/>
        <v>#DIV/0!</v>
      </c>
      <c r="I226" s="6">
        <v>0</v>
      </c>
      <c r="J226" s="6">
        <v>0</v>
      </c>
      <c r="K226" s="6">
        <v>0</v>
      </c>
      <c r="L226" s="6" t="e">
        <f t="shared" si="11"/>
        <v>#DIV/0!</v>
      </c>
      <c r="Q226" s="2">
        <v>0</v>
      </c>
      <c r="R226" s="2">
        <v>0</v>
      </c>
      <c r="S226" s="2">
        <v>0</v>
      </c>
      <c r="T226" s="2">
        <v>71503</v>
      </c>
      <c r="U226" s="2">
        <v>71503</v>
      </c>
      <c r="V226" s="2">
        <v>34768.53</v>
      </c>
    </row>
    <row r="227" spans="1:22" ht="15" hidden="1">
      <c r="A227" s="3">
        <v>70802</v>
      </c>
      <c r="B227" s="3"/>
      <c r="C227" s="5" t="s">
        <v>31</v>
      </c>
      <c r="D227" s="6">
        <v>43927</v>
      </c>
      <c r="E227" s="6"/>
      <c r="F227" s="6">
        <v>29083.93</v>
      </c>
      <c r="G227" s="6">
        <f t="shared" si="9"/>
        <v>66.20968880187584</v>
      </c>
      <c r="H227" s="6" t="e">
        <f t="shared" si="10"/>
        <v>#DIV/0!</v>
      </c>
      <c r="I227" s="6">
        <v>0</v>
      </c>
      <c r="J227" s="6">
        <v>0</v>
      </c>
      <c r="K227" s="6">
        <v>0</v>
      </c>
      <c r="L227" s="6" t="e">
        <f t="shared" si="11"/>
        <v>#DIV/0!</v>
      </c>
      <c r="Q227" s="2">
        <v>0</v>
      </c>
      <c r="R227" s="2">
        <v>0</v>
      </c>
      <c r="S227" s="2">
        <v>0</v>
      </c>
      <c r="T227" s="2">
        <v>43927</v>
      </c>
      <c r="U227" s="2">
        <v>43927</v>
      </c>
      <c r="V227" s="2">
        <v>29083.93</v>
      </c>
    </row>
    <row r="228" spans="1:22" ht="30" hidden="1">
      <c r="A228" s="3">
        <v>70802</v>
      </c>
      <c r="B228" s="3"/>
      <c r="C228" s="5" t="s">
        <v>33</v>
      </c>
      <c r="D228" s="6">
        <v>1552</v>
      </c>
      <c r="E228" s="6"/>
      <c r="F228" s="6">
        <v>375.7</v>
      </c>
      <c r="G228" s="6">
        <f t="shared" si="9"/>
        <v>24.207474226804123</v>
      </c>
      <c r="H228" s="6" t="e">
        <f t="shared" si="10"/>
        <v>#DIV/0!</v>
      </c>
      <c r="I228" s="6">
        <v>0</v>
      </c>
      <c r="J228" s="6">
        <v>0</v>
      </c>
      <c r="K228" s="6">
        <v>0</v>
      </c>
      <c r="L228" s="6" t="e">
        <f t="shared" si="11"/>
        <v>#DIV/0!</v>
      </c>
      <c r="Q228" s="2">
        <v>0</v>
      </c>
      <c r="R228" s="2">
        <v>0</v>
      </c>
      <c r="S228" s="2">
        <v>0</v>
      </c>
      <c r="T228" s="2">
        <v>1552</v>
      </c>
      <c r="U228" s="2">
        <v>1552</v>
      </c>
      <c r="V228" s="2">
        <v>375.7</v>
      </c>
    </row>
    <row r="229" spans="1:22" ht="15" hidden="1">
      <c r="A229" s="3">
        <v>70802</v>
      </c>
      <c r="B229" s="3"/>
      <c r="C229" s="5" t="s">
        <v>35</v>
      </c>
      <c r="D229" s="6">
        <v>22515</v>
      </c>
      <c r="E229" s="6"/>
      <c r="F229" s="6">
        <v>4497.25</v>
      </c>
      <c r="G229" s="6">
        <f t="shared" si="9"/>
        <v>19.974461470131025</v>
      </c>
      <c r="H229" s="6" t="e">
        <f t="shared" si="10"/>
        <v>#DIV/0!</v>
      </c>
      <c r="I229" s="6">
        <v>0</v>
      </c>
      <c r="J229" s="6">
        <v>0</v>
      </c>
      <c r="K229" s="6">
        <v>0</v>
      </c>
      <c r="L229" s="6" t="e">
        <f t="shared" si="11"/>
        <v>#DIV/0!</v>
      </c>
      <c r="Q229" s="2">
        <v>0</v>
      </c>
      <c r="R229" s="2">
        <v>0</v>
      </c>
      <c r="S229" s="2">
        <v>0</v>
      </c>
      <c r="T229" s="2">
        <v>22515</v>
      </c>
      <c r="U229" s="2">
        <v>22515</v>
      </c>
      <c r="V229" s="2">
        <v>4497.25</v>
      </c>
    </row>
    <row r="230" spans="1:22" ht="15" hidden="1">
      <c r="A230" s="3">
        <v>70802</v>
      </c>
      <c r="B230" s="3"/>
      <c r="C230" s="5" t="s">
        <v>37</v>
      </c>
      <c r="D230" s="6">
        <v>3509</v>
      </c>
      <c r="E230" s="6"/>
      <c r="F230" s="6">
        <v>811.65</v>
      </c>
      <c r="G230" s="6">
        <f t="shared" si="9"/>
        <v>23.130521516101453</v>
      </c>
      <c r="H230" s="6" t="e">
        <f t="shared" si="10"/>
        <v>#DIV/0!</v>
      </c>
      <c r="I230" s="6">
        <v>0</v>
      </c>
      <c r="J230" s="6">
        <v>0</v>
      </c>
      <c r="K230" s="6">
        <v>0</v>
      </c>
      <c r="L230" s="6" t="e">
        <f t="shared" si="11"/>
        <v>#DIV/0!</v>
      </c>
      <c r="Q230" s="2">
        <v>0</v>
      </c>
      <c r="R230" s="2">
        <v>0</v>
      </c>
      <c r="S230" s="2">
        <v>0</v>
      </c>
      <c r="T230" s="2">
        <v>3509</v>
      </c>
      <c r="U230" s="2">
        <v>3509</v>
      </c>
      <c r="V230" s="2">
        <v>811.65</v>
      </c>
    </row>
    <row r="231" spans="1:22" ht="15" hidden="1">
      <c r="A231" s="3">
        <v>70802</v>
      </c>
      <c r="B231" s="3"/>
      <c r="C231" s="5" t="s">
        <v>43</v>
      </c>
      <c r="D231" s="6">
        <v>0</v>
      </c>
      <c r="E231" s="6"/>
      <c r="F231" s="6">
        <v>0</v>
      </c>
      <c r="G231" s="6" t="e">
        <f t="shared" si="9"/>
        <v>#DIV/0!</v>
      </c>
      <c r="H231" s="6" t="e">
        <f t="shared" si="10"/>
        <v>#DIV/0!</v>
      </c>
      <c r="I231" s="6">
        <v>0</v>
      </c>
      <c r="J231" s="6">
        <v>384</v>
      </c>
      <c r="K231" s="6">
        <v>382.87</v>
      </c>
      <c r="L231" s="6">
        <f t="shared" si="11"/>
        <v>99.70572916666667</v>
      </c>
      <c r="Q231" s="2">
        <v>0</v>
      </c>
      <c r="R231" s="2">
        <v>0</v>
      </c>
      <c r="S231" s="2">
        <v>382.87</v>
      </c>
      <c r="T231" s="2">
        <v>0</v>
      </c>
      <c r="U231" s="2">
        <v>384</v>
      </c>
      <c r="V231" s="2">
        <v>382.87</v>
      </c>
    </row>
    <row r="232" spans="1:22" ht="15" hidden="1">
      <c r="A232" s="3">
        <v>70802</v>
      </c>
      <c r="B232" s="3"/>
      <c r="C232" s="5" t="s">
        <v>45</v>
      </c>
      <c r="D232" s="6">
        <v>0</v>
      </c>
      <c r="E232" s="6"/>
      <c r="F232" s="6">
        <v>0</v>
      </c>
      <c r="G232" s="6" t="e">
        <f t="shared" si="9"/>
        <v>#DIV/0!</v>
      </c>
      <c r="H232" s="6" t="e">
        <f t="shared" si="10"/>
        <v>#DIV/0!</v>
      </c>
      <c r="I232" s="6">
        <v>0</v>
      </c>
      <c r="J232" s="6">
        <v>384</v>
      </c>
      <c r="K232" s="6">
        <v>382.87</v>
      </c>
      <c r="L232" s="6">
        <f t="shared" si="11"/>
        <v>99.70572916666667</v>
      </c>
      <c r="Q232" s="2">
        <v>0</v>
      </c>
      <c r="R232" s="2">
        <v>0</v>
      </c>
      <c r="S232" s="2">
        <v>382.87</v>
      </c>
      <c r="T232" s="2">
        <v>0</v>
      </c>
      <c r="U232" s="2">
        <v>384</v>
      </c>
      <c r="V232" s="2">
        <v>382.87</v>
      </c>
    </row>
    <row r="233" spans="1:22" ht="30" hidden="1">
      <c r="A233" s="3">
        <v>70802</v>
      </c>
      <c r="B233" s="3"/>
      <c r="C233" s="5" t="s">
        <v>47</v>
      </c>
      <c r="D233" s="6">
        <v>0</v>
      </c>
      <c r="E233" s="6"/>
      <c r="F233" s="6">
        <v>0</v>
      </c>
      <c r="G233" s="6" t="e">
        <f t="shared" si="9"/>
        <v>#DIV/0!</v>
      </c>
      <c r="H233" s="6" t="e">
        <f t="shared" si="10"/>
        <v>#DIV/0!</v>
      </c>
      <c r="I233" s="6">
        <v>0</v>
      </c>
      <c r="J233" s="6">
        <v>384</v>
      </c>
      <c r="K233" s="6">
        <v>382.87</v>
      </c>
      <c r="L233" s="6">
        <f t="shared" si="11"/>
        <v>99.70572916666667</v>
      </c>
      <c r="Q233" s="2">
        <v>0</v>
      </c>
      <c r="R233" s="2">
        <v>0</v>
      </c>
      <c r="S233" s="2">
        <v>382.87</v>
      </c>
      <c r="T233" s="2">
        <v>0</v>
      </c>
      <c r="U233" s="2">
        <v>384</v>
      </c>
      <c r="V233" s="2">
        <v>382.87</v>
      </c>
    </row>
    <row r="234" spans="1:22" ht="30" hidden="1">
      <c r="A234" s="3">
        <v>70803</v>
      </c>
      <c r="B234" s="3"/>
      <c r="C234" s="5" t="s">
        <v>77</v>
      </c>
      <c r="D234" s="6">
        <v>315261</v>
      </c>
      <c r="E234" s="6"/>
      <c r="F234" s="6">
        <v>71898.82</v>
      </c>
      <c r="G234" s="6">
        <f t="shared" si="9"/>
        <v>22.806125718055835</v>
      </c>
      <c r="H234" s="6" t="e">
        <f t="shared" si="10"/>
        <v>#DIV/0!</v>
      </c>
      <c r="I234" s="6">
        <v>0</v>
      </c>
      <c r="J234" s="6">
        <v>12088</v>
      </c>
      <c r="K234" s="6">
        <v>12088</v>
      </c>
      <c r="L234" s="6">
        <f t="shared" si="11"/>
        <v>100</v>
      </c>
      <c r="Q234" s="2">
        <v>0</v>
      </c>
      <c r="R234" s="2">
        <v>12083</v>
      </c>
      <c r="S234" s="2">
        <v>5</v>
      </c>
      <c r="T234" s="2">
        <v>315261</v>
      </c>
      <c r="U234" s="2">
        <v>327349</v>
      </c>
      <c r="V234" s="2">
        <v>83986.82</v>
      </c>
    </row>
    <row r="235" spans="1:22" ht="15" hidden="1">
      <c r="A235" s="3">
        <v>70803</v>
      </c>
      <c r="B235" s="3"/>
      <c r="C235" s="5" t="s">
        <v>3</v>
      </c>
      <c r="D235" s="6">
        <v>315261</v>
      </c>
      <c r="E235" s="6"/>
      <c r="F235" s="6">
        <v>71898.82</v>
      </c>
      <c r="G235" s="6">
        <f t="shared" si="9"/>
        <v>22.806125718055835</v>
      </c>
      <c r="H235" s="6" t="e">
        <f t="shared" si="10"/>
        <v>#DIV/0!</v>
      </c>
      <c r="I235" s="6">
        <v>0</v>
      </c>
      <c r="J235" s="6">
        <v>12088</v>
      </c>
      <c r="K235" s="6">
        <v>12088</v>
      </c>
      <c r="L235" s="6">
        <f t="shared" si="11"/>
        <v>100</v>
      </c>
      <c r="Q235" s="2">
        <v>0</v>
      </c>
      <c r="R235" s="2">
        <v>12083</v>
      </c>
      <c r="S235" s="2">
        <v>5</v>
      </c>
      <c r="T235" s="2">
        <v>315261</v>
      </c>
      <c r="U235" s="2">
        <v>327349</v>
      </c>
      <c r="V235" s="2">
        <v>83986.82</v>
      </c>
    </row>
    <row r="236" spans="1:22" ht="15" hidden="1">
      <c r="A236" s="3">
        <v>70803</v>
      </c>
      <c r="B236" s="3"/>
      <c r="C236" s="5" t="s">
        <v>5</v>
      </c>
      <c r="D236" s="6">
        <v>315261</v>
      </c>
      <c r="E236" s="6"/>
      <c r="F236" s="6">
        <v>71898.82</v>
      </c>
      <c r="G236" s="6">
        <f t="shared" si="9"/>
        <v>22.806125718055835</v>
      </c>
      <c r="H236" s="6" t="e">
        <f t="shared" si="10"/>
        <v>#DIV/0!</v>
      </c>
      <c r="I236" s="6">
        <v>0</v>
      </c>
      <c r="J236" s="6">
        <v>12088</v>
      </c>
      <c r="K236" s="6">
        <v>12088</v>
      </c>
      <c r="L236" s="6">
        <f t="shared" si="11"/>
        <v>100</v>
      </c>
      <c r="Q236" s="2">
        <v>0</v>
      </c>
      <c r="R236" s="2">
        <v>12083</v>
      </c>
      <c r="S236" s="2">
        <v>5</v>
      </c>
      <c r="T236" s="2">
        <v>315261</v>
      </c>
      <c r="U236" s="2">
        <v>327349</v>
      </c>
      <c r="V236" s="2">
        <v>83986.82</v>
      </c>
    </row>
    <row r="237" spans="1:22" ht="30" hidden="1">
      <c r="A237" s="3">
        <v>70803</v>
      </c>
      <c r="B237" s="3"/>
      <c r="C237" s="5" t="s">
        <v>7</v>
      </c>
      <c r="D237" s="6">
        <v>179458</v>
      </c>
      <c r="E237" s="6"/>
      <c r="F237" s="6">
        <v>41850.39</v>
      </c>
      <c r="G237" s="6">
        <f t="shared" si="9"/>
        <v>23.320437093916123</v>
      </c>
      <c r="H237" s="6" t="e">
        <f t="shared" si="10"/>
        <v>#DIV/0!</v>
      </c>
      <c r="I237" s="6">
        <v>0</v>
      </c>
      <c r="J237" s="6">
        <v>0</v>
      </c>
      <c r="K237" s="6">
        <v>0</v>
      </c>
      <c r="L237" s="6" t="e">
        <f t="shared" si="11"/>
        <v>#DIV/0!</v>
      </c>
      <c r="Q237" s="2">
        <v>0</v>
      </c>
      <c r="R237" s="2">
        <v>0</v>
      </c>
      <c r="S237" s="2">
        <v>0</v>
      </c>
      <c r="T237" s="2">
        <v>179458</v>
      </c>
      <c r="U237" s="2">
        <v>179458</v>
      </c>
      <c r="V237" s="2">
        <v>41850.39</v>
      </c>
    </row>
    <row r="238" spans="1:22" ht="15" hidden="1">
      <c r="A238" s="3">
        <v>70803</v>
      </c>
      <c r="B238" s="3"/>
      <c r="C238" s="5" t="s">
        <v>9</v>
      </c>
      <c r="D238" s="6">
        <v>179458</v>
      </c>
      <c r="E238" s="6"/>
      <c r="F238" s="6">
        <v>41850.39</v>
      </c>
      <c r="G238" s="6">
        <f t="shared" si="9"/>
        <v>23.320437093916123</v>
      </c>
      <c r="H238" s="6" t="e">
        <f t="shared" si="10"/>
        <v>#DIV/0!</v>
      </c>
      <c r="I238" s="6">
        <v>0</v>
      </c>
      <c r="J238" s="6">
        <v>0</v>
      </c>
      <c r="K238" s="6">
        <v>0</v>
      </c>
      <c r="L238" s="6" t="e">
        <f t="shared" si="11"/>
        <v>#DIV/0!</v>
      </c>
      <c r="Q238" s="2">
        <v>0</v>
      </c>
      <c r="R238" s="2">
        <v>0</v>
      </c>
      <c r="S238" s="2">
        <v>0</v>
      </c>
      <c r="T238" s="2">
        <v>179458</v>
      </c>
      <c r="U238" s="2">
        <v>179458</v>
      </c>
      <c r="V238" s="2">
        <v>41850.39</v>
      </c>
    </row>
    <row r="239" spans="1:22" ht="15" hidden="1">
      <c r="A239" s="3">
        <v>70803</v>
      </c>
      <c r="B239" s="3"/>
      <c r="C239" s="5" t="s">
        <v>11</v>
      </c>
      <c r="D239" s="6">
        <v>64964</v>
      </c>
      <c r="E239" s="6"/>
      <c r="F239" s="6">
        <v>15224.48</v>
      </c>
      <c r="G239" s="6">
        <f t="shared" si="9"/>
        <v>23.435256449726</v>
      </c>
      <c r="H239" s="6" t="e">
        <f t="shared" si="10"/>
        <v>#DIV/0!</v>
      </c>
      <c r="I239" s="6">
        <v>0</v>
      </c>
      <c r="J239" s="6">
        <v>0</v>
      </c>
      <c r="K239" s="6">
        <v>0</v>
      </c>
      <c r="L239" s="6" t="e">
        <f t="shared" si="11"/>
        <v>#DIV/0!</v>
      </c>
      <c r="Q239" s="2">
        <v>0</v>
      </c>
      <c r="R239" s="2">
        <v>0</v>
      </c>
      <c r="S239" s="2">
        <v>0</v>
      </c>
      <c r="T239" s="2">
        <v>64964</v>
      </c>
      <c r="U239" s="2">
        <v>64964</v>
      </c>
      <c r="V239" s="2">
        <v>15224.48</v>
      </c>
    </row>
    <row r="240" spans="1:22" ht="45" hidden="1">
      <c r="A240" s="3">
        <v>70803</v>
      </c>
      <c r="B240" s="3"/>
      <c r="C240" s="5" t="s">
        <v>13</v>
      </c>
      <c r="D240" s="6">
        <v>70839</v>
      </c>
      <c r="E240" s="6"/>
      <c r="F240" s="6">
        <v>14823.95</v>
      </c>
      <c r="G240" s="6">
        <f t="shared" si="9"/>
        <v>20.9262553113398</v>
      </c>
      <c r="H240" s="6" t="e">
        <f t="shared" si="10"/>
        <v>#DIV/0!</v>
      </c>
      <c r="I240" s="6">
        <v>0</v>
      </c>
      <c r="J240" s="6">
        <v>1528</v>
      </c>
      <c r="K240" s="6">
        <v>1528</v>
      </c>
      <c r="L240" s="6">
        <f t="shared" si="11"/>
        <v>100</v>
      </c>
      <c r="Q240" s="2">
        <v>0</v>
      </c>
      <c r="R240" s="2">
        <v>1523</v>
      </c>
      <c r="S240" s="2">
        <v>5</v>
      </c>
      <c r="T240" s="2">
        <v>70839</v>
      </c>
      <c r="U240" s="2">
        <v>72367</v>
      </c>
      <c r="V240" s="2">
        <v>16351.95</v>
      </c>
    </row>
    <row r="241" spans="1:22" ht="30" hidden="1">
      <c r="A241" s="3">
        <v>70803</v>
      </c>
      <c r="B241" s="3"/>
      <c r="C241" s="5" t="s">
        <v>15</v>
      </c>
      <c r="D241" s="6">
        <v>4068</v>
      </c>
      <c r="E241" s="6"/>
      <c r="F241" s="6">
        <v>0</v>
      </c>
      <c r="G241" s="6">
        <f t="shared" si="9"/>
        <v>0</v>
      </c>
      <c r="H241" s="6" t="e">
        <f t="shared" si="10"/>
        <v>#DIV/0!</v>
      </c>
      <c r="I241" s="6">
        <v>0</v>
      </c>
      <c r="J241" s="6">
        <v>5</v>
      </c>
      <c r="K241" s="6">
        <v>5</v>
      </c>
      <c r="L241" s="6">
        <f t="shared" si="11"/>
        <v>100</v>
      </c>
      <c r="Q241" s="2">
        <v>0</v>
      </c>
      <c r="R241" s="2">
        <v>0</v>
      </c>
      <c r="S241" s="2">
        <v>5</v>
      </c>
      <c r="T241" s="2">
        <v>4068</v>
      </c>
      <c r="U241" s="2">
        <v>4073</v>
      </c>
      <c r="V241" s="2">
        <v>5</v>
      </c>
    </row>
    <row r="242" spans="1:22" ht="30" hidden="1">
      <c r="A242" s="3">
        <v>70803</v>
      </c>
      <c r="B242" s="3"/>
      <c r="C242" s="5" t="s">
        <v>17</v>
      </c>
      <c r="D242" s="6">
        <v>52300</v>
      </c>
      <c r="E242" s="6"/>
      <c r="F242" s="6">
        <v>13581.47</v>
      </c>
      <c r="G242" s="6">
        <f t="shared" si="9"/>
        <v>25.968393881453157</v>
      </c>
      <c r="H242" s="6" t="e">
        <f t="shared" si="10"/>
        <v>#DIV/0!</v>
      </c>
      <c r="I242" s="6">
        <v>0</v>
      </c>
      <c r="J242" s="6">
        <v>0</v>
      </c>
      <c r="K242" s="6">
        <v>0</v>
      </c>
      <c r="L242" s="6" t="e">
        <f t="shared" si="11"/>
        <v>#DIV/0!</v>
      </c>
      <c r="Q242" s="2">
        <v>0</v>
      </c>
      <c r="R242" s="2">
        <v>0</v>
      </c>
      <c r="S242" s="2">
        <v>0</v>
      </c>
      <c r="T242" s="2">
        <v>52300</v>
      </c>
      <c r="U242" s="2">
        <v>52300</v>
      </c>
      <c r="V242" s="2">
        <v>13581.47</v>
      </c>
    </row>
    <row r="243" spans="1:22" ht="45" hidden="1">
      <c r="A243" s="3">
        <v>70803</v>
      </c>
      <c r="B243" s="3"/>
      <c r="C243" s="5" t="s">
        <v>21</v>
      </c>
      <c r="D243" s="6">
        <v>5000</v>
      </c>
      <c r="E243" s="6"/>
      <c r="F243" s="6">
        <v>0</v>
      </c>
      <c r="G243" s="6">
        <f t="shared" si="9"/>
        <v>0</v>
      </c>
      <c r="H243" s="6" t="e">
        <f t="shared" si="10"/>
        <v>#DIV/0!</v>
      </c>
      <c r="I243" s="6">
        <v>0</v>
      </c>
      <c r="J243" s="6">
        <v>0</v>
      </c>
      <c r="K243" s="6">
        <v>0</v>
      </c>
      <c r="L243" s="6" t="e">
        <f t="shared" si="11"/>
        <v>#DIV/0!</v>
      </c>
      <c r="Q243" s="2">
        <v>0</v>
      </c>
      <c r="R243" s="2">
        <v>0</v>
      </c>
      <c r="S243" s="2">
        <v>0</v>
      </c>
      <c r="T243" s="2">
        <v>5000</v>
      </c>
      <c r="U243" s="2">
        <v>5000</v>
      </c>
      <c r="V243" s="2">
        <v>0</v>
      </c>
    </row>
    <row r="244" spans="1:22" ht="15" hidden="1">
      <c r="A244" s="3">
        <v>70803</v>
      </c>
      <c r="B244" s="3"/>
      <c r="C244" s="5" t="s">
        <v>23</v>
      </c>
      <c r="D244" s="6">
        <v>7200</v>
      </c>
      <c r="E244" s="6"/>
      <c r="F244" s="6">
        <v>1191.34</v>
      </c>
      <c r="G244" s="6">
        <f t="shared" si="9"/>
        <v>16.546388888888888</v>
      </c>
      <c r="H244" s="6" t="e">
        <f t="shared" si="10"/>
        <v>#DIV/0!</v>
      </c>
      <c r="I244" s="6">
        <v>0</v>
      </c>
      <c r="J244" s="6">
        <v>0</v>
      </c>
      <c r="K244" s="6">
        <v>0</v>
      </c>
      <c r="L244" s="6" t="e">
        <f t="shared" si="11"/>
        <v>#DIV/0!</v>
      </c>
      <c r="Q244" s="2">
        <v>0</v>
      </c>
      <c r="R244" s="2">
        <v>0</v>
      </c>
      <c r="S244" s="2">
        <v>0</v>
      </c>
      <c r="T244" s="2">
        <v>7200</v>
      </c>
      <c r="U244" s="2">
        <v>7200</v>
      </c>
      <c r="V244" s="2">
        <v>1191.34</v>
      </c>
    </row>
    <row r="245" spans="1:22" ht="15" hidden="1">
      <c r="A245" s="3">
        <v>70803</v>
      </c>
      <c r="B245" s="3"/>
      <c r="C245" s="5" t="s">
        <v>25</v>
      </c>
      <c r="D245" s="6">
        <v>2271</v>
      </c>
      <c r="E245" s="6"/>
      <c r="F245" s="6">
        <v>51.14</v>
      </c>
      <c r="G245" s="6">
        <f t="shared" si="9"/>
        <v>2.2518714222809337</v>
      </c>
      <c r="H245" s="6" t="e">
        <f t="shared" si="10"/>
        <v>#DIV/0!</v>
      </c>
      <c r="I245" s="6">
        <v>0</v>
      </c>
      <c r="J245" s="6">
        <v>1523</v>
      </c>
      <c r="K245" s="6">
        <v>1523</v>
      </c>
      <c r="L245" s="6">
        <f t="shared" si="11"/>
        <v>100</v>
      </c>
      <c r="Q245" s="2">
        <v>0</v>
      </c>
      <c r="R245" s="2">
        <v>1523</v>
      </c>
      <c r="S245" s="2">
        <v>0</v>
      </c>
      <c r="T245" s="2">
        <v>2271</v>
      </c>
      <c r="U245" s="2">
        <v>3794</v>
      </c>
      <c r="V245" s="2">
        <v>1574.14</v>
      </c>
    </row>
    <row r="246" spans="1:22" ht="30" hidden="1">
      <c r="A246" s="3">
        <v>70803</v>
      </c>
      <c r="B246" s="3"/>
      <c r="C246" s="5" t="s">
        <v>39</v>
      </c>
      <c r="D246" s="6">
        <v>0</v>
      </c>
      <c r="E246" s="6"/>
      <c r="F246" s="6">
        <v>0</v>
      </c>
      <c r="G246" s="6" t="e">
        <f t="shared" si="9"/>
        <v>#DIV/0!</v>
      </c>
      <c r="H246" s="6" t="e">
        <f t="shared" si="10"/>
        <v>#DIV/0!</v>
      </c>
      <c r="I246" s="6">
        <v>0</v>
      </c>
      <c r="J246" s="6">
        <v>10560</v>
      </c>
      <c r="K246" s="6">
        <v>10560</v>
      </c>
      <c r="L246" s="6">
        <f t="shared" si="11"/>
        <v>100</v>
      </c>
      <c r="Q246" s="2">
        <v>0</v>
      </c>
      <c r="R246" s="2">
        <v>10560</v>
      </c>
      <c r="S246" s="2">
        <v>0</v>
      </c>
      <c r="T246" s="2">
        <v>0</v>
      </c>
      <c r="U246" s="2">
        <v>10560</v>
      </c>
      <c r="V246" s="2">
        <v>10560</v>
      </c>
    </row>
    <row r="247" spans="1:22" ht="45" hidden="1">
      <c r="A247" s="3">
        <v>70803</v>
      </c>
      <c r="B247" s="3"/>
      <c r="C247" s="5" t="s">
        <v>41</v>
      </c>
      <c r="D247" s="6">
        <v>0</v>
      </c>
      <c r="E247" s="6"/>
      <c r="F247" s="6">
        <v>0</v>
      </c>
      <c r="G247" s="6" t="e">
        <f t="shared" si="9"/>
        <v>#DIV/0!</v>
      </c>
      <c r="H247" s="6" t="e">
        <f t="shared" si="10"/>
        <v>#DIV/0!</v>
      </c>
      <c r="I247" s="6">
        <v>0</v>
      </c>
      <c r="J247" s="6">
        <v>10560</v>
      </c>
      <c r="K247" s="6">
        <v>10560</v>
      </c>
      <c r="L247" s="6">
        <f t="shared" si="11"/>
        <v>100</v>
      </c>
      <c r="Q247" s="2">
        <v>0</v>
      </c>
      <c r="R247" s="2">
        <v>10560</v>
      </c>
      <c r="S247" s="2">
        <v>0</v>
      </c>
      <c r="T247" s="2">
        <v>0</v>
      </c>
      <c r="U247" s="2">
        <v>10560</v>
      </c>
      <c r="V247" s="2">
        <v>10560</v>
      </c>
    </row>
    <row r="248" spans="1:22" ht="30" hidden="1">
      <c r="A248" s="3">
        <v>70804</v>
      </c>
      <c r="B248" s="3"/>
      <c r="C248" s="5" t="s">
        <v>78</v>
      </c>
      <c r="D248" s="6">
        <v>6948670</v>
      </c>
      <c r="E248" s="6"/>
      <c r="F248" s="6">
        <v>1635038.23</v>
      </c>
      <c r="G248" s="6">
        <f t="shared" si="9"/>
        <v>23.530232835923997</v>
      </c>
      <c r="H248" s="6" t="e">
        <f t="shared" si="10"/>
        <v>#DIV/0!</v>
      </c>
      <c r="I248" s="6">
        <v>0</v>
      </c>
      <c r="J248" s="6">
        <v>2967</v>
      </c>
      <c r="K248" s="6">
        <v>89.4</v>
      </c>
      <c r="L248" s="6">
        <f t="shared" si="11"/>
        <v>3.01314459049545</v>
      </c>
      <c r="Q248" s="2">
        <v>0</v>
      </c>
      <c r="R248" s="2">
        <v>89</v>
      </c>
      <c r="S248" s="2">
        <v>0.4</v>
      </c>
      <c r="T248" s="2">
        <v>6948670</v>
      </c>
      <c r="U248" s="2">
        <v>6951637</v>
      </c>
      <c r="V248" s="2">
        <v>1635127.63</v>
      </c>
    </row>
    <row r="249" spans="1:22" ht="15" hidden="1">
      <c r="A249" s="3">
        <v>70804</v>
      </c>
      <c r="B249" s="3"/>
      <c r="C249" s="5" t="s">
        <v>3</v>
      </c>
      <c r="D249" s="6">
        <v>6948670</v>
      </c>
      <c r="E249" s="6"/>
      <c r="F249" s="6">
        <v>1635038.23</v>
      </c>
      <c r="G249" s="6">
        <f t="shared" si="9"/>
        <v>23.530232835923997</v>
      </c>
      <c r="H249" s="6" t="e">
        <f t="shared" si="10"/>
        <v>#DIV/0!</v>
      </c>
      <c r="I249" s="6">
        <v>0</v>
      </c>
      <c r="J249" s="6">
        <v>2967</v>
      </c>
      <c r="K249" s="6">
        <v>89.4</v>
      </c>
      <c r="L249" s="6">
        <f t="shared" si="11"/>
        <v>3.01314459049545</v>
      </c>
      <c r="Q249" s="2">
        <v>0</v>
      </c>
      <c r="R249" s="2">
        <v>89</v>
      </c>
      <c r="S249" s="2">
        <v>0.4</v>
      </c>
      <c r="T249" s="2">
        <v>6948670</v>
      </c>
      <c r="U249" s="2">
        <v>6951637</v>
      </c>
      <c r="V249" s="2">
        <v>1635127.63</v>
      </c>
    </row>
    <row r="250" spans="1:22" ht="15" hidden="1">
      <c r="A250" s="3">
        <v>70804</v>
      </c>
      <c r="B250" s="3"/>
      <c r="C250" s="5" t="s">
        <v>5</v>
      </c>
      <c r="D250" s="6">
        <v>6948670</v>
      </c>
      <c r="E250" s="6"/>
      <c r="F250" s="6">
        <v>1635038.23</v>
      </c>
      <c r="G250" s="6">
        <f t="shared" si="9"/>
        <v>23.530232835923997</v>
      </c>
      <c r="H250" s="6" t="e">
        <f t="shared" si="10"/>
        <v>#DIV/0!</v>
      </c>
      <c r="I250" s="6">
        <v>0</v>
      </c>
      <c r="J250" s="6">
        <v>2967</v>
      </c>
      <c r="K250" s="6">
        <v>89.4</v>
      </c>
      <c r="L250" s="6">
        <f t="shared" si="11"/>
        <v>3.01314459049545</v>
      </c>
      <c r="Q250" s="2">
        <v>0</v>
      </c>
      <c r="R250" s="2">
        <v>89</v>
      </c>
      <c r="S250" s="2">
        <v>0.4</v>
      </c>
      <c r="T250" s="2">
        <v>6948670</v>
      </c>
      <c r="U250" s="2">
        <v>6951637</v>
      </c>
      <c r="V250" s="2">
        <v>1635127.63</v>
      </c>
    </row>
    <row r="251" spans="1:22" ht="30" hidden="1">
      <c r="A251" s="3">
        <v>70804</v>
      </c>
      <c r="B251" s="3"/>
      <c r="C251" s="5" t="s">
        <v>7</v>
      </c>
      <c r="D251" s="6">
        <v>4515892</v>
      </c>
      <c r="E251" s="6"/>
      <c r="F251" s="6">
        <v>1053149.61</v>
      </c>
      <c r="G251" s="6">
        <f t="shared" si="9"/>
        <v>23.320965381811614</v>
      </c>
      <c r="H251" s="6" t="e">
        <f t="shared" si="10"/>
        <v>#DIV/0!</v>
      </c>
      <c r="I251" s="6">
        <v>0</v>
      </c>
      <c r="J251" s="6">
        <v>0</v>
      </c>
      <c r="K251" s="6">
        <v>0</v>
      </c>
      <c r="L251" s="6" t="e">
        <f t="shared" si="11"/>
        <v>#DIV/0!</v>
      </c>
      <c r="Q251" s="2">
        <v>0</v>
      </c>
      <c r="R251" s="2">
        <v>0</v>
      </c>
      <c r="S251" s="2">
        <v>0</v>
      </c>
      <c r="T251" s="2">
        <v>4515892</v>
      </c>
      <c r="U251" s="2">
        <v>4515892</v>
      </c>
      <c r="V251" s="2">
        <v>1053149.61</v>
      </c>
    </row>
    <row r="252" spans="1:22" ht="15" hidden="1">
      <c r="A252" s="3">
        <v>70804</v>
      </c>
      <c r="B252" s="3"/>
      <c r="C252" s="5" t="s">
        <v>9</v>
      </c>
      <c r="D252" s="6">
        <v>4515892</v>
      </c>
      <c r="E252" s="6"/>
      <c r="F252" s="6">
        <v>1053149.61</v>
      </c>
      <c r="G252" s="6">
        <f t="shared" si="9"/>
        <v>23.320965381811614</v>
      </c>
      <c r="H252" s="6" t="e">
        <f t="shared" si="10"/>
        <v>#DIV/0!</v>
      </c>
      <c r="I252" s="6">
        <v>0</v>
      </c>
      <c r="J252" s="6">
        <v>0</v>
      </c>
      <c r="K252" s="6">
        <v>0</v>
      </c>
      <c r="L252" s="6" t="e">
        <f t="shared" si="11"/>
        <v>#DIV/0!</v>
      </c>
      <c r="Q252" s="2">
        <v>0</v>
      </c>
      <c r="R252" s="2">
        <v>0</v>
      </c>
      <c r="S252" s="2">
        <v>0</v>
      </c>
      <c r="T252" s="2">
        <v>4515892</v>
      </c>
      <c r="U252" s="2">
        <v>4515892</v>
      </c>
      <c r="V252" s="2">
        <v>1053149.61</v>
      </c>
    </row>
    <row r="253" spans="1:22" ht="15" hidden="1">
      <c r="A253" s="3">
        <v>70804</v>
      </c>
      <c r="B253" s="3"/>
      <c r="C253" s="5" t="s">
        <v>11</v>
      </c>
      <c r="D253" s="6">
        <v>1634754</v>
      </c>
      <c r="E253" s="6"/>
      <c r="F253" s="6">
        <v>382793.96</v>
      </c>
      <c r="G253" s="6">
        <f t="shared" si="9"/>
        <v>23.41599775868418</v>
      </c>
      <c r="H253" s="6" t="e">
        <f t="shared" si="10"/>
        <v>#DIV/0!</v>
      </c>
      <c r="I253" s="6">
        <v>0</v>
      </c>
      <c r="J253" s="6">
        <v>0</v>
      </c>
      <c r="K253" s="6">
        <v>0</v>
      </c>
      <c r="L253" s="6" t="e">
        <f t="shared" si="11"/>
        <v>#DIV/0!</v>
      </c>
      <c r="Q253" s="2">
        <v>0</v>
      </c>
      <c r="R253" s="2">
        <v>0</v>
      </c>
      <c r="S253" s="2">
        <v>0</v>
      </c>
      <c r="T253" s="2">
        <v>1634754</v>
      </c>
      <c r="U253" s="2">
        <v>1634754</v>
      </c>
      <c r="V253" s="2">
        <v>382793.96</v>
      </c>
    </row>
    <row r="254" spans="1:22" ht="45" hidden="1">
      <c r="A254" s="3">
        <v>70804</v>
      </c>
      <c r="B254" s="3"/>
      <c r="C254" s="5" t="s">
        <v>13</v>
      </c>
      <c r="D254" s="6">
        <v>588111</v>
      </c>
      <c r="E254" s="6"/>
      <c r="F254" s="6">
        <v>95438.5</v>
      </c>
      <c r="G254" s="6">
        <f t="shared" si="9"/>
        <v>16.22797397090005</v>
      </c>
      <c r="H254" s="6" t="e">
        <f t="shared" si="10"/>
        <v>#DIV/0!</v>
      </c>
      <c r="I254" s="6">
        <v>0</v>
      </c>
      <c r="J254" s="6">
        <v>2967</v>
      </c>
      <c r="K254" s="6">
        <v>89.4</v>
      </c>
      <c r="L254" s="6">
        <f t="shared" si="11"/>
        <v>3.01314459049545</v>
      </c>
      <c r="Q254" s="2">
        <v>0</v>
      </c>
      <c r="R254" s="2">
        <v>89</v>
      </c>
      <c r="S254" s="2">
        <v>0.4</v>
      </c>
      <c r="T254" s="2">
        <v>588111</v>
      </c>
      <c r="U254" s="2">
        <v>591078</v>
      </c>
      <c r="V254" s="2">
        <v>95527.9</v>
      </c>
    </row>
    <row r="255" spans="1:22" ht="30" hidden="1">
      <c r="A255" s="3">
        <v>70804</v>
      </c>
      <c r="B255" s="3"/>
      <c r="C255" s="5" t="s">
        <v>15</v>
      </c>
      <c r="D255" s="6">
        <v>148298</v>
      </c>
      <c r="E255" s="6"/>
      <c r="F255" s="6">
        <v>8776.67</v>
      </c>
      <c r="G255" s="6">
        <f t="shared" si="9"/>
        <v>5.918265924017856</v>
      </c>
      <c r="H255" s="6" t="e">
        <f t="shared" si="10"/>
        <v>#DIV/0!</v>
      </c>
      <c r="I255" s="6">
        <v>0</v>
      </c>
      <c r="J255" s="6">
        <v>667</v>
      </c>
      <c r="K255" s="6">
        <v>0.4</v>
      </c>
      <c r="L255" s="6">
        <f t="shared" si="11"/>
        <v>0.059970014992503755</v>
      </c>
      <c r="Q255" s="2">
        <v>0</v>
      </c>
      <c r="R255" s="2">
        <v>0</v>
      </c>
      <c r="S255" s="2">
        <v>0.4</v>
      </c>
      <c r="T255" s="2">
        <v>148298</v>
      </c>
      <c r="U255" s="2">
        <v>148965</v>
      </c>
      <c r="V255" s="2">
        <v>8777.07</v>
      </c>
    </row>
    <row r="256" spans="1:22" ht="45" hidden="1">
      <c r="A256" s="3">
        <v>70804</v>
      </c>
      <c r="B256" s="3"/>
      <c r="C256" s="5" t="s">
        <v>21</v>
      </c>
      <c r="D256" s="6">
        <v>46485</v>
      </c>
      <c r="E256" s="6"/>
      <c r="F256" s="6">
        <v>5128</v>
      </c>
      <c r="G256" s="6">
        <f t="shared" si="9"/>
        <v>11.031515542648167</v>
      </c>
      <c r="H256" s="6" t="e">
        <f t="shared" si="10"/>
        <v>#DIV/0!</v>
      </c>
      <c r="I256" s="6">
        <v>0</v>
      </c>
      <c r="J256" s="6">
        <v>1500</v>
      </c>
      <c r="K256" s="6">
        <v>89</v>
      </c>
      <c r="L256" s="6">
        <f t="shared" si="11"/>
        <v>5.933333333333334</v>
      </c>
      <c r="Q256" s="2">
        <v>0</v>
      </c>
      <c r="R256" s="2">
        <v>89</v>
      </c>
      <c r="S256" s="2">
        <v>0</v>
      </c>
      <c r="T256" s="2">
        <v>46485</v>
      </c>
      <c r="U256" s="2">
        <v>47985</v>
      </c>
      <c r="V256" s="2">
        <v>5217</v>
      </c>
    </row>
    <row r="257" spans="1:22" ht="15" hidden="1">
      <c r="A257" s="3">
        <v>70804</v>
      </c>
      <c r="B257" s="3"/>
      <c r="C257" s="5" t="s">
        <v>23</v>
      </c>
      <c r="D257" s="6">
        <v>45798</v>
      </c>
      <c r="E257" s="6"/>
      <c r="F257" s="6">
        <v>9834.16</v>
      </c>
      <c r="G257" s="6">
        <f t="shared" si="9"/>
        <v>21.47290274684484</v>
      </c>
      <c r="H257" s="6" t="e">
        <f t="shared" si="10"/>
        <v>#DIV/0!</v>
      </c>
      <c r="I257" s="6">
        <v>0</v>
      </c>
      <c r="J257" s="6">
        <v>0</v>
      </c>
      <c r="K257" s="6">
        <v>0</v>
      </c>
      <c r="L257" s="6" t="e">
        <f t="shared" si="11"/>
        <v>#DIV/0!</v>
      </c>
      <c r="Q257" s="2">
        <v>0</v>
      </c>
      <c r="R257" s="2">
        <v>0</v>
      </c>
      <c r="S257" s="2">
        <v>0</v>
      </c>
      <c r="T257" s="2">
        <v>45798</v>
      </c>
      <c r="U257" s="2">
        <v>45798</v>
      </c>
      <c r="V257" s="2">
        <v>9834.16</v>
      </c>
    </row>
    <row r="258" spans="1:22" ht="15" hidden="1">
      <c r="A258" s="3">
        <v>70804</v>
      </c>
      <c r="B258" s="3"/>
      <c r="C258" s="5" t="s">
        <v>25</v>
      </c>
      <c r="D258" s="6">
        <v>347530</v>
      </c>
      <c r="E258" s="6"/>
      <c r="F258" s="6">
        <v>71699.67</v>
      </c>
      <c r="G258" s="6">
        <f t="shared" si="9"/>
        <v>20.631217448853338</v>
      </c>
      <c r="H258" s="6" t="e">
        <f t="shared" si="10"/>
        <v>#DIV/0!</v>
      </c>
      <c r="I258" s="6">
        <v>0</v>
      </c>
      <c r="J258" s="6">
        <v>800</v>
      </c>
      <c r="K258" s="6">
        <v>0</v>
      </c>
      <c r="L258" s="6">
        <f t="shared" si="11"/>
        <v>0</v>
      </c>
      <c r="Q258" s="2">
        <v>0</v>
      </c>
      <c r="R258" s="2">
        <v>0</v>
      </c>
      <c r="S258" s="2">
        <v>0</v>
      </c>
      <c r="T258" s="2">
        <v>347530</v>
      </c>
      <c r="U258" s="2">
        <v>348330</v>
      </c>
      <c r="V258" s="2">
        <v>71699.67</v>
      </c>
    </row>
    <row r="259" spans="1:22" ht="15" hidden="1">
      <c r="A259" s="3">
        <v>70804</v>
      </c>
      <c r="B259" s="3"/>
      <c r="C259" s="5" t="s">
        <v>27</v>
      </c>
      <c r="D259" s="6">
        <v>4920</v>
      </c>
      <c r="E259" s="6"/>
      <c r="F259" s="6">
        <v>705</v>
      </c>
      <c r="G259" s="6">
        <f t="shared" si="9"/>
        <v>14.329268292682926</v>
      </c>
      <c r="H259" s="6" t="e">
        <f t="shared" si="10"/>
        <v>#DIV/0!</v>
      </c>
      <c r="I259" s="6">
        <v>0</v>
      </c>
      <c r="J259" s="6">
        <v>0</v>
      </c>
      <c r="K259" s="6">
        <v>0</v>
      </c>
      <c r="L259" s="6" t="e">
        <f t="shared" si="11"/>
        <v>#DIV/0!</v>
      </c>
      <c r="Q259" s="2">
        <v>0</v>
      </c>
      <c r="R259" s="2">
        <v>0</v>
      </c>
      <c r="S259" s="2">
        <v>0</v>
      </c>
      <c r="T259" s="2">
        <v>4920</v>
      </c>
      <c r="U259" s="2">
        <v>4920</v>
      </c>
      <c r="V259" s="2">
        <v>705</v>
      </c>
    </row>
    <row r="260" spans="1:22" ht="30" hidden="1">
      <c r="A260" s="3">
        <v>70804</v>
      </c>
      <c r="B260" s="3"/>
      <c r="C260" s="5" t="s">
        <v>29</v>
      </c>
      <c r="D260" s="6">
        <v>201993</v>
      </c>
      <c r="E260" s="6"/>
      <c r="F260" s="6">
        <v>102951.16</v>
      </c>
      <c r="G260" s="6">
        <f t="shared" si="9"/>
        <v>50.96768699905443</v>
      </c>
      <c r="H260" s="6" t="e">
        <f t="shared" si="10"/>
        <v>#DIV/0!</v>
      </c>
      <c r="I260" s="6">
        <v>0</v>
      </c>
      <c r="J260" s="6">
        <v>0</v>
      </c>
      <c r="K260" s="6">
        <v>0</v>
      </c>
      <c r="L260" s="6" t="e">
        <f t="shared" si="11"/>
        <v>#DIV/0!</v>
      </c>
      <c r="Q260" s="2">
        <v>0</v>
      </c>
      <c r="R260" s="2">
        <v>0</v>
      </c>
      <c r="S260" s="2">
        <v>0</v>
      </c>
      <c r="T260" s="2">
        <v>201993</v>
      </c>
      <c r="U260" s="2">
        <v>201993</v>
      </c>
      <c r="V260" s="2">
        <v>102951.16</v>
      </c>
    </row>
    <row r="261" spans="1:22" ht="15" hidden="1">
      <c r="A261" s="3">
        <v>70804</v>
      </c>
      <c r="B261" s="3"/>
      <c r="C261" s="5" t="s">
        <v>31</v>
      </c>
      <c r="D261" s="6">
        <v>122286</v>
      </c>
      <c r="E261" s="6"/>
      <c r="F261" s="6">
        <v>83695.35</v>
      </c>
      <c r="G261" s="6">
        <f t="shared" si="9"/>
        <v>68.44229920023552</v>
      </c>
      <c r="H261" s="6" t="e">
        <f t="shared" si="10"/>
        <v>#DIV/0!</v>
      </c>
      <c r="I261" s="6">
        <v>0</v>
      </c>
      <c r="J261" s="6">
        <v>0</v>
      </c>
      <c r="K261" s="6">
        <v>0</v>
      </c>
      <c r="L261" s="6" t="e">
        <f t="shared" si="11"/>
        <v>#DIV/0!</v>
      </c>
      <c r="Q261" s="2">
        <v>0</v>
      </c>
      <c r="R261" s="2">
        <v>0</v>
      </c>
      <c r="S261" s="2">
        <v>0</v>
      </c>
      <c r="T261" s="2">
        <v>122286</v>
      </c>
      <c r="U261" s="2">
        <v>122286</v>
      </c>
      <c r="V261" s="2">
        <v>83695.35</v>
      </c>
    </row>
    <row r="262" spans="1:22" ht="30" hidden="1">
      <c r="A262" s="3">
        <v>70804</v>
      </c>
      <c r="B262" s="3"/>
      <c r="C262" s="5" t="s">
        <v>33</v>
      </c>
      <c r="D262" s="6">
        <v>5480</v>
      </c>
      <c r="E262" s="6"/>
      <c r="F262" s="6">
        <v>1206.26</v>
      </c>
      <c r="G262" s="6">
        <f t="shared" si="9"/>
        <v>22.012043795620436</v>
      </c>
      <c r="H262" s="6" t="e">
        <f t="shared" si="10"/>
        <v>#DIV/0!</v>
      </c>
      <c r="I262" s="6">
        <v>0</v>
      </c>
      <c r="J262" s="6">
        <v>0</v>
      </c>
      <c r="K262" s="6">
        <v>0</v>
      </c>
      <c r="L262" s="6" t="e">
        <f t="shared" si="11"/>
        <v>#DIV/0!</v>
      </c>
      <c r="Q262" s="2">
        <v>0</v>
      </c>
      <c r="R262" s="2">
        <v>0</v>
      </c>
      <c r="S262" s="2">
        <v>0</v>
      </c>
      <c r="T262" s="2">
        <v>5480</v>
      </c>
      <c r="U262" s="2">
        <v>5480</v>
      </c>
      <c r="V262" s="2">
        <v>1206.26</v>
      </c>
    </row>
    <row r="263" spans="1:22" ht="15" hidden="1">
      <c r="A263" s="3">
        <v>70804</v>
      </c>
      <c r="B263" s="3"/>
      <c r="C263" s="5" t="s">
        <v>35</v>
      </c>
      <c r="D263" s="6">
        <v>69051</v>
      </c>
      <c r="E263" s="6"/>
      <c r="F263" s="6">
        <v>17209.52</v>
      </c>
      <c r="G263" s="6">
        <f aca="true" t="shared" si="12" ref="G263:G326">F263/D263*100</f>
        <v>24.92291205051339</v>
      </c>
      <c r="H263" s="6" t="e">
        <f aca="true" t="shared" si="13" ref="H263:H326">F263/E263*100</f>
        <v>#DIV/0!</v>
      </c>
      <c r="I263" s="6">
        <v>0</v>
      </c>
      <c r="J263" s="6">
        <v>0</v>
      </c>
      <c r="K263" s="6">
        <v>0</v>
      </c>
      <c r="L263" s="6" t="e">
        <f aca="true" t="shared" si="14" ref="L263:L326">K263/J263*100</f>
        <v>#DIV/0!</v>
      </c>
      <c r="Q263" s="2">
        <v>0</v>
      </c>
      <c r="R263" s="2">
        <v>0</v>
      </c>
      <c r="S263" s="2">
        <v>0</v>
      </c>
      <c r="T263" s="2">
        <v>69051</v>
      </c>
      <c r="U263" s="2">
        <v>69051</v>
      </c>
      <c r="V263" s="2">
        <v>17209.52</v>
      </c>
    </row>
    <row r="264" spans="1:22" ht="15" hidden="1">
      <c r="A264" s="3">
        <v>70804</v>
      </c>
      <c r="B264" s="3"/>
      <c r="C264" s="5" t="s">
        <v>37</v>
      </c>
      <c r="D264" s="6">
        <v>5176</v>
      </c>
      <c r="E264" s="6"/>
      <c r="F264" s="6">
        <v>840.03</v>
      </c>
      <c r="G264" s="6">
        <f t="shared" si="12"/>
        <v>16.22932766615147</v>
      </c>
      <c r="H264" s="6" t="e">
        <f t="shared" si="13"/>
        <v>#DIV/0!</v>
      </c>
      <c r="I264" s="6">
        <v>0</v>
      </c>
      <c r="J264" s="6">
        <v>0</v>
      </c>
      <c r="K264" s="6">
        <v>0</v>
      </c>
      <c r="L264" s="6" t="e">
        <f t="shared" si="14"/>
        <v>#DIV/0!</v>
      </c>
      <c r="Q264" s="2">
        <v>0</v>
      </c>
      <c r="R264" s="2">
        <v>0</v>
      </c>
      <c r="S264" s="2">
        <v>0</v>
      </c>
      <c r="T264" s="2">
        <v>5176</v>
      </c>
      <c r="U264" s="2">
        <v>5176</v>
      </c>
      <c r="V264" s="2">
        <v>840.03</v>
      </c>
    </row>
    <row r="265" spans="1:22" ht="30" hidden="1">
      <c r="A265" s="3">
        <v>70804</v>
      </c>
      <c r="B265" s="3"/>
      <c r="C265" s="5" t="s">
        <v>39</v>
      </c>
      <c r="D265" s="6">
        <v>3000</v>
      </c>
      <c r="E265" s="6"/>
      <c r="F265" s="6">
        <v>0</v>
      </c>
      <c r="G265" s="6">
        <f t="shared" si="12"/>
        <v>0</v>
      </c>
      <c r="H265" s="6" t="e">
        <f t="shared" si="13"/>
        <v>#DIV/0!</v>
      </c>
      <c r="I265" s="6">
        <v>0</v>
      </c>
      <c r="J265" s="6">
        <v>0</v>
      </c>
      <c r="K265" s="6">
        <v>0</v>
      </c>
      <c r="L265" s="6" t="e">
        <f t="shared" si="14"/>
        <v>#DIV/0!</v>
      </c>
      <c r="Q265" s="2">
        <v>0</v>
      </c>
      <c r="R265" s="2">
        <v>0</v>
      </c>
      <c r="S265" s="2">
        <v>0</v>
      </c>
      <c r="T265" s="2">
        <v>3000</v>
      </c>
      <c r="U265" s="2">
        <v>3000</v>
      </c>
      <c r="V265" s="2">
        <v>0</v>
      </c>
    </row>
    <row r="266" spans="1:22" ht="45" hidden="1">
      <c r="A266" s="3">
        <v>70804</v>
      </c>
      <c r="B266" s="3"/>
      <c r="C266" s="5" t="s">
        <v>41</v>
      </c>
      <c r="D266" s="6">
        <v>3000</v>
      </c>
      <c r="E266" s="6"/>
      <c r="F266" s="6">
        <v>0</v>
      </c>
      <c r="G266" s="6">
        <f t="shared" si="12"/>
        <v>0</v>
      </c>
      <c r="H266" s="6" t="e">
        <f t="shared" si="13"/>
        <v>#DIV/0!</v>
      </c>
      <c r="I266" s="6">
        <v>0</v>
      </c>
      <c r="J266" s="6">
        <v>0</v>
      </c>
      <c r="K266" s="6">
        <v>0</v>
      </c>
      <c r="L266" s="6" t="e">
        <f t="shared" si="14"/>
        <v>#DIV/0!</v>
      </c>
      <c r="Q266" s="2">
        <v>0</v>
      </c>
      <c r="R266" s="2">
        <v>0</v>
      </c>
      <c r="S266" s="2">
        <v>0</v>
      </c>
      <c r="T266" s="2">
        <v>3000</v>
      </c>
      <c r="U266" s="2">
        <v>3000</v>
      </c>
      <c r="V266" s="2">
        <v>0</v>
      </c>
    </row>
    <row r="267" spans="1:22" ht="30" hidden="1">
      <c r="A267" s="3">
        <v>70805</v>
      </c>
      <c r="B267" s="3"/>
      <c r="C267" s="5" t="s">
        <v>79</v>
      </c>
      <c r="D267" s="6">
        <v>3042599</v>
      </c>
      <c r="E267" s="6"/>
      <c r="F267" s="6">
        <v>729243.55</v>
      </c>
      <c r="G267" s="6">
        <f t="shared" si="12"/>
        <v>23.967783792737723</v>
      </c>
      <c r="H267" s="6" t="e">
        <f t="shared" si="13"/>
        <v>#DIV/0!</v>
      </c>
      <c r="I267" s="6">
        <v>340555</v>
      </c>
      <c r="J267" s="6">
        <v>359404.88</v>
      </c>
      <c r="K267" s="6">
        <v>81123.21</v>
      </c>
      <c r="L267" s="6">
        <f t="shared" si="14"/>
        <v>22.571538260693625</v>
      </c>
      <c r="Q267" s="2">
        <v>0</v>
      </c>
      <c r="R267" s="2">
        <v>66020.01</v>
      </c>
      <c r="S267" s="2">
        <v>15103.2</v>
      </c>
      <c r="T267" s="2">
        <v>3383154</v>
      </c>
      <c r="U267" s="2">
        <v>3402003.88</v>
      </c>
      <c r="V267" s="2">
        <v>810366.76</v>
      </c>
    </row>
    <row r="268" spans="1:22" ht="15" hidden="1">
      <c r="A268" s="3">
        <v>70805</v>
      </c>
      <c r="B268" s="3"/>
      <c r="C268" s="5" t="s">
        <v>3</v>
      </c>
      <c r="D268" s="6">
        <v>3042599</v>
      </c>
      <c r="E268" s="6"/>
      <c r="F268" s="6">
        <v>729243.55</v>
      </c>
      <c r="G268" s="6">
        <f t="shared" si="12"/>
        <v>23.967783792737723</v>
      </c>
      <c r="H268" s="6" t="e">
        <f t="shared" si="13"/>
        <v>#DIV/0!</v>
      </c>
      <c r="I268" s="6">
        <v>279278</v>
      </c>
      <c r="J268" s="6">
        <v>283024.68</v>
      </c>
      <c r="K268" s="6">
        <v>48869.61</v>
      </c>
      <c r="L268" s="6">
        <f t="shared" si="14"/>
        <v>17.266907606785388</v>
      </c>
      <c r="Q268" s="2">
        <v>0</v>
      </c>
      <c r="R268" s="2">
        <v>48869.61</v>
      </c>
      <c r="S268" s="2">
        <v>0</v>
      </c>
      <c r="T268" s="2">
        <v>3321877</v>
      </c>
      <c r="U268" s="2">
        <v>3325623.68</v>
      </c>
      <c r="V268" s="2">
        <v>778113.16</v>
      </c>
    </row>
    <row r="269" spans="1:22" ht="15" hidden="1">
      <c r="A269" s="3">
        <v>70805</v>
      </c>
      <c r="B269" s="3"/>
      <c r="C269" s="5" t="s">
        <v>5</v>
      </c>
      <c r="D269" s="6">
        <v>3042599</v>
      </c>
      <c r="E269" s="6"/>
      <c r="F269" s="6">
        <v>729243.55</v>
      </c>
      <c r="G269" s="6">
        <f t="shared" si="12"/>
        <v>23.967783792737723</v>
      </c>
      <c r="H269" s="6" t="e">
        <f t="shared" si="13"/>
        <v>#DIV/0!</v>
      </c>
      <c r="I269" s="6">
        <v>279278</v>
      </c>
      <c r="J269" s="6">
        <v>283024.68</v>
      </c>
      <c r="K269" s="6">
        <v>48869.61</v>
      </c>
      <c r="L269" s="6">
        <f t="shared" si="14"/>
        <v>17.266907606785388</v>
      </c>
      <c r="Q269" s="2">
        <v>0</v>
      </c>
      <c r="R269" s="2">
        <v>48869.61</v>
      </c>
      <c r="S269" s="2">
        <v>0</v>
      </c>
      <c r="T269" s="2">
        <v>3321877</v>
      </c>
      <c r="U269" s="2">
        <v>3325623.68</v>
      </c>
      <c r="V269" s="2">
        <v>778113.16</v>
      </c>
    </row>
    <row r="270" spans="1:22" ht="30" hidden="1">
      <c r="A270" s="3">
        <v>70805</v>
      </c>
      <c r="B270" s="3"/>
      <c r="C270" s="5" t="s">
        <v>7</v>
      </c>
      <c r="D270" s="6">
        <v>1733478</v>
      </c>
      <c r="E270" s="6"/>
      <c r="F270" s="6">
        <v>404449.31</v>
      </c>
      <c r="G270" s="6">
        <f t="shared" si="12"/>
        <v>23.331666741660406</v>
      </c>
      <c r="H270" s="6" t="e">
        <f t="shared" si="13"/>
        <v>#DIV/0!</v>
      </c>
      <c r="I270" s="6">
        <v>0</v>
      </c>
      <c r="J270" s="6">
        <v>0</v>
      </c>
      <c r="K270" s="6">
        <v>0</v>
      </c>
      <c r="L270" s="6" t="e">
        <f t="shared" si="14"/>
        <v>#DIV/0!</v>
      </c>
      <c r="Q270" s="2">
        <v>0</v>
      </c>
      <c r="R270" s="2">
        <v>0</v>
      </c>
      <c r="S270" s="2">
        <v>0</v>
      </c>
      <c r="T270" s="2">
        <v>1733478</v>
      </c>
      <c r="U270" s="2">
        <v>1733478</v>
      </c>
      <c r="V270" s="2">
        <v>404449.31</v>
      </c>
    </row>
    <row r="271" spans="1:22" ht="15" hidden="1">
      <c r="A271" s="3">
        <v>70805</v>
      </c>
      <c r="B271" s="3"/>
      <c r="C271" s="5" t="s">
        <v>9</v>
      </c>
      <c r="D271" s="6">
        <v>1733478</v>
      </c>
      <c r="E271" s="6"/>
      <c r="F271" s="6">
        <v>404449.31</v>
      </c>
      <c r="G271" s="6">
        <f t="shared" si="12"/>
        <v>23.331666741660406</v>
      </c>
      <c r="H271" s="6" t="e">
        <f t="shared" si="13"/>
        <v>#DIV/0!</v>
      </c>
      <c r="I271" s="6">
        <v>0</v>
      </c>
      <c r="J271" s="6">
        <v>0</v>
      </c>
      <c r="K271" s="6">
        <v>0</v>
      </c>
      <c r="L271" s="6" t="e">
        <f t="shared" si="14"/>
        <v>#DIV/0!</v>
      </c>
      <c r="Q271" s="2">
        <v>0</v>
      </c>
      <c r="R271" s="2">
        <v>0</v>
      </c>
      <c r="S271" s="2">
        <v>0</v>
      </c>
      <c r="T271" s="2">
        <v>1733478</v>
      </c>
      <c r="U271" s="2">
        <v>1733478</v>
      </c>
      <c r="V271" s="2">
        <v>404449.31</v>
      </c>
    </row>
    <row r="272" spans="1:22" ht="15" hidden="1">
      <c r="A272" s="3">
        <v>70805</v>
      </c>
      <c r="B272" s="3"/>
      <c r="C272" s="5" t="s">
        <v>11</v>
      </c>
      <c r="D272" s="6">
        <v>627519</v>
      </c>
      <c r="E272" s="6"/>
      <c r="F272" s="6">
        <v>144637.97</v>
      </c>
      <c r="G272" s="6">
        <f t="shared" si="12"/>
        <v>23.04917779381979</v>
      </c>
      <c r="H272" s="6" t="e">
        <f t="shared" si="13"/>
        <v>#DIV/0!</v>
      </c>
      <c r="I272" s="6">
        <v>0</v>
      </c>
      <c r="J272" s="6">
        <v>0</v>
      </c>
      <c r="K272" s="6">
        <v>0</v>
      </c>
      <c r="L272" s="6" t="e">
        <f t="shared" si="14"/>
        <v>#DIV/0!</v>
      </c>
      <c r="Q272" s="2">
        <v>0</v>
      </c>
      <c r="R272" s="2">
        <v>0</v>
      </c>
      <c r="S272" s="2">
        <v>0</v>
      </c>
      <c r="T272" s="2">
        <v>627519</v>
      </c>
      <c r="U272" s="2">
        <v>627519</v>
      </c>
      <c r="V272" s="2">
        <v>144637.97</v>
      </c>
    </row>
    <row r="273" spans="1:22" ht="45" hidden="1">
      <c r="A273" s="3">
        <v>70805</v>
      </c>
      <c r="B273" s="3"/>
      <c r="C273" s="5" t="s">
        <v>13</v>
      </c>
      <c r="D273" s="6">
        <v>454162</v>
      </c>
      <c r="E273" s="6"/>
      <c r="F273" s="6">
        <v>63082.12</v>
      </c>
      <c r="G273" s="6">
        <f t="shared" si="12"/>
        <v>13.88978382163193</v>
      </c>
      <c r="H273" s="6" t="e">
        <f t="shared" si="13"/>
        <v>#DIV/0!</v>
      </c>
      <c r="I273" s="6">
        <v>266178</v>
      </c>
      <c r="J273" s="6">
        <v>264999.43</v>
      </c>
      <c r="K273" s="6">
        <v>43984.31</v>
      </c>
      <c r="L273" s="6">
        <f t="shared" si="14"/>
        <v>16.597888531307404</v>
      </c>
      <c r="Q273" s="2">
        <v>0</v>
      </c>
      <c r="R273" s="2">
        <v>43984.31</v>
      </c>
      <c r="S273" s="2">
        <v>0</v>
      </c>
      <c r="T273" s="2">
        <v>720340</v>
      </c>
      <c r="U273" s="2">
        <v>719161.43</v>
      </c>
      <c r="V273" s="2">
        <v>107066.43</v>
      </c>
    </row>
    <row r="274" spans="1:22" ht="30" hidden="1">
      <c r="A274" s="3">
        <v>70805</v>
      </c>
      <c r="B274" s="3"/>
      <c r="C274" s="5" t="s">
        <v>15</v>
      </c>
      <c r="D274" s="6">
        <v>71933</v>
      </c>
      <c r="E274" s="6"/>
      <c r="F274" s="6">
        <v>6757.95</v>
      </c>
      <c r="G274" s="6">
        <f t="shared" si="12"/>
        <v>9.394784035143815</v>
      </c>
      <c r="H274" s="6" t="e">
        <f t="shared" si="13"/>
        <v>#DIV/0!</v>
      </c>
      <c r="I274" s="6">
        <v>120444</v>
      </c>
      <c r="J274" s="6">
        <v>115915.73</v>
      </c>
      <c r="K274" s="6">
        <v>8403.65</v>
      </c>
      <c r="L274" s="6">
        <f t="shared" si="14"/>
        <v>7.2497925863901305</v>
      </c>
      <c r="Q274" s="2">
        <v>0</v>
      </c>
      <c r="R274" s="2">
        <v>8403.65</v>
      </c>
      <c r="S274" s="2">
        <v>0</v>
      </c>
      <c r="T274" s="2">
        <v>192377</v>
      </c>
      <c r="U274" s="2">
        <v>187848.73</v>
      </c>
      <c r="V274" s="2">
        <v>15161.6</v>
      </c>
    </row>
    <row r="275" spans="1:22" ht="15" hidden="1">
      <c r="A275" s="3">
        <v>70805</v>
      </c>
      <c r="B275" s="3"/>
      <c r="C275" s="5" t="s">
        <v>55</v>
      </c>
      <c r="D275" s="6">
        <v>3482</v>
      </c>
      <c r="E275" s="6"/>
      <c r="F275" s="6">
        <v>0</v>
      </c>
      <c r="G275" s="6">
        <f t="shared" si="12"/>
        <v>0</v>
      </c>
      <c r="H275" s="6" t="e">
        <f t="shared" si="13"/>
        <v>#DIV/0!</v>
      </c>
      <c r="I275" s="6">
        <v>10229</v>
      </c>
      <c r="J275" s="6">
        <v>10229</v>
      </c>
      <c r="K275" s="6">
        <v>0</v>
      </c>
      <c r="L275" s="6">
        <f t="shared" si="14"/>
        <v>0</v>
      </c>
      <c r="Q275" s="2">
        <v>0</v>
      </c>
      <c r="R275" s="2">
        <v>0</v>
      </c>
      <c r="S275" s="2">
        <v>0</v>
      </c>
      <c r="T275" s="2">
        <v>13711</v>
      </c>
      <c r="U275" s="2">
        <v>13711</v>
      </c>
      <c r="V275" s="2">
        <v>0</v>
      </c>
    </row>
    <row r="276" spans="1:22" ht="30" hidden="1">
      <c r="A276" s="3">
        <v>70805</v>
      </c>
      <c r="B276" s="3"/>
      <c r="C276" s="5" t="s">
        <v>17</v>
      </c>
      <c r="D276" s="6">
        <v>265259</v>
      </c>
      <c r="E276" s="6"/>
      <c r="F276" s="6">
        <v>43380.18</v>
      </c>
      <c r="G276" s="6">
        <f t="shared" si="12"/>
        <v>16.35389562653859</v>
      </c>
      <c r="H276" s="6" t="e">
        <f t="shared" si="13"/>
        <v>#DIV/0!</v>
      </c>
      <c r="I276" s="6">
        <v>37700</v>
      </c>
      <c r="J276" s="6">
        <v>37700</v>
      </c>
      <c r="K276" s="6">
        <v>7282.13</v>
      </c>
      <c r="L276" s="6">
        <f t="shared" si="14"/>
        <v>19.31599469496021</v>
      </c>
      <c r="Q276" s="2">
        <v>0</v>
      </c>
      <c r="R276" s="2">
        <v>7282.13</v>
      </c>
      <c r="S276" s="2">
        <v>0</v>
      </c>
      <c r="T276" s="2">
        <v>302959</v>
      </c>
      <c r="U276" s="2">
        <v>302959</v>
      </c>
      <c r="V276" s="2">
        <v>50662.31</v>
      </c>
    </row>
    <row r="277" spans="1:22" ht="45" hidden="1">
      <c r="A277" s="3">
        <v>70805</v>
      </c>
      <c r="B277" s="3"/>
      <c r="C277" s="5" t="s">
        <v>21</v>
      </c>
      <c r="D277" s="6">
        <v>38241</v>
      </c>
      <c r="E277" s="6"/>
      <c r="F277" s="6">
        <v>1857.37</v>
      </c>
      <c r="G277" s="6">
        <f t="shared" si="12"/>
        <v>4.8570121074239685</v>
      </c>
      <c r="H277" s="6" t="e">
        <f t="shared" si="13"/>
        <v>#DIV/0!</v>
      </c>
      <c r="I277" s="6">
        <v>40240</v>
      </c>
      <c r="J277" s="6">
        <v>40240</v>
      </c>
      <c r="K277" s="6">
        <v>15997</v>
      </c>
      <c r="L277" s="6">
        <f t="shared" si="14"/>
        <v>39.75397614314115</v>
      </c>
      <c r="Q277" s="2">
        <v>0</v>
      </c>
      <c r="R277" s="2">
        <v>15997</v>
      </c>
      <c r="S277" s="2">
        <v>0</v>
      </c>
      <c r="T277" s="2">
        <v>78481</v>
      </c>
      <c r="U277" s="2">
        <v>78481</v>
      </c>
      <c r="V277" s="2">
        <v>17854.37</v>
      </c>
    </row>
    <row r="278" spans="1:22" ht="15" hidden="1">
      <c r="A278" s="3">
        <v>70805</v>
      </c>
      <c r="B278" s="3"/>
      <c r="C278" s="5" t="s">
        <v>23</v>
      </c>
      <c r="D278" s="6">
        <v>42503</v>
      </c>
      <c r="E278" s="6"/>
      <c r="F278" s="6">
        <v>8098</v>
      </c>
      <c r="G278" s="6">
        <f t="shared" si="12"/>
        <v>19.05277274545326</v>
      </c>
      <c r="H278" s="6" t="e">
        <f t="shared" si="13"/>
        <v>#DIV/0!</v>
      </c>
      <c r="I278" s="6">
        <v>10500</v>
      </c>
      <c r="J278" s="6">
        <v>10500</v>
      </c>
      <c r="K278" s="6">
        <v>1410.9</v>
      </c>
      <c r="L278" s="6">
        <f t="shared" si="14"/>
        <v>13.43714285714286</v>
      </c>
      <c r="Q278" s="2">
        <v>0</v>
      </c>
      <c r="R278" s="2">
        <v>1410.9</v>
      </c>
      <c r="S278" s="2">
        <v>0</v>
      </c>
      <c r="T278" s="2">
        <v>53003</v>
      </c>
      <c r="U278" s="2">
        <v>53003</v>
      </c>
      <c r="V278" s="2">
        <v>9508.9</v>
      </c>
    </row>
    <row r="279" spans="1:22" ht="15" hidden="1">
      <c r="A279" s="3">
        <v>70805</v>
      </c>
      <c r="B279" s="3"/>
      <c r="C279" s="5" t="s">
        <v>25</v>
      </c>
      <c r="D279" s="6">
        <v>32744</v>
      </c>
      <c r="E279" s="6"/>
      <c r="F279" s="6">
        <v>2988.62</v>
      </c>
      <c r="G279" s="6">
        <f t="shared" si="12"/>
        <v>9.127229416076228</v>
      </c>
      <c r="H279" s="6" t="e">
        <f t="shared" si="13"/>
        <v>#DIV/0!</v>
      </c>
      <c r="I279" s="6">
        <v>47065</v>
      </c>
      <c r="J279" s="6">
        <v>50414.7</v>
      </c>
      <c r="K279" s="6">
        <v>10890.63</v>
      </c>
      <c r="L279" s="6">
        <f t="shared" si="14"/>
        <v>21.602092246904174</v>
      </c>
      <c r="Q279" s="2">
        <v>0</v>
      </c>
      <c r="R279" s="2">
        <v>10890.63</v>
      </c>
      <c r="S279" s="2">
        <v>0</v>
      </c>
      <c r="T279" s="2">
        <v>79809</v>
      </c>
      <c r="U279" s="2">
        <v>83158.7</v>
      </c>
      <c r="V279" s="2">
        <v>13879.25</v>
      </c>
    </row>
    <row r="280" spans="1:22" ht="15" hidden="1">
      <c r="A280" s="3">
        <v>70805</v>
      </c>
      <c r="B280" s="3"/>
      <c r="C280" s="5" t="s">
        <v>27</v>
      </c>
      <c r="D280" s="6">
        <v>0</v>
      </c>
      <c r="E280" s="6"/>
      <c r="F280" s="6">
        <v>0</v>
      </c>
      <c r="G280" s="6" t="e">
        <f t="shared" si="12"/>
        <v>#DIV/0!</v>
      </c>
      <c r="H280" s="6" t="e">
        <f t="shared" si="13"/>
        <v>#DIV/0!</v>
      </c>
      <c r="I280" s="6">
        <v>5100</v>
      </c>
      <c r="J280" s="6">
        <v>5100</v>
      </c>
      <c r="K280" s="6">
        <v>314</v>
      </c>
      <c r="L280" s="6">
        <f t="shared" si="14"/>
        <v>6.1568627450980395</v>
      </c>
      <c r="Q280" s="2">
        <v>0</v>
      </c>
      <c r="R280" s="2">
        <v>314</v>
      </c>
      <c r="S280" s="2">
        <v>0</v>
      </c>
      <c r="T280" s="2">
        <v>5100</v>
      </c>
      <c r="U280" s="2">
        <v>5100</v>
      </c>
      <c r="V280" s="2">
        <v>314</v>
      </c>
    </row>
    <row r="281" spans="1:22" ht="30" hidden="1">
      <c r="A281" s="3">
        <v>70805</v>
      </c>
      <c r="B281" s="3"/>
      <c r="C281" s="5" t="s">
        <v>29</v>
      </c>
      <c r="D281" s="6">
        <v>220090</v>
      </c>
      <c r="E281" s="6"/>
      <c r="F281" s="6">
        <v>117074.15</v>
      </c>
      <c r="G281" s="6">
        <f t="shared" si="12"/>
        <v>53.19376164296424</v>
      </c>
      <c r="H281" s="6" t="e">
        <f t="shared" si="13"/>
        <v>#DIV/0!</v>
      </c>
      <c r="I281" s="6">
        <v>0</v>
      </c>
      <c r="J281" s="6">
        <v>4925.25</v>
      </c>
      <c r="K281" s="6">
        <v>4571.3</v>
      </c>
      <c r="L281" s="6">
        <f t="shared" si="14"/>
        <v>92.81356276331151</v>
      </c>
      <c r="Q281" s="2">
        <v>0</v>
      </c>
      <c r="R281" s="2">
        <v>4571.3</v>
      </c>
      <c r="S281" s="2">
        <v>0</v>
      </c>
      <c r="T281" s="2">
        <v>220090</v>
      </c>
      <c r="U281" s="2">
        <v>225015.25</v>
      </c>
      <c r="V281" s="2">
        <v>121645.45</v>
      </c>
    </row>
    <row r="282" spans="1:22" ht="15" hidden="1">
      <c r="A282" s="3">
        <v>70805</v>
      </c>
      <c r="B282" s="3"/>
      <c r="C282" s="5" t="s">
        <v>31</v>
      </c>
      <c r="D282" s="6">
        <v>122114</v>
      </c>
      <c r="E282" s="6"/>
      <c r="F282" s="6">
        <v>97656.67</v>
      </c>
      <c r="G282" s="6">
        <f t="shared" si="12"/>
        <v>79.97172314394746</v>
      </c>
      <c r="H282" s="6" t="e">
        <f t="shared" si="13"/>
        <v>#DIV/0!</v>
      </c>
      <c r="I282" s="6">
        <v>0</v>
      </c>
      <c r="J282" s="6">
        <v>2039.34</v>
      </c>
      <c r="K282" s="6">
        <v>1685.39</v>
      </c>
      <c r="L282" s="6">
        <f t="shared" si="14"/>
        <v>82.64389459334883</v>
      </c>
      <c r="Q282" s="2">
        <v>0</v>
      </c>
      <c r="R282" s="2">
        <v>1685.39</v>
      </c>
      <c r="S282" s="2">
        <v>0</v>
      </c>
      <c r="T282" s="2">
        <v>122114</v>
      </c>
      <c r="U282" s="2">
        <v>124153.34</v>
      </c>
      <c r="V282" s="2">
        <v>99342.06</v>
      </c>
    </row>
    <row r="283" spans="1:22" ht="30" hidden="1">
      <c r="A283" s="3">
        <v>70805</v>
      </c>
      <c r="B283" s="3"/>
      <c r="C283" s="5" t="s">
        <v>33</v>
      </c>
      <c r="D283" s="6">
        <v>9118</v>
      </c>
      <c r="E283" s="6"/>
      <c r="F283" s="6">
        <v>1168.43</v>
      </c>
      <c r="G283" s="6">
        <f t="shared" si="12"/>
        <v>12.814542662864664</v>
      </c>
      <c r="H283" s="6" t="e">
        <f t="shared" si="13"/>
        <v>#DIV/0!</v>
      </c>
      <c r="I283" s="6">
        <v>0</v>
      </c>
      <c r="J283" s="6">
        <v>85.68</v>
      </c>
      <c r="K283" s="6">
        <v>85.68</v>
      </c>
      <c r="L283" s="6">
        <f t="shared" si="14"/>
        <v>100</v>
      </c>
      <c r="Q283" s="2">
        <v>0</v>
      </c>
      <c r="R283" s="2">
        <v>85.68</v>
      </c>
      <c r="S283" s="2">
        <v>0</v>
      </c>
      <c r="T283" s="2">
        <v>9118</v>
      </c>
      <c r="U283" s="2">
        <v>9203.68</v>
      </c>
      <c r="V283" s="2">
        <v>1254.11</v>
      </c>
    </row>
    <row r="284" spans="1:22" ht="15" hidden="1">
      <c r="A284" s="3">
        <v>70805</v>
      </c>
      <c r="B284" s="3"/>
      <c r="C284" s="5" t="s">
        <v>35</v>
      </c>
      <c r="D284" s="6">
        <v>79993</v>
      </c>
      <c r="E284" s="6"/>
      <c r="F284" s="6">
        <v>16588.93</v>
      </c>
      <c r="G284" s="6">
        <f t="shared" si="12"/>
        <v>20.73797707299389</v>
      </c>
      <c r="H284" s="6" t="e">
        <f t="shared" si="13"/>
        <v>#DIV/0!</v>
      </c>
      <c r="I284" s="6">
        <v>0</v>
      </c>
      <c r="J284" s="6">
        <v>2800.23</v>
      </c>
      <c r="K284" s="6">
        <v>2800.23</v>
      </c>
      <c r="L284" s="6">
        <f t="shared" si="14"/>
        <v>100</v>
      </c>
      <c r="Q284" s="2">
        <v>0</v>
      </c>
      <c r="R284" s="2">
        <v>2800.23</v>
      </c>
      <c r="S284" s="2">
        <v>0</v>
      </c>
      <c r="T284" s="2">
        <v>79993</v>
      </c>
      <c r="U284" s="2">
        <v>82793.23</v>
      </c>
      <c r="V284" s="2">
        <v>19389.16</v>
      </c>
    </row>
    <row r="285" spans="1:22" ht="15" hidden="1">
      <c r="A285" s="3">
        <v>70805</v>
      </c>
      <c r="B285" s="3"/>
      <c r="C285" s="5" t="s">
        <v>37</v>
      </c>
      <c r="D285" s="6">
        <v>8865</v>
      </c>
      <c r="E285" s="6"/>
      <c r="F285" s="6">
        <v>1660.12</v>
      </c>
      <c r="G285" s="6">
        <f t="shared" si="12"/>
        <v>18.726677946982516</v>
      </c>
      <c r="H285" s="6" t="e">
        <f t="shared" si="13"/>
        <v>#DIV/0!</v>
      </c>
      <c r="I285" s="6">
        <v>0</v>
      </c>
      <c r="J285" s="6">
        <v>0</v>
      </c>
      <c r="K285" s="6">
        <v>0</v>
      </c>
      <c r="L285" s="6" t="e">
        <f t="shared" si="14"/>
        <v>#DIV/0!</v>
      </c>
      <c r="Q285" s="2">
        <v>0</v>
      </c>
      <c r="R285" s="2">
        <v>0</v>
      </c>
      <c r="S285" s="2">
        <v>0</v>
      </c>
      <c r="T285" s="2">
        <v>8865</v>
      </c>
      <c r="U285" s="2">
        <v>8865</v>
      </c>
      <c r="V285" s="2">
        <v>1660.12</v>
      </c>
    </row>
    <row r="286" spans="1:22" ht="30" hidden="1">
      <c r="A286" s="3">
        <v>70805</v>
      </c>
      <c r="B286" s="3"/>
      <c r="C286" s="5" t="s">
        <v>39</v>
      </c>
      <c r="D286" s="6">
        <v>7350</v>
      </c>
      <c r="E286" s="6"/>
      <c r="F286" s="6">
        <v>0</v>
      </c>
      <c r="G286" s="6">
        <f t="shared" si="12"/>
        <v>0</v>
      </c>
      <c r="H286" s="6" t="e">
        <f t="shared" si="13"/>
        <v>#DIV/0!</v>
      </c>
      <c r="I286" s="6">
        <v>8000</v>
      </c>
      <c r="J286" s="6">
        <v>8000</v>
      </c>
      <c r="K286" s="6">
        <v>0</v>
      </c>
      <c r="L286" s="6">
        <f t="shared" si="14"/>
        <v>0</v>
      </c>
      <c r="Q286" s="2">
        <v>0</v>
      </c>
      <c r="R286" s="2">
        <v>0</v>
      </c>
      <c r="S286" s="2">
        <v>0</v>
      </c>
      <c r="T286" s="2">
        <v>15350</v>
      </c>
      <c r="U286" s="2">
        <v>15350</v>
      </c>
      <c r="V286" s="2">
        <v>0</v>
      </c>
    </row>
    <row r="287" spans="1:22" ht="45" hidden="1">
      <c r="A287" s="3">
        <v>70805</v>
      </c>
      <c r="B287" s="3"/>
      <c r="C287" s="5" t="s">
        <v>41</v>
      </c>
      <c r="D287" s="6">
        <v>7350</v>
      </c>
      <c r="E287" s="6"/>
      <c r="F287" s="6">
        <v>0</v>
      </c>
      <c r="G287" s="6">
        <f t="shared" si="12"/>
        <v>0</v>
      </c>
      <c r="H287" s="6" t="e">
        <f t="shared" si="13"/>
        <v>#DIV/0!</v>
      </c>
      <c r="I287" s="6">
        <v>8000</v>
      </c>
      <c r="J287" s="6">
        <v>8000</v>
      </c>
      <c r="K287" s="6">
        <v>0</v>
      </c>
      <c r="L287" s="6">
        <f t="shared" si="14"/>
        <v>0</v>
      </c>
      <c r="Q287" s="2">
        <v>0</v>
      </c>
      <c r="R287" s="2">
        <v>0</v>
      </c>
      <c r="S287" s="2">
        <v>0</v>
      </c>
      <c r="T287" s="2">
        <v>15350</v>
      </c>
      <c r="U287" s="2">
        <v>15350</v>
      </c>
      <c r="V287" s="2">
        <v>0</v>
      </c>
    </row>
    <row r="288" spans="1:22" ht="15" hidden="1">
      <c r="A288" s="3">
        <v>70805</v>
      </c>
      <c r="B288" s="3"/>
      <c r="C288" s="5" t="s">
        <v>43</v>
      </c>
      <c r="D288" s="6">
        <v>0</v>
      </c>
      <c r="E288" s="6"/>
      <c r="F288" s="6">
        <v>0</v>
      </c>
      <c r="G288" s="6" t="e">
        <f t="shared" si="12"/>
        <v>#DIV/0!</v>
      </c>
      <c r="H288" s="6" t="e">
        <f t="shared" si="13"/>
        <v>#DIV/0!</v>
      </c>
      <c r="I288" s="6">
        <v>61277</v>
      </c>
      <c r="J288" s="6">
        <v>76380.2</v>
      </c>
      <c r="K288" s="6">
        <v>32253.6</v>
      </c>
      <c r="L288" s="6">
        <f t="shared" si="14"/>
        <v>42.22769775412999</v>
      </c>
      <c r="Q288" s="2">
        <v>0</v>
      </c>
      <c r="R288" s="2">
        <v>17150.4</v>
      </c>
      <c r="S288" s="2">
        <v>15103.2</v>
      </c>
      <c r="T288" s="2">
        <v>61277</v>
      </c>
      <c r="U288" s="2">
        <v>76380.2</v>
      </c>
      <c r="V288" s="2">
        <v>32253.6</v>
      </c>
    </row>
    <row r="289" spans="1:22" ht="15" hidden="1">
      <c r="A289" s="3">
        <v>70805</v>
      </c>
      <c r="B289" s="3"/>
      <c r="C289" s="5" t="s">
        <v>45</v>
      </c>
      <c r="D289" s="6">
        <v>0</v>
      </c>
      <c r="E289" s="6"/>
      <c r="F289" s="6">
        <v>0</v>
      </c>
      <c r="G289" s="6" t="e">
        <f t="shared" si="12"/>
        <v>#DIV/0!</v>
      </c>
      <c r="H289" s="6" t="e">
        <f t="shared" si="13"/>
        <v>#DIV/0!</v>
      </c>
      <c r="I289" s="6">
        <v>61277</v>
      </c>
      <c r="J289" s="6">
        <v>76380.2</v>
      </c>
      <c r="K289" s="6">
        <v>32253.6</v>
      </c>
      <c r="L289" s="6">
        <f t="shared" si="14"/>
        <v>42.22769775412999</v>
      </c>
      <c r="Q289" s="2">
        <v>0</v>
      </c>
      <c r="R289" s="2">
        <v>17150.4</v>
      </c>
      <c r="S289" s="2">
        <v>15103.2</v>
      </c>
      <c r="T289" s="2">
        <v>61277</v>
      </c>
      <c r="U289" s="2">
        <v>76380.2</v>
      </c>
      <c r="V289" s="2">
        <v>32253.6</v>
      </c>
    </row>
    <row r="290" spans="1:22" ht="30" hidden="1">
      <c r="A290" s="3">
        <v>70805</v>
      </c>
      <c r="B290" s="3"/>
      <c r="C290" s="5" t="s">
        <v>47</v>
      </c>
      <c r="D290" s="6">
        <v>0</v>
      </c>
      <c r="E290" s="6"/>
      <c r="F290" s="6">
        <v>0</v>
      </c>
      <c r="G290" s="6" t="e">
        <f t="shared" si="12"/>
        <v>#DIV/0!</v>
      </c>
      <c r="H290" s="6" t="e">
        <f t="shared" si="13"/>
        <v>#DIV/0!</v>
      </c>
      <c r="I290" s="6">
        <v>28500</v>
      </c>
      <c r="J290" s="6">
        <v>43603.2</v>
      </c>
      <c r="K290" s="6">
        <v>15103.2</v>
      </c>
      <c r="L290" s="6">
        <f t="shared" si="14"/>
        <v>34.637824746807574</v>
      </c>
      <c r="Q290" s="2">
        <v>0</v>
      </c>
      <c r="R290" s="2">
        <v>0</v>
      </c>
      <c r="S290" s="2">
        <v>15103.2</v>
      </c>
      <c r="T290" s="2">
        <v>28500</v>
      </c>
      <c r="U290" s="2">
        <v>43603.2</v>
      </c>
      <c r="V290" s="2">
        <v>15103.2</v>
      </c>
    </row>
    <row r="291" spans="1:22" ht="15" hidden="1">
      <c r="A291" s="3">
        <v>70805</v>
      </c>
      <c r="B291" s="3"/>
      <c r="C291" s="5" t="s">
        <v>67</v>
      </c>
      <c r="D291" s="6">
        <v>0</v>
      </c>
      <c r="E291" s="6"/>
      <c r="F291" s="6">
        <v>0</v>
      </c>
      <c r="G291" s="6" t="e">
        <f t="shared" si="12"/>
        <v>#DIV/0!</v>
      </c>
      <c r="H291" s="6" t="e">
        <f t="shared" si="13"/>
        <v>#DIV/0!</v>
      </c>
      <c r="I291" s="6">
        <v>32777</v>
      </c>
      <c r="J291" s="6">
        <v>32777</v>
      </c>
      <c r="K291" s="6">
        <v>17150.4</v>
      </c>
      <c r="L291" s="6">
        <f t="shared" si="14"/>
        <v>52.32449583549441</v>
      </c>
      <c r="Q291" s="2">
        <v>0</v>
      </c>
      <c r="R291" s="2">
        <v>17150.4</v>
      </c>
      <c r="S291" s="2">
        <v>0</v>
      </c>
      <c r="T291" s="2">
        <v>32777</v>
      </c>
      <c r="U291" s="2">
        <v>32777</v>
      </c>
      <c r="V291" s="2">
        <v>17150.4</v>
      </c>
    </row>
    <row r="292" spans="1:22" ht="15" hidden="1">
      <c r="A292" s="3">
        <v>70805</v>
      </c>
      <c r="B292" s="3"/>
      <c r="C292" s="5" t="s">
        <v>69</v>
      </c>
      <c r="D292" s="6">
        <v>0</v>
      </c>
      <c r="E292" s="6"/>
      <c r="F292" s="6">
        <v>0</v>
      </c>
      <c r="G292" s="6" t="e">
        <f t="shared" si="12"/>
        <v>#DIV/0!</v>
      </c>
      <c r="H292" s="6" t="e">
        <f t="shared" si="13"/>
        <v>#DIV/0!</v>
      </c>
      <c r="I292" s="6">
        <v>32777</v>
      </c>
      <c r="J292" s="6">
        <v>32777</v>
      </c>
      <c r="K292" s="6">
        <v>17150.4</v>
      </c>
      <c r="L292" s="6">
        <f t="shared" si="14"/>
        <v>52.32449583549441</v>
      </c>
      <c r="Q292" s="2">
        <v>0</v>
      </c>
      <c r="R292" s="2">
        <v>17150.4</v>
      </c>
      <c r="S292" s="2">
        <v>0</v>
      </c>
      <c r="T292" s="2">
        <v>32777</v>
      </c>
      <c r="U292" s="2">
        <v>32777</v>
      </c>
      <c r="V292" s="2">
        <v>17150.4</v>
      </c>
    </row>
    <row r="293" spans="1:22" ht="15" hidden="1">
      <c r="A293" s="3">
        <v>70806</v>
      </c>
      <c r="B293" s="3"/>
      <c r="C293" s="5" t="s">
        <v>80</v>
      </c>
      <c r="D293" s="6">
        <v>2295916</v>
      </c>
      <c r="E293" s="6"/>
      <c r="F293" s="6">
        <v>573318.61</v>
      </c>
      <c r="G293" s="6">
        <f t="shared" si="12"/>
        <v>24.971236317008113</v>
      </c>
      <c r="H293" s="6" t="e">
        <f t="shared" si="13"/>
        <v>#DIV/0!</v>
      </c>
      <c r="I293" s="6">
        <v>156131</v>
      </c>
      <c r="J293" s="6">
        <v>184940.4</v>
      </c>
      <c r="K293" s="6">
        <v>89286.53</v>
      </c>
      <c r="L293" s="6">
        <f t="shared" si="14"/>
        <v>48.27854270889432</v>
      </c>
      <c r="Q293" s="2">
        <v>0</v>
      </c>
      <c r="R293" s="2">
        <v>60477.13</v>
      </c>
      <c r="S293" s="2">
        <v>28809.4</v>
      </c>
      <c r="T293" s="2">
        <v>2452047</v>
      </c>
      <c r="U293" s="2">
        <v>2480856.4</v>
      </c>
      <c r="V293" s="2">
        <v>662605.14</v>
      </c>
    </row>
    <row r="294" spans="1:22" ht="15" hidden="1">
      <c r="A294" s="3">
        <v>70806</v>
      </c>
      <c r="B294" s="3"/>
      <c r="C294" s="5" t="s">
        <v>3</v>
      </c>
      <c r="D294" s="6">
        <v>2295916</v>
      </c>
      <c r="E294" s="6"/>
      <c r="F294" s="6">
        <v>573318.61</v>
      </c>
      <c r="G294" s="6">
        <f t="shared" si="12"/>
        <v>24.971236317008113</v>
      </c>
      <c r="H294" s="6" t="e">
        <f t="shared" si="13"/>
        <v>#DIV/0!</v>
      </c>
      <c r="I294" s="6">
        <v>156131</v>
      </c>
      <c r="J294" s="6">
        <v>161815.4</v>
      </c>
      <c r="K294" s="6">
        <v>66161.53</v>
      </c>
      <c r="L294" s="6">
        <f t="shared" si="14"/>
        <v>40.88704165363742</v>
      </c>
      <c r="Q294" s="2">
        <v>0</v>
      </c>
      <c r="R294" s="2">
        <v>60477.13</v>
      </c>
      <c r="S294" s="2">
        <v>5684.4</v>
      </c>
      <c r="T294" s="2">
        <v>2452047</v>
      </c>
      <c r="U294" s="2">
        <v>2457731.4</v>
      </c>
      <c r="V294" s="2">
        <v>639480.14</v>
      </c>
    </row>
    <row r="295" spans="1:22" ht="15" hidden="1">
      <c r="A295" s="3">
        <v>70806</v>
      </c>
      <c r="B295" s="3"/>
      <c r="C295" s="5" t="s">
        <v>5</v>
      </c>
      <c r="D295" s="6">
        <v>2295916</v>
      </c>
      <c r="E295" s="6"/>
      <c r="F295" s="6">
        <v>573318.61</v>
      </c>
      <c r="G295" s="6">
        <f t="shared" si="12"/>
        <v>24.971236317008113</v>
      </c>
      <c r="H295" s="6" t="e">
        <f t="shared" si="13"/>
        <v>#DIV/0!</v>
      </c>
      <c r="I295" s="6">
        <v>156131</v>
      </c>
      <c r="J295" s="6">
        <v>161815.4</v>
      </c>
      <c r="K295" s="6">
        <v>66161.53</v>
      </c>
      <c r="L295" s="6">
        <f t="shared" si="14"/>
        <v>40.88704165363742</v>
      </c>
      <c r="Q295" s="2">
        <v>0</v>
      </c>
      <c r="R295" s="2">
        <v>60477.13</v>
      </c>
      <c r="S295" s="2">
        <v>5684.4</v>
      </c>
      <c r="T295" s="2">
        <v>2452047</v>
      </c>
      <c r="U295" s="2">
        <v>2457731.4</v>
      </c>
      <c r="V295" s="2">
        <v>639480.14</v>
      </c>
    </row>
    <row r="296" spans="1:22" ht="30" hidden="1">
      <c r="A296" s="3">
        <v>70806</v>
      </c>
      <c r="B296" s="3"/>
      <c r="C296" s="5" t="s">
        <v>7</v>
      </c>
      <c r="D296" s="6">
        <v>1574019</v>
      </c>
      <c r="E296" s="6"/>
      <c r="F296" s="6">
        <v>356699.23</v>
      </c>
      <c r="G296" s="6">
        <f t="shared" si="12"/>
        <v>22.66168515119576</v>
      </c>
      <c r="H296" s="6" t="e">
        <f t="shared" si="13"/>
        <v>#DIV/0!</v>
      </c>
      <c r="I296" s="6">
        <v>0</v>
      </c>
      <c r="J296" s="6">
        <v>0</v>
      </c>
      <c r="K296" s="6">
        <v>0</v>
      </c>
      <c r="L296" s="6" t="e">
        <f t="shared" si="14"/>
        <v>#DIV/0!</v>
      </c>
      <c r="Q296" s="2">
        <v>0</v>
      </c>
      <c r="R296" s="2">
        <v>0</v>
      </c>
      <c r="S296" s="2">
        <v>0</v>
      </c>
      <c r="T296" s="2">
        <v>1574019</v>
      </c>
      <c r="U296" s="2">
        <v>1574019</v>
      </c>
      <c r="V296" s="2">
        <v>356699.23</v>
      </c>
    </row>
    <row r="297" spans="1:22" ht="15" hidden="1">
      <c r="A297" s="3">
        <v>70806</v>
      </c>
      <c r="B297" s="3"/>
      <c r="C297" s="5" t="s">
        <v>9</v>
      </c>
      <c r="D297" s="6">
        <v>1574019</v>
      </c>
      <c r="E297" s="6"/>
      <c r="F297" s="6">
        <v>356699.23</v>
      </c>
      <c r="G297" s="6">
        <f t="shared" si="12"/>
        <v>22.66168515119576</v>
      </c>
      <c r="H297" s="6" t="e">
        <f t="shared" si="13"/>
        <v>#DIV/0!</v>
      </c>
      <c r="I297" s="6">
        <v>0</v>
      </c>
      <c r="J297" s="6">
        <v>0</v>
      </c>
      <c r="K297" s="6">
        <v>0</v>
      </c>
      <c r="L297" s="6" t="e">
        <f t="shared" si="14"/>
        <v>#DIV/0!</v>
      </c>
      <c r="Q297" s="2">
        <v>0</v>
      </c>
      <c r="R297" s="2">
        <v>0</v>
      </c>
      <c r="S297" s="2">
        <v>0</v>
      </c>
      <c r="T297" s="2">
        <v>1574019</v>
      </c>
      <c r="U297" s="2">
        <v>1574019</v>
      </c>
      <c r="V297" s="2">
        <v>356699.23</v>
      </c>
    </row>
    <row r="298" spans="1:22" ht="15" hidden="1">
      <c r="A298" s="3">
        <v>70806</v>
      </c>
      <c r="B298" s="3"/>
      <c r="C298" s="5" t="s">
        <v>11</v>
      </c>
      <c r="D298" s="6">
        <v>569796</v>
      </c>
      <c r="E298" s="6"/>
      <c r="F298" s="6">
        <v>131138.1</v>
      </c>
      <c r="G298" s="6">
        <f t="shared" si="12"/>
        <v>23.014921129667464</v>
      </c>
      <c r="H298" s="6" t="e">
        <f t="shared" si="13"/>
        <v>#DIV/0!</v>
      </c>
      <c r="I298" s="6">
        <v>0</v>
      </c>
      <c r="J298" s="6">
        <v>0</v>
      </c>
      <c r="K298" s="6">
        <v>0</v>
      </c>
      <c r="L298" s="6" t="e">
        <f t="shared" si="14"/>
        <v>#DIV/0!</v>
      </c>
      <c r="Q298" s="2">
        <v>0</v>
      </c>
      <c r="R298" s="2">
        <v>0</v>
      </c>
      <c r="S298" s="2">
        <v>0</v>
      </c>
      <c r="T298" s="2">
        <v>569796</v>
      </c>
      <c r="U298" s="2">
        <v>569796</v>
      </c>
      <c r="V298" s="2">
        <v>131138.1</v>
      </c>
    </row>
    <row r="299" spans="1:22" ht="45" hidden="1">
      <c r="A299" s="3">
        <v>70806</v>
      </c>
      <c r="B299" s="3"/>
      <c r="C299" s="5" t="s">
        <v>13</v>
      </c>
      <c r="D299" s="6">
        <v>12159</v>
      </c>
      <c r="E299" s="6"/>
      <c r="F299" s="6">
        <v>904.12</v>
      </c>
      <c r="G299" s="6">
        <f t="shared" si="12"/>
        <v>7.43580886586068</v>
      </c>
      <c r="H299" s="6" t="e">
        <f t="shared" si="13"/>
        <v>#DIV/0!</v>
      </c>
      <c r="I299" s="6">
        <v>5900</v>
      </c>
      <c r="J299" s="6">
        <v>11584.4</v>
      </c>
      <c r="K299" s="6">
        <v>5684.4</v>
      </c>
      <c r="L299" s="6">
        <f t="shared" si="14"/>
        <v>49.06943821000656</v>
      </c>
      <c r="Q299" s="2">
        <v>0</v>
      </c>
      <c r="R299" s="2">
        <v>0</v>
      </c>
      <c r="S299" s="2">
        <v>5684.4</v>
      </c>
      <c r="T299" s="2">
        <v>18059</v>
      </c>
      <c r="U299" s="2">
        <v>23743.4</v>
      </c>
      <c r="V299" s="2">
        <v>6588.52</v>
      </c>
    </row>
    <row r="300" spans="1:22" ht="30" hidden="1">
      <c r="A300" s="3">
        <v>70806</v>
      </c>
      <c r="B300" s="3"/>
      <c r="C300" s="5" t="s">
        <v>15</v>
      </c>
      <c r="D300" s="6">
        <v>1000</v>
      </c>
      <c r="E300" s="6"/>
      <c r="F300" s="6">
        <v>0</v>
      </c>
      <c r="G300" s="6">
        <f t="shared" si="12"/>
        <v>0</v>
      </c>
      <c r="H300" s="6" t="e">
        <f t="shared" si="13"/>
        <v>#DIV/0!</v>
      </c>
      <c r="I300" s="6">
        <v>1500</v>
      </c>
      <c r="J300" s="6">
        <v>3740</v>
      </c>
      <c r="K300" s="6">
        <v>2240</v>
      </c>
      <c r="L300" s="6">
        <f t="shared" si="14"/>
        <v>59.893048128342244</v>
      </c>
      <c r="Q300" s="2">
        <v>0</v>
      </c>
      <c r="R300" s="2">
        <v>0</v>
      </c>
      <c r="S300" s="2">
        <v>2240</v>
      </c>
      <c r="T300" s="2">
        <v>2500</v>
      </c>
      <c r="U300" s="2">
        <v>4740</v>
      </c>
      <c r="V300" s="2">
        <v>2240</v>
      </c>
    </row>
    <row r="301" spans="1:22" ht="30" hidden="1">
      <c r="A301" s="3">
        <v>70806</v>
      </c>
      <c r="B301" s="3"/>
      <c r="C301" s="5" t="s">
        <v>17</v>
      </c>
      <c r="D301" s="6">
        <v>3188</v>
      </c>
      <c r="E301" s="6"/>
      <c r="F301" s="6">
        <v>305</v>
      </c>
      <c r="G301" s="6">
        <f t="shared" si="12"/>
        <v>9.567126725219573</v>
      </c>
      <c r="H301" s="6" t="e">
        <f t="shared" si="13"/>
        <v>#DIV/0!</v>
      </c>
      <c r="I301" s="6">
        <v>0</v>
      </c>
      <c r="J301" s="6">
        <v>3444.4</v>
      </c>
      <c r="K301" s="6">
        <v>3444.4</v>
      </c>
      <c r="L301" s="6">
        <f t="shared" si="14"/>
        <v>100</v>
      </c>
      <c r="Q301" s="2">
        <v>0</v>
      </c>
      <c r="R301" s="2">
        <v>0</v>
      </c>
      <c r="S301" s="2">
        <v>3444.4</v>
      </c>
      <c r="T301" s="2">
        <v>3188</v>
      </c>
      <c r="U301" s="2">
        <v>6632.4</v>
      </c>
      <c r="V301" s="2">
        <v>3749.4</v>
      </c>
    </row>
    <row r="302" spans="1:22" ht="45" hidden="1">
      <c r="A302" s="3">
        <v>70806</v>
      </c>
      <c r="B302" s="3"/>
      <c r="C302" s="5" t="s">
        <v>21</v>
      </c>
      <c r="D302" s="6">
        <v>3750</v>
      </c>
      <c r="E302" s="6"/>
      <c r="F302" s="6">
        <v>0</v>
      </c>
      <c r="G302" s="6">
        <f t="shared" si="12"/>
        <v>0</v>
      </c>
      <c r="H302" s="6" t="e">
        <f t="shared" si="13"/>
        <v>#DIV/0!</v>
      </c>
      <c r="I302" s="6">
        <v>1200</v>
      </c>
      <c r="J302" s="6">
        <v>1200</v>
      </c>
      <c r="K302" s="6">
        <v>0</v>
      </c>
      <c r="L302" s="6">
        <f t="shared" si="14"/>
        <v>0</v>
      </c>
      <c r="Q302" s="2">
        <v>0</v>
      </c>
      <c r="R302" s="2">
        <v>0</v>
      </c>
      <c r="S302" s="2">
        <v>0</v>
      </c>
      <c r="T302" s="2">
        <v>4950</v>
      </c>
      <c r="U302" s="2">
        <v>4950</v>
      </c>
      <c r="V302" s="2">
        <v>0</v>
      </c>
    </row>
    <row r="303" spans="1:22" ht="15" hidden="1">
      <c r="A303" s="3">
        <v>70806</v>
      </c>
      <c r="B303" s="3"/>
      <c r="C303" s="5" t="s">
        <v>23</v>
      </c>
      <c r="D303" s="6">
        <v>1315</v>
      </c>
      <c r="E303" s="6"/>
      <c r="F303" s="6">
        <v>294</v>
      </c>
      <c r="G303" s="6">
        <f t="shared" si="12"/>
        <v>22.357414448669203</v>
      </c>
      <c r="H303" s="6" t="e">
        <f t="shared" si="13"/>
        <v>#DIV/0!</v>
      </c>
      <c r="I303" s="6">
        <v>0</v>
      </c>
      <c r="J303" s="6">
        <v>0</v>
      </c>
      <c r="K303" s="6">
        <v>0</v>
      </c>
      <c r="L303" s="6" t="e">
        <f t="shared" si="14"/>
        <v>#DIV/0!</v>
      </c>
      <c r="Q303" s="2">
        <v>0</v>
      </c>
      <c r="R303" s="2">
        <v>0</v>
      </c>
      <c r="S303" s="2">
        <v>0</v>
      </c>
      <c r="T303" s="2">
        <v>1315</v>
      </c>
      <c r="U303" s="2">
        <v>1315</v>
      </c>
      <c r="V303" s="2">
        <v>294</v>
      </c>
    </row>
    <row r="304" spans="1:22" ht="15" hidden="1">
      <c r="A304" s="3">
        <v>70806</v>
      </c>
      <c r="B304" s="3"/>
      <c r="C304" s="5" t="s">
        <v>25</v>
      </c>
      <c r="D304" s="6">
        <v>2906</v>
      </c>
      <c r="E304" s="6"/>
      <c r="F304" s="6">
        <v>305.12</v>
      </c>
      <c r="G304" s="6">
        <f t="shared" si="12"/>
        <v>10.499655884377152</v>
      </c>
      <c r="H304" s="6" t="e">
        <f t="shared" si="13"/>
        <v>#DIV/0!</v>
      </c>
      <c r="I304" s="6">
        <v>3200</v>
      </c>
      <c r="J304" s="6">
        <v>3200</v>
      </c>
      <c r="K304" s="6">
        <v>0</v>
      </c>
      <c r="L304" s="6">
        <f t="shared" si="14"/>
        <v>0</v>
      </c>
      <c r="Q304" s="2">
        <v>0</v>
      </c>
      <c r="R304" s="2">
        <v>0</v>
      </c>
      <c r="S304" s="2">
        <v>0</v>
      </c>
      <c r="T304" s="2">
        <v>6106</v>
      </c>
      <c r="U304" s="2">
        <v>6106</v>
      </c>
      <c r="V304" s="2">
        <v>305.12</v>
      </c>
    </row>
    <row r="305" spans="1:22" ht="30" hidden="1">
      <c r="A305" s="3">
        <v>70806</v>
      </c>
      <c r="B305" s="3"/>
      <c r="C305" s="5" t="s">
        <v>29</v>
      </c>
      <c r="D305" s="6">
        <v>139942</v>
      </c>
      <c r="E305" s="6"/>
      <c r="F305" s="6">
        <v>84577.16</v>
      </c>
      <c r="G305" s="6">
        <f t="shared" si="12"/>
        <v>60.43729545097255</v>
      </c>
      <c r="H305" s="6" t="e">
        <f t="shared" si="13"/>
        <v>#DIV/0!</v>
      </c>
      <c r="I305" s="6">
        <v>150231</v>
      </c>
      <c r="J305" s="6">
        <v>150231</v>
      </c>
      <c r="K305" s="6">
        <v>60477.13</v>
      </c>
      <c r="L305" s="6">
        <f t="shared" si="14"/>
        <v>40.25609228454846</v>
      </c>
      <c r="Q305" s="2">
        <v>0</v>
      </c>
      <c r="R305" s="2">
        <v>60477.13</v>
      </c>
      <c r="S305" s="2">
        <v>0</v>
      </c>
      <c r="T305" s="2">
        <v>290173</v>
      </c>
      <c r="U305" s="2">
        <v>290173</v>
      </c>
      <c r="V305" s="2">
        <v>145054.29</v>
      </c>
    </row>
    <row r="306" spans="1:22" ht="15" hidden="1">
      <c r="A306" s="3">
        <v>70806</v>
      </c>
      <c r="B306" s="3"/>
      <c r="C306" s="5" t="s">
        <v>31</v>
      </c>
      <c r="D306" s="6">
        <v>116812</v>
      </c>
      <c r="E306" s="6"/>
      <c r="F306" s="6">
        <v>75435.27</v>
      </c>
      <c r="G306" s="6">
        <f t="shared" si="12"/>
        <v>64.578356675684</v>
      </c>
      <c r="H306" s="6" t="e">
        <f t="shared" si="13"/>
        <v>#DIV/0!</v>
      </c>
      <c r="I306" s="6">
        <v>75971</v>
      </c>
      <c r="J306" s="6">
        <v>75971</v>
      </c>
      <c r="K306" s="6">
        <v>35194.28</v>
      </c>
      <c r="L306" s="6">
        <f t="shared" si="14"/>
        <v>46.32594016137737</v>
      </c>
      <c r="Q306" s="2">
        <v>0</v>
      </c>
      <c r="R306" s="2">
        <v>35194.28</v>
      </c>
      <c r="S306" s="2">
        <v>0</v>
      </c>
      <c r="T306" s="2">
        <v>192783</v>
      </c>
      <c r="U306" s="2">
        <v>192783</v>
      </c>
      <c r="V306" s="2">
        <v>110629.55</v>
      </c>
    </row>
    <row r="307" spans="1:22" ht="30" hidden="1">
      <c r="A307" s="3">
        <v>70806</v>
      </c>
      <c r="B307" s="3"/>
      <c r="C307" s="5" t="s">
        <v>33</v>
      </c>
      <c r="D307" s="6">
        <v>2557</v>
      </c>
      <c r="E307" s="6"/>
      <c r="F307" s="6">
        <v>602.4</v>
      </c>
      <c r="G307" s="6">
        <f t="shared" si="12"/>
        <v>23.55885803676183</v>
      </c>
      <c r="H307" s="6" t="e">
        <f t="shared" si="13"/>
        <v>#DIV/0!</v>
      </c>
      <c r="I307" s="6">
        <v>31500</v>
      </c>
      <c r="J307" s="6">
        <v>31500</v>
      </c>
      <c r="K307" s="6">
        <v>10267.25</v>
      </c>
      <c r="L307" s="6">
        <f t="shared" si="14"/>
        <v>32.59444444444444</v>
      </c>
      <c r="Q307" s="2">
        <v>0</v>
      </c>
      <c r="R307" s="2">
        <v>10267.25</v>
      </c>
      <c r="S307" s="2">
        <v>0</v>
      </c>
      <c r="T307" s="2">
        <v>34057</v>
      </c>
      <c r="U307" s="2">
        <v>34057</v>
      </c>
      <c r="V307" s="2">
        <v>10869.65</v>
      </c>
    </row>
    <row r="308" spans="1:22" ht="15" hidden="1">
      <c r="A308" s="3">
        <v>70806</v>
      </c>
      <c r="B308" s="3"/>
      <c r="C308" s="5" t="s">
        <v>35</v>
      </c>
      <c r="D308" s="6">
        <v>19434</v>
      </c>
      <c r="E308" s="6"/>
      <c r="F308" s="6">
        <v>8354.49</v>
      </c>
      <c r="G308" s="6">
        <f t="shared" si="12"/>
        <v>42.98903982710713</v>
      </c>
      <c r="H308" s="6" t="e">
        <f t="shared" si="13"/>
        <v>#DIV/0!</v>
      </c>
      <c r="I308" s="6">
        <v>36540</v>
      </c>
      <c r="J308" s="6">
        <v>36540</v>
      </c>
      <c r="K308" s="6">
        <v>13745.32</v>
      </c>
      <c r="L308" s="6">
        <f t="shared" si="14"/>
        <v>37.61718664477285</v>
      </c>
      <c r="Q308" s="2">
        <v>0</v>
      </c>
      <c r="R308" s="2">
        <v>13745.32</v>
      </c>
      <c r="S308" s="2">
        <v>0</v>
      </c>
      <c r="T308" s="2">
        <v>55974</v>
      </c>
      <c r="U308" s="2">
        <v>55974</v>
      </c>
      <c r="V308" s="2">
        <v>22099.81</v>
      </c>
    </row>
    <row r="309" spans="1:22" ht="15" hidden="1">
      <c r="A309" s="3">
        <v>70806</v>
      </c>
      <c r="B309" s="3"/>
      <c r="C309" s="5" t="s">
        <v>57</v>
      </c>
      <c r="D309" s="6">
        <v>0</v>
      </c>
      <c r="E309" s="6"/>
      <c r="F309" s="6">
        <v>0</v>
      </c>
      <c r="G309" s="6" t="e">
        <f t="shared" si="12"/>
        <v>#DIV/0!</v>
      </c>
      <c r="H309" s="6" t="e">
        <f t="shared" si="13"/>
        <v>#DIV/0!</v>
      </c>
      <c r="I309" s="6">
        <v>3720</v>
      </c>
      <c r="J309" s="6">
        <v>3720</v>
      </c>
      <c r="K309" s="6">
        <v>814.76</v>
      </c>
      <c r="L309" s="6">
        <f t="shared" si="14"/>
        <v>21.90215053763441</v>
      </c>
      <c r="Q309" s="2">
        <v>0</v>
      </c>
      <c r="R309" s="2">
        <v>814.76</v>
      </c>
      <c r="S309" s="2">
        <v>0</v>
      </c>
      <c r="T309" s="2">
        <v>3720</v>
      </c>
      <c r="U309" s="2">
        <v>3720</v>
      </c>
      <c r="V309" s="2">
        <v>814.76</v>
      </c>
    </row>
    <row r="310" spans="1:22" ht="15" hidden="1">
      <c r="A310" s="3">
        <v>70806</v>
      </c>
      <c r="B310" s="3"/>
      <c r="C310" s="5" t="s">
        <v>37</v>
      </c>
      <c r="D310" s="6">
        <v>1139</v>
      </c>
      <c r="E310" s="6"/>
      <c r="F310" s="6">
        <v>185</v>
      </c>
      <c r="G310" s="6">
        <f t="shared" si="12"/>
        <v>16.242317822651447</v>
      </c>
      <c r="H310" s="6" t="e">
        <f t="shared" si="13"/>
        <v>#DIV/0!</v>
      </c>
      <c r="I310" s="6">
        <v>2500</v>
      </c>
      <c r="J310" s="6">
        <v>2500</v>
      </c>
      <c r="K310" s="6">
        <v>455.52</v>
      </c>
      <c r="L310" s="6">
        <f t="shared" si="14"/>
        <v>18.220799999999997</v>
      </c>
      <c r="Q310" s="2">
        <v>0</v>
      </c>
      <c r="R310" s="2">
        <v>455.52</v>
      </c>
      <c r="S310" s="2">
        <v>0</v>
      </c>
      <c r="T310" s="2">
        <v>3639</v>
      </c>
      <c r="U310" s="2">
        <v>3639</v>
      </c>
      <c r="V310" s="2">
        <v>640.52</v>
      </c>
    </row>
    <row r="311" spans="1:22" ht="15" hidden="1">
      <c r="A311" s="3">
        <v>70806</v>
      </c>
      <c r="B311" s="3"/>
      <c r="C311" s="5" t="s">
        <v>43</v>
      </c>
      <c r="D311" s="6">
        <v>0</v>
      </c>
      <c r="E311" s="6"/>
      <c r="F311" s="6">
        <v>0</v>
      </c>
      <c r="G311" s="6" t="e">
        <f t="shared" si="12"/>
        <v>#DIV/0!</v>
      </c>
      <c r="H311" s="6" t="e">
        <f t="shared" si="13"/>
        <v>#DIV/0!</v>
      </c>
      <c r="I311" s="6">
        <v>0</v>
      </c>
      <c r="J311" s="6">
        <v>23125</v>
      </c>
      <c r="K311" s="6">
        <v>23125</v>
      </c>
      <c r="L311" s="6">
        <f t="shared" si="14"/>
        <v>100</v>
      </c>
      <c r="Q311" s="2">
        <v>0</v>
      </c>
      <c r="R311" s="2">
        <v>0</v>
      </c>
      <c r="S311" s="2">
        <v>23125</v>
      </c>
      <c r="T311" s="2">
        <v>0</v>
      </c>
      <c r="U311" s="2">
        <v>23125</v>
      </c>
      <c r="V311" s="2">
        <v>23125</v>
      </c>
    </row>
    <row r="312" spans="1:22" ht="15" hidden="1">
      <c r="A312" s="3">
        <v>70806</v>
      </c>
      <c r="B312" s="3"/>
      <c r="C312" s="5" t="s">
        <v>45</v>
      </c>
      <c r="D312" s="6">
        <v>0</v>
      </c>
      <c r="E312" s="6"/>
      <c r="F312" s="6">
        <v>0</v>
      </c>
      <c r="G312" s="6" t="e">
        <f t="shared" si="12"/>
        <v>#DIV/0!</v>
      </c>
      <c r="H312" s="6" t="e">
        <f t="shared" si="13"/>
        <v>#DIV/0!</v>
      </c>
      <c r="I312" s="6">
        <v>0</v>
      </c>
      <c r="J312" s="6">
        <v>23125</v>
      </c>
      <c r="K312" s="6">
        <v>23125</v>
      </c>
      <c r="L312" s="6">
        <f t="shared" si="14"/>
        <v>100</v>
      </c>
      <c r="Q312" s="2">
        <v>0</v>
      </c>
      <c r="R312" s="2">
        <v>0</v>
      </c>
      <c r="S312" s="2">
        <v>23125</v>
      </c>
      <c r="T312" s="2">
        <v>0</v>
      </c>
      <c r="U312" s="2">
        <v>23125</v>
      </c>
      <c r="V312" s="2">
        <v>23125</v>
      </c>
    </row>
    <row r="313" spans="1:22" ht="30" hidden="1">
      <c r="A313" s="3">
        <v>70806</v>
      </c>
      <c r="B313" s="3"/>
      <c r="C313" s="5" t="s">
        <v>47</v>
      </c>
      <c r="D313" s="6">
        <v>0</v>
      </c>
      <c r="E313" s="6"/>
      <c r="F313" s="6">
        <v>0</v>
      </c>
      <c r="G313" s="6" t="e">
        <f t="shared" si="12"/>
        <v>#DIV/0!</v>
      </c>
      <c r="H313" s="6" t="e">
        <f t="shared" si="13"/>
        <v>#DIV/0!</v>
      </c>
      <c r="I313" s="6">
        <v>0</v>
      </c>
      <c r="J313" s="6">
        <v>23125</v>
      </c>
      <c r="K313" s="6">
        <v>23125</v>
      </c>
      <c r="L313" s="6">
        <f t="shared" si="14"/>
        <v>100</v>
      </c>
      <c r="Q313" s="2">
        <v>0</v>
      </c>
      <c r="R313" s="2">
        <v>0</v>
      </c>
      <c r="S313" s="2">
        <v>23125</v>
      </c>
      <c r="T313" s="2">
        <v>0</v>
      </c>
      <c r="U313" s="2">
        <v>23125</v>
      </c>
      <c r="V313" s="2">
        <v>23125</v>
      </c>
    </row>
    <row r="314" spans="1:22" ht="45" hidden="1">
      <c r="A314" s="3">
        <v>70808</v>
      </c>
      <c r="B314" s="3"/>
      <c r="C314" s="5" t="s">
        <v>81</v>
      </c>
      <c r="D314" s="6">
        <v>306870</v>
      </c>
      <c r="E314" s="6"/>
      <c r="F314" s="6">
        <v>12720</v>
      </c>
      <c r="G314" s="6">
        <f t="shared" si="12"/>
        <v>4.145077720207254</v>
      </c>
      <c r="H314" s="6" t="e">
        <f t="shared" si="13"/>
        <v>#DIV/0!</v>
      </c>
      <c r="I314" s="6">
        <v>0</v>
      </c>
      <c r="J314" s="6">
        <v>0</v>
      </c>
      <c r="K314" s="6">
        <v>0</v>
      </c>
      <c r="L314" s="6" t="e">
        <f t="shared" si="14"/>
        <v>#DIV/0!</v>
      </c>
      <c r="Q314" s="2">
        <v>0</v>
      </c>
      <c r="R314" s="2">
        <v>0</v>
      </c>
      <c r="S314" s="2">
        <v>0</v>
      </c>
      <c r="T314" s="2">
        <v>306870</v>
      </c>
      <c r="U314" s="2">
        <v>306870</v>
      </c>
      <c r="V314" s="2">
        <v>12720</v>
      </c>
    </row>
    <row r="315" spans="1:22" ht="15" hidden="1">
      <c r="A315" s="3">
        <v>70808</v>
      </c>
      <c r="B315" s="3"/>
      <c r="C315" s="5" t="s">
        <v>3</v>
      </c>
      <c r="D315" s="6">
        <v>306870</v>
      </c>
      <c r="E315" s="6"/>
      <c r="F315" s="6">
        <v>12720</v>
      </c>
      <c r="G315" s="6">
        <f t="shared" si="12"/>
        <v>4.145077720207254</v>
      </c>
      <c r="H315" s="6" t="e">
        <f t="shared" si="13"/>
        <v>#DIV/0!</v>
      </c>
      <c r="I315" s="6">
        <v>0</v>
      </c>
      <c r="J315" s="6">
        <v>0</v>
      </c>
      <c r="K315" s="6">
        <v>0</v>
      </c>
      <c r="L315" s="6" t="e">
        <f t="shared" si="14"/>
        <v>#DIV/0!</v>
      </c>
      <c r="Q315" s="2">
        <v>0</v>
      </c>
      <c r="R315" s="2">
        <v>0</v>
      </c>
      <c r="S315" s="2">
        <v>0</v>
      </c>
      <c r="T315" s="2">
        <v>306870</v>
      </c>
      <c r="U315" s="2">
        <v>306870</v>
      </c>
      <c r="V315" s="2">
        <v>12720</v>
      </c>
    </row>
    <row r="316" spans="1:22" ht="15" hidden="1">
      <c r="A316" s="3">
        <v>70808</v>
      </c>
      <c r="B316" s="3"/>
      <c r="C316" s="5" t="s">
        <v>61</v>
      </c>
      <c r="D316" s="6">
        <v>306870</v>
      </c>
      <c r="E316" s="6"/>
      <c r="F316" s="6">
        <v>12720</v>
      </c>
      <c r="G316" s="6">
        <f t="shared" si="12"/>
        <v>4.145077720207254</v>
      </c>
      <c r="H316" s="6" t="e">
        <f t="shared" si="13"/>
        <v>#DIV/0!</v>
      </c>
      <c r="I316" s="6">
        <v>0</v>
      </c>
      <c r="J316" s="6">
        <v>0</v>
      </c>
      <c r="K316" s="6">
        <v>0</v>
      </c>
      <c r="L316" s="6" t="e">
        <f t="shared" si="14"/>
        <v>#DIV/0!</v>
      </c>
      <c r="Q316" s="2">
        <v>0</v>
      </c>
      <c r="R316" s="2">
        <v>0</v>
      </c>
      <c r="S316" s="2">
        <v>0</v>
      </c>
      <c r="T316" s="2">
        <v>306870</v>
      </c>
      <c r="U316" s="2">
        <v>306870</v>
      </c>
      <c r="V316" s="2">
        <v>12720</v>
      </c>
    </row>
    <row r="317" spans="1:22" ht="15" hidden="1">
      <c r="A317" s="3">
        <v>70808</v>
      </c>
      <c r="B317" s="3"/>
      <c r="C317" s="5" t="s">
        <v>63</v>
      </c>
      <c r="D317" s="6">
        <v>306870</v>
      </c>
      <c r="E317" s="6"/>
      <c r="F317" s="6">
        <v>12720</v>
      </c>
      <c r="G317" s="6">
        <f t="shared" si="12"/>
        <v>4.145077720207254</v>
      </c>
      <c r="H317" s="6" t="e">
        <f t="shared" si="13"/>
        <v>#DIV/0!</v>
      </c>
      <c r="I317" s="6">
        <v>0</v>
      </c>
      <c r="J317" s="6">
        <v>0</v>
      </c>
      <c r="K317" s="6">
        <v>0</v>
      </c>
      <c r="L317" s="6" t="e">
        <f t="shared" si="14"/>
        <v>#DIV/0!</v>
      </c>
      <c r="Q317" s="2">
        <v>0</v>
      </c>
      <c r="R317" s="2">
        <v>0</v>
      </c>
      <c r="S317" s="2">
        <v>0</v>
      </c>
      <c r="T317" s="2">
        <v>306870</v>
      </c>
      <c r="U317" s="2">
        <v>306870</v>
      </c>
      <c r="V317" s="2">
        <v>12720</v>
      </c>
    </row>
    <row r="318" spans="1:22" ht="15" hidden="1">
      <c r="A318" s="3">
        <v>70808</v>
      </c>
      <c r="B318" s="3"/>
      <c r="C318" s="5" t="s">
        <v>65</v>
      </c>
      <c r="D318" s="6">
        <v>306870</v>
      </c>
      <c r="E318" s="6"/>
      <c r="F318" s="6">
        <v>12720</v>
      </c>
      <c r="G318" s="6">
        <f t="shared" si="12"/>
        <v>4.145077720207254</v>
      </c>
      <c r="H318" s="6" t="e">
        <f t="shared" si="13"/>
        <v>#DIV/0!</v>
      </c>
      <c r="I318" s="6">
        <v>0</v>
      </c>
      <c r="J318" s="6">
        <v>0</v>
      </c>
      <c r="K318" s="6">
        <v>0</v>
      </c>
      <c r="L318" s="6" t="e">
        <f t="shared" si="14"/>
        <v>#DIV/0!</v>
      </c>
      <c r="Q318" s="2">
        <v>0</v>
      </c>
      <c r="R318" s="2">
        <v>0</v>
      </c>
      <c r="S318" s="2">
        <v>0</v>
      </c>
      <c r="T318" s="2">
        <v>306870</v>
      </c>
      <c r="U318" s="2">
        <v>306870</v>
      </c>
      <c r="V318" s="2">
        <v>12720</v>
      </c>
    </row>
    <row r="319" spans="1:22" ht="105" hidden="1">
      <c r="A319" s="3">
        <v>70809</v>
      </c>
      <c r="B319" s="3"/>
      <c r="C319" s="5" t="s">
        <v>82</v>
      </c>
      <c r="D319" s="6">
        <v>5465619</v>
      </c>
      <c r="E319" s="6"/>
      <c r="F319" s="6">
        <v>0</v>
      </c>
      <c r="G319" s="6">
        <f t="shared" si="12"/>
        <v>0</v>
      </c>
      <c r="H319" s="6" t="e">
        <f t="shared" si="13"/>
        <v>#DIV/0!</v>
      </c>
      <c r="I319" s="6">
        <v>0</v>
      </c>
      <c r="J319" s="6">
        <v>0</v>
      </c>
      <c r="K319" s="6">
        <v>0</v>
      </c>
      <c r="L319" s="6" t="e">
        <f t="shared" si="14"/>
        <v>#DIV/0!</v>
      </c>
      <c r="Q319" s="2">
        <v>0</v>
      </c>
      <c r="R319" s="2">
        <v>0</v>
      </c>
      <c r="S319" s="2">
        <v>0</v>
      </c>
      <c r="T319" s="2">
        <v>5465619</v>
      </c>
      <c r="U319" s="2">
        <v>5465619</v>
      </c>
      <c r="V319" s="2">
        <v>0</v>
      </c>
    </row>
    <row r="320" spans="1:22" ht="15" hidden="1">
      <c r="A320" s="3">
        <v>70809</v>
      </c>
      <c r="B320" s="3"/>
      <c r="C320" s="5" t="s">
        <v>3</v>
      </c>
      <c r="D320" s="6">
        <v>5465619</v>
      </c>
      <c r="E320" s="6"/>
      <c r="F320" s="6">
        <v>0</v>
      </c>
      <c r="G320" s="6">
        <f t="shared" si="12"/>
        <v>0</v>
      </c>
      <c r="H320" s="6" t="e">
        <f t="shared" si="13"/>
        <v>#DIV/0!</v>
      </c>
      <c r="I320" s="6">
        <v>0</v>
      </c>
      <c r="J320" s="6">
        <v>0</v>
      </c>
      <c r="K320" s="6">
        <v>0</v>
      </c>
      <c r="L320" s="6" t="e">
        <f t="shared" si="14"/>
        <v>#DIV/0!</v>
      </c>
      <c r="Q320" s="2">
        <v>0</v>
      </c>
      <c r="R320" s="2">
        <v>0</v>
      </c>
      <c r="S320" s="2">
        <v>0</v>
      </c>
      <c r="T320" s="2">
        <v>5465619</v>
      </c>
      <c r="U320" s="2">
        <v>5465619</v>
      </c>
      <c r="V320" s="2">
        <v>0</v>
      </c>
    </row>
    <row r="321" spans="1:22" ht="15" hidden="1">
      <c r="A321" s="3">
        <v>70809</v>
      </c>
      <c r="B321" s="3"/>
      <c r="C321" s="5" t="s">
        <v>61</v>
      </c>
      <c r="D321" s="6">
        <v>5465619</v>
      </c>
      <c r="E321" s="6"/>
      <c r="F321" s="6">
        <v>0</v>
      </c>
      <c r="G321" s="6">
        <f t="shared" si="12"/>
        <v>0</v>
      </c>
      <c r="H321" s="6" t="e">
        <f t="shared" si="13"/>
        <v>#DIV/0!</v>
      </c>
      <c r="I321" s="6">
        <v>0</v>
      </c>
      <c r="J321" s="6">
        <v>0</v>
      </c>
      <c r="K321" s="6">
        <v>0</v>
      </c>
      <c r="L321" s="6" t="e">
        <f t="shared" si="14"/>
        <v>#DIV/0!</v>
      </c>
      <c r="Q321" s="2">
        <v>0</v>
      </c>
      <c r="R321" s="2">
        <v>0</v>
      </c>
      <c r="S321" s="2">
        <v>0</v>
      </c>
      <c r="T321" s="2">
        <v>5465619</v>
      </c>
      <c r="U321" s="2">
        <v>5465619</v>
      </c>
      <c r="V321" s="2">
        <v>0</v>
      </c>
    </row>
    <row r="322" spans="1:22" ht="15" hidden="1">
      <c r="A322" s="3">
        <v>70809</v>
      </c>
      <c r="B322" s="3"/>
      <c r="C322" s="5" t="s">
        <v>63</v>
      </c>
      <c r="D322" s="6">
        <v>5465619</v>
      </c>
      <c r="E322" s="6"/>
      <c r="F322" s="6">
        <v>0</v>
      </c>
      <c r="G322" s="6">
        <f t="shared" si="12"/>
        <v>0</v>
      </c>
      <c r="H322" s="6" t="e">
        <f t="shared" si="13"/>
        <v>#DIV/0!</v>
      </c>
      <c r="I322" s="6">
        <v>0</v>
      </c>
      <c r="J322" s="6">
        <v>0</v>
      </c>
      <c r="K322" s="6">
        <v>0</v>
      </c>
      <c r="L322" s="6" t="e">
        <f t="shared" si="14"/>
        <v>#DIV/0!</v>
      </c>
      <c r="Q322" s="2">
        <v>0</v>
      </c>
      <c r="R322" s="2">
        <v>0</v>
      </c>
      <c r="S322" s="2">
        <v>0</v>
      </c>
      <c r="T322" s="2">
        <v>5465619</v>
      </c>
      <c r="U322" s="2">
        <v>5465619</v>
      </c>
      <c r="V322" s="2">
        <v>0</v>
      </c>
    </row>
    <row r="323" spans="1:22" ht="15" hidden="1">
      <c r="A323" s="3">
        <v>70809</v>
      </c>
      <c r="B323" s="3"/>
      <c r="C323" s="5" t="s">
        <v>65</v>
      </c>
      <c r="D323" s="6">
        <v>5465619</v>
      </c>
      <c r="E323" s="6"/>
      <c r="F323" s="6">
        <v>0</v>
      </c>
      <c r="G323" s="6">
        <f t="shared" si="12"/>
        <v>0</v>
      </c>
      <c r="H323" s="6" t="e">
        <f t="shared" si="13"/>
        <v>#DIV/0!</v>
      </c>
      <c r="I323" s="6">
        <v>0</v>
      </c>
      <c r="J323" s="6">
        <v>0</v>
      </c>
      <c r="K323" s="6">
        <v>0</v>
      </c>
      <c r="L323" s="6" t="e">
        <f t="shared" si="14"/>
        <v>#DIV/0!</v>
      </c>
      <c r="Q323" s="2">
        <v>0</v>
      </c>
      <c r="R323" s="2">
        <v>0</v>
      </c>
      <c r="S323" s="2">
        <v>0</v>
      </c>
      <c r="T323" s="2">
        <v>5465619</v>
      </c>
      <c r="U323" s="2">
        <v>5465619</v>
      </c>
      <c r="V323" s="2">
        <v>0</v>
      </c>
    </row>
    <row r="324" spans="1:22" ht="15">
      <c r="A324" s="3">
        <v>80000</v>
      </c>
      <c r="B324" s="3"/>
      <c r="C324" s="5" t="s">
        <v>83</v>
      </c>
      <c r="D324" s="6">
        <v>316481200</v>
      </c>
      <c r="E324" s="6">
        <v>84250906</v>
      </c>
      <c r="F324" s="6">
        <v>80631816.72</v>
      </c>
      <c r="G324" s="6">
        <f t="shared" si="12"/>
        <v>25.477600792716913</v>
      </c>
      <c r="H324" s="6">
        <f t="shared" si="13"/>
        <v>95.70439126197647</v>
      </c>
      <c r="I324" s="6">
        <v>12135089</v>
      </c>
      <c r="J324" s="6">
        <v>15864206.81</v>
      </c>
      <c r="K324" s="6">
        <v>5745268.54</v>
      </c>
      <c r="L324" s="6">
        <f t="shared" si="14"/>
        <v>36.21529023675152</v>
      </c>
      <c r="Q324" s="2">
        <v>0</v>
      </c>
      <c r="R324" s="2">
        <v>2042459.15</v>
      </c>
      <c r="S324" s="2">
        <v>3702809.39</v>
      </c>
      <c r="T324" s="2">
        <v>328616289</v>
      </c>
      <c r="U324" s="2">
        <v>332345406.81</v>
      </c>
      <c r="V324" s="2">
        <v>86377085.26</v>
      </c>
    </row>
    <row r="325" spans="1:22" ht="15" hidden="1">
      <c r="A325" s="3">
        <v>80000</v>
      </c>
      <c r="B325" s="3"/>
      <c r="C325" s="5" t="s">
        <v>3</v>
      </c>
      <c r="D325" s="6">
        <v>316481200</v>
      </c>
      <c r="E325" s="6"/>
      <c r="F325" s="6">
        <v>80631816.72</v>
      </c>
      <c r="G325" s="6">
        <f t="shared" si="12"/>
        <v>25.477600792716913</v>
      </c>
      <c r="H325" s="6" t="e">
        <f t="shared" si="13"/>
        <v>#DIV/0!</v>
      </c>
      <c r="I325" s="6">
        <v>11437956</v>
      </c>
      <c r="J325" s="6">
        <v>14207509.21</v>
      </c>
      <c r="K325" s="6">
        <v>4763789.53</v>
      </c>
      <c r="L325" s="6">
        <f t="shared" si="14"/>
        <v>33.53008229371403</v>
      </c>
      <c r="Q325" s="2">
        <v>0</v>
      </c>
      <c r="R325" s="2">
        <v>1969969.4</v>
      </c>
      <c r="S325" s="2">
        <v>2793820.13</v>
      </c>
      <c r="T325" s="2">
        <v>327919156</v>
      </c>
      <c r="U325" s="2">
        <v>330688709.21</v>
      </c>
      <c r="V325" s="2">
        <v>85395606.25</v>
      </c>
    </row>
    <row r="326" spans="1:22" ht="15" hidden="1">
      <c r="A326" s="3">
        <v>80000</v>
      </c>
      <c r="B326" s="3"/>
      <c r="C326" s="5" t="s">
        <v>5</v>
      </c>
      <c r="D326" s="6">
        <v>314576999</v>
      </c>
      <c r="E326" s="6"/>
      <c r="F326" s="6">
        <v>80223483.4</v>
      </c>
      <c r="G326" s="6">
        <f t="shared" si="12"/>
        <v>25.50201815613353</v>
      </c>
      <c r="H326" s="6" t="e">
        <f t="shared" si="13"/>
        <v>#DIV/0!</v>
      </c>
      <c r="I326" s="6">
        <v>11400141</v>
      </c>
      <c r="J326" s="6">
        <v>14163877.78</v>
      </c>
      <c r="K326" s="6">
        <v>4749673.3</v>
      </c>
      <c r="L326" s="6">
        <f t="shared" si="14"/>
        <v>33.53370717944729</v>
      </c>
      <c r="Q326" s="2">
        <v>0</v>
      </c>
      <c r="R326" s="2">
        <v>1956548.6</v>
      </c>
      <c r="S326" s="2">
        <v>2793124.7</v>
      </c>
      <c r="T326" s="2">
        <v>325977140</v>
      </c>
      <c r="U326" s="2">
        <v>328740876.78</v>
      </c>
      <c r="V326" s="2">
        <v>84973156.7</v>
      </c>
    </row>
    <row r="327" spans="1:22" ht="30" hidden="1">
      <c r="A327" s="3">
        <v>80000</v>
      </c>
      <c r="B327" s="3"/>
      <c r="C327" s="5" t="s">
        <v>7</v>
      </c>
      <c r="D327" s="6">
        <v>192894457</v>
      </c>
      <c r="E327" s="6"/>
      <c r="F327" s="6">
        <v>46327237.45</v>
      </c>
      <c r="G327" s="6">
        <f aca="true" t="shared" si="15" ref="G327:G390">F327/D327*100</f>
        <v>24.0168837251762</v>
      </c>
      <c r="H327" s="6" t="e">
        <f aca="true" t="shared" si="16" ref="H327:H390">F327/E327*100</f>
        <v>#DIV/0!</v>
      </c>
      <c r="I327" s="6">
        <v>4870336</v>
      </c>
      <c r="J327" s="6">
        <v>4872395.75</v>
      </c>
      <c r="K327" s="6">
        <v>851375.93</v>
      </c>
      <c r="L327" s="6">
        <f aca="true" t="shared" si="17" ref="L327:L390">K327/J327*100</f>
        <v>17.473456050855475</v>
      </c>
      <c r="Q327" s="2">
        <v>0</v>
      </c>
      <c r="R327" s="2">
        <v>737889.29</v>
      </c>
      <c r="S327" s="2">
        <v>113486.64</v>
      </c>
      <c r="T327" s="2">
        <v>197764793</v>
      </c>
      <c r="U327" s="2">
        <v>197766852.75</v>
      </c>
      <c r="V327" s="2">
        <v>47178613.38</v>
      </c>
    </row>
    <row r="328" spans="1:22" ht="15" hidden="1">
      <c r="A328" s="3">
        <v>80000</v>
      </c>
      <c r="B328" s="3"/>
      <c r="C328" s="5" t="s">
        <v>9</v>
      </c>
      <c r="D328" s="6">
        <v>192894457</v>
      </c>
      <c r="E328" s="6"/>
      <c r="F328" s="6">
        <v>46327237.45</v>
      </c>
      <c r="G328" s="6">
        <f t="shared" si="15"/>
        <v>24.0168837251762</v>
      </c>
      <c r="H328" s="6" t="e">
        <f t="shared" si="16"/>
        <v>#DIV/0!</v>
      </c>
      <c r="I328" s="6">
        <v>4870336</v>
      </c>
      <c r="J328" s="6">
        <v>4872395.75</v>
      </c>
      <c r="K328" s="6">
        <v>851375.93</v>
      </c>
      <c r="L328" s="6">
        <f t="shared" si="17"/>
        <v>17.473456050855475</v>
      </c>
      <c r="Q328" s="2">
        <v>0</v>
      </c>
      <c r="R328" s="2">
        <v>737889.29</v>
      </c>
      <c r="S328" s="2">
        <v>113486.64</v>
      </c>
      <c r="T328" s="2">
        <v>197764793</v>
      </c>
      <c r="U328" s="2">
        <v>197766852.75</v>
      </c>
      <c r="V328" s="2">
        <v>47178613.38</v>
      </c>
    </row>
    <row r="329" spans="1:22" ht="15" hidden="1">
      <c r="A329" s="3">
        <v>80000</v>
      </c>
      <c r="B329" s="3"/>
      <c r="C329" s="5" t="s">
        <v>11</v>
      </c>
      <c r="D329" s="6">
        <v>68839628</v>
      </c>
      <c r="E329" s="6"/>
      <c r="F329" s="6">
        <v>16548594.94</v>
      </c>
      <c r="G329" s="6">
        <f t="shared" si="15"/>
        <v>24.039343937186878</v>
      </c>
      <c r="H329" s="6" t="e">
        <f t="shared" si="16"/>
        <v>#DIV/0!</v>
      </c>
      <c r="I329" s="6">
        <v>1752611</v>
      </c>
      <c r="J329" s="6">
        <v>1753354.48</v>
      </c>
      <c r="K329" s="6">
        <v>302794.17</v>
      </c>
      <c r="L329" s="6">
        <f t="shared" si="17"/>
        <v>17.269421184015226</v>
      </c>
      <c r="Q329" s="2">
        <v>0</v>
      </c>
      <c r="R329" s="2">
        <v>261010.08</v>
      </c>
      <c r="S329" s="2">
        <v>41784.09</v>
      </c>
      <c r="T329" s="2">
        <v>70592239</v>
      </c>
      <c r="U329" s="2">
        <v>70592982.48</v>
      </c>
      <c r="V329" s="2">
        <v>16851389.11</v>
      </c>
    </row>
    <row r="330" spans="1:22" ht="45" hidden="1">
      <c r="A330" s="3">
        <v>80000</v>
      </c>
      <c r="B330" s="3"/>
      <c r="C330" s="5" t="s">
        <v>13</v>
      </c>
      <c r="D330" s="6">
        <v>30339272</v>
      </c>
      <c r="E330" s="6"/>
      <c r="F330" s="6">
        <v>7075270.58</v>
      </c>
      <c r="G330" s="6">
        <f t="shared" si="15"/>
        <v>23.320502153116923</v>
      </c>
      <c r="H330" s="6" t="e">
        <f t="shared" si="16"/>
        <v>#DIV/0!</v>
      </c>
      <c r="I330" s="6">
        <v>4280948</v>
      </c>
      <c r="J330" s="6">
        <v>6939241.51</v>
      </c>
      <c r="K330" s="6">
        <v>3409048.79</v>
      </c>
      <c r="L330" s="6">
        <f t="shared" si="17"/>
        <v>49.127109714906005</v>
      </c>
      <c r="Q330" s="2">
        <v>0</v>
      </c>
      <c r="R330" s="2">
        <v>813722.79</v>
      </c>
      <c r="S330" s="2">
        <v>2595326</v>
      </c>
      <c r="T330" s="2">
        <v>34620220</v>
      </c>
      <c r="U330" s="2">
        <v>37278513.51</v>
      </c>
      <c r="V330" s="2">
        <v>10484319.37</v>
      </c>
    </row>
    <row r="331" spans="1:22" ht="30" hidden="1">
      <c r="A331" s="3">
        <v>80000</v>
      </c>
      <c r="B331" s="3"/>
      <c r="C331" s="5" t="s">
        <v>15</v>
      </c>
      <c r="D331" s="6">
        <v>432213</v>
      </c>
      <c r="E331" s="6"/>
      <c r="F331" s="6">
        <v>121272.44</v>
      </c>
      <c r="G331" s="6">
        <f t="shared" si="15"/>
        <v>28.058489679856923</v>
      </c>
      <c r="H331" s="6" t="e">
        <f t="shared" si="16"/>
        <v>#DIV/0!</v>
      </c>
      <c r="I331" s="6">
        <v>828330</v>
      </c>
      <c r="J331" s="6">
        <v>1271132.54</v>
      </c>
      <c r="K331" s="6">
        <v>622297.72</v>
      </c>
      <c r="L331" s="6">
        <f t="shared" si="17"/>
        <v>48.956163139368606</v>
      </c>
      <c r="Q331" s="2">
        <v>0</v>
      </c>
      <c r="R331" s="2">
        <v>143664.32</v>
      </c>
      <c r="S331" s="2">
        <v>478633.4</v>
      </c>
      <c r="T331" s="2">
        <v>1260543</v>
      </c>
      <c r="U331" s="2">
        <v>1703345.54</v>
      </c>
      <c r="V331" s="2">
        <v>743570.16</v>
      </c>
    </row>
    <row r="332" spans="1:22" ht="30" hidden="1">
      <c r="A332" s="3">
        <v>80000</v>
      </c>
      <c r="B332" s="3"/>
      <c r="C332" s="5" t="s">
        <v>51</v>
      </c>
      <c r="D332" s="6">
        <v>16582587</v>
      </c>
      <c r="E332" s="6"/>
      <c r="F332" s="6">
        <v>3988677.37</v>
      </c>
      <c r="G332" s="6">
        <f t="shared" si="15"/>
        <v>24.053408373494438</v>
      </c>
      <c r="H332" s="6" t="e">
        <f t="shared" si="16"/>
        <v>#DIV/0!</v>
      </c>
      <c r="I332" s="6">
        <v>726020</v>
      </c>
      <c r="J332" s="6">
        <v>2482347.35</v>
      </c>
      <c r="K332" s="6">
        <v>1821100.54</v>
      </c>
      <c r="L332" s="6">
        <f t="shared" si="17"/>
        <v>73.36203533320992</v>
      </c>
      <c r="Q332" s="2">
        <v>0</v>
      </c>
      <c r="R332" s="2">
        <v>163818.49</v>
      </c>
      <c r="S332" s="2">
        <v>1657282.05</v>
      </c>
      <c r="T332" s="2">
        <v>17308607</v>
      </c>
      <c r="U332" s="2">
        <v>19064934.35</v>
      </c>
      <c r="V332" s="2">
        <v>5809777.91</v>
      </c>
    </row>
    <row r="333" spans="1:22" ht="15" hidden="1">
      <c r="A333" s="3">
        <v>80000</v>
      </c>
      <c r="B333" s="3"/>
      <c r="C333" s="5" t="s">
        <v>53</v>
      </c>
      <c r="D333" s="6">
        <v>3980648</v>
      </c>
      <c r="E333" s="6"/>
      <c r="F333" s="6">
        <v>1125675.25</v>
      </c>
      <c r="G333" s="6">
        <f t="shared" si="15"/>
        <v>28.27869356948919</v>
      </c>
      <c r="H333" s="6" t="e">
        <f t="shared" si="16"/>
        <v>#DIV/0!</v>
      </c>
      <c r="I333" s="6">
        <v>189305</v>
      </c>
      <c r="J333" s="6">
        <v>204889.7</v>
      </c>
      <c r="K333" s="6">
        <v>58282.75</v>
      </c>
      <c r="L333" s="6">
        <f t="shared" si="17"/>
        <v>28.445915045997914</v>
      </c>
      <c r="Q333" s="2">
        <v>0</v>
      </c>
      <c r="R333" s="2">
        <v>8792.36</v>
      </c>
      <c r="S333" s="2">
        <v>49490.39</v>
      </c>
      <c r="T333" s="2">
        <v>4169953</v>
      </c>
      <c r="U333" s="2">
        <v>4185537.7</v>
      </c>
      <c r="V333" s="2">
        <v>1183958</v>
      </c>
    </row>
    <row r="334" spans="1:22" ht="15" hidden="1">
      <c r="A334" s="3">
        <v>80000</v>
      </c>
      <c r="B334" s="3"/>
      <c r="C334" s="5" t="s">
        <v>55</v>
      </c>
      <c r="D334" s="6">
        <v>20000</v>
      </c>
      <c r="E334" s="6"/>
      <c r="F334" s="6">
        <v>0</v>
      </c>
      <c r="G334" s="6">
        <f t="shared" si="15"/>
        <v>0</v>
      </c>
      <c r="H334" s="6" t="e">
        <f t="shared" si="16"/>
        <v>#DIV/0!</v>
      </c>
      <c r="I334" s="6">
        <v>62125</v>
      </c>
      <c r="J334" s="6">
        <v>91635.88</v>
      </c>
      <c r="K334" s="6">
        <v>29596.46</v>
      </c>
      <c r="L334" s="6">
        <f t="shared" si="17"/>
        <v>32.29789466745995</v>
      </c>
      <c r="Q334" s="2">
        <v>0</v>
      </c>
      <c r="R334" s="2">
        <v>3000</v>
      </c>
      <c r="S334" s="2">
        <v>26596.46</v>
      </c>
      <c r="T334" s="2">
        <v>82125</v>
      </c>
      <c r="U334" s="2">
        <v>111635.88</v>
      </c>
      <c r="V334" s="2">
        <v>29596.46</v>
      </c>
    </row>
    <row r="335" spans="1:22" ht="30" hidden="1">
      <c r="A335" s="3">
        <v>80000</v>
      </c>
      <c r="B335" s="3"/>
      <c r="C335" s="5" t="s">
        <v>17</v>
      </c>
      <c r="D335" s="6">
        <v>6866999</v>
      </c>
      <c r="E335" s="6"/>
      <c r="F335" s="6">
        <v>1293678.32</v>
      </c>
      <c r="G335" s="6">
        <f t="shared" si="15"/>
        <v>18.839063759875312</v>
      </c>
      <c r="H335" s="6" t="e">
        <f t="shared" si="16"/>
        <v>#DIV/0!</v>
      </c>
      <c r="I335" s="6">
        <v>258117</v>
      </c>
      <c r="J335" s="6">
        <v>351319.46</v>
      </c>
      <c r="K335" s="6">
        <v>118329.14</v>
      </c>
      <c r="L335" s="6">
        <f t="shared" si="17"/>
        <v>33.68135087080004</v>
      </c>
      <c r="Q335" s="2">
        <v>0</v>
      </c>
      <c r="R335" s="2">
        <v>45595.86</v>
      </c>
      <c r="S335" s="2">
        <v>72733.28</v>
      </c>
      <c r="T335" s="2">
        <v>7125116</v>
      </c>
      <c r="U335" s="2">
        <v>7218318.46</v>
      </c>
      <c r="V335" s="2">
        <v>1412007.46</v>
      </c>
    </row>
    <row r="336" spans="1:22" ht="15" hidden="1">
      <c r="A336" s="3">
        <v>80000</v>
      </c>
      <c r="B336" s="3"/>
      <c r="C336" s="5" t="s">
        <v>19</v>
      </c>
      <c r="D336" s="6">
        <v>231202</v>
      </c>
      <c r="E336" s="6"/>
      <c r="F336" s="6">
        <v>39717.6</v>
      </c>
      <c r="G336" s="6">
        <f t="shared" si="15"/>
        <v>17.178744128511</v>
      </c>
      <c r="H336" s="6" t="e">
        <f t="shared" si="16"/>
        <v>#DIV/0!</v>
      </c>
      <c r="I336" s="6">
        <v>29478</v>
      </c>
      <c r="J336" s="6">
        <v>35138.17</v>
      </c>
      <c r="K336" s="6">
        <v>10435.6</v>
      </c>
      <c r="L336" s="6">
        <f t="shared" si="17"/>
        <v>29.698757789606006</v>
      </c>
      <c r="Q336" s="2">
        <v>0</v>
      </c>
      <c r="R336" s="2">
        <v>8448.61</v>
      </c>
      <c r="S336" s="2">
        <v>1986.99</v>
      </c>
      <c r="T336" s="2">
        <v>260680</v>
      </c>
      <c r="U336" s="2">
        <v>266340.17</v>
      </c>
      <c r="V336" s="2">
        <v>50153.2</v>
      </c>
    </row>
    <row r="337" spans="1:22" ht="45" hidden="1">
      <c r="A337" s="3">
        <v>80000</v>
      </c>
      <c r="B337" s="3"/>
      <c r="C337" s="5" t="s">
        <v>21</v>
      </c>
      <c r="D337" s="6">
        <v>927194</v>
      </c>
      <c r="E337" s="6"/>
      <c r="F337" s="6">
        <v>198593.58</v>
      </c>
      <c r="G337" s="6">
        <f t="shared" si="15"/>
        <v>21.418773201724772</v>
      </c>
      <c r="H337" s="6" t="e">
        <f t="shared" si="16"/>
        <v>#DIV/0!</v>
      </c>
      <c r="I337" s="6">
        <v>757732</v>
      </c>
      <c r="J337" s="6">
        <v>918565.97</v>
      </c>
      <c r="K337" s="6">
        <v>301587.96</v>
      </c>
      <c r="L337" s="6">
        <f t="shared" si="17"/>
        <v>32.83247690963339</v>
      </c>
      <c r="Q337" s="2">
        <v>0</v>
      </c>
      <c r="R337" s="2">
        <v>107001.79</v>
      </c>
      <c r="S337" s="2">
        <v>194586.17</v>
      </c>
      <c r="T337" s="2">
        <v>1684926</v>
      </c>
      <c r="U337" s="2">
        <v>1845759.97</v>
      </c>
      <c r="V337" s="2">
        <v>500181.54</v>
      </c>
    </row>
    <row r="338" spans="1:22" ht="15" hidden="1">
      <c r="A338" s="3">
        <v>80000</v>
      </c>
      <c r="B338" s="3"/>
      <c r="C338" s="5" t="s">
        <v>23</v>
      </c>
      <c r="D338" s="6">
        <v>422575</v>
      </c>
      <c r="E338" s="6"/>
      <c r="F338" s="6">
        <v>138457.69</v>
      </c>
      <c r="G338" s="6">
        <f t="shared" si="15"/>
        <v>32.76523457374431</v>
      </c>
      <c r="H338" s="6" t="e">
        <f t="shared" si="16"/>
        <v>#DIV/0!</v>
      </c>
      <c r="I338" s="6">
        <v>84045</v>
      </c>
      <c r="J338" s="6">
        <v>134021.64</v>
      </c>
      <c r="K338" s="6">
        <v>30874.92</v>
      </c>
      <c r="L338" s="6">
        <f t="shared" si="17"/>
        <v>23.037264728293128</v>
      </c>
      <c r="Q338" s="2">
        <v>0</v>
      </c>
      <c r="R338" s="2">
        <v>20198.6</v>
      </c>
      <c r="S338" s="2">
        <v>10676.32</v>
      </c>
      <c r="T338" s="2">
        <v>506620</v>
      </c>
      <c r="U338" s="2">
        <v>556596.64</v>
      </c>
      <c r="V338" s="2">
        <v>169332.61</v>
      </c>
    </row>
    <row r="339" spans="1:22" ht="15" hidden="1">
      <c r="A339" s="3">
        <v>80000</v>
      </c>
      <c r="B339" s="3"/>
      <c r="C339" s="5" t="s">
        <v>25</v>
      </c>
      <c r="D339" s="6">
        <v>875854</v>
      </c>
      <c r="E339" s="6"/>
      <c r="F339" s="6">
        <v>169198.33</v>
      </c>
      <c r="G339" s="6">
        <f t="shared" si="15"/>
        <v>19.31809753680408</v>
      </c>
      <c r="H339" s="6" t="e">
        <f t="shared" si="16"/>
        <v>#DIV/0!</v>
      </c>
      <c r="I339" s="6">
        <v>1345796</v>
      </c>
      <c r="J339" s="6">
        <v>1450190.8</v>
      </c>
      <c r="K339" s="6">
        <v>416543.7</v>
      </c>
      <c r="L339" s="6">
        <f t="shared" si="17"/>
        <v>28.723372124550785</v>
      </c>
      <c r="Q339" s="2">
        <v>0</v>
      </c>
      <c r="R339" s="2">
        <v>313202.76</v>
      </c>
      <c r="S339" s="2">
        <v>103340.94</v>
      </c>
      <c r="T339" s="2">
        <v>2221650</v>
      </c>
      <c r="U339" s="2">
        <v>2326044.8</v>
      </c>
      <c r="V339" s="2">
        <v>585742.03</v>
      </c>
    </row>
    <row r="340" spans="1:22" ht="15" hidden="1">
      <c r="A340" s="3">
        <v>80000</v>
      </c>
      <c r="B340" s="3"/>
      <c r="C340" s="5" t="s">
        <v>27</v>
      </c>
      <c r="D340" s="6">
        <v>28980</v>
      </c>
      <c r="E340" s="6"/>
      <c r="F340" s="6">
        <v>3721.72</v>
      </c>
      <c r="G340" s="6">
        <f t="shared" si="15"/>
        <v>12.842374051069703</v>
      </c>
      <c r="H340" s="6" t="e">
        <f t="shared" si="16"/>
        <v>#DIV/0!</v>
      </c>
      <c r="I340" s="6">
        <v>30083</v>
      </c>
      <c r="J340" s="6">
        <v>38780.64</v>
      </c>
      <c r="K340" s="6">
        <v>20659.66</v>
      </c>
      <c r="L340" s="6">
        <f t="shared" si="17"/>
        <v>53.27312803501953</v>
      </c>
      <c r="Q340" s="2">
        <v>0</v>
      </c>
      <c r="R340" s="2">
        <v>17226.64</v>
      </c>
      <c r="S340" s="2">
        <v>3433.02</v>
      </c>
      <c r="T340" s="2">
        <v>59063</v>
      </c>
      <c r="U340" s="2">
        <v>67760.64</v>
      </c>
      <c r="V340" s="2">
        <v>24381.38</v>
      </c>
    </row>
    <row r="341" spans="1:22" ht="30" hidden="1">
      <c r="A341" s="3">
        <v>80000</v>
      </c>
      <c r="B341" s="3"/>
      <c r="C341" s="5" t="s">
        <v>29</v>
      </c>
      <c r="D341" s="6">
        <v>22474482</v>
      </c>
      <c r="E341" s="6"/>
      <c r="F341" s="6">
        <v>10268478.71</v>
      </c>
      <c r="G341" s="6">
        <f t="shared" si="15"/>
        <v>45.68950114178383</v>
      </c>
      <c r="H341" s="6" t="e">
        <f t="shared" si="16"/>
        <v>#DIV/0!</v>
      </c>
      <c r="I341" s="6">
        <v>450869</v>
      </c>
      <c r="J341" s="6">
        <v>534870.4</v>
      </c>
      <c r="K341" s="6">
        <v>152219.13</v>
      </c>
      <c r="L341" s="6">
        <f t="shared" si="17"/>
        <v>28.459067841480852</v>
      </c>
      <c r="Q341" s="2">
        <v>0</v>
      </c>
      <c r="R341" s="2">
        <v>121745.1</v>
      </c>
      <c r="S341" s="2">
        <v>30474.03</v>
      </c>
      <c r="T341" s="2">
        <v>22925351</v>
      </c>
      <c r="U341" s="2">
        <v>23009352.4</v>
      </c>
      <c r="V341" s="2">
        <v>10420697.84</v>
      </c>
    </row>
    <row r="342" spans="1:22" ht="15" hidden="1">
      <c r="A342" s="3">
        <v>80000</v>
      </c>
      <c r="B342" s="3"/>
      <c r="C342" s="5" t="s">
        <v>31</v>
      </c>
      <c r="D342" s="6">
        <v>11788764</v>
      </c>
      <c r="E342" s="6"/>
      <c r="F342" s="6">
        <v>6801789.97</v>
      </c>
      <c r="G342" s="6">
        <f t="shared" si="15"/>
        <v>57.697227376847984</v>
      </c>
      <c r="H342" s="6" t="e">
        <f t="shared" si="16"/>
        <v>#DIV/0!</v>
      </c>
      <c r="I342" s="6">
        <v>187175</v>
      </c>
      <c r="J342" s="6">
        <v>195074</v>
      </c>
      <c r="K342" s="6">
        <v>51737.01</v>
      </c>
      <c r="L342" s="6">
        <f t="shared" si="17"/>
        <v>26.521735341460168</v>
      </c>
      <c r="Q342" s="2">
        <v>0</v>
      </c>
      <c r="R342" s="2">
        <v>47651.37</v>
      </c>
      <c r="S342" s="2">
        <v>4085.64</v>
      </c>
      <c r="T342" s="2">
        <v>11975939</v>
      </c>
      <c r="U342" s="2">
        <v>11983838</v>
      </c>
      <c r="V342" s="2">
        <v>6853526.98</v>
      </c>
    </row>
    <row r="343" spans="1:22" ht="30" hidden="1">
      <c r="A343" s="3">
        <v>80000</v>
      </c>
      <c r="B343" s="3"/>
      <c r="C343" s="5" t="s">
        <v>33</v>
      </c>
      <c r="D343" s="6">
        <v>2645565</v>
      </c>
      <c r="E343" s="6"/>
      <c r="F343" s="6">
        <v>767926.22</v>
      </c>
      <c r="G343" s="6">
        <f t="shared" si="15"/>
        <v>29.026926951331756</v>
      </c>
      <c r="H343" s="6" t="e">
        <f t="shared" si="16"/>
        <v>#DIV/0!</v>
      </c>
      <c r="I343" s="6">
        <v>61695</v>
      </c>
      <c r="J343" s="6">
        <v>71690.4</v>
      </c>
      <c r="K343" s="6">
        <v>15730.44</v>
      </c>
      <c r="L343" s="6">
        <f t="shared" si="17"/>
        <v>21.942184727662283</v>
      </c>
      <c r="Q343" s="2">
        <v>0</v>
      </c>
      <c r="R343" s="2">
        <v>15181.22</v>
      </c>
      <c r="S343" s="2">
        <v>549.22</v>
      </c>
      <c r="T343" s="2">
        <v>2707260</v>
      </c>
      <c r="U343" s="2">
        <v>2717255.4</v>
      </c>
      <c r="V343" s="2">
        <v>783656.66</v>
      </c>
    </row>
    <row r="344" spans="1:22" ht="15" hidden="1">
      <c r="A344" s="3">
        <v>80000</v>
      </c>
      <c r="B344" s="3"/>
      <c r="C344" s="5" t="s">
        <v>35</v>
      </c>
      <c r="D344" s="6">
        <v>6401597</v>
      </c>
      <c r="E344" s="6"/>
      <c r="F344" s="6">
        <v>2020013.57</v>
      </c>
      <c r="G344" s="6">
        <f t="shared" si="15"/>
        <v>31.554838113052103</v>
      </c>
      <c r="H344" s="6" t="e">
        <f t="shared" si="16"/>
        <v>#DIV/0!</v>
      </c>
      <c r="I344" s="6">
        <v>154867</v>
      </c>
      <c r="J344" s="6">
        <v>173728.47</v>
      </c>
      <c r="K344" s="6">
        <v>55963.08</v>
      </c>
      <c r="L344" s="6">
        <f t="shared" si="17"/>
        <v>32.212958532357995</v>
      </c>
      <c r="Q344" s="2">
        <v>0</v>
      </c>
      <c r="R344" s="2">
        <v>45819.22</v>
      </c>
      <c r="S344" s="2">
        <v>10143.86</v>
      </c>
      <c r="T344" s="2">
        <v>6556464</v>
      </c>
      <c r="U344" s="2">
        <v>6575325.47</v>
      </c>
      <c r="V344" s="2">
        <v>2075976.65</v>
      </c>
    </row>
    <row r="345" spans="1:22" ht="15" hidden="1">
      <c r="A345" s="3">
        <v>80000</v>
      </c>
      <c r="B345" s="3"/>
      <c r="C345" s="5" t="s">
        <v>57</v>
      </c>
      <c r="D345" s="6">
        <v>1128369</v>
      </c>
      <c r="E345" s="6"/>
      <c r="F345" s="6">
        <v>571659.87</v>
      </c>
      <c r="G345" s="6">
        <f t="shared" si="15"/>
        <v>50.66249338647197</v>
      </c>
      <c r="H345" s="6" t="e">
        <f t="shared" si="16"/>
        <v>#DIV/0!</v>
      </c>
      <c r="I345" s="6">
        <v>17272</v>
      </c>
      <c r="J345" s="6">
        <v>21835</v>
      </c>
      <c r="K345" s="6">
        <v>711.03</v>
      </c>
      <c r="L345" s="6">
        <f t="shared" si="17"/>
        <v>3.256377375772842</v>
      </c>
      <c r="Q345" s="2">
        <v>0</v>
      </c>
      <c r="R345" s="2">
        <v>711.03</v>
      </c>
      <c r="S345" s="2">
        <v>0</v>
      </c>
      <c r="T345" s="2">
        <v>1145641</v>
      </c>
      <c r="U345" s="2">
        <v>1150204</v>
      </c>
      <c r="V345" s="2">
        <v>572370.9</v>
      </c>
    </row>
    <row r="346" spans="1:22" ht="15" hidden="1">
      <c r="A346" s="3">
        <v>80000</v>
      </c>
      <c r="B346" s="3"/>
      <c r="C346" s="5" t="s">
        <v>37</v>
      </c>
      <c r="D346" s="6">
        <v>510187</v>
      </c>
      <c r="E346" s="6"/>
      <c r="F346" s="6">
        <v>107089.08</v>
      </c>
      <c r="G346" s="6">
        <f t="shared" si="15"/>
        <v>20.99016243063818</v>
      </c>
      <c r="H346" s="6" t="e">
        <f t="shared" si="16"/>
        <v>#DIV/0!</v>
      </c>
      <c r="I346" s="6">
        <v>29860</v>
      </c>
      <c r="J346" s="6">
        <v>72542.53</v>
      </c>
      <c r="K346" s="6">
        <v>28077.57</v>
      </c>
      <c r="L346" s="6">
        <f t="shared" si="17"/>
        <v>38.704977617957354</v>
      </c>
      <c r="Q346" s="2">
        <v>0</v>
      </c>
      <c r="R346" s="2">
        <v>12382.26</v>
      </c>
      <c r="S346" s="2">
        <v>15695.31</v>
      </c>
      <c r="T346" s="2">
        <v>540047</v>
      </c>
      <c r="U346" s="2">
        <v>582729.53</v>
      </c>
      <c r="V346" s="2">
        <v>135166.65</v>
      </c>
    </row>
    <row r="347" spans="1:22" ht="30" hidden="1">
      <c r="A347" s="3">
        <v>80000</v>
      </c>
      <c r="B347" s="3"/>
      <c r="C347" s="5" t="s">
        <v>39</v>
      </c>
      <c r="D347" s="6">
        <v>180</v>
      </c>
      <c r="E347" s="6"/>
      <c r="F347" s="6">
        <v>180</v>
      </c>
      <c r="G347" s="6">
        <f t="shared" si="15"/>
        <v>100</v>
      </c>
      <c r="H347" s="6" t="e">
        <f t="shared" si="16"/>
        <v>#DIV/0!</v>
      </c>
      <c r="I347" s="6">
        <v>15294</v>
      </c>
      <c r="J347" s="6">
        <v>25235</v>
      </c>
      <c r="K347" s="6">
        <v>13575.62</v>
      </c>
      <c r="L347" s="6">
        <f t="shared" si="17"/>
        <v>53.79679017237964</v>
      </c>
      <c r="Q347" s="2">
        <v>0</v>
      </c>
      <c r="R347" s="2">
        <v>4954.7</v>
      </c>
      <c r="S347" s="2">
        <v>8620.92</v>
      </c>
      <c r="T347" s="2">
        <v>15474</v>
      </c>
      <c r="U347" s="2">
        <v>25415</v>
      </c>
      <c r="V347" s="2">
        <v>13755.62</v>
      </c>
    </row>
    <row r="348" spans="1:22" ht="45" hidden="1">
      <c r="A348" s="3">
        <v>80000</v>
      </c>
      <c r="B348" s="3"/>
      <c r="C348" s="5" t="s">
        <v>41</v>
      </c>
      <c r="D348" s="6">
        <v>180</v>
      </c>
      <c r="E348" s="6"/>
      <c r="F348" s="6">
        <v>180</v>
      </c>
      <c r="G348" s="6">
        <f t="shared" si="15"/>
        <v>100</v>
      </c>
      <c r="H348" s="6" t="e">
        <f t="shared" si="16"/>
        <v>#DIV/0!</v>
      </c>
      <c r="I348" s="6">
        <v>15294</v>
      </c>
      <c r="J348" s="6">
        <v>25235</v>
      </c>
      <c r="K348" s="6">
        <v>13575.62</v>
      </c>
      <c r="L348" s="6">
        <f t="shared" si="17"/>
        <v>53.79679017237964</v>
      </c>
      <c r="Q348" s="2">
        <v>0</v>
      </c>
      <c r="R348" s="2">
        <v>4954.7</v>
      </c>
      <c r="S348" s="2">
        <v>8620.92</v>
      </c>
      <c r="T348" s="2">
        <v>15474</v>
      </c>
      <c r="U348" s="2">
        <v>25415</v>
      </c>
      <c r="V348" s="2">
        <v>13755.62</v>
      </c>
    </row>
    <row r="349" spans="1:22" ht="15" hidden="1">
      <c r="A349" s="3">
        <v>80000</v>
      </c>
      <c r="B349" s="3"/>
      <c r="C349" s="5" t="s">
        <v>61</v>
      </c>
      <c r="D349" s="6">
        <v>1904201</v>
      </c>
      <c r="E349" s="6"/>
      <c r="F349" s="6">
        <v>408333.32</v>
      </c>
      <c r="G349" s="6">
        <f t="shared" si="15"/>
        <v>21.44381396711797</v>
      </c>
      <c r="H349" s="6" t="e">
        <f t="shared" si="16"/>
        <v>#DIV/0!</v>
      </c>
      <c r="I349" s="6">
        <v>37815</v>
      </c>
      <c r="J349" s="6">
        <v>43631.43</v>
      </c>
      <c r="K349" s="6">
        <v>14116.23</v>
      </c>
      <c r="L349" s="6">
        <f t="shared" si="17"/>
        <v>32.35335170082667</v>
      </c>
      <c r="Q349" s="2">
        <v>0</v>
      </c>
      <c r="R349" s="2">
        <v>13420.8</v>
      </c>
      <c r="S349" s="2">
        <v>695.43</v>
      </c>
      <c r="T349" s="2">
        <v>1942016</v>
      </c>
      <c r="U349" s="2">
        <v>1947832.43</v>
      </c>
      <c r="V349" s="2">
        <v>422449.55</v>
      </c>
    </row>
    <row r="350" spans="1:22" ht="15" hidden="1">
      <c r="A350" s="3">
        <v>80000</v>
      </c>
      <c r="B350" s="3"/>
      <c r="C350" s="5" t="s">
        <v>63</v>
      </c>
      <c r="D350" s="6">
        <v>1904201</v>
      </c>
      <c r="E350" s="6"/>
      <c r="F350" s="6">
        <v>408333.32</v>
      </c>
      <c r="G350" s="6">
        <f t="shared" si="15"/>
        <v>21.44381396711797</v>
      </c>
      <c r="H350" s="6" t="e">
        <f t="shared" si="16"/>
        <v>#DIV/0!</v>
      </c>
      <c r="I350" s="6">
        <v>37815</v>
      </c>
      <c r="J350" s="6">
        <v>43631.43</v>
      </c>
      <c r="K350" s="6">
        <v>14116.23</v>
      </c>
      <c r="L350" s="6">
        <f t="shared" si="17"/>
        <v>32.35335170082667</v>
      </c>
      <c r="Q350" s="2">
        <v>0</v>
      </c>
      <c r="R350" s="2">
        <v>13420.8</v>
      </c>
      <c r="S350" s="2">
        <v>695.43</v>
      </c>
      <c r="T350" s="2">
        <v>1942016</v>
      </c>
      <c r="U350" s="2">
        <v>1947832.43</v>
      </c>
      <c r="V350" s="2">
        <v>422449.55</v>
      </c>
    </row>
    <row r="351" spans="1:22" ht="15" hidden="1">
      <c r="A351" s="3">
        <v>80000</v>
      </c>
      <c r="B351" s="3"/>
      <c r="C351" s="5" t="s">
        <v>85</v>
      </c>
      <c r="D351" s="6">
        <v>756878</v>
      </c>
      <c r="E351" s="6"/>
      <c r="F351" s="6">
        <v>196450.49</v>
      </c>
      <c r="G351" s="6">
        <f t="shared" si="15"/>
        <v>25.955370614550827</v>
      </c>
      <c r="H351" s="6" t="e">
        <f t="shared" si="16"/>
        <v>#DIV/0!</v>
      </c>
      <c r="I351" s="6">
        <v>0</v>
      </c>
      <c r="J351" s="6">
        <v>0</v>
      </c>
      <c r="K351" s="6">
        <v>0</v>
      </c>
      <c r="L351" s="6" t="e">
        <f t="shared" si="17"/>
        <v>#DIV/0!</v>
      </c>
      <c r="Q351" s="2">
        <v>0</v>
      </c>
      <c r="R351" s="2">
        <v>0</v>
      </c>
      <c r="S351" s="2">
        <v>0</v>
      </c>
      <c r="T351" s="2">
        <v>756878</v>
      </c>
      <c r="U351" s="2">
        <v>756878</v>
      </c>
      <c r="V351" s="2">
        <v>196450.49</v>
      </c>
    </row>
    <row r="352" spans="1:22" ht="15" hidden="1">
      <c r="A352" s="3">
        <v>80000</v>
      </c>
      <c r="B352" s="3"/>
      <c r="C352" s="5" t="s">
        <v>65</v>
      </c>
      <c r="D352" s="6">
        <v>1147323</v>
      </c>
      <c r="E352" s="6"/>
      <c r="F352" s="6">
        <v>211882.83</v>
      </c>
      <c r="G352" s="6">
        <f t="shared" si="15"/>
        <v>18.467583235061095</v>
      </c>
      <c r="H352" s="6" t="e">
        <f t="shared" si="16"/>
        <v>#DIV/0!</v>
      </c>
      <c r="I352" s="6">
        <v>37815</v>
      </c>
      <c r="J352" s="6">
        <v>43631.43</v>
      </c>
      <c r="K352" s="6">
        <v>14116.23</v>
      </c>
      <c r="L352" s="6">
        <f t="shared" si="17"/>
        <v>32.35335170082667</v>
      </c>
      <c r="Q352" s="2">
        <v>0</v>
      </c>
      <c r="R352" s="2">
        <v>13420.8</v>
      </c>
      <c r="S352" s="2">
        <v>695.43</v>
      </c>
      <c r="T352" s="2">
        <v>1185138</v>
      </c>
      <c r="U352" s="2">
        <v>1190954.43</v>
      </c>
      <c r="V352" s="2">
        <v>225999.06</v>
      </c>
    </row>
    <row r="353" spans="1:22" ht="15" hidden="1">
      <c r="A353" s="3">
        <v>80000</v>
      </c>
      <c r="B353" s="3"/>
      <c r="C353" s="5" t="s">
        <v>43</v>
      </c>
      <c r="D353" s="6">
        <v>0</v>
      </c>
      <c r="E353" s="6"/>
      <c r="F353" s="6">
        <v>0</v>
      </c>
      <c r="G353" s="6" t="e">
        <f t="shared" si="15"/>
        <v>#DIV/0!</v>
      </c>
      <c r="H353" s="6" t="e">
        <f t="shared" si="16"/>
        <v>#DIV/0!</v>
      </c>
      <c r="I353" s="6">
        <v>697133</v>
      </c>
      <c r="J353" s="6">
        <v>1656697.6</v>
      </c>
      <c r="K353" s="6">
        <v>981479.01</v>
      </c>
      <c r="L353" s="6">
        <f t="shared" si="17"/>
        <v>59.24309964594625</v>
      </c>
      <c r="Q353" s="2">
        <v>0</v>
      </c>
      <c r="R353" s="2">
        <v>72489.75</v>
      </c>
      <c r="S353" s="2">
        <v>908989.26</v>
      </c>
      <c r="T353" s="2">
        <v>697133</v>
      </c>
      <c r="U353" s="2">
        <v>1656697.6</v>
      </c>
      <c r="V353" s="2">
        <v>981479.01</v>
      </c>
    </row>
    <row r="354" spans="1:22" ht="15" hidden="1">
      <c r="A354" s="3">
        <v>80000</v>
      </c>
      <c r="B354" s="3"/>
      <c r="C354" s="5" t="s">
        <v>45</v>
      </c>
      <c r="D354" s="6">
        <v>0</v>
      </c>
      <c r="E354" s="6"/>
      <c r="F354" s="6">
        <v>0</v>
      </c>
      <c r="G354" s="6" t="e">
        <f t="shared" si="15"/>
        <v>#DIV/0!</v>
      </c>
      <c r="H354" s="6" t="e">
        <f t="shared" si="16"/>
        <v>#DIV/0!</v>
      </c>
      <c r="I354" s="6">
        <v>697133</v>
      </c>
      <c r="J354" s="6">
        <v>1656697.6</v>
      </c>
      <c r="K354" s="6">
        <v>981479.01</v>
      </c>
      <c r="L354" s="6">
        <f t="shared" si="17"/>
        <v>59.24309964594625</v>
      </c>
      <c r="Q354" s="2">
        <v>0</v>
      </c>
      <c r="R354" s="2">
        <v>72489.75</v>
      </c>
      <c r="S354" s="2">
        <v>908989.26</v>
      </c>
      <c r="T354" s="2">
        <v>697133</v>
      </c>
      <c r="U354" s="2">
        <v>1656697.6</v>
      </c>
      <c r="V354" s="2">
        <v>981479.01</v>
      </c>
    </row>
    <row r="355" spans="1:22" ht="30" hidden="1">
      <c r="A355" s="3">
        <v>80000</v>
      </c>
      <c r="B355" s="3"/>
      <c r="C355" s="5" t="s">
        <v>47</v>
      </c>
      <c r="D355" s="6">
        <v>0</v>
      </c>
      <c r="E355" s="6"/>
      <c r="F355" s="6">
        <v>0</v>
      </c>
      <c r="G355" s="6" t="e">
        <f t="shared" si="15"/>
        <v>#DIV/0!</v>
      </c>
      <c r="H355" s="6" t="e">
        <f t="shared" si="16"/>
        <v>#DIV/0!</v>
      </c>
      <c r="I355" s="6">
        <v>578248</v>
      </c>
      <c r="J355" s="6">
        <v>1492672.24</v>
      </c>
      <c r="K355" s="6">
        <v>925053.77</v>
      </c>
      <c r="L355" s="6">
        <f t="shared" si="17"/>
        <v>61.973000181205215</v>
      </c>
      <c r="Q355" s="2">
        <v>0</v>
      </c>
      <c r="R355" s="2">
        <v>42590.55</v>
      </c>
      <c r="S355" s="2">
        <v>882463.22</v>
      </c>
      <c r="T355" s="2">
        <v>578248</v>
      </c>
      <c r="U355" s="2">
        <v>1492672.24</v>
      </c>
      <c r="V355" s="2">
        <v>925053.77</v>
      </c>
    </row>
    <row r="356" spans="1:22" ht="15" hidden="1">
      <c r="A356" s="3">
        <v>80000</v>
      </c>
      <c r="B356" s="3"/>
      <c r="C356" s="5" t="s">
        <v>67</v>
      </c>
      <c r="D356" s="6">
        <v>0</v>
      </c>
      <c r="E356" s="6"/>
      <c r="F356" s="6">
        <v>0</v>
      </c>
      <c r="G356" s="6" t="e">
        <f t="shared" si="15"/>
        <v>#DIV/0!</v>
      </c>
      <c r="H356" s="6" t="e">
        <f t="shared" si="16"/>
        <v>#DIV/0!</v>
      </c>
      <c r="I356" s="6">
        <v>118885</v>
      </c>
      <c r="J356" s="6">
        <v>164025.36</v>
      </c>
      <c r="K356" s="6">
        <v>56425.24</v>
      </c>
      <c r="L356" s="6">
        <f t="shared" si="17"/>
        <v>34.400314683046574</v>
      </c>
      <c r="Q356" s="2">
        <v>0</v>
      </c>
      <c r="R356" s="2">
        <v>29899.2</v>
      </c>
      <c r="S356" s="2">
        <v>26526.04</v>
      </c>
      <c r="T356" s="2">
        <v>118885</v>
      </c>
      <c r="U356" s="2">
        <v>164025.36</v>
      </c>
      <c r="V356" s="2">
        <v>56425.24</v>
      </c>
    </row>
    <row r="357" spans="1:22" ht="15" hidden="1">
      <c r="A357" s="3">
        <v>80000</v>
      </c>
      <c r="B357" s="3"/>
      <c r="C357" s="5" t="s">
        <v>69</v>
      </c>
      <c r="D357" s="6">
        <v>0</v>
      </c>
      <c r="E357" s="6"/>
      <c r="F357" s="6">
        <v>0</v>
      </c>
      <c r="G357" s="6" t="e">
        <f t="shared" si="15"/>
        <v>#DIV/0!</v>
      </c>
      <c r="H357" s="6" t="e">
        <f t="shared" si="16"/>
        <v>#DIV/0!</v>
      </c>
      <c r="I357" s="6">
        <v>118885</v>
      </c>
      <c r="J357" s="6">
        <v>164025.36</v>
      </c>
      <c r="K357" s="6">
        <v>56425.24</v>
      </c>
      <c r="L357" s="6">
        <f t="shared" si="17"/>
        <v>34.400314683046574</v>
      </c>
      <c r="Q357" s="2">
        <v>0</v>
      </c>
      <c r="R357" s="2">
        <v>29899.2</v>
      </c>
      <c r="S357" s="2">
        <v>26526.04</v>
      </c>
      <c r="T357" s="2">
        <v>118885</v>
      </c>
      <c r="U357" s="2">
        <v>164025.36</v>
      </c>
      <c r="V357" s="2">
        <v>56425.24</v>
      </c>
    </row>
    <row r="358" spans="1:22" ht="15" hidden="1">
      <c r="A358" s="3">
        <v>80101</v>
      </c>
      <c r="B358" s="3"/>
      <c r="C358" s="5" t="s">
        <v>86</v>
      </c>
      <c r="D358" s="6">
        <v>222855706</v>
      </c>
      <c r="E358" s="6"/>
      <c r="F358" s="6">
        <v>57968570</v>
      </c>
      <c r="G358" s="6">
        <f t="shared" si="15"/>
        <v>26.011705529316803</v>
      </c>
      <c r="H358" s="6" t="e">
        <f t="shared" si="16"/>
        <v>#DIV/0!</v>
      </c>
      <c r="I358" s="6">
        <v>4249338</v>
      </c>
      <c r="J358" s="6">
        <v>6119651.84</v>
      </c>
      <c r="K358" s="6">
        <v>2399952.75</v>
      </c>
      <c r="L358" s="6">
        <f t="shared" si="17"/>
        <v>39.21714523550412</v>
      </c>
      <c r="Q358" s="2">
        <v>0</v>
      </c>
      <c r="R358" s="2">
        <v>579029.81</v>
      </c>
      <c r="S358" s="2">
        <v>1820922.94</v>
      </c>
      <c r="T358" s="2">
        <v>227105044</v>
      </c>
      <c r="U358" s="2">
        <v>228975357.84</v>
      </c>
      <c r="V358" s="2">
        <v>60368522.75</v>
      </c>
    </row>
    <row r="359" spans="1:22" ht="15" hidden="1">
      <c r="A359" s="3">
        <v>80101</v>
      </c>
      <c r="B359" s="3"/>
      <c r="C359" s="5" t="s">
        <v>3</v>
      </c>
      <c r="D359" s="6">
        <v>222855706</v>
      </c>
      <c r="E359" s="6"/>
      <c r="F359" s="6">
        <v>57968570</v>
      </c>
      <c r="G359" s="6">
        <f t="shared" si="15"/>
        <v>26.011705529316803</v>
      </c>
      <c r="H359" s="6" t="e">
        <f t="shared" si="16"/>
        <v>#DIV/0!</v>
      </c>
      <c r="I359" s="6">
        <v>3975000</v>
      </c>
      <c r="J359" s="6">
        <v>5562123.6</v>
      </c>
      <c r="K359" s="6">
        <v>2158022.78</v>
      </c>
      <c r="L359" s="6">
        <f t="shared" si="17"/>
        <v>38.79854054304007</v>
      </c>
      <c r="Q359" s="2">
        <v>0</v>
      </c>
      <c r="R359" s="2">
        <v>577253.81</v>
      </c>
      <c r="S359" s="2">
        <v>1580768.97</v>
      </c>
      <c r="T359" s="2">
        <v>226830706</v>
      </c>
      <c r="U359" s="2">
        <v>228417829.6</v>
      </c>
      <c r="V359" s="2">
        <v>60126592.78</v>
      </c>
    </row>
    <row r="360" spans="1:22" ht="15" hidden="1">
      <c r="A360" s="3">
        <v>80101</v>
      </c>
      <c r="B360" s="3"/>
      <c r="C360" s="5" t="s">
        <v>5</v>
      </c>
      <c r="D360" s="6">
        <v>222096524</v>
      </c>
      <c r="E360" s="6"/>
      <c r="F360" s="6">
        <v>57774201.98</v>
      </c>
      <c r="G360" s="6">
        <f t="shared" si="15"/>
        <v>26.013104995735997</v>
      </c>
      <c r="H360" s="6" t="e">
        <f t="shared" si="16"/>
        <v>#DIV/0!</v>
      </c>
      <c r="I360" s="6">
        <v>3973800</v>
      </c>
      <c r="J360" s="6">
        <v>5556195.5</v>
      </c>
      <c r="K360" s="6">
        <v>2153994.88</v>
      </c>
      <c r="L360" s="6">
        <f t="shared" si="17"/>
        <v>38.767442218330864</v>
      </c>
      <c r="Q360" s="2">
        <v>0</v>
      </c>
      <c r="R360" s="2">
        <v>573265.01</v>
      </c>
      <c r="S360" s="2">
        <v>1580729.87</v>
      </c>
      <c r="T360" s="2">
        <v>226070324</v>
      </c>
      <c r="U360" s="2">
        <v>227652719.5</v>
      </c>
      <c r="V360" s="2">
        <v>59928196.86</v>
      </c>
    </row>
    <row r="361" spans="1:22" ht="30" hidden="1">
      <c r="A361" s="3">
        <v>80101</v>
      </c>
      <c r="B361" s="3"/>
      <c r="C361" s="5" t="s">
        <v>7</v>
      </c>
      <c r="D361" s="6">
        <v>137914760</v>
      </c>
      <c r="E361" s="6"/>
      <c r="F361" s="6">
        <v>33744719.05</v>
      </c>
      <c r="G361" s="6">
        <f t="shared" si="15"/>
        <v>24.467808267947532</v>
      </c>
      <c r="H361" s="6" t="e">
        <f t="shared" si="16"/>
        <v>#DIV/0!</v>
      </c>
      <c r="I361" s="6">
        <v>1420339</v>
      </c>
      <c r="J361" s="6">
        <v>1422266</v>
      </c>
      <c r="K361" s="6">
        <v>233447.66</v>
      </c>
      <c r="L361" s="6">
        <f t="shared" si="17"/>
        <v>16.413783356981043</v>
      </c>
      <c r="Q361" s="2">
        <v>0</v>
      </c>
      <c r="R361" s="2">
        <v>121004.02</v>
      </c>
      <c r="S361" s="2">
        <v>112443.64</v>
      </c>
      <c r="T361" s="2">
        <v>139335099</v>
      </c>
      <c r="U361" s="2">
        <v>139337026</v>
      </c>
      <c r="V361" s="2">
        <v>33978166.71</v>
      </c>
    </row>
    <row r="362" spans="1:22" ht="15" hidden="1">
      <c r="A362" s="3">
        <v>80101</v>
      </c>
      <c r="B362" s="3"/>
      <c r="C362" s="5" t="s">
        <v>9</v>
      </c>
      <c r="D362" s="6">
        <v>137914760</v>
      </c>
      <c r="E362" s="6"/>
      <c r="F362" s="6">
        <v>33744719.05</v>
      </c>
      <c r="G362" s="6">
        <f t="shared" si="15"/>
        <v>24.467808267947532</v>
      </c>
      <c r="H362" s="6" t="e">
        <f t="shared" si="16"/>
        <v>#DIV/0!</v>
      </c>
      <c r="I362" s="6">
        <v>1420339</v>
      </c>
      <c r="J362" s="6">
        <v>1422266</v>
      </c>
      <c r="K362" s="6">
        <v>233447.66</v>
      </c>
      <c r="L362" s="6">
        <f t="shared" si="17"/>
        <v>16.413783356981043</v>
      </c>
      <c r="Q362" s="2">
        <v>0</v>
      </c>
      <c r="R362" s="2">
        <v>121004.02</v>
      </c>
      <c r="S362" s="2">
        <v>112443.64</v>
      </c>
      <c r="T362" s="2">
        <v>139335099</v>
      </c>
      <c r="U362" s="2">
        <v>139337026</v>
      </c>
      <c r="V362" s="2">
        <v>33978166.71</v>
      </c>
    </row>
    <row r="363" spans="1:22" ht="15" hidden="1">
      <c r="A363" s="3">
        <v>80101</v>
      </c>
      <c r="B363" s="3"/>
      <c r="C363" s="5" t="s">
        <v>11</v>
      </c>
      <c r="D363" s="6">
        <v>49258189</v>
      </c>
      <c r="E363" s="6"/>
      <c r="F363" s="6">
        <v>12070252.84</v>
      </c>
      <c r="G363" s="6">
        <f t="shared" si="15"/>
        <v>24.504053204229656</v>
      </c>
      <c r="H363" s="6" t="e">
        <f t="shared" si="16"/>
        <v>#DIV/0!</v>
      </c>
      <c r="I363" s="6">
        <v>513964</v>
      </c>
      <c r="J363" s="6">
        <v>514659</v>
      </c>
      <c r="K363" s="6">
        <v>84968.78</v>
      </c>
      <c r="L363" s="6">
        <f t="shared" si="17"/>
        <v>16.509723914281107</v>
      </c>
      <c r="Q363" s="2">
        <v>0</v>
      </c>
      <c r="R363" s="2">
        <v>43564.34</v>
      </c>
      <c r="S363" s="2">
        <v>41404.44</v>
      </c>
      <c r="T363" s="2">
        <v>49772153</v>
      </c>
      <c r="U363" s="2">
        <v>49772848</v>
      </c>
      <c r="V363" s="2">
        <v>12155221.62</v>
      </c>
    </row>
    <row r="364" spans="1:22" ht="45" hidden="1">
      <c r="A364" s="3">
        <v>80101</v>
      </c>
      <c r="B364" s="3"/>
      <c r="C364" s="5" t="s">
        <v>13</v>
      </c>
      <c r="D364" s="6">
        <v>18277946</v>
      </c>
      <c r="E364" s="6"/>
      <c r="F364" s="6">
        <v>4235961.01</v>
      </c>
      <c r="G364" s="6">
        <f t="shared" si="15"/>
        <v>23.17525727453183</v>
      </c>
      <c r="H364" s="6" t="e">
        <f t="shared" si="16"/>
        <v>#DIV/0!</v>
      </c>
      <c r="I364" s="6">
        <v>1877708</v>
      </c>
      <c r="J364" s="6">
        <v>3382933.02</v>
      </c>
      <c r="K364" s="6">
        <v>1755175.51</v>
      </c>
      <c r="L364" s="6">
        <f t="shared" si="17"/>
        <v>51.8832474548964</v>
      </c>
      <c r="Q364" s="2">
        <v>0</v>
      </c>
      <c r="R364" s="2">
        <v>356753.13</v>
      </c>
      <c r="S364" s="2">
        <v>1398422.38</v>
      </c>
      <c r="T364" s="2">
        <v>20155654</v>
      </c>
      <c r="U364" s="2">
        <v>21660879.02</v>
      </c>
      <c r="V364" s="2">
        <v>5991136.52</v>
      </c>
    </row>
    <row r="365" spans="1:22" ht="30" hidden="1">
      <c r="A365" s="3">
        <v>80101</v>
      </c>
      <c r="B365" s="3"/>
      <c r="C365" s="5" t="s">
        <v>15</v>
      </c>
      <c r="D365" s="6">
        <v>344781</v>
      </c>
      <c r="E365" s="6"/>
      <c r="F365" s="6">
        <v>101368.11</v>
      </c>
      <c r="G365" s="6">
        <f t="shared" si="15"/>
        <v>29.400723937803996</v>
      </c>
      <c r="H365" s="6" t="e">
        <f t="shared" si="16"/>
        <v>#DIV/0!</v>
      </c>
      <c r="I365" s="6">
        <v>511652</v>
      </c>
      <c r="J365" s="6">
        <v>793413.68</v>
      </c>
      <c r="K365" s="6">
        <v>396180.12</v>
      </c>
      <c r="L365" s="6">
        <f t="shared" si="17"/>
        <v>49.933613446140726</v>
      </c>
      <c r="Q365" s="2">
        <v>0</v>
      </c>
      <c r="R365" s="2">
        <v>93261.61</v>
      </c>
      <c r="S365" s="2">
        <v>302918.51</v>
      </c>
      <c r="T365" s="2">
        <v>856433</v>
      </c>
      <c r="U365" s="2">
        <v>1138194.68</v>
      </c>
      <c r="V365" s="2">
        <v>497548.23</v>
      </c>
    </row>
    <row r="366" spans="1:22" ht="30" hidden="1">
      <c r="A366" s="3">
        <v>80101</v>
      </c>
      <c r="B366" s="3"/>
      <c r="C366" s="5" t="s">
        <v>51</v>
      </c>
      <c r="D366" s="6">
        <v>6271097</v>
      </c>
      <c r="E366" s="6"/>
      <c r="F366" s="6">
        <v>1445998.75</v>
      </c>
      <c r="G366" s="6">
        <f t="shared" si="15"/>
        <v>23.05814676443372</v>
      </c>
      <c r="H366" s="6" t="e">
        <f t="shared" si="16"/>
        <v>#DIV/0!</v>
      </c>
      <c r="I366" s="6">
        <v>216742</v>
      </c>
      <c r="J366" s="6">
        <v>1205465.66</v>
      </c>
      <c r="K366" s="6">
        <v>957949.48</v>
      </c>
      <c r="L366" s="6">
        <f t="shared" si="17"/>
        <v>79.4671728765795</v>
      </c>
      <c r="Q366" s="2">
        <v>0</v>
      </c>
      <c r="R366" s="2">
        <v>37322.37</v>
      </c>
      <c r="S366" s="2">
        <v>920627.11</v>
      </c>
      <c r="T366" s="2">
        <v>6487839</v>
      </c>
      <c r="U366" s="2">
        <v>7476562.66</v>
      </c>
      <c r="V366" s="2">
        <v>2403948.23</v>
      </c>
    </row>
    <row r="367" spans="1:22" ht="15" hidden="1">
      <c r="A367" s="3">
        <v>80101</v>
      </c>
      <c r="B367" s="3"/>
      <c r="C367" s="5" t="s">
        <v>53</v>
      </c>
      <c r="D367" s="6">
        <v>3639551</v>
      </c>
      <c r="E367" s="6"/>
      <c r="F367" s="6">
        <v>1022938.17</v>
      </c>
      <c r="G367" s="6">
        <f t="shared" si="15"/>
        <v>28.106163919670312</v>
      </c>
      <c r="H367" s="6" t="e">
        <f t="shared" si="16"/>
        <v>#DIV/0!</v>
      </c>
      <c r="I367" s="6">
        <v>97040</v>
      </c>
      <c r="J367" s="6">
        <v>103003.94</v>
      </c>
      <c r="K367" s="6">
        <v>5950.45</v>
      </c>
      <c r="L367" s="6">
        <f t="shared" si="17"/>
        <v>5.776914941311953</v>
      </c>
      <c r="Q367" s="2">
        <v>0</v>
      </c>
      <c r="R367" s="2">
        <v>0</v>
      </c>
      <c r="S367" s="2">
        <v>5950.45</v>
      </c>
      <c r="T367" s="2">
        <v>3736591</v>
      </c>
      <c r="U367" s="2">
        <v>3742554.94</v>
      </c>
      <c r="V367" s="2">
        <v>1028888.62</v>
      </c>
    </row>
    <row r="368" spans="1:22" ht="15" hidden="1">
      <c r="A368" s="3">
        <v>80101</v>
      </c>
      <c r="B368" s="3"/>
      <c r="C368" s="5" t="s">
        <v>55</v>
      </c>
      <c r="D368" s="6">
        <v>20000</v>
      </c>
      <c r="E368" s="6"/>
      <c r="F368" s="6">
        <v>0</v>
      </c>
      <c r="G368" s="6">
        <f t="shared" si="15"/>
        <v>0</v>
      </c>
      <c r="H368" s="6" t="e">
        <f t="shared" si="16"/>
        <v>#DIV/0!</v>
      </c>
      <c r="I368" s="6">
        <v>49400</v>
      </c>
      <c r="J368" s="6">
        <v>75827.88</v>
      </c>
      <c r="K368" s="6">
        <v>27014.84</v>
      </c>
      <c r="L368" s="6">
        <f t="shared" si="17"/>
        <v>35.626526813093015</v>
      </c>
      <c r="Q368" s="2">
        <v>0</v>
      </c>
      <c r="R368" s="2">
        <v>3000</v>
      </c>
      <c r="S368" s="2">
        <v>24014.84</v>
      </c>
      <c r="T368" s="2">
        <v>69400</v>
      </c>
      <c r="U368" s="2">
        <v>95827.88</v>
      </c>
      <c r="V368" s="2">
        <v>27014.84</v>
      </c>
    </row>
    <row r="369" spans="1:22" ht="30" hidden="1">
      <c r="A369" s="3">
        <v>80101</v>
      </c>
      <c r="B369" s="3"/>
      <c r="C369" s="5" t="s">
        <v>17</v>
      </c>
      <c r="D369" s="6">
        <v>6299490</v>
      </c>
      <c r="E369" s="6"/>
      <c r="F369" s="6">
        <v>1216673.78</v>
      </c>
      <c r="G369" s="6">
        <f t="shared" si="15"/>
        <v>19.31384572401893</v>
      </c>
      <c r="H369" s="6" t="e">
        <f t="shared" si="16"/>
        <v>#DIV/0!</v>
      </c>
      <c r="I369" s="6">
        <v>117604</v>
      </c>
      <c r="J369" s="6">
        <v>166139.95</v>
      </c>
      <c r="K369" s="6">
        <v>58147.05</v>
      </c>
      <c r="L369" s="6">
        <f t="shared" si="17"/>
        <v>34.99883682401494</v>
      </c>
      <c r="Q369" s="2">
        <v>0</v>
      </c>
      <c r="R369" s="2">
        <v>24742.13</v>
      </c>
      <c r="S369" s="2">
        <v>33404.92</v>
      </c>
      <c r="T369" s="2">
        <v>6417094</v>
      </c>
      <c r="U369" s="2">
        <v>6465629.95</v>
      </c>
      <c r="V369" s="2">
        <v>1274820.83</v>
      </c>
    </row>
    <row r="370" spans="1:22" ht="15" hidden="1">
      <c r="A370" s="3">
        <v>80101</v>
      </c>
      <c r="B370" s="3"/>
      <c r="C370" s="5" t="s">
        <v>19</v>
      </c>
      <c r="D370" s="6">
        <v>185925</v>
      </c>
      <c r="E370" s="6"/>
      <c r="F370" s="6">
        <v>31956.5</v>
      </c>
      <c r="G370" s="6">
        <f t="shared" si="15"/>
        <v>17.187844560978892</v>
      </c>
      <c r="H370" s="6" t="e">
        <f t="shared" si="16"/>
        <v>#DIV/0!</v>
      </c>
      <c r="I370" s="6">
        <v>14972</v>
      </c>
      <c r="J370" s="6">
        <v>17021.24</v>
      </c>
      <c r="K370" s="6">
        <v>3136.88</v>
      </c>
      <c r="L370" s="6">
        <f t="shared" si="17"/>
        <v>18.429209622800688</v>
      </c>
      <c r="Q370" s="2">
        <v>0</v>
      </c>
      <c r="R370" s="2">
        <v>2645.64</v>
      </c>
      <c r="S370" s="2">
        <v>491.24</v>
      </c>
      <c r="T370" s="2">
        <v>200897</v>
      </c>
      <c r="U370" s="2">
        <v>202946.24</v>
      </c>
      <c r="V370" s="2">
        <v>35093.38</v>
      </c>
    </row>
    <row r="371" spans="1:22" ht="45" hidden="1">
      <c r="A371" s="3">
        <v>80101</v>
      </c>
      <c r="B371" s="3"/>
      <c r="C371" s="5" t="s">
        <v>21</v>
      </c>
      <c r="D371" s="6">
        <v>746483</v>
      </c>
      <c r="E371" s="6"/>
      <c r="F371" s="6">
        <v>181804.68</v>
      </c>
      <c r="G371" s="6">
        <f t="shared" si="15"/>
        <v>24.35483192517445</v>
      </c>
      <c r="H371" s="6" t="e">
        <f t="shared" si="16"/>
        <v>#DIV/0!</v>
      </c>
      <c r="I371" s="6">
        <v>486548</v>
      </c>
      <c r="J371" s="6">
        <v>548417.23</v>
      </c>
      <c r="K371" s="6">
        <v>148031.35</v>
      </c>
      <c r="L371" s="6">
        <f t="shared" si="17"/>
        <v>26.992468854415826</v>
      </c>
      <c r="Q371" s="2">
        <v>0</v>
      </c>
      <c r="R371" s="2">
        <v>77026.16</v>
      </c>
      <c r="S371" s="2">
        <v>71005.19</v>
      </c>
      <c r="T371" s="2">
        <v>1233031</v>
      </c>
      <c r="U371" s="2">
        <v>1294900.23</v>
      </c>
      <c r="V371" s="2">
        <v>329836.03</v>
      </c>
    </row>
    <row r="372" spans="1:22" ht="15" hidden="1">
      <c r="A372" s="3">
        <v>80101</v>
      </c>
      <c r="B372" s="3"/>
      <c r="C372" s="5" t="s">
        <v>23</v>
      </c>
      <c r="D372" s="6">
        <v>320622</v>
      </c>
      <c r="E372" s="6"/>
      <c r="F372" s="6">
        <v>104356.55</v>
      </c>
      <c r="G372" s="6">
        <f t="shared" si="15"/>
        <v>32.54815639600527</v>
      </c>
      <c r="H372" s="6" t="e">
        <f t="shared" si="16"/>
        <v>#DIV/0!</v>
      </c>
      <c r="I372" s="6">
        <v>21779</v>
      </c>
      <c r="J372" s="6">
        <v>63758.64</v>
      </c>
      <c r="K372" s="6">
        <v>14615.63</v>
      </c>
      <c r="L372" s="6">
        <f t="shared" si="17"/>
        <v>22.923371640298473</v>
      </c>
      <c r="Q372" s="2">
        <v>0</v>
      </c>
      <c r="R372" s="2">
        <v>7751.52</v>
      </c>
      <c r="S372" s="2">
        <v>6864.11</v>
      </c>
      <c r="T372" s="2">
        <v>342401</v>
      </c>
      <c r="U372" s="2">
        <v>384380.64</v>
      </c>
      <c r="V372" s="2">
        <v>118972.18</v>
      </c>
    </row>
    <row r="373" spans="1:22" ht="15" hidden="1">
      <c r="A373" s="3">
        <v>80101</v>
      </c>
      <c r="B373" s="3"/>
      <c r="C373" s="5" t="s">
        <v>25</v>
      </c>
      <c r="D373" s="6">
        <v>449997</v>
      </c>
      <c r="E373" s="6"/>
      <c r="F373" s="6">
        <v>130864.47</v>
      </c>
      <c r="G373" s="6">
        <f t="shared" si="15"/>
        <v>29.08118720791472</v>
      </c>
      <c r="H373" s="6" t="e">
        <f t="shared" si="16"/>
        <v>#DIV/0!</v>
      </c>
      <c r="I373" s="6">
        <v>361971</v>
      </c>
      <c r="J373" s="6">
        <v>409884.8</v>
      </c>
      <c r="K373" s="6">
        <v>144149.71</v>
      </c>
      <c r="L373" s="6">
        <f t="shared" si="17"/>
        <v>35.16834730148569</v>
      </c>
      <c r="Q373" s="2">
        <v>0</v>
      </c>
      <c r="R373" s="2">
        <v>111003.7</v>
      </c>
      <c r="S373" s="2">
        <v>33146.01</v>
      </c>
      <c r="T373" s="2">
        <v>811968</v>
      </c>
      <c r="U373" s="2">
        <v>859881.8</v>
      </c>
      <c r="V373" s="2">
        <v>275014.18</v>
      </c>
    </row>
    <row r="374" spans="1:22" ht="15" hidden="1">
      <c r="A374" s="3">
        <v>80101</v>
      </c>
      <c r="B374" s="3"/>
      <c r="C374" s="5" t="s">
        <v>27</v>
      </c>
      <c r="D374" s="6">
        <v>25410</v>
      </c>
      <c r="E374" s="6"/>
      <c r="F374" s="6">
        <v>3421.72</v>
      </c>
      <c r="G374" s="6">
        <f t="shared" si="15"/>
        <v>13.466036993309718</v>
      </c>
      <c r="H374" s="6" t="e">
        <f t="shared" si="16"/>
        <v>#DIV/0!</v>
      </c>
      <c r="I374" s="6">
        <v>18440</v>
      </c>
      <c r="J374" s="6">
        <v>24862.64</v>
      </c>
      <c r="K374" s="6">
        <v>18964.66</v>
      </c>
      <c r="L374" s="6">
        <f t="shared" si="17"/>
        <v>76.27774041694687</v>
      </c>
      <c r="Q374" s="2">
        <v>0</v>
      </c>
      <c r="R374" s="2">
        <v>16451.64</v>
      </c>
      <c r="S374" s="2">
        <v>2513.02</v>
      </c>
      <c r="T374" s="2">
        <v>43850</v>
      </c>
      <c r="U374" s="2">
        <v>50272.64</v>
      </c>
      <c r="V374" s="2">
        <v>22386.38</v>
      </c>
    </row>
    <row r="375" spans="1:22" ht="30" hidden="1">
      <c r="A375" s="3">
        <v>80101</v>
      </c>
      <c r="B375" s="3"/>
      <c r="C375" s="5" t="s">
        <v>29</v>
      </c>
      <c r="D375" s="6">
        <v>16620219</v>
      </c>
      <c r="E375" s="6"/>
      <c r="F375" s="6">
        <v>7719847.36</v>
      </c>
      <c r="G375" s="6">
        <f t="shared" si="15"/>
        <v>46.44852970950624</v>
      </c>
      <c r="H375" s="6" t="e">
        <f t="shared" si="16"/>
        <v>#DIV/0!</v>
      </c>
      <c r="I375" s="6">
        <v>130055</v>
      </c>
      <c r="J375" s="6">
        <v>194519.84</v>
      </c>
      <c r="K375" s="6">
        <v>53212.65</v>
      </c>
      <c r="L375" s="6">
        <f t="shared" si="17"/>
        <v>27.355898503720756</v>
      </c>
      <c r="Q375" s="2">
        <v>0</v>
      </c>
      <c r="R375" s="2">
        <v>30897.18</v>
      </c>
      <c r="S375" s="2">
        <v>22315.47</v>
      </c>
      <c r="T375" s="2">
        <v>16750274</v>
      </c>
      <c r="U375" s="2">
        <v>16814738.84</v>
      </c>
      <c r="V375" s="2">
        <v>7773060.01</v>
      </c>
    </row>
    <row r="376" spans="1:22" ht="15" hidden="1">
      <c r="A376" s="3">
        <v>80101</v>
      </c>
      <c r="B376" s="3"/>
      <c r="C376" s="5" t="s">
        <v>31</v>
      </c>
      <c r="D376" s="6">
        <v>8535176</v>
      </c>
      <c r="E376" s="6"/>
      <c r="F376" s="6">
        <v>4966787.86</v>
      </c>
      <c r="G376" s="6">
        <f t="shared" si="15"/>
        <v>58.191979403822494</v>
      </c>
      <c r="H376" s="6" t="e">
        <f t="shared" si="16"/>
        <v>#DIV/0!</v>
      </c>
      <c r="I376" s="6">
        <v>47638</v>
      </c>
      <c r="J376" s="6">
        <v>48738</v>
      </c>
      <c r="K376" s="6">
        <v>2171.7</v>
      </c>
      <c r="L376" s="6">
        <f t="shared" si="17"/>
        <v>4.455866059337683</v>
      </c>
      <c r="Q376" s="2">
        <v>0</v>
      </c>
      <c r="R376" s="2">
        <v>2171.7</v>
      </c>
      <c r="S376" s="2">
        <v>0</v>
      </c>
      <c r="T376" s="2">
        <v>8582814</v>
      </c>
      <c r="U376" s="2">
        <v>8583914</v>
      </c>
      <c r="V376" s="2">
        <v>4968959.56</v>
      </c>
    </row>
    <row r="377" spans="1:22" ht="30" hidden="1">
      <c r="A377" s="3">
        <v>80101</v>
      </c>
      <c r="B377" s="3"/>
      <c r="C377" s="5" t="s">
        <v>33</v>
      </c>
      <c r="D377" s="6">
        <v>2118578</v>
      </c>
      <c r="E377" s="6"/>
      <c r="F377" s="6">
        <v>616892.07</v>
      </c>
      <c r="G377" s="6">
        <f t="shared" si="15"/>
        <v>29.11821372637684</v>
      </c>
      <c r="H377" s="6" t="e">
        <f t="shared" si="16"/>
        <v>#DIV/0!</v>
      </c>
      <c r="I377" s="6">
        <v>28297</v>
      </c>
      <c r="J377" s="6">
        <v>35353.27</v>
      </c>
      <c r="K377" s="6">
        <v>10881.97</v>
      </c>
      <c r="L377" s="6">
        <f t="shared" si="17"/>
        <v>30.78066045941436</v>
      </c>
      <c r="Q377" s="2">
        <v>0</v>
      </c>
      <c r="R377" s="2">
        <v>10881.97</v>
      </c>
      <c r="S377" s="2">
        <v>0</v>
      </c>
      <c r="T377" s="2">
        <v>2146875</v>
      </c>
      <c r="U377" s="2">
        <v>2153931.27</v>
      </c>
      <c r="V377" s="2">
        <v>627774.04</v>
      </c>
    </row>
    <row r="378" spans="1:22" ht="15" hidden="1">
      <c r="A378" s="3">
        <v>80101</v>
      </c>
      <c r="B378" s="3"/>
      <c r="C378" s="5" t="s">
        <v>35</v>
      </c>
      <c r="D378" s="6">
        <v>4674267</v>
      </c>
      <c r="E378" s="6"/>
      <c r="F378" s="6">
        <v>1548085.14</v>
      </c>
      <c r="G378" s="6">
        <f t="shared" si="15"/>
        <v>33.119313466689</v>
      </c>
      <c r="H378" s="6" t="e">
        <f t="shared" si="16"/>
        <v>#DIV/0!</v>
      </c>
      <c r="I378" s="6">
        <v>36187</v>
      </c>
      <c r="J378" s="6">
        <v>51108</v>
      </c>
      <c r="K378" s="6">
        <v>17868.8</v>
      </c>
      <c r="L378" s="6">
        <f t="shared" si="17"/>
        <v>34.96282382405885</v>
      </c>
      <c r="Q378" s="2">
        <v>0</v>
      </c>
      <c r="R378" s="2">
        <v>8892.74</v>
      </c>
      <c r="S378" s="2">
        <v>8976.06</v>
      </c>
      <c r="T378" s="2">
        <v>4710454</v>
      </c>
      <c r="U378" s="2">
        <v>4725375</v>
      </c>
      <c r="V378" s="2">
        <v>1565953.94</v>
      </c>
    </row>
    <row r="379" spans="1:22" ht="15" hidden="1">
      <c r="A379" s="3">
        <v>80101</v>
      </c>
      <c r="B379" s="3"/>
      <c r="C379" s="5" t="s">
        <v>57</v>
      </c>
      <c r="D379" s="6">
        <v>987223</v>
      </c>
      <c r="E379" s="6"/>
      <c r="F379" s="6">
        <v>516911.13</v>
      </c>
      <c r="G379" s="6">
        <f t="shared" si="15"/>
        <v>52.36011823063279</v>
      </c>
      <c r="H379" s="6" t="e">
        <f t="shared" si="16"/>
        <v>#DIV/0!</v>
      </c>
      <c r="I379" s="6">
        <v>8272</v>
      </c>
      <c r="J379" s="6">
        <v>12835</v>
      </c>
      <c r="K379" s="6">
        <v>0</v>
      </c>
      <c r="L379" s="6">
        <f t="shared" si="17"/>
        <v>0</v>
      </c>
      <c r="Q379" s="2">
        <v>0</v>
      </c>
      <c r="R379" s="2">
        <v>0</v>
      </c>
      <c r="S379" s="2">
        <v>0</v>
      </c>
      <c r="T379" s="2">
        <v>995495</v>
      </c>
      <c r="U379" s="2">
        <v>1000058</v>
      </c>
      <c r="V379" s="2">
        <v>516911.13</v>
      </c>
    </row>
    <row r="380" spans="1:22" ht="15" hidden="1">
      <c r="A380" s="3">
        <v>80101</v>
      </c>
      <c r="B380" s="3"/>
      <c r="C380" s="5" t="s">
        <v>37</v>
      </c>
      <c r="D380" s="6">
        <v>304975</v>
      </c>
      <c r="E380" s="6"/>
      <c r="F380" s="6">
        <v>71171.16</v>
      </c>
      <c r="G380" s="6">
        <f t="shared" si="15"/>
        <v>23.336719403229775</v>
      </c>
      <c r="H380" s="6" t="e">
        <f t="shared" si="16"/>
        <v>#DIV/0!</v>
      </c>
      <c r="I380" s="6">
        <v>9661</v>
      </c>
      <c r="J380" s="6">
        <v>46485.57</v>
      </c>
      <c r="K380" s="6">
        <v>22290.18</v>
      </c>
      <c r="L380" s="6">
        <f t="shared" si="17"/>
        <v>47.95075116858845</v>
      </c>
      <c r="Q380" s="2">
        <v>0</v>
      </c>
      <c r="R380" s="2">
        <v>8950.77</v>
      </c>
      <c r="S380" s="2">
        <v>13339.41</v>
      </c>
      <c r="T380" s="2">
        <v>314636</v>
      </c>
      <c r="U380" s="2">
        <v>351460.57</v>
      </c>
      <c r="V380" s="2">
        <v>93461.34</v>
      </c>
    </row>
    <row r="381" spans="1:22" ht="30" hidden="1">
      <c r="A381" s="3">
        <v>80101</v>
      </c>
      <c r="B381" s="3"/>
      <c r="C381" s="5" t="s">
        <v>39</v>
      </c>
      <c r="D381" s="6">
        <v>0</v>
      </c>
      <c r="E381" s="6"/>
      <c r="F381" s="6">
        <v>0</v>
      </c>
      <c r="G381" s="6" t="e">
        <f t="shared" si="15"/>
        <v>#DIV/0!</v>
      </c>
      <c r="H381" s="6" t="e">
        <f t="shared" si="16"/>
        <v>#DIV/0!</v>
      </c>
      <c r="I381" s="6">
        <v>13294</v>
      </c>
      <c r="J381" s="6">
        <v>16955</v>
      </c>
      <c r="K381" s="6">
        <v>8225.62</v>
      </c>
      <c r="L381" s="6">
        <f t="shared" si="17"/>
        <v>48.514420524918904</v>
      </c>
      <c r="Q381" s="2">
        <v>0</v>
      </c>
      <c r="R381" s="2">
        <v>4594.7</v>
      </c>
      <c r="S381" s="2">
        <v>3630.92</v>
      </c>
      <c r="T381" s="2">
        <v>13294</v>
      </c>
      <c r="U381" s="2">
        <v>16955</v>
      </c>
      <c r="V381" s="2">
        <v>8225.62</v>
      </c>
    </row>
    <row r="382" spans="1:22" ht="45" hidden="1">
      <c r="A382" s="3">
        <v>80101</v>
      </c>
      <c r="B382" s="3"/>
      <c r="C382" s="5" t="s">
        <v>41</v>
      </c>
      <c r="D382" s="6">
        <v>0</v>
      </c>
      <c r="E382" s="6"/>
      <c r="F382" s="6">
        <v>0</v>
      </c>
      <c r="G382" s="6" t="e">
        <f t="shared" si="15"/>
        <v>#DIV/0!</v>
      </c>
      <c r="H382" s="6" t="e">
        <f t="shared" si="16"/>
        <v>#DIV/0!</v>
      </c>
      <c r="I382" s="6">
        <v>13294</v>
      </c>
      <c r="J382" s="6">
        <v>16955</v>
      </c>
      <c r="K382" s="6">
        <v>8225.62</v>
      </c>
      <c r="L382" s="6">
        <f t="shared" si="17"/>
        <v>48.514420524918904</v>
      </c>
      <c r="Q382" s="2">
        <v>0</v>
      </c>
      <c r="R382" s="2">
        <v>4594.7</v>
      </c>
      <c r="S382" s="2">
        <v>3630.92</v>
      </c>
      <c r="T382" s="2">
        <v>13294</v>
      </c>
      <c r="U382" s="2">
        <v>16955</v>
      </c>
      <c r="V382" s="2">
        <v>8225.62</v>
      </c>
    </row>
    <row r="383" spans="1:22" ht="15" hidden="1">
      <c r="A383" s="3">
        <v>80101</v>
      </c>
      <c r="B383" s="3"/>
      <c r="C383" s="5" t="s">
        <v>61</v>
      </c>
      <c r="D383" s="6">
        <v>759182</v>
      </c>
      <c r="E383" s="6"/>
      <c r="F383" s="6">
        <v>194368.02</v>
      </c>
      <c r="G383" s="6">
        <f t="shared" si="15"/>
        <v>25.60229562871617</v>
      </c>
      <c r="H383" s="6" t="e">
        <f t="shared" si="16"/>
        <v>#DIV/0!</v>
      </c>
      <c r="I383" s="6">
        <v>1200</v>
      </c>
      <c r="J383" s="6">
        <v>5928.1</v>
      </c>
      <c r="K383" s="6">
        <v>4027.9</v>
      </c>
      <c r="L383" s="6">
        <f t="shared" si="17"/>
        <v>67.94588485349438</v>
      </c>
      <c r="Q383" s="2">
        <v>0</v>
      </c>
      <c r="R383" s="2">
        <v>3988.8</v>
      </c>
      <c r="S383" s="2">
        <v>39.1</v>
      </c>
      <c r="T383" s="2">
        <v>760382</v>
      </c>
      <c r="U383" s="2">
        <v>765110.1</v>
      </c>
      <c r="V383" s="2">
        <v>198395.92</v>
      </c>
    </row>
    <row r="384" spans="1:22" ht="15" hidden="1">
      <c r="A384" s="3">
        <v>80101</v>
      </c>
      <c r="B384" s="3"/>
      <c r="C384" s="5" t="s">
        <v>63</v>
      </c>
      <c r="D384" s="6">
        <v>759182</v>
      </c>
      <c r="E384" s="6"/>
      <c r="F384" s="6">
        <v>194368.02</v>
      </c>
      <c r="G384" s="6">
        <f t="shared" si="15"/>
        <v>25.60229562871617</v>
      </c>
      <c r="H384" s="6" t="e">
        <f t="shared" si="16"/>
        <v>#DIV/0!</v>
      </c>
      <c r="I384" s="6">
        <v>1200</v>
      </c>
      <c r="J384" s="6">
        <v>5928.1</v>
      </c>
      <c r="K384" s="6">
        <v>4027.9</v>
      </c>
      <c r="L384" s="6">
        <f t="shared" si="17"/>
        <v>67.94588485349438</v>
      </c>
      <c r="Q384" s="2">
        <v>0</v>
      </c>
      <c r="R384" s="2">
        <v>3988.8</v>
      </c>
      <c r="S384" s="2">
        <v>39.1</v>
      </c>
      <c r="T384" s="2">
        <v>760382</v>
      </c>
      <c r="U384" s="2">
        <v>765110.1</v>
      </c>
      <c r="V384" s="2">
        <v>198395.92</v>
      </c>
    </row>
    <row r="385" spans="1:22" ht="15" hidden="1">
      <c r="A385" s="3">
        <v>80101</v>
      </c>
      <c r="B385" s="3"/>
      <c r="C385" s="5" t="s">
        <v>85</v>
      </c>
      <c r="D385" s="6">
        <v>665382</v>
      </c>
      <c r="E385" s="6"/>
      <c r="F385" s="6">
        <v>176424.52</v>
      </c>
      <c r="G385" s="6">
        <f t="shared" si="15"/>
        <v>26.514771965577665</v>
      </c>
      <c r="H385" s="6" t="e">
        <f t="shared" si="16"/>
        <v>#DIV/0!</v>
      </c>
      <c r="I385" s="6">
        <v>0</v>
      </c>
      <c r="J385" s="6">
        <v>0</v>
      </c>
      <c r="K385" s="6">
        <v>0</v>
      </c>
      <c r="L385" s="6" t="e">
        <f t="shared" si="17"/>
        <v>#DIV/0!</v>
      </c>
      <c r="Q385" s="2">
        <v>0</v>
      </c>
      <c r="R385" s="2">
        <v>0</v>
      </c>
      <c r="S385" s="2">
        <v>0</v>
      </c>
      <c r="T385" s="2">
        <v>665382</v>
      </c>
      <c r="U385" s="2">
        <v>665382</v>
      </c>
      <c r="V385" s="2">
        <v>176424.52</v>
      </c>
    </row>
    <row r="386" spans="1:22" ht="15" hidden="1">
      <c r="A386" s="3">
        <v>80101</v>
      </c>
      <c r="B386" s="3"/>
      <c r="C386" s="5" t="s">
        <v>65</v>
      </c>
      <c r="D386" s="6">
        <v>93800</v>
      </c>
      <c r="E386" s="6"/>
      <c r="F386" s="6">
        <v>17943.5</v>
      </c>
      <c r="G386" s="6">
        <f t="shared" si="15"/>
        <v>19.129530916844352</v>
      </c>
      <c r="H386" s="6" t="e">
        <f t="shared" si="16"/>
        <v>#DIV/0!</v>
      </c>
      <c r="I386" s="6">
        <v>1200</v>
      </c>
      <c r="J386" s="6">
        <v>5928.1</v>
      </c>
      <c r="K386" s="6">
        <v>4027.9</v>
      </c>
      <c r="L386" s="6">
        <f t="shared" si="17"/>
        <v>67.94588485349438</v>
      </c>
      <c r="Q386" s="2">
        <v>0</v>
      </c>
      <c r="R386" s="2">
        <v>3988.8</v>
      </c>
      <c r="S386" s="2">
        <v>39.1</v>
      </c>
      <c r="T386" s="2">
        <v>95000</v>
      </c>
      <c r="U386" s="2">
        <v>99728.1</v>
      </c>
      <c r="V386" s="2">
        <v>21971.4</v>
      </c>
    </row>
    <row r="387" spans="1:22" ht="15" hidden="1">
      <c r="A387" s="3">
        <v>80101</v>
      </c>
      <c r="B387" s="3"/>
      <c r="C387" s="5" t="s">
        <v>43</v>
      </c>
      <c r="D387" s="6">
        <v>0</v>
      </c>
      <c r="E387" s="6"/>
      <c r="F387" s="6">
        <v>0</v>
      </c>
      <c r="G387" s="6" t="e">
        <f t="shared" si="15"/>
        <v>#DIV/0!</v>
      </c>
      <c r="H387" s="6" t="e">
        <f t="shared" si="16"/>
        <v>#DIV/0!</v>
      </c>
      <c r="I387" s="6">
        <v>274338</v>
      </c>
      <c r="J387" s="6">
        <v>557528.24</v>
      </c>
      <c r="K387" s="6">
        <v>241929.97</v>
      </c>
      <c r="L387" s="6">
        <f t="shared" si="17"/>
        <v>43.39331223831819</v>
      </c>
      <c r="Q387" s="2">
        <v>0</v>
      </c>
      <c r="R387" s="2">
        <v>1776</v>
      </c>
      <c r="S387" s="2">
        <v>240153.97</v>
      </c>
      <c r="T387" s="2">
        <v>274338</v>
      </c>
      <c r="U387" s="2">
        <v>557528.24</v>
      </c>
      <c r="V387" s="2">
        <v>241929.97</v>
      </c>
    </row>
    <row r="388" spans="1:22" ht="15" hidden="1">
      <c r="A388" s="3">
        <v>80101</v>
      </c>
      <c r="B388" s="3"/>
      <c r="C388" s="5" t="s">
        <v>45</v>
      </c>
      <c r="D388" s="6">
        <v>0</v>
      </c>
      <c r="E388" s="6"/>
      <c r="F388" s="6">
        <v>0</v>
      </c>
      <c r="G388" s="6" t="e">
        <f t="shared" si="15"/>
        <v>#DIV/0!</v>
      </c>
      <c r="H388" s="6" t="e">
        <f t="shared" si="16"/>
        <v>#DIV/0!</v>
      </c>
      <c r="I388" s="6">
        <v>274338</v>
      </c>
      <c r="J388" s="6">
        <v>557528.24</v>
      </c>
      <c r="K388" s="6">
        <v>241929.97</v>
      </c>
      <c r="L388" s="6">
        <f t="shared" si="17"/>
        <v>43.39331223831819</v>
      </c>
      <c r="Q388" s="2">
        <v>0</v>
      </c>
      <c r="R388" s="2">
        <v>1776</v>
      </c>
      <c r="S388" s="2">
        <v>240153.97</v>
      </c>
      <c r="T388" s="2">
        <v>274338</v>
      </c>
      <c r="U388" s="2">
        <v>557528.24</v>
      </c>
      <c r="V388" s="2">
        <v>241929.97</v>
      </c>
    </row>
    <row r="389" spans="1:22" ht="30" hidden="1">
      <c r="A389" s="3">
        <v>80101</v>
      </c>
      <c r="B389" s="3"/>
      <c r="C389" s="5" t="s">
        <v>47</v>
      </c>
      <c r="D389" s="6">
        <v>0</v>
      </c>
      <c r="E389" s="6"/>
      <c r="F389" s="6">
        <v>0</v>
      </c>
      <c r="G389" s="6" t="e">
        <f t="shared" si="15"/>
        <v>#DIV/0!</v>
      </c>
      <c r="H389" s="6" t="e">
        <f t="shared" si="16"/>
        <v>#DIV/0!</v>
      </c>
      <c r="I389" s="6">
        <v>269338</v>
      </c>
      <c r="J389" s="6">
        <v>526258.24</v>
      </c>
      <c r="K389" s="6">
        <v>234274.29</v>
      </c>
      <c r="L389" s="6">
        <f t="shared" si="17"/>
        <v>44.51698276496345</v>
      </c>
      <c r="Q389" s="2">
        <v>0</v>
      </c>
      <c r="R389" s="2">
        <v>1776</v>
      </c>
      <c r="S389" s="2">
        <v>232498.29</v>
      </c>
      <c r="T389" s="2">
        <v>269338</v>
      </c>
      <c r="U389" s="2">
        <v>526258.24</v>
      </c>
      <c r="V389" s="2">
        <v>234274.29</v>
      </c>
    </row>
    <row r="390" spans="1:22" ht="15" hidden="1">
      <c r="A390" s="3">
        <v>80101</v>
      </c>
      <c r="B390" s="3"/>
      <c r="C390" s="5" t="s">
        <v>67</v>
      </c>
      <c r="D390" s="6">
        <v>0</v>
      </c>
      <c r="E390" s="6"/>
      <c r="F390" s="6">
        <v>0</v>
      </c>
      <c r="G390" s="6" t="e">
        <f t="shared" si="15"/>
        <v>#DIV/0!</v>
      </c>
      <c r="H390" s="6" t="e">
        <f t="shared" si="16"/>
        <v>#DIV/0!</v>
      </c>
      <c r="I390" s="6">
        <v>5000</v>
      </c>
      <c r="J390" s="6">
        <v>31270</v>
      </c>
      <c r="K390" s="6">
        <v>7655.68</v>
      </c>
      <c r="L390" s="6">
        <f t="shared" si="17"/>
        <v>24.48250719539495</v>
      </c>
      <c r="Q390" s="2">
        <v>0</v>
      </c>
      <c r="R390" s="2">
        <v>0</v>
      </c>
      <c r="S390" s="2">
        <v>7655.68</v>
      </c>
      <c r="T390" s="2">
        <v>5000</v>
      </c>
      <c r="U390" s="2">
        <v>31270</v>
      </c>
      <c r="V390" s="2">
        <v>7655.68</v>
      </c>
    </row>
    <row r="391" spans="1:22" ht="15" hidden="1">
      <c r="A391" s="3">
        <v>80101</v>
      </c>
      <c r="B391" s="3"/>
      <c r="C391" s="5" t="s">
        <v>69</v>
      </c>
      <c r="D391" s="6">
        <v>0</v>
      </c>
      <c r="E391" s="6"/>
      <c r="F391" s="6">
        <v>0</v>
      </c>
      <c r="G391" s="6" t="e">
        <f aca="true" t="shared" si="18" ref="G391:G454">F391/D391*100</f>
        <v>#DIV/0!</v>
      </c>
      <c r="H391" s="6" t="e">
        <f aca="true" t="shared" si="19" ref="H391:H454">F391/E391*100</f>
        <v>#DIV/0!</v>
      </c>
      <c r="I391" s="6">
        <v>5000</v>
      </c>
      <c r="J391" s="6">
        <v>31270</v>
      </c>
      <c r="K391" s="6">
        <v>7655.68</v>
      </c>
      <c r="L391" s="6">
        <f aca="true" t="shared" si="20" ref="L391:L454">K391/J391*100</f>
        <v>24.48250719539495</v>
      </c>
      <c r="Q391" s="2">
        <v>0</v>
      </c>
      <c r="R391" s="2">
        <v>0</v>
      </c>
      <c r="S391" s="2">
        <v>7655.68</v>
      </c>
      <c r="T391" s="2">
        <v>5000</v>
      </c>
      <c r="U391" s="2">
        <v>31270</v>
      </c>
      <c r="V391" s="2">
        <v>7655.68</v>
      </c>
    </row>
    <row r="392" spans="1:22" ht="15" hidden="1">
      <c r="A392" s="3">
        <v>80203</v>
      </c>
      <c r="B392" s="3"/>
      <c r="C392" s="5" t="s">
        <v>87</v>
      </c>
      <c r="D392" s="6">
        <v>29352851</v>
      </c>
      <c r="E392" s="6"/>
      <c r="F392" s="6">
        <v>7405737.08</v>
      </c>
      <c r="G392" s="6">
        <f t="shared" si="18"/>
        <v>25.2300435143421</v>
      </c>
      <c r="H392" s="6" t="e">
        <f t="shared" si="19"/>
        <v>#DIV/0!</v>
      </c>
      <c r="I392" s="6">
        <v>450754</v>
      </c>
      <c r="J392" s="6">
        <v>1546035.15</v>
      </c>
      <c r="K392" s="6">
        <v>1225357.37</v>
      </c>
      <c r="L392" s="6">
        <f t="shared" si="20"/>
        <v>79.25805373829957</v>
      </c>
      <c r="Q392" s="2">
        <v>0</v>
      </c>
      <c r="R392" s="2">
        <v>40067.93</v>
      </c>
      <c r="S392" s="2">
        <v>1185289.44</v>
      </c>
      <c r="T392" s="2">
        <v>29803605</v>
      </c>
      <c r="U392" s="2">
        <v>30898886.15</v>
      </c>
      <c r="V392" s="2">
        <v>8631094.45</v>
      </c>
    </row>
    <row r="393" spans="1:22" ht="15" hidden="1">
      <c r="A393" s="3">
        <v>80203</v>
      </c>
      <c r="B393" s="3"/>
      <c r="C393" s="5" t="s">
        <v>3</v>
      </c>
      <c r="D393" s="6">
        <v>29352851</v>
      </c>
      <c r="E393" s="6"/>
      <c r="F393" s="6">
        <v>7405737.08</v>
      </c>
      <c r="G393" s="6">
        <f t="shared" si="18"/>
        <v>25.2300435143421</v>
      </c>
      <c r="H393" s="6" t="e">
        <f t="shared" si="19"/>
        <v>#DIV/0!</v>
      </c>
      <c r="I393" s="6">
        <v>446754</v>
      </c>
      <c r="J393" s="6">
        <v>1200750.79</v>
      </c>
      <c r="K393" s="6">
        <v>884073.08</v>
      </c>
      <c r="L393" s="6">
        <f t="shared" si="20"/>
        <v>73.62669151356543</v>
      </c>
      <c r="Q393" s="2">
        <v>0</v>
      </c>
      <c r="R393" s="2">
        <v>40067.93</v>
      </c>
      <c r="S393" s="2">
        <v>844005.15</v>
      </c>
      <c r="T393" s="2">
        <v>29799605</v>
      </c>
      <c r="U393" s="2">
        <v>30553601.79</v>
      </c>
      <c r="V393" s="2">
        <v>8289810.16</v>
      </c>
    </row>
    <row r="394" spans="1:22" ht="15" hidden="1">
      <c r="A394" s="3">
        <v>80203</v>
      </c>
      <c r="B394" s="3"/>
      <c r="C394" s="5" t="s">
        <v>5</v>
      </c>
      <c r="D394" s="6">
        <v>29352851</v>
      </c>
      <c r="E394" s="6"/>
      <c r="F394" s="6">
        <v>7405737.08</v>
      </c>
      <c r="G394" s="6">
        <f t="shared" si="18"/>
        <v>25.2300435143421</v>
      </c>
      <c r="H394" s="6" t="e">
        <f t="shared" si="19"/>
        <v>#DIV/0!</v>
      </c>
      <c r="I394" s="6">
        <v>446654</v>
      </c>
      <c r="J394" s="6">
        <v>1199978.79</v>
      </c>
      <c r="K394" s="6">
        <v>883401.08</v>
      </c>
      <c r="L394" s="6">
        <f t="shared" si="20"/>
        <v>73.61805786583943</v>
      </c>
      <c r="Q394" s="2">
        <v>0</v>
      </c>
      <c r="R394" s="2">
        <v>39635.93</v>
      </c>
      <c r="S394" s="2">
        <v>843765.15</v>
      </c>
      <c r="T394" s="2">
        <v>29799505</v>
      </c>
      <c r="U394" s="2">
        <v>30552829.79</v>
      </c>
      <c r="V394" s="2">
        <v>8289138.16</v>
      </c>
    </row>
    <row r="395" spans="1:22" ht="30" hidden="1">
      <c r="A395" s="3">
        <v>80203</v>
      </c>
      <c r="B395" s="3"/>
      <c r="C395" s="5" t="s">
        <v>7</v>
      </c>
      <c r="D395" s="6">
        <v>18367473</v>
      </c>
      <c r="E395" s="6"/>
      <c r="F395" s="6">
        <v>4211306.16</v>
      </c>
      <c r="G395" s="6">
        <f t="shared" si="18"/>
        <v>22.928065063713447</v>
      </c>
      <c r="H395" s="6" t="e">
        <f t="shared" si="19"/>
        <v>#DIV/0!</v>
      </c>
      <c r="I395" s="6">
        <v>12648</v>
      </c>
      <c r="J395" s="6">
        <v>12648</v>
      </c>
      <c r="K395" s="6">
        <v>970.25</v>
      </c>
      <c r="L395" s="6">
        <f t="shared" si="20"/>
        <v>7.67117330803289</v>
      </c>
      <c r="Q395" s="2">
        <v>0</v>
      </c>
      <c r="R395" s="2">
        <v>0</v>
      </c>
      <c r="S395" s="2">
        <v>970.25</v>
      </c>
      <c r="T395" s="2">
        <v>18380121</v>
      </c>
      <c r="U395" s="2">
        <v>18380121</v>
      </c>
      <c r="V395" s="2">
        <v>4212276.41</v>
      </c>
    </row>
    <row r="396" spans="1:22" ht="15" hidden="1">
      <c r="A396" s="3">
        <v>80203</v>
      </c>
      <c r="B396" s="3"/>
      <c r="C396" s="5" t="s">
        <v>9</v>
      </c>
      <c r="D396" s="6">
        <v>18367473</v>
      </c>
      <c r="E396" s="6"/>
      <c r="F396" s="6">
        <v>4211306.16</v>
      </c>
      <c r="G396" s="6">
        <f t="shared" si="18"/>
        <v>22.928065063713447</v>
      </c>
      <c r="H396" s="6" t="e">
        <f t="shared" si="19"/>
        <v>#DIV/0!</v>
      </c>
      <c r="I396" s="6">
        <v>12648</v>
      </c>
      <c r="J396" s="6">
        <v>12648</v>
      </c>
      <c r="K396" s="6">
        <v>970.25</v>
      </c>
      <c r="L396" s="6">
        <f t="shared" si="20"/>
        <v>7.67117330803289</v>
      </c>
      <c r="Q396" s="2">
        <v>0</v>
      </c>
      <c r="R396" s="2">
        <v>0</v>
      </c>
      <c r="S396" s="2">
        <v>970.25</v>
      </c>
      <c r="T396" s="2">
        <v>18380121</v>
      </c>
      <c r="U396" s="2">
        <v>18380121</v>
      </c>
      <c r="V396" s="2">
        <v>4212276.41</v>
      </c>
    </row>
    <row r="397" spans="1:22" ht="15" hidden="1">
      <c r="A397" s="3">
        <v>80203</v>
      </c>
      <c r="B397" s="3"/>
      <c r="C397" s="5" t="s">
        <v>11</v>
      </c>
      <c r="D397" s="6">
        <v>6616460</v>
      </c>
      <c r="E397" s="6"/>
      <c r="F397" s="6">
        <v>1520267.01</v>
      </c>
      <c r="G397" s="6">
        <f t="shared" si="18"/>
        <v>22.97704527798853</v>
      </c>
      <c r="H397" s="6" t="e">
        <f t="shared" si="19"/>
        <v>#DIV/0!</v>
      </c>
      <c r="I397" s="6">
        <v>4579</v>
      </c>
      <c r="J397" s="6">
        <v>4579</v>
      </c>
      <c r="K397" s="6">
        <v>353.17</v>
      </c>
      <c r="L397" s="6">
        <f t="shared" si="20"/>
        <v>7.712819392880542</v>
      </c>
      <c r="Q397" s="2">
        <v>0</v>
      </c>
      <c r="R397" s="2">
        <v>0</v>
      </c>
      <c r="S397" s="2">
        <v>353.17</v>
      </c>
      <c r="T397" s="2">
        <v>6621039</v>
      </c>
      <c r="U397" s="2">
        <v>6621039</v>
      </c>
      <c r="V397" s="2">
        <v>1520620.18</v>
      </c>
    </row>
    <row r="398" spans="1:22" ht="45" hidden="1">
      <c r="A398" s="3">
        <v>80203</v>
      </c>
      <c r="B398" s="3"/>
      <c r="C398" s="5" t="s">
        <v>13</v>
      </c>
      <c r="D398" s="6">
        <v>1123405</v>
      </c>
      <c r="E398" s="6"/>
      <c r="F398" s="6">
        <v>277268.62</v>
      </c>
      <c r="G398" s="6">
        <f t="shared" si="18"/>
        <v>24.681091859124717</v>
      </c>
      <c r="H398" s="6" t="e">
        <f t="shared" si="19"/>
        <v>#DIV/0!</v>
      </c>
      <c r="I398" s="6">
        <v>429317</v>
      </c>
      <c r="J398" s="6">
        <v>1175883.04</v>
      </c>
      <c r="K398" s="6">
        <v>875322.05</v>
      </c>
      <c r="L398" s="6">
        <f t="shared" si="20"/>
        <v>74.43955055257877</v>
      </c>
      <c r="Q398" s="2">
        <v>0</v>
      </c>
      <c r="R398" s="2">
        <v>35263.19</v>
      </c>
      <c r="S398" s="2">
        <v>840058.86</v>
      </c>
      <c r="T398" s="2">
        <v>1552722</v>
      </c>
      <c r="U398" s="2">
        <v>2299288.04</v>
      </c>
      <c r="V398" s="2">
        <v>1152590.67</v>
      </c>
    </row>
    <row r="399" spans="1:22" ht="30" hidden="1">
      <c r="A399" s="3">
        <v>80203</v>
      </c>
      <c r="B399" s="3"/>
      <c r="C399" s="5" t="s">
        <v>15</v>
      </c>
      <c r="D399" s="6">
        <v>23621</v>
      </c>
      <c r="E399" s="6"/>
      <c r="F399" s="6">
        <v>8441.09</v>
      </c>
      <c r="G399" s="6">
        <f t="shared" si="18"/>
        <v>35.73553194191609</v>
      </c>
      <c r="H399" s="6" t="e">
        <f t="shared" si="19"/>
        <v>#DIV/0!</v>
      </c>
      <c r="I399" s="6">
        <v>95767</v>
      </c>
      <c r="J399" s="6">
        <v>179627.96</v>
      </c>
      <c r="K399" s="6">
        <v>115823.98</v>
      </c>
      <c r="L399" s="6">
        <f t="shared" si="20"/>
        <v>64.47992840312833</v>
      </c>
      <c r="Q399" s="2">
        <v>0</v>
      </c>
      <c r="R399" s="2">
        <v>6797.52</v>
      </c>
      <c r="S399" s="2">
        <v>109026.46</v>
      </c>
      <c r="T399" s="2">
        <v>119388</v>
      </c>
      <c r="U399" s="2">
        <v>203248.96</v>
      </c>
      <c r="V399" s="2">
        <v>124265.07</v>
      </c>
    </row>
    <row r="400" spans="1:22" ht="30" hidden="1">
      <c r="A400" s="3">
        <v>80203</v>
      </c>
      <c r="B400" s="3"/>
      <c r="C400" s="5" t="s">
        <v>51</v>
      </c>
      <c r="D400" s="6">
        <v>490950</v>
      </c>
      <c r="E400" s="6"/>
      <c r="F400" s="6">
        <v>117387.8</v>
      </c>
      <c r="G400" s="6">
        <f t="shared" si="18"/>
        <v>23.910337101537834</v>
      </c>
      <c r="H400" s="6" t="e">
        <f t="shared" si="19"/>
        <v>#DIV/0!</v>
      </c>
      <c r="I400" s="6">
        <v>116440</v>
      </c>
      <c r="J400" s="6">
        <v>624063.35</v>
      </c>
      <c r="K400" s="6">
        <v>539429.18</v>
      </c>
      <c r="L400" s="6">
        <f t="shared" si="20"/>
        <v>86.43820855687167</v>
      </c>
      <c r="Q400" s="2">
        <v>0</v>
      </c>
      <c r="R400" s="2">
        <v>3972.31</v>
      </c>
      <c r="S400" s="2">
        <v>535456.87</v>
      </c>
      <c r="T400" s="2">
        <v>607390</v>
      </c>
      <c r="U400" s="2">
        <v>1115013.35</v>
      </c>
      <c r="V400" s="2">
        <v>656816.98</v>
      </c>
    </row>
    <row r="401" spans="1:22" ht="15" hidden="1">
      <c r="A401" s="3">
        <v>80203</v>
      </c>
      <c r="B401" s="3"/>
      <c r="C401" s="5" t="s">
        <v>53</v>
      </c>
      <c r="D401" s="6">
        <v>328401</v>
      </c>
      <c r="E401" s="6"/>
      <c r="F401" s="6">
        <v>102537.33</v>
      </c>
      <c r="G401" s="6">
        <f t="shared" si="18"/>
        <v>31.223208820923197</v>
      </c>
      <c r="H401" s="6" t="e">
        <f t="shared" si="19"/>
        <v>#DIV/0!</v>
      </c>
      <c r="I401" s="6">
        <v>28800</v>
      </c>
      <c r="J401" s="6">
        <v>61253.76</v>
      </c>
      <c r="K401" s="6">
        <v>42024.55</v>
      </c>
      <c r="L401" s="6">
        <f t="shared" si="20"/>
        <v>68.60729855603967</v>
      </c>
      <c r="Q401" s="2">
        <v>0</v>
      </c>
      <c r="R401" s="2">
        <v>0</v>
      </c>
      <c r="S401" s="2">
        <v>42024.55</v>
      </c>
      <c r="T401" s="2">
        <v>357201</v>
      </c>
      <c r="U401" s="2">
        <v>389654.76</v>
      </c>
      <c r="V401" s="2">
        <v>144561.88</v>
      </c>
    </row>
    <row r="402" spans="1:22" ht="15" hidden="1">
      <c r="A402" s="3">
        <v>80203</v>
      </c>
      <c r="B402" s="3"/>
      <c r="C402" s="5" t="s">
        <v>55</v>
      </c>
      <c r="D402" s="6">
        <v>0</v>
      </c>
      <c r="E402" s="6"/>
      <c r="F402" s="6">
        <v>0</v>
      </c>
      <c r="G402" s="6" t="e">
        <f t="shared" si="18"/>
        <v>#DIV/0!</v>
      </c>
      <c r="H402" s="6" t="e">
        <f t="shared" si="19"/>
        <v>#DIV/0!</v>
      </c>
      <c r="I402" s="6">
        <v>0</v>
      </c>
      <c r="J402" s="6">
        <v>1973</v>
      </c>
      <c r="K402" s="6">
        <v>1972.5</v>
      </c>
      <c r="L402" s="6">
        <f t="shared" si="20"/>
        <v>99.97465788139888</v>
      </c>
      <c r="Q402" s="2">
        <v>0</v>
      </c>
      <c r="R402" s="2">
        <v>0</v>
      </c>
      <c r="S402" s="2">
        <v>1972.5</v>
      </c>
      <c r="T402" s="2">
        <v>0</v>
      </c>
      <c r="U402" s="2">
        <v>1973</v>
      </c>
      <c r="V402" s="2">
        <v>1972.5</v>
      </c>
    </row>
    <row r="403" spans="1:22" ht="30" hidden="1">
      <c r="A403" s="3">
        <v>80203</v>
      </c>
      <c r="B403" s="3"/>
      <c r="C403" s="5" t="s">
        <v>17</v>
      </c>
      <c r="D403" s="6">
        <v>101282</v>
      </c>
      <c r="E403" s="6"/>
      <c r="F403" s="6">
        <v>12131.5</v>
      </c>
      <c r="G403" s="6">
        <f t="shared" si="18"/>
        <v>11.97794277364191</v>
      </c>
      <c r="H403" s="6" t="e">
        <f t="shared" si="19"/>
        <v>#DIV/0!</v>
      </c>
      <c r="I403" s="6">
        <v>27040</v>
      </c>
      <c r="J403" s="6">
        <v>47199.52</v>
      </c>
      <c r="K403" s="6">
        <v>25670</v>
      </c>
      <c r="L403" s="6">
        <f t="shared" si="20"/>
        <v>54.386146299792884</v>
      </c>
      <c r="Q403" s="2">
        <v>0</v>
      </c>
      <c r="R403" s="2">
        <v>2676.79</v>
      </c>
      <c r="S403" s="2">
        <v>22993.21</v>
      </c>
      <c r="T403" s="2">
        <v>128322</v>
      </c>
      <c r="U403" s="2">
        <v>148481.52</v>
      </c>
      <c r="V403" s="2">
        <v>37801.5</v>
      </c>
    </row>
    <row r="404" spans="1:22" ht="15" hidden="1">
      <c r="A404" s="3">
        <v>80203</v>
      </c>
      <c r="B404" s="3"/>
      <c r="C404" s="5" t="s">
        <v>19</v>
      </c>
      <c r="D404" s="6">
        <v>22400</v>
      </c>
      <c r="E404" s="6"/>
      <c r="F404" s="6">
        <v>4233.74</v>
      </c>
      <c r="G404" s="6">
        <f t="shared" si="18"/>
        <v>18.900624999999998</v>
      </c>
      <c r="H404" s="6" t="e">
        <f t="shared" si="19"/>
        <v>#DIV/0!</v>
      </c>
      <c r="I404" s="6">
        <v>0</v>
      </c>
      <c r="J404" s="6">
        <v>1110.93</v>
      </c>
      <c r="K404" s="6">
        <v>1110.17</v>
      </c>
      <c r="L404" s="6">
        <f t="shared" si="20"/>
        <v>99.93158884898239</v>
      </c>
      <c r="Q404" s="2">
        <v>0</v>
      </c>
      <c r="R404" s="2">
        <v>19.93</v>
      </c>
      <c r="S404" s="2">
        <v>1090.24</v>
      </c>
      <c r="T404" s="2">
        <v>22400</v>
      </c>
      <c r="U404" s="2">
        <v>23510.93</v>
      </c>
      <c r="V404" s="2">
        <v>5343.91</v>
      </c>
    </row>
    <row r="405" spans="1:22" ht="45" hidden="1">
      <c r="A405" s="3">
        <v>80203</v>
      </c>
      <c r="B405" s="3"/>
      <c r="C405" s="5" t="s">
        <v>21</v>
      </c>
      <c r="D405" s="6">
        <v>62013</v>
      </c>
      <c r="E405" s="6"/>
      <c r="F405" s="6">
        <v>6796.45</v>
      </c>
      <c r="G405" s="6">
        <f t="shared" si="18"/>
        <v>10.959718123619242</v>
      </c>
      <c r="H405" s="6" t="e">
        <f t="shared" si="19"/>
        <v>#DIV/0!</v>
      </c>
      <c r="I405" s="6">
        <v>104362</v>
      </c>
      <c r="J405" s="6">
        <v>165553.45</v>
      </c>
      <c r="K405" s="6">
        <v>100022.38</v>
      </c>
      <c r="L405" s="6">
        <f t="shared" si="20"/>
        <v>60.41697107490058</v>
      </c>
      <c r="Q405" s="2">
        <v>0</v>
      </c>
      <c r="R405" s="2">
        <v>8248.86</v>
      </c>
      <c r="S405" s="2">
        <v>91773.52</v>
      </c>
      <c r="T405" s="2">
        <v>166375</v>
      </c>
      <c r="U405" s="2">
        <v>227566.45</v>
      </c>
      <c r="V405" s="2">
        <v>106818.83</v>
      </c>
    </row>
    <row r="406" spans="1:22" ht="15" hidden="1">
      <c r="A406" s="3">
        <v>80203</v>
      </c>
      <c r="B406" s="3"/>
      <c r="C406" s="5" t="s">
        <v>23</v>
      </c>
      <c r="D406" s="6">
        <v>34186</v>
      </c>
      <c r="E406" s="6"/>
      <c r="F406" s="6">
        <v>12452.28</v>
      </c>
      <c r="G406" s="6">
        <f t="shared" si="18"/>
        <v>36.42508629263441</v>
      </c>
      <c r="H406" s="6" t="e">
        <f t="shared" si="19"/>
        <v>#DIV/0!</v>
      </c>
      <c r="I406" s="6">
        <v>14317</v>
      </c>
      <c r="J406" s="6">
        <v>16557</v>
      </c>
      <c r="K406" s="6">
        <v>3866.97</v>
      </c>
      <c r="L406" s="6">
        <f t="shared" si="20"/>
        <v>23.355499184634894</v>
      </c>
      <c r="Q406" s="2">
        <v>0</v>
      </c>
      <c r="R406" s="2">
        <v>965.8</v>
      </c>
      <c r="S406" s="2">
        <v>2901.17</v>
      </c>
      <c r="T406" s="2">
        <v>48503</v>
      </c>
      <c r="U406" s="2">
        <v>50743</v>
      </c>
      <c r="V406" s="2">
        <v>16319.25</v>
      </c>
    </row>
    <row r="407" spans="1:22" ht="15" hidden="1">
      <c r="A407" s="3">
        <v>80203</v>
      </c>
      <c r="B407" s="3"/>
      <c r="C407" s="5" t="s">
        <v>25</v>
      </c>
      <c r="D407" s="6">
        <v>60552</v>
      </c>
      <c r="E407" s="6"/>
      <c r="F407" s="6">
        <v>13288.43</v>
      </c>
      <c r="G407" s="6">
        <f t="shared" si="18"/>
        <v>21.945484872506277</v>
      </c>
      <c r="H407" s="6" t="e">
        <f t="shared" si="19"/>
        <v>#DIV/0!</v>
      </c>
      <c r="I407" s="6">
        <v>42591</v>
      </c>
      <c r="J407" s="6">
        <v>78544.07</v>
      </c>
      <c r="K407" s="6">
        <v>45402.32</v>
      </c>
      <c r="L407" s="6">
        <f t="shared" si="20"/>
        <v>57.80489857477464</v>
      </c>
      <c r="Q407" s="2">
        <v>0</v>
      </c>
      <c r="R407" s="2">
        <v>12581.98</v>
      </c>
      <c r="S407" s="2">
        <v>32820.34</v>
      </c>
      <c r="T407" s="2">
        <v>103143</v>
      </c>
      <c r="U407" s="2">
        <v>139096.07</v>
      </c>
      <c r="V407" s="2">
        <v>58690.75</v>
      </c>
    </row>
    <row r="408" spans="1:22" ht="15" hidden="1">
      <c r="A408" s="3">
        <v>80203</v>
      </c>
      <c r="B408" s="3"/>
      <c r="C408" s="5" t="s">
        <v>27</v>
      </c>
      <c r="D408" s="6">
        <v>1470</v>
      </c>
      <c r="E408" s="6"/>
      <c r="F408" s="6">
        <v>0</v>
      </c>
      <c r="G408" s="6">
        <f t="shared" si="18"/>
        <v>0</v>
      </c>
      <c r="H408" s="6" t="e">
        <f t="shared" si="19"/>
        <v>#DIV/0!</v>
      </c>
      <c r="I408" s="6">
        <v>0</v>
      </c>
      <c r="J408" s="6">
        <v>775</v>
      </c>
      <c r="K408" s="6">
        <v>775</v>
      </c>
      <c r="L408" s="6">
        <f t="shared" si="20"/>
        <v>100</v>
      </c>
      <c r="Q408" s="2">
        <v>0</v>
      </c>
      <c r="R408" s="2">
        <v>775</v>
      </c>
      <c r="S408" s="2">
        <v>0</v>
      </c>
      <c r="T408" s="2">
        <v>1470</v>
      </c>
      <c r="U408" s="2">
        <v>2245</v>
      </c>
      <c r="V408" s="2">
        <v>775</v>
      </c>
    </row>
    <row r="409" spans="1:22" ht="30" hidden="1">
      <c r="A409" s="3">
        <v>80203</v>
      </c>
      <c r="B409" s="3"/>
      <c r="C409" s="5" t="s">
        <v>29</v>
      </c>
      <c r="D409" s="6">
        <v>3243863</v>
      </c>
      <c r="E409" s="6"/>
      <c r="F409" s="6">
        <v>1396715.29</v>
      </c>
      <c r="G409" s="6">
        <f t="shared" si="18"/>
        <v>43.057160243820405</v>
      </c>
      <c r="H409" s="6" t="e">
        <f t="shared" si="19"/>
        <v>#DIV/0!</v>
      </c>
      <c r="I409" s="6">
        <v>110</v>
      </c>
      <c r="J409" s="6">
        <v>5843.75</v>
      </c>
      <c r="K409" s="6">
        <v>5730.61</v>
      </c>
      <c r="L409" s="6">
        <f t="shared" si="20"/>
        <v>98.06391443850266</v>
      </c>
      <c r="Q409" s="2">
        <v>0</v>
      </c>
      <c r="R409" s="2">
        <v>3597.74</v>
      </c>
      <c r="S409" s="2">
        <v>2132.87</v>
      </c>
      <c r="T409" s="2">
        <v>3243973</v>
      </c>
      <c r="U409" s="2">
        <v>3249706.75</v>
      </c>
      <c r="V409" s="2">
        <v>1402445.9</v>
      </c>
    </row>
    <row r="410" spans="1:22" ht="15" hidden="1">
      <c r="A410" s="3">
        <v>80203</v>
      </c>
      <c r="B410" s="3"/>
      <c r="C410" s="5" t="s">
        <v>31</v>
      </c>
      <c r="D410" s="6">
        <v>1699387</v>
      </c>
      <c r="E410" s="6"/>
      <c r="F410" s="6">
        <v>933879.03</v>
      </c>
      <c r="G410" s="6">
        <f t="shared" si="18"/>
        <v>54.95387630951632</v>
      </c>
      <c r="H410" s="6" t="e">
        <f t="shared" si="19"/>
        <v>#DIV/0!</v>
      </c>
      <c r="I410" s="6">
        <v>0</v>
      </c>
      <c r="J410" s="6">
        <v>0</v>
      </c>
      <c r="K410" s="6">
        <v>0</v>
      </c>
      <c r="L410" s="6" t="e">
        <f t="shared" si="20"/>
        <v>#DIV/0!</v>
      </c>
      <c r="Q410" s="2">
        <v>0</v>
      </c>
      <c r="R410" s="2">
        <v>0</v>
      </c>
      <c r="S410" s="2">
        <v>0</v>
      </c>
      <c r="T410" s="2">
        <v>1699387</v>
      </c>
      <c r="U410" s="2">
        <v>1699387</v>
      </c>
      <c r="V410" s="2">
        <v>933879.03</v>
      </c>
    </row>
    <row r="411" spans="1:22" ht="30" hidden="1">
      <c r="A411" s="3">
        <v>80203</v>
      </c>
      <c r="B411" s="3"/>
      <c r="C411" s="5" t="s">
        <v>33</v>
      </c>
      <c r="D411" s="6">
        <v>321430</v>
      </c>
      <c r="E411" s="6"/>
      <c r="F411" s="6">
        <v>104236.6</v>
      </c>
      <c r="G411" s="6">
        <f t="shared" si="18"/>
        <v>32.429020315465266</v>
      </c>
      <c r="H411" s="6" t="e">
        <f t="shared" si="19"/>
        <v>#DIV/0!</v>
      </c>
      <c r="I411" s="6">
        <v>0</v>
      </c>
      <c r="J411" s="6">
        <v>1371</v>
      </c>
      <c r="K411" s="6">
        <v>1369.65</v>
      </c>
      <c r="L411" s="6">
        <f t="shared" si="20"/>
        <v>99.90153172866522</v>
      </c>
      <c r="Q411" s="2">
        <v>0</v>
      </c>
      <c r="R411" s="2">
        <v>1369.65</v>
      </c>
      <c r="S411" s="2">
        <v>0</v>
      </c>
      <c r="T411" s="2">
        <v>321430</v>
      </c>
      <c r="U411" s="2">
        <v>322801</v>
      </c>
      <c r="V411" s="2">
        <v>105606.25</v>
      </c>
    </row>
    <row r="412" spans="1:22" ht="15" hidden="1">
      <c r="A412" s="3">
        <v>80203</v>
      </c>
      <c r="B412" s="3"/>
      <c r="C412" s="5" t="s">
        <v>35</v>
      </c>
      <c r="D412" s="6">
        <v>1010479</v>
      </c>
      <c r="E412" s="6"/>
      <c r="F412" s="6">
        <v>289361.84</v>
      </c>
      <c r="G412" s="6">
        <f t="shared" si="18"/>
        <v>28.636106242682928</v>
      </c>
      <c r="H412" s="6" t="e">
        <f t="shared" si="19"/>
        <v>#DIV/0!</v>
      </c>
      <c r="I412" s="6">
        <v>0</v>
      </c>
      <c r="J412" s="6">
        <v>1049</v>
      </c>
      <c r="K412" s="6">
        <v>1048.43</v>
      </c>
      <c r="L412" s="6">
        <f t="shared" si="20"/>
        <v>99.94566253574834</v>
      </c>
      <c r="Q412" s="2">
        <v>0</v>
      </c>
      <c r="R412" s="2">
        <v>1048.43</v>
      </c>
      <c r="S412" s="2">
        <v>0</v>
      </c>
      <c r="T412" s="2">
        <v>1010479</v>
      </c>
      <c r="U412" s="2">
        <v>1011528</v>
      </c>
      <c r="V412" s="2">
        <v>290410.27</v>
      </c>
    </row>
    <row r="413" spans="1:22" ht="15" hidden="1">
      <c r="A413" s="3">
        <v>80203</v>
      </c>
      <c r="B413" s="3"/>
      <c r="C413" s="5" t="s">
        <v>57</v>
      </c>
      <c r="D413" s="6">
        <v>133086</v>
      </c>
      <c r="E413" s="6"/>
      <c r="F413" s="6">
        <v>51584.47</v>
      </c>
      <c r="G413" s="6">
        <f t="shared" si="18"/>
        <v>38.76025276888628</v>
      </c>
      <c r="H413" s="6" t="e">
        <f t="shared" si="19"/>
        <v>#DIV/0!</v>
      </c>
      <c r="I413" s="6">
        <v>0</v>
      </c>
      <c r="J413" s="6">
        <v>0</v>
      </c>
      <c r="K413" s="6">
        <v>0</v>
      </c>
      <c r="L413" s="6" t="e">
        <f t="shared" si="20"/>
        <v>#DIV/0!</v>
      </c>
      <c r="Q413" s="2">
        <v>0</v>
      </c>
      <c r="R413" s="2">
        <v>0</v>
      </c>
      <c r="S413" s="2">
        <v>0</v>
      </c>
      <c r="T413" s="2">
        <v>133086</v>
      </c>
      <c r="U413" s="2">
        <v>133086</v>
      </c>
      <c r="V413" s="2">
        <v>51584.47</v>
      </c>
    </row>
    <row r="414" spans="1:22" ht="15" hidden="1">
      <c r="A414" s="3">
        <v>80203</v>
      </c>
      <c r="B414" s="3"/>
      <c r="C414" s="5" t="s">
        <v>37</v>
      </c>
      <c r="D414" s="6">
        <v>79481</v>
      </c>
      <c r="E414" s="6"/>
      <c r="F414" s="6">
        <v>17653.35</v>
      </c>
      <c r="G414" s="6">
        <f t="shared" si="18"/>
        <v>22.21077993482719</v>
      </c>
      <c r="H414" s="6" t="e">
        <f t="shared" si="19"/>
        <v>#DIV/0!</v>
      </c>
      <c r="I414" s="6">
        <v>110</v>
      </c>
      <c r="J414" s="6">
        <v>3423.75</v>
      </c>
      <c r="K414" s="6">
        <v>3312.53</v>
      </c>
      <c r="L414" s="6">
        <f t="shared" si="20"/>
        <v>96.75151515151515</v>
      </c>
      <c r="Q414" s="2">
        <v>0</v>
      </c>
      <c r="R414" s="2">
        <v>1179.66</v>
      </c>
      <c r="S414" s="2">
        <v>2132.87</v>
      </c>
      <c r="T414" s="2">
        <v>79591</v>
      </c>
      <c r="U414" s="2">
        <v>82904.75</v>
      </c>
      <c r="V414" s="2">
        <v>20965.88</v>
      </c>
    </row>
    <row r="415" spans="1:22" ht="30" hidden="1">
      <c r="A415" s="3">
        <v>80203</v>
      </c>
      <c r="B415" s="3"/>
      <c r="C415" s="5" t="s">
        <v>39</v>
      </c>
      <c r="D415" s="6">
        <v>180</v>
      </c>
      <c r="E415" s="6"/>
      <c r="F415" s="6">
        <v>180</v>
      </c>
      <c r="G415" s="6">
        <f t="shared" si="18"/>
        <v>100</v>
      </c>
      <c r="H415" s="6" t="e">
        <f t="shared" si="19"/>
        <v>#DIV/0!</v>
      </c>
      <c r="I415" s="6">
        <v>0</v>
      </c>
      <c r="J415" s="6">
        <v>250</v>
      </c>
      <c r="K415" s="6">
        <v>250</v>
      </c>
      <c r="L415" s="6">
        <f t="shared" si="20"/>
        <v>100</v>
      </c>
      <c r="Q415" s="2">
        <v>0</v>
      </c>
      <c r="R415" s="2">
        <v>0</v>
      </c>
      <c r="S415" s="2">
        <v>250</v>
      </c>
      <c r="T415" s="2">
        <v>180</v>
      </c>
      <c r="U415" s="2">
        <v>430</v>
      </c>
      <c r="V415" s="2">
        <v>430</v>
      </c>
    </row>
    <row r="416" spans="1:22" ht="45" hidden="1">
      <c r="A416" s="3">
        <v>80203</v>
      </c>
      <c r="B416" s="3"/>
      <c r="C416" s="5" t="s">
        <v>41</v>
      </c>
      <c r="D416" s="6">
        <v>180</v>
      </c>
      <c r="E416" s="6"/>
      <c r="F416" s="6">
        <v>180</v>
      </c>
      <c r="G416" s="6">
        <f t="shared" si="18"/>
        <v>100</v>
      </c>
      <c r="H416" s="6" t="e">
        <f t="shared" si="19"/>
        <v>#DIV/0!</v>
      </c>
      <c r="I416" s="6">
        <v>0</v>
      </c>
      <c r="J416" s="6">
        <v>250</v>
      </c>
      <c r="K416" s="6">
        <v>250</v>
      </c>
      <c r="L416" s="6">
        <f t="shared" si="20"/>
        <v>100</v>
      </c>
      <c r="Q416" s="2">
        <v>0</v>
      </c>
      <c r="R416" s="2">
        <v>0</v>
      </c>
      <c r="S416" s="2">
        <v>250</v>
      </c>
      <c r="T416" s="2">
        <v>180</v>
      </c>
      <c r="U416" s="2">
        <v>430</v>
      </c>
      <c r="V416" s="2">
        <v>430</v>
      </c>
    </row>
    <row r="417" spans="1:22" ht="15" hidden="1">
      <c r="A417" s="3">
        <v>80203</v>
      </c>
      <c r="B417" s="3"/>
      <c r="C417" s="5" t="s">
        <v>61</v>
      </c>
      <c r="D417" s="6">
        <v>0</v>
      </c>
      <c r="E417" s="6"/>
      <c r="F417" s="6">
        <v>0</v>
      </c>
      <c r="G417" s="6" t="e">
        <f t="shared" si="18"/>
        <v>#DIV/0!</v>
      </c>
      <c r="H417" s="6" t="e">
        <f t="shared" si="19"/>
        <v>#DIV/0!</v>
      </c>
      <c r="I417" s="6">
        <v>100</v>
      </c>
      <c r="J417" s="6">
        <v>772</v>
      </c>
      <c r="K417" s="6">
        <v>672</v>
      </c>
      <c r="L417" s="6">
        <f t="shared" si="20"/>
        <v>87.04663212435233</v>
      </c>
      <c r="Q417" s="2">
        <v>0</v>
      </c>
      <c r="R417" s="2">
        <v>432</v>
      </c>
      <c r="S417" s="2">
        <v>240</v>
      </c>
      <c r="T417" s="2">
        <v>100</v>
      </c>
      <c r="U417" s="2">
        <v>772</v>
      </c>
      <c r="V417" s="2">
        <v>672</v>
      </c>
    </row>
    <row r="418" spans="1:22" ht="15" hidden="1">
      <c r="A418" s="3">
        <v>80203</v>
      </c>
      <c r="B418" s="3"/>
      <c r="C418" s="5" t="s">
        <v>63</v>
      </c>
      <c r="D418" s="6">
        <v>0</v>
      </c>
      <c r="E418" s="6"/>
      <c r="F418" s="6">
        <v>0</v>
      </c>
      <c r="G418" s="6" t="e">
        <f t="shared" si="18"/>
        <v>#DIV/0!</v>
      </c>
      <c r="H418" s="6" t="e">
        <f t="shared" si="19"/>
        <v>#DIV/0!</v>
      </c>
      <c r="I418" s="6">
        <v>100</v>
      </c>
      <c r="J418" s="6">
        <v>772</v>
      </c>
      <c r="K418" s="6">
        <v>672</v>
      </c>
      <c r="L418" s="6">
        <f t="shared" si="20"/>
        <v>87.04663212435233</v>
      </c>
      <c r="Q418" s="2">
        <v>0</v>
      </c>
      <c r="R418" s="2">
        <v>432</v>
      </c>
      <c r="S418" s="2">
        <v>240</v>
      </c>
      <c r="T418" s="2">
        <v>100</v>
      </c>
      <c r="U418" s="2">
        <v>772</v>
      </c>
      <c r="V418" s="2">
        <v>672</v>
      </c>
    </row>
    <row r="419" spans="1:22" ht="15" hidden="1">
      <c r="A419" s="3">
        <v>80203</v>
      </c>
      <c r="B419" s="3"/>
      <c r="C419" s="5" t="s">
        <v>65</v>
      </c>
      <c r="D419" s="6">
        <v>0</v>
      </c>
      <c r="E419" s="6"/>
      <c r="F419" s="6">
        <v>0</v>
      </c>
      <c r="G419" s="6" t="e">
        <f t="shared" si="18"/>
        <v>#DIV/0!</v>
      </c>
      <c r="H419" s="6" t="e">
        <f t="shared" si="19"/>
        <v>#DIV/0!</v>
      </c>
      <c r="I419" s="6">
        <v>100</v>
      </c>
      <c r="J419" s="6">
        <v>772</v>
      </c>
      <c r="K419" s="6">
        <v>672</v>
      </c>
      <c r="L419" s="6">
        <f t="shared" si="20"/>
        <v>87.04663212435233</v>
      </c>
      <c r="Q419" s="2">
        <v>0</v>
      </c>
      <c r="R419" s="2">
        <v>432</v>
      </c>
      <c r="S419" s="2">
        <v>240</v>
      </c>
      <c r="T419" s="2">
        <v>100</v>
      </c>
      <c r="U419" s="2">
        <v>772</v>
      </c>
      <c r="V419" s="2">
        <v>672</v>
      </c>
    </row>
    <row r="420" spans="1:22" ht="15" hidden="1">
      <c r="A420" s="3">
        <v>80203</v>
      </c>
      <c r="B420" s="3"/>
      <c r="C420" s="5" t="s">
        <v>43</v>
      </c>
      <c r="D420" s="6">
        <v>0</v>
      </c>
      <c r="E420" s="6"/>
      <c r="F420" s="6">
        <v>0</v>
      </c>
      <c r="G420" s="6" t="e">
        <f t="shared" si="18"/>
        <v>#DIV/0!</v>
      </c>
      <c r="H420" s="6" t="e">
        <f t="shared" si="19"/>
        <v>#DIV/0!</v>
      </c>
      <c r="I420" s="6">
        <v>4000</v>
      </c>
      <c r="J420" s="6">
        <v>345284.36</v>
      </c>
      <c r="K420" s="6">
        <v>341284.29</v>
      </c>
      <c r="L420" s="6">
        <f t="shared" si="20"/>
        <v>98.84151428115655</v>
      </c>
      <c r="Q420" s="2">
        <v>0</v>
      </c>
      <c r="R420" s="2">
        <v>0</v>
      </c>
      <c r="S420" s="2">
        <v>341284.29</v>
      </c>
      <c r="T420" s="2">
        <v>4000</v>
      </c>
      <c r="U420" s="2">
        <v>345284.36</v>
      </c>
      <c r="V420" s="2">
        <v>341284.29</v>
      </c>
    </row>
    <row r="421" spans="1:22" ht="15" hidden="1">
      <c r="A421" s="3">
        <v>80203</v>
      </c>
      <c r="B421" s="3"/>
      <c r="C421" s="5" t="s">
        <v>45</v>
      </c>
      <c r="D421" s="6">
        <v>0</v>
      </c>
      <c r="E421" s="6"/>
      <c r="F421" s="6">
        <v>0</v>
      </c>
      <c r="G421" s="6" t="e">
        <f t="shared" si="18"/>
        <v>#DIV/0!</v>
      </c>
      <c r="H421" s="6" t="e">
        <f t="shared" si="19"/>
        <v>#DIV/0!</v>
      </c>
      <c r="I421" s="6">
        <v>4000</v>
      </c>
      <c r="J421" s="6">
        <v>345284.36</v>
      </c>
      <c r="K421" s="6">
        <v>341284.29</v>
      </c>
      <c r="L421" s="6">
        <f t="shared" si="20"/>
        <v>98.84151428115655</v>
      </c>
      <c r="Q421" s="2">
        <v>0</v>
      </c>
      <c r="R421" s="2">
        <v>0</v>
      </c>
      <c r="S421" s="2">
        <v>341284.29</v>
      </c>
      <c r="T421" s="2">
        <v>4000</v>
      </c>
      <c r="U421" s="2">
        <v>345284.36</v>
      </c>
      <c r="V421" s="2">
        <v>341284.29</v>
      </c>
    </row>
    <row r="422" spans="1:22" ht="30" hidden="1">
      <c r="A422" s="3">
        <v>80203</v>
      </c>
      <c r="B422" s="3"/>
      <c r="C422" s="5" t="s">
        <v>47</v>
      </c>
      <c r="D422" s="6">
        <v>0</v>
      </c>
      <c r="E422" s="6"/>
      <c r="F422" s="6">
        <v>0</v>
      </c>
      <c r="G422" s="6" t="e">
        <f t="shared" si="18"/>
        <v>#DIV/0!</v>
      </c>
      <c r="H422" s="6" t="e">
        <f t="shared" si="19"/>
        <v>#DIV/0!</v>
      </c>
      <c r="I422" s="6">
        <v>4000</v>
      </c>
      <c r="J422" s="6">
        <v>326414</v>
      </c>
      <c r="K422" s="6">
        <v>322413.93</v>
      </c>
      <c r="L422" s="6">
        <f t="shared" si="20"/>
        <v>98.7745409204262</v>
      </c>
      <c r="Q422" s="2">
        <v>0</v>
      </c>
      <c r="R422" s="2">
        <v>0</v>
      </c>
      <c r="S422" s="2">
        <v>322413.93</v>
      </c>
      <c r="T422" s="2">
        <v>4000</v>
      </c>
      <c r="U422" s="2">
        <v>326414</v>
      </c>
      <c r="V422" s="2">
        <v>322413.93</v>
      </c>
    </row>
    <row r="423" spans="1:22" ht="15" hidden="1">
      <c r="A423" s="3">
        <v>80203</v>
      </c>
      <c r="B423" s="3"/>
      <c r="C423" s="5" t="s">
        <v>67</v>
      </c>
      <c r="D423" s="6">
        <v>0</v>
      </c>
      <c r="E423" s="6"/>
      <c r="F423" s="6">
        <v>0</v>
      </c>
      <c r="G423" s="6" t="e">
        <f t="shared" si="18"/>
        <v>#DIV/0!</v>
      </c>
      <c r="H423" s="6" t="e">
        <f t="shared" si="19"/>
        <v>#DIV/0!</v>
      </c>
      <c r="I423" s="6">
        <v>0</v>
      </c>
      <c r="J423" s="6">
        <v>18870.36</v>
      </c>
      <c r="K423" s="6">
        <v>18870.36</v>
      </c>
      <c r="L423" s="6">
        <f t="shared" si="20"/>
        <v>100</v>
      </c>
      <c r="Q423" s="2">
        <v>0</v>
      </c>
      <c r="R423" s="2">
        <v>0</v>
      </c>
      <c r="S423" s="2">
        <v>18870.36</v>
      </c>
      <c r="T423" s="2">
        <v>0</v>
      </c>
      <c r="U423" s="2">
        <v>18870.36</v>
      </c>
      <c r="V423" s="2">
        <v>18870.36</v>
      </c>
    </row>
    <row r="424" spans="1:22" ht="15" hidden="1">
      <c r="A424" s="3">
        <v>80203</v>
      </c>
      <c r="B424" s="3"/>
      <c r="C424" s="5" t="s">
        <v>69</v>
      </c>
      <c r="D424" s="6">
        <v>0</v>
      </c>
      <c r="E424" s="6"/>
      <c r="F424" s="6">
        <v>0</v>
      </c>
      <c r="G424" s="6" t="e">
        <f t="shared" si="18"/>
        <v>#DIV/0!</v>
      </c>
      <c r="H424" s="6" t="e">
        <f t="shared" si="19"/>
        <v>#DIV/0!</v>
      </c>
      <c r="I424" s="6">
        <v>0</v>
      </c>
      <c r="J424" s="6">
        <v>18870.36</v>
      </c>
      <c r="K424" s="6">
        <v>18870.36</v>
      </c>
      <c r="L424" s="6">
        <f t="shared" si="20"/>
        <v>100</v>
      </c>
      <c r="Q424" s="2">
        <v>0</v>
      </c>
      <c r="R424" s="2">
        <v>0</v>
      </c>
      <c r="S424" s="2">
        <v>18870.36</v>
      </c>
      <c r="T424" s="2">
        <v>0</v>
      </c>
      <c r="U424" s="2">
        <v>18870.36</v>
      </c>
      <c r="V424" s="2">
        <v>18870.36</v>
      </c>
    </row>
    <row r="425" spans="1:22" ht="45" hidden="1">
      <c r="A425" s="3">
        <v>80300</v>
      </c>
      <c r="B425" s="3"/>
      <c r="C425" s="5" t="s">
        <v>88</v>
      </c>
      <c r="D425" s="6">
        <v>42969927</v>
      </c>
      <c r="E425" s="6"/>
      <c r="F425" s="6">
        <v>10123442.68</v>
      </c>
      <c r="G425" s="6">
        <f t="shared" si="18"/>
        <v>23.55936671709961</v>
      </c>
      <c r="H425" s="6" t="e">
        <f t="shared" si="19"/>
        <v>#DIV/0!</v>
      </c>
      <c r="I425" s="6">
        <v>2682877</v>
      </c>
      <c r="J425" s="6">
        <v>2885398.19</v>
      </c>
      <c r="K425" s="6">
        <v>728383.24</v>
      </c>
      <c r="L425" s="6">
        <f t="shared" si="20"/>
        <v>25.243768521252175</v>
      </c>
      <c r="Q425" s="2">
        <v>0</v>
      </c>
      <c r="R425" s="2">
        <v>547029.31</v>
      </c>
      <c r="S425" s="2">
        <v>181353.93</v>
      </c>
      <c r="T425" s="2">
        <v>45652804</v>
      </c>
      <c r="U425" s="2">
        <v>45855325.19</v>
      </c>
      <c r="V425" s="2">
        <v>10851825.92</v>
      </c>
    </row>
    <row r="426" spans="1:22" ht="15" hidden="1">
      <c r="A426" s="3">
        <v>80300</v>
      </c>
      <c r="B426" s="3"/>
      <c r="C426" s="5" t="s">
        <v>3</v>
      </c>
      <c r="D426" s="6">
        <v>42969927</v>
      </c>
      <c r="E426" s="6"/>
      <c r="F426" s="6">
        <v>10123442.68</v>
      </c>
      <c r="G426" s="6">
        <f t="shared" si="18"/>
        <v>23.55936671709961</v>
      </c>
      <c r="H426" s="6" t="e">
        <f t="shared" si="19"/>
        <v>#DIV/0!</v>
      </c>
      <c r="I426" s="6">
        <v>2476212</v>
      </c>
      <c r="J426" s="6">
        <v>2654283.19</v>
      </c>
      <c r="K426" s="6">
        <v>647570.04</v>
      </c>
      <c r="L426" s="6">
        <f t="shared" si="20"/>
        <v>24.39717217965729</v>
      </c>
      <c r="Q426" s="2">
        <v>0</v>
      </c>
      <c r="R426" s="2">
        <v>490162.11</v>
      </c>
      <c r="S426" s="2">
        <v>157407.93</v>
      </c>
      <c r="T426" s="2">
        <v>45446139</v>
      </c>
      <c r="U426" s="2">
        <v>45624210.19</v>
      </c>
      <c r="V426" s="2">
        <v>10771012.72</v>
      </c>
    </row>
    <row r="427" spans="1:22" ht="15" hidden="1">
      <c r="A427" s="3">
        <v>80300</v>
      </c>
      <c r="B427" s="3"/>
      <c r="C427" s="5" t="s">
        <v>5</v>
      </c>
      <c r="D427" s="6">
        <v>42795887</v>
      </c>
      <c r="E427" s="6"/>
      <c r="F427" s="6">
        <v>10077020.73</v>
      </c>
      <c r="G427" s="6">
        <f t="shared" si="18"/>
        <v>23.546703752161978</v>
      </c>
      <c r="H427" s="6" t="e">
        <f t="shared" si="19"/>
        <v>#DIV/0!</v>
      </c>
      <c r="I427" s="6">
        <v>2440112</v>
      </c>
      <c r="J427" s="6">
        <v>2617766.86</v>
      </c>
      <c r="K427" s="6">
        <v>638153.71</v>
      </c>
      <c r="L427" s="6">
        <f t="shared" si="20"/>
        <v>24.377790083262035</v>
      </c>
      <c r="Q427" s="2">
        <v>0</v>
      </c>
      <c r="R427" s="2">
        <v>481162.11</v>
      </c>
      <c r="S427" s="2">
        <v>156991.6</v>
      </c>
      <c r="T427" s="2">
        <v>45235999</v>
      </c>
      <c r="U427" s="2">
        <v>45413653.86</v>
      </c>
      <c r="V427" s="2">
        <v>10715174.44</v>
      </c>
    </row>
    <row r="428" spans="1:22" ht="30" hidden="1">
      <c r="A428" s="3">
        <v>80300</v>
      </c>
      <c r="B428" s="3"/>
      <c r="C428" s="5" t="s">
        <v>7</v>
      </c>
      <c r="D428" s="6">
        <v>28945726</v>
      </c>
      <c r="E428" s="6"/>
      <c r="F428" s="6">
        <v>6565783.37</v>
      </c>
      <c r="G428" s="6">
        <f t="shared" si="18"/>
        <v>22.68308409331312</v>
      </c>
      <c r="H428" s="6" t="e">
        <f t="shared" si="19"/>
        <v>#DIV/0!</v>
      </c>
      <c r="I428" s="6">
        <v>995243</v>
      </c>
      <c r="J428" s="6">
        <v>995375.75</v>
      </c>
      <c r="K428" s="6">
        <v>210400.92</v>
      </c>
      <c r="L428" s="6">
        <f t="shared" si="20"/>
        <v>21.137838650379017</v>
      </c>
      <c r="Q428" s="2">
        <v>0</v>
      </c>
      <c r="R428" s="2">
        <v>210328.17</v>
      </c>
      <c r="S428" s="2">
        <v>72.75</v>
      </c>
      <c r="T428" s="2">
        <v>29940969</v>
      </c>
      <c r="U428" s="2">
        <v>29941101.75</v>
      </c>
      <c r="V428" s="2">
        <v>6776184.29</v>
      </c>
    </row>
    <row r="429" spans="1:22" ht="15" hidden="1">
      <c r="A429" s="3">
        <v>80300</v>
      </c>
      <c r="B429" s="3"/>
      <c r="C429" s="5" t="s">
        <v>9</v>
      </c>
      <c r="D429" s="6">
        <v>28945726</v>
      </c>
      <c r="E429" s="6"/>
      <c r="F429" s="6">
        <v>6565783.37</v>
      </c>
      <c r="G429" s="6">
        <f t="shared" si="18"/>
        <v>22.68308409331312</v>
      </c>
      <c r="H429" s="6" t="e">
        <f t="shared" si="19"/>
        <v>#DIV/0!</v>
      </c>
      <c r="I429" s="6">
        <v>995243</v>
      </c>
      <c r="J429" s="6">
        <v>995375.75</v>
      </c>
      <c r="K429" s="6">
        <v>210400.92</v>
      </c>
      <c r="L429" s="6">
        <f t="shared" si="20"/>
        <v>21.137838650379017</v>
      </c>
      <c r="Q429" s="2">
        <v>0</v>
      </c>
      <c r="R429" s="2">
        <v>210328.17</v>
      </c>
      <c r="S429" s="2">
        <v>72.75</v>
      </c>
      <c r="T429" s="2">
        <v>29940969</v>
      </c>
      <c r="U429" s="2">
        <v>29941101.75</v>
      </c>
      <c r="V429" s="2">
        <v>6776184.29</v>
      </c>
    </row>
    <row r="430" spans="1:22" ht="15" hidden="1">
      <c r="A430" s="3">
        <v>80300</v>
      </c>
      <c r="B430" s="3"/>
      <c r="C430" s="5" t="s">
        <v>11</v>
      </c>
      <c r="D430" s="6">
        <v>10239828</v>
      </c>
      <c r="E430" s="6"/>
      <c r="F430" s="6">
        <v>2311525.41</v>
      </c>
      <c r="G430" s="6">
        <f t="shared" si="18"/>
        <v>22.57386950249555</v>
      </c>
      <c r="H430" s="6" t="e">
        <f t="shared" si="19"/>
        <v>#DIV/0!</v>
      </c>
      <c r="I430" s="6">
        <v>360279</v>
      </c>
      <c r="J430" s="6">
        <v>360327.48</v>
      </c>
      <c r="K430" s="6">
        <v>73928.13</v>
      </c>
      <c r="L430" s="6">
        <f t="shared" si="20"/>
        <v>20.51692810107073</v>
      </c>
      <c r="Q430" s="2">
        <v>0</v>
      </c>
      <c r="R430" s="2">
        <v>73901.65</v>
      </c>
      <c r="S430" s="2">
        <v>26.48</v>
      </c>
      <c r="T430" s="2">
        <v>10600107</v>
      </c>
      <c r="U430" s="2">
        <v>10600155.48</v>
      </c>
      <c r="V430" s="2">
        <v>2385453.54</v>
      </c>
    </row>
    <row r="431" spans="1:22" ht="45" hidden="1">
      <c r="A431" s="3">
        <v>80300</v>
      </c>
      <c r="B431" s="3"/>
      <c r="C431" s="5" t="s">
        <v>13</v>
      </c>
      <c r="D431" s="6">
        <v>1617263</v>
      </c>
      <c r="E431" s="6"/>
      <c r="F431" s="6">
        <v>309575.4</v>
      </c>
      <c r="G431" s="6">
        <f t="shared" si="18"/>
        <v>19.141933006567267</v>
      </c>
      <c r="H431" s="6" t="e">
        <f t="shared" si="19"/>
        <v>#DIV/0!</v>
      </c>
      <c r="I431" s="6">
        <v>1032792</v>
      </c>
      <c r="J431" s="6">
        <v>1200675.63</v>
      </c>
      <c r="K431" s="6">
        <v>338991.87</v>
      </c>
      <c r="L431" s="6">
        <f t="shared" si="20"/>
        <v>28.23342637511515</v>
      </c>
      <c r="Q431" s="2">
        <v>0</v>
      </c>
      <c r="R431" s="2">
        <v>187512.27</v>
      </c>
      <c r="S431" s="2">
        <v>151479.6</v>
      </c>
      <c r="T431" s="2">
        <v>2650055</v>
      </c>
      <c r="U431" s="2">
        <v>2817938.63</v>
      </c>
      <c r="V431" s="2">
        <v>648567.27</v>
      </c>
    </row>
    <row r="432" spans="1:22" ht="30" hidden="1">
      <c r="A432" s="3">
        <v>80300</v>
      </c>
      <c r="B432" s="3"/>
      <c r="C432" s="5" t="s">
        <v>15</v>
      </c>
      <c r="D432" s="6">
        <v>14081</v>
      </c>
      <c r="E432" s="6"/>
      <c r="F432" s="6">
        <v>2815.8</v>
      </c>
      <c r="G432" s="6">
        <f t="shared" si="18"/>
        <v>19.997159292663873</v>
      </c>
      <c r="H432" s="6" t="e">
        <f t="shared" si="19"/>
        <v>#DIV/0!</v>
      </c>
      <c r="I432" s="6">
        <v>128142</v>
      </c>
      <c r="J432" s="6">
        <v>176240.02</v>
      </c>
      <c r="K432" s="6">
        <v>71444.23</v>
      </c>
      <c r="L432" s="6">
        <f t="shared" si="20"/>
        <v>40.538028763274085</v>
      </c>
      <c r="Q432" s="2">
        <v>0</v>
      </c>
      <c r="R432" s="2">
        <v>28000.08</v>
      </c>
      <c r="S432" s="2">
        <v>43444.15</v>
      </c>
      <c r="T432" s="2">
        <v>142223</v>
      </c>
      <c r="U432" s="2">
        <v>190321.02</v>
      </c>
      <c r="V432" s="2">
        <v>74260.03</v>
      </c>
    </row>
    <row r="433" spans="1:22" ht="30" hidden="1">
      <c r="A433" s="3">
        <v>80300</v>
      </c>
      <c r="B433" s="3"/>
      <c r="C433" s="5" t="s">
        <v>51</v>
      </c>
      <c r="D433" s="6">
        <v>1023138</v>
      </c>
      <c r="E433" s="6"/>
      <c r="F433" s="6">
        <v>223603.13</v>
      </c>
      <c r="G433" s="6">
        <f t="shared" si="18"/>
        <v>21.854640331998226</v>
      </c>
      <c r="H433" s="6" t="e">
        <f t="shared" si="19"/>
        <v>#DIV/0!</v>
      </c>
      <c r="I433" s="6">
        <v>86758</v>
      </c>
      <c r="J433" s="6">
        <v>203913.87</v>
      </c>
      <c r="K433" s="6">
        <v>93942.45</v>
      </c>
      <c r="L433" s="6">
        <f t="shared" si="20"/>
        <v>46.069671474529905</v>
      </c>
      <c r="Q433" s="2">
        <v>0</v>
      </c>
      <c r="R433" s="2">
        <v>30260.35</v>
      </c>
      <c r="S433" s="2">
        <v>63682.1</v>
      </c>
      <c r="T433" s="2">
        <v>1109896</v>
      </c>
      <c r="U433" s="2">
        <v>1227051.87</v>
      </c>
      <c r="V433" s="2">
        <v>317545.58</v>
      </c>
    </row>
    <row r="434" spans="1:22" ht="15" hidden="1">
      <c r="A434" s="3">
        <v>80300</v>
      </c>
      <c r="B434" s="3"/>
      <c r="C434" s="5" t="s">
        <v>53</v>
      </c>
      <c r="D434" s="6">
        <v>12696</v>
      </c>
      <c r="E434" s="6"/>
      <c r="F434" s="6">
        <v>199.75</v>
      </c>
      <c r="G434" s="6">
        <f t="shared" si="18"/>
        <v>1.5733301827347197</v>
      </c>
      <c r="H434" s="6" t="e">
        <f t="shared" si="19"/>
        <v>#DIV/0!</v>
      </c>
      <c r="I434" s="6">
        <v>27789</v>
      </c>
      <c r="J434" s="6">
        <v>3581</v>
      </c>
      <c r="K434" s="6">
        <v>1191.03</v>
      </c>
      <c r="L434" s="6">
        <f t="shared" si="20"/>
        <v>33.25970399329796</v>
      </c>
      <c r="Q434" s="2">
        <v>0</v>
      </c>
      <c r="R434" s="2">
        <v>0</v>
      </c>
      <c r="S434" s="2">
        <v>1191.03</v>
      </c>
      <c r="T434" s="2">
        <v>40485</v>
      </c>
      <c r="U434" s="2">
        <v>16277</v>
      </c>
      <c r="V434" s="2">
        <v>1390.78</v>
      </c>
    </row>
    <row r="435" spans="1:22" ht="15" hidden="1">
      <c r="A435" s="3">
        <v>80300</v>
      </c>
      <c r="B435" s="3"/>
      <c r="C435" s="5" t="s">
        <v>55</v>
      </c>
      <c r="D435" s="6">
        <v>0</v>
      </c>
      <c r="E435" s="6"/>
      <c r="F435" s="6">
        <v>0</v>
      </c>
      <c r="G435" s="6" t="e">
        <f t="shared" si="18"/>
        <v>#DIV/0!</v>
      </c>
      <c r="H435" s="6" t="e">
        <f t="shared" si="19"/>
        <v>#DIV/0!</v>
      </c>
      <c r="I435" s="6">
        <v>2975</v>
      </c>
      <c r="J435" s="6">
        <v>3585</v>
      </c>
      <c r="K435" s="6">
        <v>609.12</v>
      </c>
      <c r="L435" s="6">
        <f t="shared" si="20"/>
        <v>16.9907949790795</v>
      </c>
      <c r="Q435" s="2">
        <v>0</v>
      </c>
      <c r="R435" s="2">
        <v>0</v>
      </c>
      <c r="S435" s="2">
        <v>609.12</v>
      </c>
      <c r="T435" s="2">
        <v>2975</v>
      </c>
      <c r="U435" s="2">
        <v>3585</v>
      </c>
      <c r="V435" s="2">
        <v>609.12</v>
      </c>
    </row>
    <row r="436" spans="1:22" ht="30" hidden="1">
      <c r="A436" s="3">
        <v>80300</v>
      </c>
      <c r="B436" s="3"/>
      <c r="C436" s="5" t="s">
        <v>17</v>
      </c>
      <c r="D436" s="6">
        <v>374297</v>
      </c>
      <c r="E436" s="6"/>
      <c r="F436" s="6">
        <v>48750.21</v>
      </c>
      <c r="G436" s="6">
        <f t="shared" si="18"/>
        <v>13.024472544530147</v>
      </c>
      <c r="H436" s="6" t="e">
        <f t="shared" si="19"/>
        <v>#DIV/0!</v>
      </c>
      <c r="I436" s="6">
        <v>29973</v>
      </c>
      <c r="J436" s="6">
        <v>50741.99</v>
      </c>
      <c r="K436" s="6">
        <v>18376.37</v>
      </c>
      <c r="L436" s="6">
        <f t="shared" si="20"/>
        <v>36.21531201279256</v>
      </c>
      <c r="Q436" s="2">
        <v>0</v>
      </c>
      <c r="R436" s="2">
        <v>4778.74</v>
      </c>
      <c r="S436" s="2">
        <v>13597.63</v>
      </c>
      <c r="T436" s="2">
        <v>404270</v>
      </c>
      <c r="U436" s="2">
        <v>425038.99</v>
      </c>
      <c r="V436" s="2">
        <v>67126.58</v>
      </c>
    </row>
    <row r="437" spans="1:22" ht="15" hidden="1">
      <c r="A437" s="3">
        <v>80300</v>
      </c>
      <c r="B437" s="3"/>
      <c r="C437" s="5" t="s">
        <v>19</v>
      </c>
      <c r="D437" s="6">
        <v>5402</v>
      </c>
      <c r="E437" s="6"/>
      <c r="F437" s="6">
        <v>1381</v>
      </c>
      <c r="G437" s="6">
        <f t="shared" si="18"/>
        <v>25.564605701592</v>
      </c>
      <c r="H437" s="6" t="e">
        <f t="shared" si="19"/>
        <v>#DIV/0!</v>
      </c>
      <c r="I437" s="6">
        <v>9755</v>
      </c>
      <c r="J437" s="6">
        <v>12255</v>
      </c>
      <c r="K437" s="6">
        <v>3867.66</v>
      </c>
      <c r="L437" s="6">
        <f t="shared" si="20"/>
        <v>31.55985312117503</v>
      </c>
      <c r="Q437" s="2">
        <v>0</v>
      </c>
      <c r="R437" s="2">
        <v>3462.15</v>
      </c>
      <c r="S437" s="2">
        <v>405.51</v>
      </c>
      <c r="T437" s="2">
        <v>15157</v>
      </c>
      <c r="U437" s="2">
        <v>17657</v>
      </c>
      <c r="V437" s="2">
        <v>5248.66</v>
      </c>
    </row>
    <row r="438" spans="1:22" ht="45" hidden="1">
      <c r="A438" s="3">
        <v>80300</v>
      </c>
      <c r="B438" s="3"/>
      <c r="C438" s="5" t="s">
        <v>21</v>
      </c>
      <c r="D438" s="6">
        <v>68235</v>
      </c>
      <c r="E438" s="6"/>
      <c r="F438" s="6">
        <v>4901</v>
      </c>
      <c r="G438" s="6">
        <f t="shared" si="18"/>
        <v>7.1825309591851685</v>
      </c>
      <c r="H438" s="6" t="e">
        <f t="shared" si="19"/>
        <v>#DIV/0!</v>
      </c>
      <c r="I438" s="6">
        <v>103622</v>
      </c>
      <c r="J438" s="6">
        <v>125083.1</v>
      </c>
      <c r="K438" s="6">
        <v>35404.07</v>
      </c>
      <c r="L438" s="6">
        <f t="shared" si="20"/>
        <v>28.30443920881398</v>
      </c>
      <c r="Q438" s="2">
        <v>0</v>
      </c>
      <c r="R438" s="2">
        <v>16649.17</v>
      </c>
      <c r="S438" s="2">
        <v>18754.9</v>
      </c>
      <c r="T438" s="2">
        <v>171857</v>
      </c>
      <c r="U438" s="2">
        <v>193318.1</v>
      </c>
      <c r="V438" s="2">
        <v>40305.07</v>
      </c>
    </row>
    <row r="439" spans="1:22" ht="15" hidden="1">
      <c r="A439" s="3">
        <v>80300</v>
      </c>
      <c r="B439" s="3"/>
      <c r="C439" s="5" t="s">
        <v>23</v>
      </c>
      <c r="D439" s="6">
        <v>45310</v>
      </c>
      <c r="E439" s="6"/>
      <c r="F439" s="6">
        <v>14301.35</v>
      </c>
      <c r="G439" s="6">
        <f t="shared" si="18"/>
        <v>31.56334142573383</v>
      </c>
      <c r="H439" s="6" t="e">
        <f t="shared" si="19"/>
        <v>#DIV/0!</v>
      </c>
      <c r="I439" s="6">
        <v>22309</v>
      </c>
      <c r="J439" s="6">
        <v>22829</v>
      </c>
      <c r="K439" s="6">
        <v>5987.06</v>
      </c>
      <c r="L439" s="6">
        <f t="shared" si="20"/>
        <v>26.225677865872356</v>
      </c>
      <c r="Q439" s="2">
        <v>0</v>
      </c>
      <c r="R439" s="2">
        <v>5513.79</v>
      </c>
      <c r="S439" s="2">
        <v>473.27</v>
      </c>
      <c r="T439" s="2">
        <v>67619</v>
      </c>
      <c r="U439" s="2">
        <v>68139</v>
      </c>
      <c r="V439" s="2">
        <v>20288.41</v>
      </c>
    </row>
    <row r="440" spans="1:22" ht="15" hidden="1">
      <c r="A440" s="3">
        <v>80300</v>
      </c>
      <c r="B440" s="3"/>
      <c r="C440" s="5" t="s">
        <v>25</v>
      </c>
      <c r="D440" s="6">
        <v>74104</v>
      </c>
      <c r="E440" s="6"/>
      <c r="F440" s="6">
        <v>13623.16</v>
      </c>
      <c r="G440" s="6">
        <f t="shared" si="18"/>
        <v>18.383838929072656</v>
      </c>
      <c r="H440" s="6" t="e">
        <f t="shared" si="19"/>
        <v>#DIV/0!</v>
      </c>
      <c r="I440" s="6">
        <v>621469</v>
      </c>
      <c r="J440" s="6">
        <v>602446.65</v>
      </c>
      <c r="K440" s="6">
        <v>108169.88</v>
      </c>
      <c r="L440" s="6">
        <f t="shared" si="20"/>
        <v>17.9550969367993</v>
      </c>
      <c r="Q440" s="2">
        <v>0</v>
      </c>
      <c r="R440" s="2">
        <v>98847.99</v>
      </c>
      <c r="S440" s="2">
        <v>9321.89</v>
      </c>
      <c r="T440" s="2">
        <v>695573</v>
      </c>
      <c r="U440" s="2">
        <v>676550.65</v>
      </c>
      <c r="V440" s="2">
        <v>121793.04</v>
      </c>
    </row>
    <row r="441" spans="1:22" ht="15" hidden="1">
      <c r="A441" s="3">
        <v>80300</v>
      </c>
      <c r="B441" s="3"/>
      <c r="C441" s="5" t="s">
        <v>27</v>
      </c>
      <c r="D441" s="6">
        <v>490</v>
      </c>
      <c r="E441" s="6"/>
      <c r="F441" s="6">
        <v>0</v>
      </c>
      <c r="G441" s="6">
        <f t="shared" si="18"/>
        <v>0</v>
      </c>
      <c r="H441" s="6" t="e">
        <f t="shared" si="19"/>
        <v>#DIV/0!</v>
      </c>
      <c r="I441" s="6">
        <v>1643</v>
      </c>
      <c r="J441" s="6">
        <v>3143</v>
      </c>
      <c r="K441" s="6">
        <v>920</v>
      </c>
      <c r="L441" s="6">
        <f t="shared" si="20"/>
        <v>29.27139675469297</v>
      </c>
      <c r="Q441" s="2">
        <v>0</v>
      </c>
      <c r="R441" s="2">
        <v>0</v>
      </c>
      <c r="S441" s="2">
        <v>920</v>
      </c>
      <c r="T441" s="2">
        <v>2133</v>
      </c>
      <c r="U441" s="2">
        <v>3633</v>
      </c>
      <c r="V441" s="2">
        <v>920</v>
      </c>
    </row>
    <row r="442" spans="1:22" ht="30" hidden="1">
      <c r="A442" s="3">
        <v>80300</v>
      </c>
      <c r="B442" s="3"/>
      <c r="C442" s="5" t="s">
        <v>29</v>
      </c>
      <c r="D442" s="6">
        <v>1992580</v>
      </c>
      <c r="E442" s="6"/>
      <c r="F442" s="6">
        <v>890136.55</v>
      </c>
      <c r="G442" s="6">
        <f t="shared" si="18"/>
        <v>44.67256270764537</v>
      </c>
      <c r="H442" s="6" t="e">
        <f t="shared" si="19"/>
        <v>#DIV/0!</v>
      </c>
      <c r="I442" s="6">
        <v>50155</v>
      </c>
      <c r="J442" s="6">
        <v>52655</v>
      </c>
      <c r="K442" s="6">
        <v>9252.79</v>
      </c>
      <c r="L442" s="6">
        <f t="shared" si="20"/>
        <v>17.5724812458456</v>
      </c>
      <c r="Q442" s="2">
        <v>0</v>
      </c>
      <c r="R442" s="2">
        <v>9060.02</v>
      </c>
      <c r="S442" s="2">
        <v>192.77</v>
      </c>
      <c r="T442" s="2">
        <v>2042735</v>
      </c>
      <c r="U442" s="2">
        <v>2045235</v>
      </c>
      <c r="V442" s="2">
        <v>899389.34</v>
      </c>
    </row>
    <row r="443" spans="1:22" ht="15" hidden="1">
      <c r="A443" s="3">
        <v>80300</v>
      </c>
      <c r="B443" s="3"/>
      <c r="C443" s="5" t="s">
        <v>31</v>
      </c>
      <c r="D443" s="6">
        <v>1204911</v>
      </c>
      <c r="E443" s="6"/>
      <c r="F443" s="6">
        <v>701520.04</v>
      </c>
      <c r="G443" s="6">
        <f t="shared" si="18"/>
        <v>58.221730899626614</v>
      </c>
      <c r="H443" s="6" t="e">
        <f t="shared" si="19"/>
        <v>#DIV/0!</v>
      </c>
      <c r="I443" s="6">
        <v>22340</v>
      </c>
      <c r="J443" s="6">
        <v>22340</v>
      </c>
      <c r="K443" s="6">
        <v>5840.99</v>
      </c>
      <c r="L443" s="6">
        <f t="shared" si="20"/>
        <v>26.1458818263205</v>
      </c>
      <c r="Q443" s="2">
        <v>0</v>
      </c>
      <c r="R443" s="2">
        <v>5840.99</v>
      </c>
      <c r="S443" s="2">
        <v>0</v>
      </c>
      <c r="T443" s="2">
        <v>1227251</v>
      </c>
      <c r="U443" s="2">
        <v>1227251</v>
      </c>
      <c r="V443" s="2">
        <v>707361.03</v>
      </c>
    </row>
    <row r="444" spans="1:22" ht="30" hidden="1">
      <c r="A444" s="3">
        <v>80300</v>
      </c>
      <c r="B444" s="3"/>
      <c r="C444" s="5" t="s">
        <v>33</v>
      </c>
      <c r="D444" s="6">
        <v>157840</v>
      </c>
      <c r="E444" s="6"/>
      <c r="F444" s="6">
        <v>34462.49</v>
      </c>
      <c r="G444" s="6">
        <f t="shared" si="18"/>
        <v>21.833812721743538</v>
      </c>
      <c r="H444" s="6" t="e">
        <f t="shared" si="19"/>
        <v>#DIV/0!</v>
      </c>
      <c r="I444" s="6">
        <v>4830</v>
      </c>
      <c r="J444" s="6">
        <v>4830</v>
      </c>
      <c r="K444" s="6">
        <v>603.91</v>
      </c>
      <c r="L444" s="6">
        <f t="shared" si="20"/>
        <v>12.503312629399584</v>
      </c>
      <c r="Q444" s="2">
        <v>0</v>
      </c>
      <c r="R444" s="2">
        <v>603.91</v>
      </c>
      <c r="S444" s="2">
        <v>0</v>
      </c>
      <c r="T444" s="2">
        <v>162670</v>
      </c>
      <c r="U444" s="2">
        <v>162670</v>
      </c>
      <c r="V444" s="2">
        <v>35066.4</v>
      </c>
    </row>
    <row r="445" spans="1:22" ht="15" hidden="1">
      <c r="A445" s="3">
        <v>80300</v>
      </c>
      <c r="B445" s="3"/>
      <c r="C445" s="5" t="s">
        <v>35</v>
      </c>
      <c r="D445" s="6">
        <v>532156</v>
      </c>
      <c r="E445" s="6"/>
      <c r="F445" s="6">
        <v>140319.93</v>
      </c>
      <c r="G445" s="6">
        <f t="shared" si="18"/>
        <v>26.36819466472237</v>
      </c>
      <c r="H445" s="6" t="e">
        <f t="shared" si="19"/>
        <v>#DIV/0!</v>
      </c>
      <c r="I445" s="6">
        <v>17485</v>
      </c>
      <c r="J445" s="6">
        <v>17485</v>
      </c>
      <c r="K445" s="6">
        <v>2291.08</v>
      </c>
      <c r="L445" s="6">
        <f t="shared" si="20"/>
        <v>13.10311695739205</v>
      </c>
      <c r="Q445" s="2">
        <v>0</v>
      </c>
      <c r="R445" s="2">
        <v>2291.08</v>
      </c>
      <c r="S445" s="2">
        <v>0</v>
      </c>
      <c r="T445" s="2">
        <v>549641</v>
      </c>
      <c r="U445" s="2">
        <v>549641</v>
      </c>
      <c r="V445" s="2">
        <v>142611.01</v>
      </c>
    </row>
    <row r="446" spans="1:22" ht="15" hidden="1">
      <c r="A446" s="3">
        <v>80300</v>
      </c>
      <c r="B446" s="3"/>
      <c r="C446" s="5" t="s">
        <v>57</v>
      </c>
      <c r="D446" s="6">
        <v>8060</v>
      </c>
      <c r="E446" s="6"/>
      <c r="F446" s="6">
        <v>3164.27</v>
      </c>
      <c r="G446" s="6">
        <f t="shared" si="18"/>
        <v>39.25893300248139</v>
      </c>
      <c r="H446" s="6" t="e">
        <f t="shared" si="19"/>
        <v>#DIV/0!</v>
      </c>
      <c r="I446" s="6">
        <v>0</v>
      </c>
      <c r="J446" s="6">
        <v>0</v>
      </c>
      <c r="K446" s="6">
        <v>0</v>
      </c>
      <c r="L446" s="6" t="e">
        <f t="shared" si="20"/>
        <v>#DIV/0!</v>
      </c>
      <c r="Q446" s="2">
        <v>0</v>
      </c>
      <c r="R446" s="2">
        <v>0</v>
      </c>
      <c r="S446" s="2">
        <v>0</v>
      </c>
      <c r="T446" s="2">
        <v>8060</v>
      </c>
      <c r="U446" s="2">
        <v>8060</v>
      </c>
      <c r="V446" s="2">
        <v>3164.27</v>
      </c>
    </row>
    <row r="447" spans="1:22" ht="15" hidden="1">
      <c r="A447" s="3">
        <v>80300</v>
      </c>
      <c r="B447" s="3"/>
      <c r="C447" s="5" t="s">
        <v>37</v>
      </c>
      <c r="D447" s="6">
        <v>89613</v>
      </c>
      <c r="E447" s="6"/>
      <c r="F447" s="6">
        <v>10669.82</v>
      </c>
      <c r="G447" s="6">
        <f t="shared" si="18"/>
        <v>11.906553736623033</v>
      </c>
      <c r="H447" s="6" t="e">
        <f t="shared" si="19"/>
        <v>#DIV/0!</v>
      </c>
      <c r="I447" s="6">
        <v>5500</v>
      </c>
      <c r="J447" s="6">
        <v>8000</v>
      </c>
      <c r="K447" s="6">
        <v>516.81</v>
      </c>
      <c r="L447" s="6">
        <f t="shared" si="20"/>
        <v>6.460125</v>
      </c>
      <c r="Q447" s="2">
        <v>0</v>
      </c>
      <c r="R447" s="2">
        <v>324.04</v>
      </c>
      <c r="S447" s="2">
        <v>192.77</v>
      </c>
      <c r="T447" s="2">
        <v>95113</v>
      </c>
      <c r="U447" s="2">
        <v>97613</v>
      </c>
      <c r="V447" s="2">
        <v>11186.63</v>
      </c>
    </row>
    <row r="448" spans="1:22" ht="30" hidden="1">
      <c r="A448" s="3">
        <v>80300</v>
      </c>
      <c r="B448" s="3"/>
      <c r="C448" s="5" t="s">
        <v>39</v>
      </c>
      <c r="D448" s="6">
        <v>0</v>
      </c>
      <c r="E448" s="6"/>
      <c r="F448" s="6">
        <v>0</v>
      </c>
      <c r="G448" s="6" t="e">
        <f t="shared" si="18"/>
        <v>#DIV/0!</v>
      </c>
      <c r="H448" s="6" t="e">
        <f t="shared" si="19"/>
        <v>#DIV/0!</v>
      </c>
      <c r="I448" s="6">
        <v>0</v>
      </c>
      <c r="J448" s="6">
        <v>5590</v>
      </c>
      <c r="K448" s="6">
        <v>4660</v>
      </c>
      <c r="L448" s="6">
        <f t="shared" si="20"/>
        <v>83.36314847942755</v>
      </c>
      <c r="Q448" s="2">
        <v>0</v>
      </c>
      <c r="R448" s="2">
        <v>360</v>
      </c>
      <c r="S448" s="2">
        <v>4300</v>
      </c>
      <c r="T448" s="2">
        <v>0</v>
      </c>
      <c r="U448" s="2">
        <v>5590</v>
      </c>
      <c r="V448" s="2">
        <v>4660</v>
      </c>
    </row>
    <row r="449" spans="1:22" ht="45" hidden="1">
      <c r="A449" s="3">
        <v>80300</v>
      </c>
      <c r="B449" s="3"/>
      <c r="C449" s="5" t="s">
        <v>41</v>
      </c>
      <c r="D449" s="6">
        <v>0</v>
      </c>
      <c r="E449" s="6"/>
      <c r="F449" s="6">
        <v>0</v>
      </c>
      <c r="G449" s="6" t="e">
        <f t="shared" si="18"/>
        <v>#DIV/0!</v>
      </c>
      <c r="H449" s="6" t="e">
        <f t="shared" si="19"/>
        <v>#DIV/0!</v>
      </c>
      <c r="I449" s="6">
        <v>0</v>
      </c>
      <c r="J449" s="6">
        <v>5590</v>
      </c>
      <c r="K449" s="6">
        <v>4660</v>
      </c>
      <c r="L449" s="6">
        <f t="shared" si="20"/>
        <v>83.36314847942755</v>
      </c>
      <c r="Q449" s="2">
        <v>0</v>
      </c>
      <c r="R449" s="2">
        <v>360</v>
      </c>
      <c r="S449" s="2">
        <v>4300</v>
      </c>
      <c r="T449" s="2">
        <v>0</v>
      </c>
      <c r="U449" s="2">
        <v>5590</v>
      </c>
      <c r="V449" s="2">
        <v>4660</v>
      </c>
    </row>
    <row r="450" spans="1:22" ht="15" hidden="1">
      <c r="A450" s="3">
        <v>80300</v>
      </c>
      <c r="B450" s="3"/>
      <c r="C450" s="5" t="s">
        <v>61</v>
      </c>
      <c r="D450" s="6">
        <v>174040</v>
      </c>
      <c r="E450" s="6"/>
      <c r="F450" s="6">
        <v>46421.95</v>
      </c>
      <c r="G450" s="6">
        <f t="shared" si="18"/>
        <v>26.67314985060905</v>
      </c>
      <c r="H450" s="6" t="e">
        <f t="shared" si="19"/>
        <v>#DIV/0!</v>
      </c>
      <c r="I450" s="6">
        <v>36100</v>
      </c>
      <c r="J450" s="6">
        <v>36516.33</v>
      </c>
      <c r="K450" s="6">
        <v>9416.33</v>
      </c>
      <c r="L450" s="6">
        <f t="shared" si="20"/>
        <v>25.786627517058804</v>
      </c>
      <c r="Q450" s="2">
        <v>0</v>
      </c>
      <c r="R450" s="2">
        <v>9000</v>
      </c>
      <c r="S450" s="2">
        <v>416.33</v>
      </c>
      <c r="T450" s="2">
        <v>210140</v>
      </c>
      <c r="U450" s="2">
        <v>210556.33</v>
      </c>
      <c r="V450" s="2">
        <v>55838.28</v>
      </c>
    </row>
    <row r="451" spans="1:22" ht="15" hidden="1">
      <c r="A451" s="3">
        <v>80300</v>
      </c>
      <c r="B451" s="3"/>
      <c r="C451" s="5" t="s">
        <v>63</v>
      </c>
      <c r="D451" s="6">
        <v>174040</v>
      </c>
      <c r="E451" s="6"/>
      <c r="F451" s="6">
        <v>46421.95</v>
      </c>
      <c r="G451" s="6">
        <f t="shared" si="18"/>
        <v>26.67314985060905</v>
      </c>
      <c r="H451" s="6" t="e">
        <f t="shared" si="19"/>
        <v>#DIV/0!</v>
      </c>
      <c r="I451" s="6">
        <v>36100</v>
      </c>
      <c r="J451" s="6">
        <v>36516.33</v>
      </c>
      <c r="K451" s="6">
        <v>9416.33</v>
      </c>
      <c r="L451" s="6">
        <f t="shared" si="20"/>
        <v>25.786627517058804</v>
      </c>
      <c r="Q451" s="2">
        <v>0</v>
      </c>
      <c r="R451" s="2">
        <v>9000</v>
      </c>
      <c r="S451" s="2">
        <v>416.33</v>
      </c>
      <c r="T451" s="2">
        <v>210140</v>
      </c>
      <c r="U451" s="2">
        <v>210556.33</v>
      </c>
      <c r="V451" s="2">
        <v>55838.28</v>
      </c>
    </row>
    <row r="452" spans="1:22" ht="15" hidden="1">
      <c r="A452" s="3">
        <v>80300</v>
      </c>
      <c r="B452" s="3"/>
      <c r="C452" s="5" t="s">
        <v>85</v>
      </c>
      <c r="D452" s="6">
        <v>84708</v>
      </c>
      <c r="E452" s="6"/>
      <c r="F452" s="6">
        <v>18621.95</v>
      </c>
      <c r="G452" s="6">
        <f t="shared" si="18"/>
        <v>21.983696935354395</v>
      </c>
      <c r="H452" s="6" t="e">
        <f t="shared" si="19"/>
        <v>#DIV/0!</v>
      </c>
      <c r="I452" s="6">
        <v>0</v>
      </c>
      <c r="J452" s="6">
        <v>0</v>
      </c>
      <c r="K452" s="6">
        <v>0</v>
      </c>
      <c r="L452" s="6" t="e">
        <f t="shared" si="20"/>
        <v>#DIV/0!</v>
      </c>
      <c r="Q452" s="2">
        <v>0</v>
      </c>
      <c r="R452" s="2">
        <v>0</v>
      </c>
      <c r="S452" s="2">
        <v>0</v>
      </c>
      <c r="T452" s="2">
        <v>84708</v>
      </c>
      <c r="U452" s="2">
        <v>84708</v>
      </c>
      <c r="V452" s="2">
        <v>18621.95</v>
      </c>
    </row>
    <row r="453" spans="1:22" ht="15" hidden="1">
      <c r="A453" s="3">
        <v>80300</v>
      </c>
      <c r="B453" s="3"/>
      <c r="C453" s="5" t="s">
        <v>65</v>
      </c>
      <c r="D453" s="6">
        <v>89332</v>
      </c>
      <c r="E453" s="6"/>
      <c r="F453" s="6">
        <v>27800</v>
      </c>
      <c r="G453" s="6">
        <f t="shared" si="18"/>
        <v>31.119867460708367</v>
      </c>
      <c r="H453" s="6" t="e">
        <f t="shared" si="19"/>
        <v>#DIV/0!</v>
      </c>
      <c r="I453" s="6">
        <v>36100</v>
      </c>
      <c r="J453" s="6">
        <v>36516.33</v>
      </c>
      <c r="K453" s="6">
        <v>9416.33</v>
      </c>
      <c r="L453" s="6">
        <f t="shared" si="20"/>
        <v>25.786627517058804</v>
      </c>
      <c r="Q453" s="2">
        <v>0</v>
      </c>
      <c r="R453" s="2">
        <v>9000</v>
      </c>
      <c r="S453" s="2">
        <v>416.33</v>
      </c>
      <c r="T453" s="2">
        <v>125432</v>
      </c>
      <c r="U453" s="2">
        <v>125848.33</v>
      </c>
      <c r="V453" s="2">
        <v>37216.33</v>
      </c>
    </row>
    <row r="454" spans="1:22" ht="15" hidden="1">
      <c r="A454" s="3">
        <v>80300</v>
      </c>
      <c r="B454" s="3"/>
      <c r="C454" s="5" t="s">
        <v>43</v>
      </c>
      <c r="D454" s="6">
        <v>0</v>
      </c>
      <c r="E454" s="6"/>
      <c r="F454" s="6">
        <v>0</v>
      </c>
      <c r="G454" s="6" t="e">
        <f t="shared" si="18"/>
        <v>#DIV/0!</v>
      </c>
      <c r="H454" s="6" t="e">
        <f t="shared" si="19"/>
        <v>#DIV/0!</v>
      </c>
      <c r="I454" s="6">
        <v>206665</v>
      </c>
      <c r="J454" s="6">
        <v>231115</v>
      </c>
      <c r="K454" s="6">
        <v>80813.2</v>
      </c>
      <c r="L454" s="6">
        <f t="shared" si="20"/>
        <v>34.966661618674685</v>
      </c>
      <c r="Q454" s="2">
        <v>0</v>
      </c>
      <c r="R454" s="2">
        <v>56867.2</v>
      </c>
      <c r="S454" s="2">
        <v>23946</v>
      </c>
      <c r="T454" s="2">
        <v>206665</v>
      </c>
      <c r="U454" s="2">
        <v>231115</v>
      </c>
      <c r="V454" s="2">
        <v>80813.2</v>
      </c>
    </row>
    <row r="455" spans="1:22" ht="15" hidden="1">
      <c r="A455" s="3">
        <v>80300</v>
      </c>
      <c r="B455" s="3"/>
      <c r="C455" s="5" t="s">
        <v>45</v>
      </c>
      <c r="D455" s="6">
        <v>0</v>
      </c>
      <c r="E455" s="6"/>
      <c r="F455" s="6">
        <v>0</v>
      </c>
      <c r="G455" s="6" t="e">
        <f aca="true" t="shared" si="21" ref="G455:G518">F455/D455*100</f>
        <v>#DIV/0!</v>
      </c>
      <c r="H455" s="6" t="e">
        <f aca="true" t="shared" si="22" ref="H455:H518">F455/E455*100</f>
        <v>#DIV/0!</v>
      </c>
      <c r="I455" s="6">
        <v>206665</v>
      </c>
      <c r="J455" s="6">
        <v>231115</v>
      </c>
      <c r="K455" s="6">
        <v>80813.2</v>
      </c>
      <c r="L455" s="6">
        <f aca="true" t="shared" si="23" ref="L455:L518">K455/J455*100</f>
        <v>34.966661618674685</v>
      </c>
      <c r="Q455" s="2">
        <v>0</v>
      </c>
      <c r="R455" s="2">
        <v>56867.2</v>
      </c>
      <c r="S455" s="2">
        <v>23946</v>
      </c>
      <c r="T455" s="2">
        <v>206665</v>
      </c>
      <c r="U455" s="2">
        <v>231115</v>
      </c>
      <c r="V455" s="2">
        <v>80813.2</v>
      </c>
    </row>
    <row r="456" spans="1:22" ht="30" hidden="1">
      <c r="A456" s="3">
        <v>80300</v>
      </c>
      <c r="B456" s="3"/>
      <c r="C456" s="5" t="s">
        <v>47</v>
      </c>
      <c r="D456" s="6">
        <v>0</v>
      </c>
      <c r="E456" s="6"/>
      <c r="F456" s="6">
        <v>0</v>
      </c>
      <c r="G456" s="6" t="e">
        <f t="shared" si="21"/>
        <v>#DIV/0!</v>
      </c>
      <c r="H456" s="6" t="e">
        <f t="shared" si="22"/>
        <v>#DIV/0!</v>
      </c>
      <c r="I456" s="6">
        <v>147780</v>
      </c>
      <c r="J456" s="6">
        <v>172230</v>
      </c>
      <c r="K456" s="6">
        <v>50914</v>
      </c>
      <c r="L456" s="6">
        <f t="shared" si="23"/>
        <v>29.56163270045869</v>
      </c>
      <c r="Q456" s="2">
        <v>0</v>
      </c>
      <c r="R456" s="2">
        <v>26968</v>
      </c>
      <c r="S456" s="2">
        <v>23946</v>
      </c>
      <c r="T456" s="2">
        <v>147780</v>
      </c>
      <c r="U456" s="2">
        <v>172230</v>
      </c>
      <c r="V456" s="2">
        <v>50914</v>
      </c>
    </row>
    <row r="457" spans="1:22" ht="15" hidden="1">
      <c r="A457" s="3">
        <v>80300</v>
      </c>
      <c r="B457" s="3"/>
      <c r="C457" s="5" t="s">
        <v>67</v>
      </c>
      <c r="D457" s="6">
        <v>0</v>
      </c>
      <c r="E457" s="6"/>
      <c r="F457" s="6">
        <v>0</v>
      </c>
      <c r="G457" s="6" t="e">
        <f t="shared" si="21"/>
        <v>#DIV/0!</v>
      </c>
      <c r="H457" s="6" t="e">
        <f t="shared" si="22"/>
        <v>#DIV/0!</v>
      </c>
      <c r="I457" s="6">
        <v>58885</v>
      </c>
      <c r="J457" s="6">
        <v>58885</v>
      </c>
      <c r="K457" s="6">
        <v>29899.2</v>
      </c>
      <c r="L457" s="6">
        <f t="shared" si="23"/>
        <v>50.77557951940223</v>
      </c>
      <c r="Q457" s="2">
        <v>0</v>
      </c>
      <c r="R457" s="2">
        <v>29899.2</v>
      </c>
      <c r="S457" s="2">
        <v>0</v>
      </c>
      <c r="T457" s="2">
        <v>58885</v>
      </c>
      <c r="U457" s="2">
        <v>58885</v>
      </c>
      <c r="V457" s="2">
        <v>29899.2</v>
      </c>
    </row>
    <row r="458" spans="1:22" ht="15" hidden="1">
      <c r="A458" s="3">
        <v>80300</v>
      </c>
      <c r="B458" s="3"/>
      <c r="C458" s="5" t="s">
        <v>69</v>
      </c>
      <c r="D458" s="6">
        <v>0</v>
      </c>
      <c r="E458" s="6"/>
      <c r="F458" s="6">
        <v>0</v>
      </c>
      <c r="G458" s="6" t="e">
        <f t="shared" si="21"/>
        <v>#DIV/0!</v>
      </c>
      <c r="H458" s="6" t="e">
        <f t="shared" si="22"/>
        <v>#DIV/0!</v>
      </c>
      <c r="I458" s="6">
        <v>58885</v>
      </c>
      <c r="J458" s="6">
        <v>58885</v>
      </c>
      <c r="K458" s="6">
        <v>29899.2</v>
      </c>
      <c r="L458" s="6">
        <f t="shared" si="23"/>
        <v>50.77557951940223</v>
      </c>
      <c r="Q458" s="2">
        <v>0</v>
      </c>
      <c r="R458" s="2">
        <v>29899.2</v>
      </c>
      <c r="S458" s="2">
        <v>0</v>
      </c>
      <c r="T458" s="2">
        <v>58885</v>
      </c>
      <c r="U458" s="2">
        <v>58885</v>
      </c>
      <c r="V458" s="2">
        <v>29899.2</v>
      </c>
    </row>
    <row r="459" spans="1:22" ht="30" hidden="1">
      <c r="A459" s="3">
        <v>80500</v>
      </c>
      <c r="B459" s="3"/>
      <c r="C459" s="5" t="s">
        <v>89</v>
      </c>
      <c r="D459" s="6">
        <v>10298263</v>
      </c>
      <c r="E459" s="6"/>
      <c r="F459" s="6">
        <v>2450926.52</v>
      </c>
      <c r="G459" s="6">
        <f t="shared" si="21"/>
        <v>23.79941665890646</v>
      </c>
      <c r="H459" s="6" t="e">
        <f t="shared" si="22"/>
        <v>#DIV/0!</v>
      </c>
      <c r="I459" s="6">
        <v>4737013</v>
      </c>
      <c r="J459" s="6">
        <v>5297799.15</v>
      </c>
      <c r="K459" s="6">
        <v>1390730.74</v>
      </c>
      <c r="L459" s="6">
        <f t="shared" si="23"/>
        <v>26.25110353607875</v>
      </c>
      <c r="Q459" s="2">
        <v>0</v>
      </c>
      <c r="R459" s="2">
        <v>875703.14</v>
      </c>
      <c r="S459" s="2">
        <v>515027.6</v>
      </c>
      <c r="T459" s="2">
        <v>15035276</v>
      </c>
      <c r="U459" s="2">
        <v>15596062.15</v>
      </c>
      <c r="V459" s="2">
        <v>3841657.26</v>
      </c>
    </row>
    <row r="460" spans="1:22" ht="15" hidden="1">
      <c r="A460" s="3">
        <v>80500</v>
      </c>
      <c r="B460" s="3"/>
      <c r="C460" s="5" t="s">
        <v>3</v>
      </c>
      <c r="D460" s="6">
        <v>10298263</v>
      </c>
      <c r="E460" s="6"/>
      <c r="F460" s="6">
        <v>2450926.52</v>
      </c>
      <c r="G460" s="6">
        <f t="shared" si="21"/>
        <v>23.79941665890646</v>
      </c>
      <c r="H460" s="6" t="e">
        <f t="shared" si="22"/>
        <v>#DIV/0!</v>
      </c>
      <c r="I460" s="6">
        <v>4529883</v>
      </c>
      <c r="J460" s="6">
        <v>4780029.15</v>
      </c>
      <c r="K460" s="6">
        <v>1073279.19</v>
      </c>
      <c r="L460" s="6">
        <f t="shared" si="23"/>
        <v>22.45340261157194</v>
      </c>
      <c r="Q460" s="2">
        <v>0</v>
      </c>
      <c r="R460" s="2">
        <v>861856.59</v>
      </c>
      <c r="S460" s="2">
        <v>211422.6</v>
      </c>
      <c r="T460" s="2">
        <v>14828146</v>
      </c>
      <c r="U460" s="2">
        <v>15078292.15</v>
      </c>
      <c r="V460" s="2">
        <v>3524205.71</v>
      </c>
    </row>
    <row r="461" spans="1:22" ht="15" hidden="1">
      <c r="A461" s="3">
        <v>80500</v>
      </c>
      <c r="B461" s="3"/>
      <c r="C461" s="5" t="s">
        <v>5</v>
      </c>
      <c r="D461" s="6">
        <v>9327284</v>
      </c>
      <c r="E461" s="6"/>
      <c r="F461" s="6">
        <v>2283383.17</v>
      </c>
      <c r="G461" s="6">
        <f t="shared" si="21"/>
        <v>24.48068666076856</v>
      </c>
      <c r="H461" s="6" t="e">
        <f t="shared" si="22"/>
        <v>#DIV/0!</v>
      </c>
      <c r="I461" s="6">
        <v>4529468</v>
      </c>
      <c r="J461" s="6">
        <v>4779614.15</v>
      </c>
      <c r="K461" s="6">
        <v>1073279.19</v>
      </c>
      <c r="L461" s="6">
        <f t="shared" si="23"/>
        <v>22.455352175237824</v>
      </c>
      <c r="Q461" s="2">
        <v>0</v>
      </c>
      <c r="R461" s="2">
        <v>861856.59</v>
      </c>
      <c r="S461" s="2">
        <v>211422.6</v>
      </c>
      <c r="T461" s="2">
        <v>13856752</v>
      </c>
      <c r="U461" s="2">
        <v>14106898.15</v>
      </c>
      <c r="V461" s="2">
        <v>3356662.36</v>
      </c>
    </row>
    <row r="462" spans="1:22" ht="30" hidden="1">
      <c r="A462" s="3">
        <v>80500</v>
      </c>
      <c r="B462" s="3"/>
      <c r="C462" s="5" t="s">
        <v>7</v>
      </c>
      <c r="D462" s="6">
        <v>6109040</v>
      </c>
      <c r="E462" s="6"/>
      <c r="F462" s="6">
        <v>1452614.82</v>
      </c>
      <c r="G462" s="6">
        <f t="shared" si="21"/>
        <v>23.77811931170855</v>
      </c>
      <c r="H462" s="6" t="e">
        <f t="shared" si="22"/>
        <v>#DIV/0!</v>
      </c>
      <c r="I462" s="6">
        <v>2442106</v>
      </c>
      <c r="J462" s="6">
        <v>2442106</v>
      </c>
      <c r="K462" s="6">
        <v>406557.1</v>
      </c>
      <c r="L462" s="6">
        <f t="shared" si="23"/>
        <v>16.647807261437464</v>
      </c>
      <c r="Q462" s="2">
        <v>0</v>
      </c>
      <c r="R462" s="2">
        <v>406557.1</v>
      </c>
      <c r="S462" s="2">
        <v>0</v>
      </c>
      <c r="T462" s="2">
        <v>8551146</v>
      </c>
      <c r="U462" s="2">
        <v>8551146</v>
      </c>
      <c r="V462" s="2">
        <v>1859171.92</v>
      </c>
    </row>
    <row r="463" spans="1:22" ht="15" hidden="1">
      <c r="A463" s="3">
        <v>80500</v>
      </c>
      <c r="B463" s="3"/>
      <c r="C463" s="5" t="s">
        <v>9</v>
      </c>
      <c r="D463" s="6">
        <v>6109040</v>
      </c>
      <c r="E463" s="6"/>
      <c r="F463" s="6">
        <v>1452614.82</v>
      </c>
      <c r="G463" s="6">
        <f t="shared" si="21"/>
        <v>23.77811931170855</v>
      </c>
      <c r="H463" s="6" t="e">
        <f t="shared" si="22"/>
        <v>#DIV/0!</v>
      </c>
      <c r="I463" s="6">
        <v>2442106</v>
      </c>
      <c r="J463" s="6">
        <v>2442106</v>
      </c>
      <c r="K463" s="6">
        <v>406557.1</v>
      </c>
      <c r="L463" s="6">
        <f t="shared" si="23"/>
        <v>16.647807261437464</v>
      </c>
      <c r="Q463" s="2">
        <v>0</v>
      </c>
      <c r="R463" s="2">
        <v>406557.1</v>
      </c>
      <c r="S463" s="2">
        <v>0</v>
      </c>
      <c r="T463" s="2">
        <v>8551146</v>
      </c>
      <c r="U463" s="2">
        <v>8551146</v>
      </c>
      <c r="V463" s="2">
        <v>1859171.92</v>
      </c>
    </row>
    <row r="464" spans="1:22" ht="15" hidden="1">
      <c r="A464" s="3">
        <v>80500</v>
      </c>
      <c r="B464" s="3"/>
      <c r="C464" s="5" t="s">
        <v>11</v>
      </c>
      <c r="D464" s="6">
        <v>2180147</v>
      </c>
      <c r="E464" s="6"/>
      <c r="F464" s="6">
        <v>525791.92</v>
      </c>
      <c r="G464" s="6">
        <f t="shared" si="21"/>
        <v>24.117269156621095</v>
      </c>
      <c r="H464" s="6" t="e">
        <f t="shared" si="22"/>
        <v>#DIV/0!</v>
      </c>
      <c r="I464" s="6">
        <v>873789</v>
      </c>
      <c r="J464" s="6">
        <v>873789</v>
      </c>
      <c r="K464" s="6">
        <v>143544.09</v>
      </c>
      <c r="L464" s="6">
        <f t="shared" si="23"/>
        <v>16.427774897601136</v>
      </c>
      <c r="Q464" s="2">
        <v>0</v>
      </c>
      <c r="R464" s="2">
        <v>143544.09</v>
      </c>
      <c r="S464" s="2">
        <v>0</v>
      </c>
      <c r="T464" s="2">
        <v>3053936</v>
      </c>
      <c r="U464" s="2">
        <v>3053936</v>
      </c>
      <c r="V464" s="2">
        <v>669336.01</v>
      </c>
    </row>
    <row r="465" spans="1:22" ht="45" hidden="1">
      <c r="A465" s="3">
        <v>80500</v>
      </c>
      <c r="B465" s="3"/>
      <c r="C465" s="5" t="s">
        <v>13</v>
      </c>
      <c r="D465" s="6">
        <v>469325</v>
      </c>
      <c r="E465" s="6"/>
      <c r="F465" s="6">
        <v>54264.13</v>
      </c>
      <c r="G465" s="6">
        <f t="shared" si="21"/>
        <v>11.56216481116497</v>
      </c>
      <c r="H465" s="6" t="e">
        <f t="shared" si="22"/>
        <v>#DIV/0!</v>
      </c>
      <c r="I465" s="6">
        <v>931024</v>
      </c>
      <c r="J465" s="6">
        <v>1169452.82</v>
      </c>
      <c r="K465" s="6">
        <v>438740.4</v>
      </c>
      <c r="L465" s="6">
        <f t="shared" si="23"/>
        <v>37.51672512962087</v>
      </c>
      <c r="Q465" s="2">
        <v>0</v>
      </c>
      <c r="R465" s="2">
        <v>233565.24</v>
      </c>
      <c r="S465" s="2">
        <v>205175.16</v>
      </c>
      <c r="T465" s="2">
        <v>1400349</v>
      </c>
      <c r="U465" s="2">
        <v>1638777.82</v>
      </c>
      <c r="V465" s="2">
        <v>493004.53</v>
      </c>
    </row>
    <row r="466" spans="1:22" ht="30" hidden="1">
      <c r="A466" s="3">
        <v>80500</v>
      </c>
      <c r="B466" s="3"/>
      <c r="C466" s="5" t="s">
        <v>15</v>
      </c>
      <c r="D466" s="6">
        <v>6842</v>
      </c>
      <c r="E466" s="6"/>
      <c r="F466" s="6">
        <v>2282.65</v>
      </c>
      <c r="G466" s="6">
        <f t="shared" si="21"/>
        <v>33.36232095878398</v>
      </c>
      <c r="H466" s="6" t="e">
        <f t="shared" si="22"/>
        <v>#DIV/0!</v>
      </c>
      <c r="I466" s="6">
        <v>91380</v>
      </c>
      <c r="J466" s="6">
        <v>120271.88</v>
      </c>
      <c r="K466" s="6">
        <v>38609.54</v>
      </c>
      <c r="L466" s="6">
        <f t="shared" si="23"/>
        <v>32.10188449702457</v>
      </c>
      <c r="Q466" s="2">
        <v>0</v>
      </c>
      <c r="R466" s="2">
        <v>15555.26</v>
      </c>
      <c r="S466" s="2">
        <v>23054.28</v>
      </c>
      <c r="T466" s="2">
        <v>98222</v>
      </c>
      <c r="U466" s="2">
        <v>127113.88</v>
      </c>
      <c r="V466" s="2">
        <v>40892.19</v>
      </c>
    </row>
    <row r="467" spans="1:22" ht="30" hidden="1">
      <c r="A467" s="3">
        <v>80500</v>
      </c>
      <c r="B467" s="3"/>
      <c r="C467" s="5" t="s">
        <v>51</v>
      </c>
      <c r="D467" s="6">
        <v>148345</v>
      </c>
      <c r="E467" s="6"/>
      <c r="F467" s="6">
        <v>37658.98</v>
      </c>
      <c r="G467" s="6">
        <f t="shared" si="21"/>
        <v>25.386079746536794</v>
      </c>
      <c r="H467" s="6" t="e">
        <f t="shared" si="22"/>
        <v>#DIV/0!</v>
      </c>
      <c r="I467" s="6">
        <v>306080</v>
      </c>
      <c r="J467" s="6">
        <v>448904.47</v>
      </c>
      <c r="K467" s="6">
        <v>229779.43</v>
      </c>
      <c r="L467" s="6">
        <f t="shared" si="23"/>
        <v>51.186710170206155</v>
      </c>
      <c r="Q467" s="2">
        <v>0</v>
      </c>
      <c r="R467" s="2">
        <v>92263.46</v>
      </c>
      <c r="S467" s="2">
        <v>137515.97</v>
      </c>
      <c r="T467" s="2">
        <v>454425</v>
      </c>
      <c r="U467" s="2">
        <v>597249.47</v>
      </c>
      <c r="V467" s="2">
        <v>267438.41</v>
      </c>
    </row>
    <row r="468" spans="1:22" ht="15" hidden="1">
      <c r="A468" s="3">
        <v>80500</v>
      </c>
      <c r="B468" s="3"/>
      <c r="C468" s="5" t="s">
        <v>53</v>
      </c>
      <c r="D468" s="6">
        <v>0</v>
      </c>
      <c r="E468" s="6"/>
      <c r="F468" s="6">
        <v>0</v>
      </c>
      <c r="G468" s="6" t="e">
        <f t="shared" si="21"/>
        <v>#DIV/0!</v>
      </c>
      <c r="H468" s="6" t="e">
        <f t="shared" si="22"/>
        <v>#DIV/0!</v>
      </c>
      <c r="I468" s="6">
        <v>35676</v>
      </c>
      <c r="J468" s="6">
        <v>37051</v>
      </c>
      <c r="K468" s="6">
        <v>9116.72</v>
      </c>
      <c r="L468" s="6">
        <f t="shared" si="23"/>
        <v>24.605867587919352</v>
      </c>
      <c r="Q468" s="2">
        <v>0</v>
      </c>
      <c r="R468" s="2">
        <v>8792.36</v>
      </c>
      <c r="S468" s="2">
        <v>324.36</v>
      </c>
      <c r="T468" s="2">
        <v>35676</v>
      </c>
      <c r="U468" s="2">
        <v>37051</v>
      </c>
      <c r="V468" s="2">
        <v>9116.72</v>
      </c>
    </row>
    <row r="469" spans="1:22" ht="15" hidden="1">
      <c r="A469" s="3">
        <v>80500</v>
      </c>
      <c r="B469" s="3"/>
      <c r="C469" s="5" t="s">
        <v>55</v>
      </c>
      <c r="D469" s="6">
        <v>0</v>
      </c>
      <c r="E469" s="6"/>
      <c r="F469" s="6">
        <v>0</v>
      </c>
      <c r="G469" s="6" t="e">
        <f t="shared" si="21"/>
        <v>#DIV/0!</v>
      </c>
      <c r="H469" s="6" t="e">
        <f t="shared" si="22"/>
        <v>#DIV/0!</v>
      </c>
      <c r="I469" s="6">
        <v>9750</v>
      </c>
      <c r="J469" s="6">
        <v>10250</v>
      </c>
      <c r="K469" s="6">
        <v>0</v>
      </c>
      <c r="L469" s="6">
        <f t="shared" si="23"/>
        <v>0</v>
      </c>
      <c r="Q469" s="2">
        <v>0</v>
      </c>
      <c r="R469" s="2">
        <v>0</v>
      </c>
      <c r="S469" s="2">
        <v>0</v>
      </c>
      <c r="T469" s="2">
        <v>9750</v>
      </c>
      <c r="U469" s="2">
        <v>10250</v>
      </c>
      <c r="V469" s="2">
        <v>0</v>
      </c>
    </row>
    <row r="470" spans="1:22" ht="30" hidden="1">
      <c r="A470" s="3">
        <v>80500</v>
      </c>
      <c r="B470" s="3"/>
      <c r="C470" s="5" t="s">
        <v>17</v>
      </c>
      <c r="D470" s="6">
        <v>30430</v>
      </c>
      <c r="E470" s="6"/>
      <c r="F470" s="6">
        <v>6046.67</v>
      </c>
      <c r="G470" s="6">
        <f t="shared" si="21"/>
        <v>19.870752546828786</v>
      </c>
      <c r="H470" s="6" t="e">
        <f t="shared" si="22"/>
        <v>#DIV/0!</v>
      </c>
      <c r="I470" s="6">
        <v>83500</v>
      </c>
      <c r="J470" s="6">
        <v>87238</v>
      </c>
      <c r="K470" s="6">
        <v>16135.72</v>
      </c>
      <c r="L470" s="6">
        <f t="shared" si="23"/>
        <v>18.49620578188404</v>
      </c>
      <c r="Q470" s="2">
        <v>0</v>
      </c>
      <c r="R470" s="2">
        <v>13398.2</v>
      </c>
      <c r="S470" s="2">
        <v>2737.52</v>
      </c>
      <c r="T470" s="2">
        <v>113930</v>
      </c>
      <c r="U470" s="2">
        <v>117668</v>
      </c>
      <c r="V470" s="2">
        <v>22182.39</v>
      </c>
    </row>
    <row r="471" spans="1:22" ht="15" hidden="1">
      <c r="A471" s="3">
        <v>80500</v>
      </c>
      <c r="B471" s="3"/>
      <c r="C471" s="5" t="s">
        <v>19</v>
      </c>
      <c r="D471" s="6">
        <v>0</v>
      </c>
      <c r="E471" s="6"/>
      <c r="F471" s="6">
        <v>0</v>
      </c>
      <c r="G471" s="6" t="e">
        <f t="shared" si="21"/>
        <v>#DIV/0!</v>
      </c>
      <c r="H471" s="6" t="e">
        <f t="shared" si="22"/>
        <v>#DIV/0!</v>
      </c>
      <c r="I471" s="6">
        <v>4751</v>
      </c>
      <c r="J471" s="6">
        <v>4751</v>
      </c>
      <c r="K471" s="6">
        <v>2320.89</v>
      </c>
      <c r="L471" s="6">
        <f t="shared" si="23"/>
        <v>48.85055777731004</v>
      </c>
      <c r="Q471" s="2">
        <v>0</v>
      </c>
      <c r="R471" s="2">
        <v>2320.89</v>
      </c>
      <c r="S471" s="2">
        <v>0</v>
      </c>
      <c r="T471" s="2">
        <v>4751</v>
      </c>
      <c r="U471" s="2">
        <v>4751</v>
      </c>
      <c r="V471" s="2">
        <v>2320.89</v>
      </c>
    </row>
    <row r="472" spans="1:22" ht="45" hidden="1">
      <c r="A472" s="3">
        <v>80500</v>
      </c>
      <c r="B472" s="3"/>
      <c r="C472" s="5" t="s">
        <v>21</v>
      </c>
      <c r="D472" s="6">
        <v>14359</v>
      </c>
      <c r="E472" s="6"/>
      <c r="F472" s="6">
        <v>100.8</v>
      </c>
      <c r="G472" s="6">
        <f t="shared" si="21"/>
        <v>0.70199874643081</v>
      </c>
      <c r="H472" s="6" t="e">
        <f t="shared" si="22"/>
        <v>#DIV/0!</v>
      </c>
      <c r="I472" s="6">
        <v>63200</v>
      </c>
      <c r="J472" s="6">
        <v>79512.19</v>
      </c>
      <c r="K472" s="6">
        <v>18130.16</v>
      </c>
      <c r="L472" s="6">
        <f t="shared" si="23"/>
        <v>22.801736438148666</v>
      </c>
      <c r="Q472" s="2">
        <v>0</v>
      </c>
      <c r="R472" s="2">
        <v>5077.6</v>
      </c>
      <c r="S472" s="2">
        <v>13052.56</v>
      </c>
      <c r="T472" s="2">
        <v>77559</v>
      </c>
      <c r="U472" s="2">
        <v>93871.19</v>
      </c>
      <c r="V472" s="2">
        <v>18230.96</v>
      </c>
    </row>
    <row r="473" spans="1:22" ht="15" hidden="1">
      <c r="A473" s="3">
        <v>80500</v>
      </c>
      <c r="B473" s="3"/>
      <c r="C473" s="5" t="s">
        <v>23</v>
      </c>
      <c r="D473" s="6">
        <v>11273</v>
      </c>
      <c r="E473" s="6"/>
      <c r="F473" s="6">
        <v>3720.28</v>
      </c>
      <c r="G473" s="6">
        <f t="shared" si="21"/>
        <v>33.00168544309412</v>
      </c>
      <c r="H473" s="6" t="e">
        <f t="shared" si="22"/>
        <v>#DIV/0!</v>
      </c>
      <c r="I473" s="6">
        <v>25640</v>
      </c>
      <c r="J473" s="6">
        <v>30877</v>
      </c>
      <c r="K473" s="6">
        <v>6405.26</v>
      </c>
      <c r="L473" s="6">
        <f t="shared" si="23"/>
        <v>20.7444376072805</v>
      </c>
      <c r="Q473" s="2">
        <v>0</v>
      </c>
      <c r="R473" s="2">
        <v>5967.49</v>
      </c>
      <c r="S473" s="2">
        <v>437.77</v>
      </c>
      <c r="T473" s="2">
        <v>36913</v>
      </c>
      <c r="U473" s="2">
        <v>42150</v>
      </c>
      <c r="V473" s="2">
        <v>10125.54</v>
      </c>
    </row>
    <row r="474" spans="1:22" ht="15" hidden="1">
      <c r="A474" s="3">
        <v>80500</v>
      </c>
      <c r="B474" s="3"/>
      <c r="C474" s="5" t="s">
        <v>25</v>
      </c>
      <c r="D474" s="6">
        <v>258076</v>
      </c>
      <c r="E474" s="6"/>
      <c r="F474" s="6">
        <v>4454.75</v>
      </c>
      <c r="G474" s="6">
        <f t="shared" si="21"/>
        <v>1.7261388118228738</v>
      </c>
      <c r="H474" s="6" t="e">
        <f t="shared" si="22"/>
        <v>#DIV/0!</v>
      </c>
      <c r="I474" s="6">
        <v>311047</v>
      </c>
      <c r="J474" s="6">
        <v>350597.28</v>
      </c>
      <c r="K474" s="6">
        <v>118242.68</v>
      </c>
      <c r="L474" s="6">
        <f t="shared" si="23"/>
        <v>33.726068838868336</v>
      </c>
      <c r="Q474" s="2">
        <v>0</v>
      </c>
      <c r="R474" s="2">
        <v>90189.98</v>
      </c>
      <c r="S474" s="2">
        <v>28052.7</v>
      </c>
      <c r="T474" s="2">
        <v>569123</v>
      </c>
      <c r="U474" s="2">
        <v>608673.28</v>
      </c>
      <c r="V474" s="2">
        <v>122697.43</v>
      </c>
    </row>
    <row r="475" spans="1:22" ht="15" hidden="1">
      <c r="A475" s="3">
        <v>80500</v>
      </c>
      <c r="B475" s="3"/>
      <c r="C475" s="5" t="s">
        <v>27</v>
      </c>
      <c r="D475" s="6">
        <v>0</v>
      </c>
      <c r="E475" s="6"/>
      <c r="F475" s="6">
        <v>0</v>
      </c>
      <c r="G475" s="6" t="e">
        <f t="shared" si="21"/>
        <v>#DIV/0!</v>
      </c>
      <c r="H475" s="6" t="e">
        <f t="shared" si="22"/>
        <v>#DIV/0!</v>
      </c>
      <c r="I475" s="6">
        <v>10000</v>
      </c>
      <c r="J475" s="6">
        <v>10000</v>
      </c>
      <c r="K475" s="6">
        <v>0</v>
      </c>
      <c r="L475" s="6">
        <f t="shared" si="23"/>
        <v>0</v>
      </c>
      <c r="Q475" s="2">
        <v>0</v>
      </c>
      <c r="R475" s="2">
        <v>0</v>
      </c>
      <c r="S475" s="2">
        <v>0</v>
      </c>
      <c r="T475" s="2">
        <v>10000</v>
      </c>
      <c r="U475" s="2">
        <v>10000</v>
      </c>
      <c r="V475" s="2">
        <v>0</v>
      </c>
    </row>
    <row r="476" spans="1:22" ht="30" hidden="1">
      <c r="A476" s="3">
        <v>80500</v>
      </c>
      <c r="B476" s="3"/>
      <c r="C476" s="5" t="s">
        <v>29</v>
      </c>
      <c r="D476" s="6">
        <v>568772</v>
      </c>
      <c r="E476" s="6"/>
      <c r="F476" s="6">
        <v>250712.3</v>
      </c>
      <c r="G476" s="6">
        <f t="shared" si="21"/>
        <v>44.07957846026175</v>
      </c>
      <c r="H476" s="6" t="e">
        <f t="shared" si="22"/>
        <v>#DIV/0!</v>
      </c>
      <c r="I476" s="6">
        <v>270549</v>
      </c>
      <c r="J476" s="6">
        <v>281826.33</v>
      </c>
      <c r="K476" s="6">
        <v>83997.6</v>
      </c>
      <c r="L476" s="6">
        <f t="shared" si="23"/>
        <v>29.804738258487063</v>
      </c>
      <c r="Q476" s="2">
        <v>0</v>
      </c>
      <c r="R476" s="2">
        <v>78190.16</v>
      </c>
      <c r="S476" s="2">
        <v>5807.44</v>
      </c>
      <c r="T476" s="2">
        <v>839321</v>
      </c>
      <c r="U476" s="2">
        <v>850598.33</v>
      </c>
      <c r="V476" s="2">
        <v>334709.9</v>
      </c>
    </row>
    <row r="477" spans="1:22" ht="15" hidden="1">
      <c r="A477" s="3">
        <v>80500</v>
      </c>
      <c r="B477" s="3"/>
      <c r="C477" s="5" t="s">
        <v>31</v>
      </c>
      <c r="D477" s="6">
        <v>322161</v>
      </c>
      <c r="E477" s="6"/>
      <c r="F477" s="6">
        <v>193390.9</v>
      </c>
      <c r="G477" s="6">
        <f t="shared" si="21"/>
        <v>60.02927107874634</v>
      </c>
      <c r="H477" s="6" t="e">
        <f t="shared" si="22"/>
        <v>#DIV/0!</v>
      </c>
      <c r="I477" s="6">
        <v>117197</v>
      </c>
      <c r="J477" s="6">
        <v>123996</v>
      </c>
      <c r="K477" s="6">
        <v>43724.32</v>
      </c>
      <c r="L477" s="6">
        <f t="shared" si="23"/>
        <v>35.26268589309333</v>
      </c>
      <c r="Q477" s="2">
        <v>0</v>
      </c>
      <c r="R477" s="2">
        <v>39638.68</v>
      </c>
      <c r="S477" s="2">
        <v>4085.64</v>
      </c>
      <c r="T477" s="2">
        <v>439358</v>
      </c>
      <c r="U477" s="2">
        <v>446157</v>
      </c>
      <c r="V477" s="2">
        <v>237115.22</v>
      </c>
    </row>
    <row r="478" spans="1:22" ht="30" hidden="1">
      <c r="A478" s="3">
        <v>80500</v>
      </c>
      <c r="B478" s="3"/>
      <c r="C478" s="5" t="s">
        <v>33</v>
      </c>
      <c r="D478" s="6">
        <v>45678</v>
      </c>
      <c r="E478" s="6"/>
      <c r="F478" s="6">
        <v>12217.12</v>
      </c>
      <c r="G478" s="6">
        <f t="shared" si="21"/>
        <v>26.746179780200535</v>
      </c>
      <c r="H478" s="6" t="e">
        <f t="shared" si="22"/>
        <v>#DIV/0!</v>
      </c>
      <c r="I478" s="6">
        <v>28568</v>
      </c>
      <c r="J478" s="6">
        <v>30113.09</v>
      </c>
      <c r="K478" s="6">
        <v>2851.87</v>
      </c>
      <c r="L478" s="6">
        <f t="shared" si="23"/>
        <v>9.470532582342098</v>
      </c>
      <c r="Q478" s="2">
        <v>0</v>
      </c>
      <c r="R478" s="2">
        <v>2325.69</v>
      </c>
      <c r="S478" s="2">
        <v>526.18</v>
      </c>
      <c r="T478" s="2">
        <v>74246</v>
      </c>
      <c r="U478" s="2">
        <v>75791.09</v>
      </c>
      <c r="V478" s="2">
        <v>15068.99</v>
      </c>
    </row>
    <row r="479" spans="1:22" ht="15" hidden="1">
      <c r="A479" s="3">
        <v>80500</v>
      </c>
      <c r="B479" s="3"/>
      <c r="C479" s="5" t="s">
        <v>35</v>
      </c>
      <c r="D479" s="6">
        <v>174631</v>
      </c>
      <c r="E479" s="6"/>
      <c r="F479" s="6">
        <v>40449.63</v>
      </c>
      <c r="G479" s="6">
        <f t="shared" si="21"/>
        <v>23.162914946372638</v>
      </c>
      <c r="H479" s="6" t="e">
        <f t="shared" si="22"/>
        <v>#DIV/0!</v>
      </c>
      <c r="I479" s="6">
        <v>101195</v>
      </c>
      <c r="J479" s="6">
        <v>104086.47</v>
      </c>
      <c r="K479" s="6">
        <v>34754.77</v>
      </c>
      <c r="L479" s="6">
        <f t="shared" si="23"/>
        <v>33.39028598049295</v>
      </c>
      <c r="Q479" s="2">
        <v>0</v>
      </c>
      <c r="R479" s="2">
        <v>33586.97</v>
      </c>
      <c r="S479" s="2">
        <v>1167.8</v>
      </c>
      <c r="T479" s="2">
        <v>275826</v>
      </c>
      <c r="U479" s="2">
        <v>278717.47</v>
      </c>
      <c r="V479" s="2">
        <v>75204.4</v>
      </c>
    </row>
    <row r="480" spans="1:22" ht="15" hidden="1">
      <c r="A480" s="3">
        <v>80500</v>
      </c>
      <c r="B480" s="3"/>
      <c r="C480" s="5" t="s">
        <v>57</v>
      </c>
      <c r="D480" s="6">
        <v>0</v>
      </c>
      <c r="E480" s="6"/>
      <c r="F480" s="6">
        <v>0</v>
      </c>
      <c r="G480" s="6" t="e">
        <f t="shared" si="21"/>
        <v>#DIV/0!</v>
      </c>
      <c r="H480" s="6" t="e">
        <f t="shared" si="22"/>
        <v>#DIV/0!</v>
      </c>
      <c r="I480" s="6">
        <v>9000</v>
      </c>
      <c r="J480" s="6">
        <v>9000</v>
      </c>
      <c r="K480" s="6">
        <v>711.03</v>
      </c>
      <c r="L480" s="6">
        <f t="shared" si="23"/>
        <v>7.900333333333333</v>
      </c>
      <c r="Q480" s="2">
        <v>0</v>
      </c>
      <c r="R480" s="2">
        <v>711.03</v>
      </c>
      <c r="S480" s="2">
        <v>0</v>
      </c>
      <c r="T480" s="2">
        <v>9000</v>
      </c>
      <c r="U480" s="2">
        <v>9000</v>
      </c>
      <c r="V480" s="2">
        <v>711.03</v>
      </c>
    </row>
    <row r="481" spans="1:22" ht="15" hidden="1">
      <c r="A481" s="3">
        <v>80500</v>
      </c>
      <c r="B481" s="3"/>
      <c r="C481" s="5" t="s">
        <v>37</v>
      </c>
      <c r="D481" s="6">
        <v>26302</v>
      </c>
      <c r="E481" s="6"/>
      <c r="F481" s="6">
        <v>4654.65</v>
      </c>
      <c r="G481" s="6">
        <f t="shared" si="21"/>
        <v>17.696943198235875</v>
      </c>
      <c r="H481" s="6" t="e">
        <f t="shared" si="22"/>
        <v>#DIV/0!</v>
      </c>
      <c r="I481" s="6">
        <v>14589</v>
      </c>
      <c r="J481" s="6">
        <v>14630.77</v>
      </c>
      <c r="K481" s="6">
        <v>1955.61</v>
      </c>
      <c r="L481" s="6">
        <f t="shared" si="23"/>
        <v>13.366418855603634</v>
      </c>
      <c r="Q481" s="2">
        <v>0</v>
      </c>
      <c r="R481" s="2">
        <v>1927.79</v>
      </c>
      <c r="S481" s="2">
        <v>27.82</v>
      </c>
      <c r="T481" s="2">
        <v>40891</v>
      </c>
      <c r="U481" s="2">
        <v>40932.77</v>
      </c>
      <c r="V481" s="2">
        <v>6610.26</v>
      </c>
    </row>
    <row r="482" spans="1:22" ht="30" hidden="1">
      <c r="A482" s="3">
        <v>80500</v>
      </c>
      <c r="B482" s="3"/>
      <c r="C482" s="5" t="s">
        <v>39</v>
      </c>
      <c r="D482" s="6">
        <v>0</v>
      </c>
      <c r="E482" s="6"/>
      <c r="F482" s="6">
        <v>0</v>
      </c>
      <c r="G482" s="6" t="e">
        <f t="shared" si="21"/>
        <v>#DIV/0!</v>
      </c>
      <c r="H482" s="6" t="e">
        <f t="shared" si="22"/>
        <v>#DIV/0!</v>
      </c>
      <c r="I482" s="6">
        <v>2000</v>
      </c>
      <c r="J482" s="6">
        <v>2440</v>
      </c>
      <c r="K482" s="6">
        <v>440</v>
      </c>
      <c r="L482" s="6">
        <f t="shared" si="23"/>
        <v>18.0327868852459</v>
      </c>
      <c r="Q482" s="2">
        <v>0</v>
      </c>
      <c r="R482" s="2">
        <v>0</v>
      </c>
      <c r="S482" s="2">
        <v>440</v>
      </c>
      <c r="T482" s="2">
        <v>2000</v>
      </c>
      <c r="U482" s="2">
        <v>2440</v>
      </c>
      <c r="V482" s="2">
        <v>440</v>
      </c>
    </row>
    <row r="483" spans="1:22" ht="45" hidden="1">
      <c r="A483" s="3">
        <v>80500</v>
      </c>
      <c r="B483" s="3"/>
      <c r="C483" s="5" t="s">
        <v>41</v>
      </c>
      <c r="D483" s="6">
        <v>0</v>
      </c>
      <c r="E483" s="6"/>
      <c r="F483" s="6">
        <v>0</v>
      </c>
      <c r="G483" s="6" t="e">
        <f t="shared" si="21"/>
        <v>#DIV/0!</v>
      </c>
      <c r="H483" s="6" t="e">
        <f t="shared" si="22"/>
        <v>#DIV/0!</v>
      </c>
      <c r="I483" s="6">
        <v>2000</v>
      </c>
      <c r="J483" s="6">
        <v>2440</v>
      </c>
      <c r="K483" s="6">
        <v>440</v>
      </c>
      <c r="L483" s="6">
        <f t="shared" si="23"/>
        <v>18.0327868852459</v>
      </c>
      <c r="Q483" s="2">
        <v>0</v>
      </c>
      <c r="R483" s="2">
        <v>0</v>
      </c>
      <c r="S483" s="2">
        <v>440</v>
      </c>
      <c r="T483" s="2">
        <v>2000</v>
      </c>
      <c r="U483" s="2">
        <v>2440</v>
      </c>
      <c r="V483" s="2">
        <v>440</v>
      </c>
    </row>
    <row r="484" spans="1:22" ht="15" hidden="1">
      <c r="A484" s="3">
        <v>80500</v>
      </c>
      <c r="B484" s="3"/>
      <c r="C484" s="5" t="s">
        <v>61</v>
      </c>
      <c r="D484" s="6">
        <v>970979</v>
      </c>
      <c r="E484" s="6"/>
      <c r="F484" s="6">
        <v>167543.35</v>
      </c>
      <c r="G484" s="6">
        <f t="shared" si="21"/>
        <v>17.25509511534235</v>
      </c>
      <c r="H484" s="6" t="e">
        <f t="shared" si="22"/>
        <v>#DIV/0!</v>
      </c>
      <c r="I484" s="6">
        <v>415</v>
      </c>
      <c r="J484" s="6">
        <v>415</v>
      </c>
      <c r="K484" s="6">
        <v>0</v>
      </c>
      <c r="L484" s="6">
        <f t="shared" si="23"/>
        <v>0</v>
      </c>
      <c r="Q484" s="2">
        <v>0</v>
      </c>
      <c r="R484" s="2">
        <v>0</v>
      </c>
      <c r="S484" s="2">
        <v>0</v>
      </c>
      <c r="T484" s="2">
        <v>971394</v>
      </c>
      <c r="U484" s="2">
        <v>971394</v>
      </c>
      <c r="V484" s="2">
        <v>167543.35</v>
      </c>
    </row>
    <row r="485" spans="1:22" ht="15" hidden="1">
      <c r="A485" s="3">
        <v>80500</v>
      </c>
      <c r="B485" s="3"/>
      <c r="C485" s="5" t="s">
        <v>63</v>
      </c>
      <c r="D485" s="6">
        <v>970979</v>
      </c>
      <c r="E485" s="6"/>
      <c r="F485" s="6">
        <v>167543.35</v>
      </c>
      <c r="G485" s="6">
        <f t="shared" si="21"/>
        <v>17.25509511534235</v>
      </c>
      <c r="H485" s="6" t="e">
        <f t="shared" si="22"/>
        <v>#DIV/0!</v>
      </c>
      <c r="I485" s="6">
        <v>415</v>
      </c>
      <c r="J485" s="6">
        <v>415</v>
      </c>
      <c r="K485" s="6">
        <v>0</v>
      </c>
      <c r="L485" s="6">
        <f t="shared" si="23"/>
        <v>0</v>
      </c>
      <c r="Q485" s="2">
        <v>0</v>
      </c>
      <c r="R485" s="2">
        <v>0</v>
      </c>
      <c r="S485" s="2">
        <v>0</v>
      </c>
      <c r="T485" s="2">
        <v>971394</v>
      </c>
      <c r="U485" s="2">
        <v>971394</v>
      </c>
      <c r="V485" s="2">
        <v>167543.35</v>
      </c>
    </row>
    <row r="486" spans="1:22" ht="15" hidden="1">
      <c r="A486" s="3">
        <v>80500</v>
      </c>
      <c r="B486" s="3"/>
      <c r="C486" s="5" t="s">
        <v>85</v>
      </c>
      <c r="D486" s="6">
        <v>6788</v>
      </c>
      <c r="E486" s="6"/>
      <c r="F486" s="6">
        <v>1404.02</v>
      </c>
      <c r="G486" s="6">
        <f t="shared" si="21"/>
        <v>20.683853859752503</v>
      </c>
      <c r="H486" s="6" t="e">
        <f t="shared" si="22"/>
        <v>#DIV/0!</v>
      </c>
      <c r="I486" s="6">
        <v>0</v>
      </c>
      <c r="J486" s="6">
        <v>0</v>
      </c>
      <c r="K486" s="6">
        <v>0</v>
      </c>
      <c r="L486" s="6" t="e">
        <f t="shared" si="23"/>
        <v>#DIV/0!</v>
      </c>
      <c r="Q486" s="2">
        <v>0</v>
      </c>
      <c r="R486" s="2">
        <v>0</v>
      </c>
      <c r="S486" s="2">
        <v>0</v>
      </c>
      <c r="T486" s="2">
        <v>6788</v>
      </c>
      <c r="U486" s="2">
        <v>6788</v>
      </c>
      <c r="V486" s="2">
        <v>1404.02</v>
      </c>
    </row>
    <row r="487" spans="1:22" ht="15" hidden="1">
      <c r="A487" s="3">
        <v>80500</v>
      </c>
      <c r="B487" s="3"/>
      <c r="C487" s="5" t="s">
        <v>65</v>
      </c>
      <c r="D487" s="6">
        <v>964191</v>
      </c>
      <c r="E487" s="6"/>
      <c r="F487" s="6">
        <v>166139.33</v>
      </c>
      <c r="G487" s="6">
        <f t="shared" si="21"/>
        <v>17.230956314672092</v>
      </c>
      <c r="H487" s="6" t="e">
        <f t="shared" si="22"/>
        <v>#DIV/0!</v>
      </c>
      <c r="I487" s="6">
        <v>415</v>
      </c>
      <c r="J487" s="6">
        <v>415</v>
      </c>
      <c r="K487" s="6">
        <v>0</v>
      </c>
      <c r="L487" s="6">
        <f t="shared" si="23"/>
        <v>0</v>
      </c>
      <c r="Q487" s="2">
        <v>0</v>
      </c>
      <c r="R487" s="2">
        <v>0</v>
      </c>
      <c r="S487" s="2">
        <v>0</v>
      </c>
      <c r="T487" s="2">
        <v>964606</v>
      </c>
      <c r="U487" s="2">
        <v>964606</v>
      </c>
      <c r="V487" s="2">
        <v>166139.33</v>
      </c>
    </row>
    <row r="488" spans="1:22" ht="15" hidden="1">
      <c r="A488" s="3">
        <v>80500</v>
      </c>
      <c r="B488" s="3"/>
      <c r="C488" s="5" t="s">
        <v>43</v>
      </c>
      <c r="D488" s="6">
        <v>0</v>
      </c>
      <c r="E488" s="6"/>
      <c r="F488" s="6">
        <v>0</v>
      </c>
      <c r="G488" s="6" t="e">
        <f t="shared" si="21"/>
        <v>#DIV/0!</v>
      </c>
      <c r="H488" s="6" t="e">
        <f t="shared" si="22"/>
        <v>#DIV/0!</v>
      </c>
      <c r="I488" s="6">
        <v>207130</v>
      </c>
      <c r="J488" s="6">
        <v>517770</v>
      </c>
      <c r="K488" s="6">
        <v>317451.55</v>
      </c>
      <c r="L488" s="6">
        <f t="shared" si="23"/>
        <v>61.31130617841899</v>
      </c>
      <c r="Q488" s="2">
        <v>0</v>
      </c>
      <c r="R488" s="2">
        <v>13846.55</v>
      </c>
      <c r="S488" s="2">
        <v>303605</v>
      </c>
      <c r="T488" s="2">
        <v>207130</v>
      </c>
      <c r="U488" s="2">
        <v>517770</v>
      </c>
      <c r="V488" s="2">
        <v>317451.55</v>
      </c>
    </row>
    <row r="489" spans="1:22" ht="15" hidden="1">
      <c r="A489" s="3">
        <v>80500</v>
      </c>
      <c r="B489" s="3"/>
      <c r="C489" s="5" t="s">
        <v>45</v>
      </c>
      <c r="D489" s="6">
        <v>0</v>
      </c>
      <c r="E489" s="6"/>
      <c r="F489" s="6">
        <v>0</v>
      </c>
      <c r="G489" s="6" t="e">
        <f t="shared" si="21"/>
        <v>#DIV/0!</v>
      </c>
      <c r="H489" s="6" t="e">
        <f t="shared" si="22"/>
        <v>#DIV/0!</v>
      </c>
      <c r="I489" s="6">
        <v>207130</v>
      </c>
      <c r="J489" s="6">
        <v>517770</v>
      </c>
      <c r="K489" s="6">
        <v>317451.55</v>
      </c>
      <c r="L489" s="6">
        <f t="shared" si="23"/>
        <v>61.31130617841899</v>
      </c>
      <c r="Q489" s="2">
        <v>0</v>
      </c>
      <c r="R489" s="2">
        <v>13846.55</v>
      </c>
      <c r="S489" s="2">
        <v>303605</v>
      </c>
      <c r="T489" s="2">
        <v>207130</v>
      </c>
      <c r="U489" s="2">
        <v>517770</v>
      </c>
      <c r="V489" s="2">
        <v>317451.55</v>
      </c>
    </row>
    <row r="490" spans="1:22" ht="30" hidden="1">
      <c r="A490" s="3">
        <v>80500</v>
      </c>
      <c r="B490" s="3"/>
      <c r="C490" s="5" t="s">
        <v>47</v>
      </c>
      <c r="D490" s="6">
        <v>0</v>
      </c>
      <c r="E490" s="6"/>
      <c r="F490" s="6">
        <v>0</v>
      </c>
      <c r="G490" s="6" t="e">
        <f t="shared" si="21"/>
        <v>#DIV/0!</v>
      </c>
      <c r="H490" s="6" t="e">
        <f t="shared" si="22"/>
        <v>#DIV/0!</v>
      </c>
      <c r="I490" s="6">
        <v>152130</v>
      </c>
      <c r="J490" s="6">
        <v>462770</v>
      </c>
      <c r="K490" s="6">
        <v>317451.55</v>
      </c>
      <c r="L490" s="6">
        <f t="shared" si="23"/>
        <v>68.59812649912483</v>
      </c>
      <c r="Q490" s="2">
        <v>0</v>
      </c>
      <c r="R490" s="2">
        <v>13846.55</v>
      </c>
      <c r="S490" s="2">
        <v>303605</v>
      </c>
      <c r="T490" s="2">
        <v>152130</v>
      </c>
      <c r="U490" s="2">
        <v>462770</v>
      </c>
      <c r="V490" s="2">
        <v>317451.55</v>
      </c>
    </row>
    <row r="491" spans="1:22" ht="15" hidden="1">
      <c r="A491" s="3">
        <v>80500</v>
      </c>
      <c r="B491" s="3"/>
      <c r="C491" s="5" t="s">
        <v>67</v>
      </c>
      <c r="D491" s="6">
        <v>0</v>
      </c>
      <c r="E491" s="6"/>
      <c r="F491" s="6">
        <v>0</v>
      </c>
      <c r="G491" s="6" t="e">
        <f t="shared" si="21"/>
        <v>#DIV/0!</v>
      </c>
      <c r="H491" s="6" t="e">
        <f t="shared" si="22"/>
        <v>#DIV/0!</v>
      </c>
      <c r="I491" s="6">
        <v>55000</v>
      </c>
      <c r="J491" s="6">
        <v>55000</v>
      </c>
      <c r="K491" s="6">
        <v>0</v>
      </c>
      <c r="L491" s="6">
        <f t="shared" si="23"/>
        <v>0</v>
      </c>
      <c r="Q491" s="2">
        <v>0</v>
      </c>
      <c r="R491" s="2">
        <v>0</v>
      </c>
      <c r="S491" s="2">
        <v>0</v>
      </c>
      <c r="T491" s="2">
        <v>55000</v>
      </c>
      <c r="U491" s="2">
        <v>55000</v>
      </c>
      <c r="V491" s="2">
        <v>0</v>
      </c>
    </row>
    <row r="492" spans="1:22" ht="15" hidden="1">
      <c r="A492" s="3">
        <v>80500</v>
      </c>
      <c r="B492" s="3"/>
      <c r="C492" s="5" t="s">
        <v>69</v>
      </c>
      <c r="D492" s="6">
        <v>0</v>
      </c>
      <c r="E492" s="6"/>
      <c r="F492" s="6">
        <v>0</v>
      </c>
      <c r="G492" s="6" t="e">
        <f t="shared" si="21"/>
        <v>#DIV/0!</v>
      </c>
      <c r="H492" s="6" t="e">
        <f t="shared" si="22"/>
        <v>#DIV/0!</v>
      </c>
      <c r="I492" s="6">
        <v>55000</v>
      </c>
      <c r="J492" s="6">
        <v>55000</v>
      </c>
      <c r="K492" s="6">
        <v>0</v>
      </c>
      <c r="L492" s="6">
        <f t="shared" si="23"/>
        <v>0</v>
      </c>
      <c r="Q492" s="2">
        <v>0</v>
      </c>
      <c r="R492" s="2">
        <v>0</v>
      </c>
      <c r="S492" s="2">
        <v>0</v>
      </c>
      <c r="T492" s="2">
        <v>55000</v>
      </c>
      <c r="U492" s="2">
        <v>55000</v>
      </c>
      <c r="V492" s="2">
        <v>0</v>
      </c>
    </row>
    <row r="493" spans="1:22" ht="30" hidden="1">
      <c r="A493" s="3">
        <v>80704</v>
      </c>
      <c r="B493" s="3"/>
      <c r="C493" s="5" t="s">
        <v>90</v>
      </c>
      <c r="D493" s="6">
        <v>148460</v>
      </c>
      <c r="E493" s="6"/>
      <c r="F493" s="6">
        <v>26898.5</v>
      </c>
      <c r="G493" s="6">
        <f t="shared" si="21"/>
        <v>18.118348376667115</v>
      </c>
      <c r="H493" s="6" t="e">
        <f t="shared" si="22"/>
        <v>#DIV/0!</v>
      </c>
      <c r="I493" s="6">
        <v>0</v>
      </c>
      <c r="J493" s="6">
        <v>0</v>
      </c>
      <c r="K493" s="6">
        <v>0</v>
      </c>
      <c r="L493" s="6" t="e">
        <f t="shared" si="23"/>
        <v>#DIV/0!</v>
      </c>
      <c r="Q493" s="2">
        <v>0</v>
      </c>
      <c r="R493" s="2">
        <v>0</v>
      </c>
      <c r="S493" s="2">
        <v>0</v>
      </c>
      <c r="T493" s="2">
        <v>148460</v>
      </c>
      <c r="U493" s="2">
        <v>148460</v>
      </c>
      <c r="V493" s="2">
        <v>26898.5</v>
      </c>
    </row>
    <row r="494" spans="1:22" ht="15" hidden="1">
      <c r="A494" s="3">
        <v>80704</v>
      </c>
      <c r="B494" s="3"/>
      <c r="C494" s="5" t="s">
        <v>3</v>
      </c>
      <c r="D494" s="6">
        <v>148460</v>
      </c>
      <c r="E494" s="6"/>
      <c r="F494" s="6">
        <v>26898.5</v>
      </c>
      <c r="G494" s="6">
        <f t="shared" si="21"/>
        <v>18.118348376667115</v>
      </c>
      <c r="H494" s="6" t="e">
        <f t="shared" si="22"/>
        <v>#DIV/0!</v>
      </c>
      <c r="I494" s="6">
        <v>0</v>
      </c>
      <c r="J494" s="6">
        <v>0</v>
      </c>
      <c r="K494" s="6">
        <v>0</v>
      </c>
      <c r="L494" s="6" t="e">
        <f t="shared" si="23"/>
        <v>#DIV/0!</v>
      </c>
      <c r="Q494" s="2">
        <v>0</v>
      </c>
      <c r="R494" s="2">
        <v>0</v>
      </c>
      <c r="S494" s="2">
        <v>0</v>
      </c>
      <c r="T494" s="2">
        <v>148460</v>
      </c>
      <c r="U494" s="2">
        <v>148460</v>
      </c>
      <c r="V494" s="2">
        <v>26898.5</v>
      </c>
    </row>
    <row r="495" spans="1:22" ht="15" hidden="1">
      <c r="A495" s="3">
        <v>80704</v>
      </c>
      <c r="B495" s="3"/>
      <c r="C495" s="5" t="s">
        <v>5</v>
      </c>
      <c r="D495" s="6">
        <v>148460</v>
      </c>
      <c r="E495" s="6"/>
      <c r="F495" s="6">
        <v>26898.5</v>
      </c>
      <c r="G495" s="6">
        <f t="shared" si="21"/>
        <v>18.118348376667115</v>
      </c>
      <c r="H495" s="6" t="e">
        <f t="shared" si="22"/>
        <v>#DIV/0!</v>
      </c>
      <c r="I495" s="6">
        <v>0</v>
      </c>
      <c r="J495" s="6">
        <v>0</v>
      </c>
      <c r="K495" s="6">
        <v>0</v>
      </c>
      <c r="L495" s="6" t="e">
        <f t="shared" si="23"/>
        <v>#DIV/0!</v>
      </c>
      <c r="Q495" s="2">
        <v>0</v>
      </c>
      <c r="R495" s="2">
        <v>0</v>
      </c>
      <c r="S495" s="2">
        <v>0</v>
      </c>
      <c r="T495" s="2">
        <v>148460</v>
      </c>
      <c r="U495" s="2">
        <v>148460</v>
      </c>
      <c r="V495" s="2">
        <v>26898.5</v>
      </c>
    </row>
    <row r="496" spans="1:22" ht="30" hidden="1">
      <c r="A496" s="3">
        <v>80704</v>
      </c>
      <c r="B496" s="3"/>
      <c r="C496" s="5" t="s">
        <v>7</v>
      </c>
      <c r="D496" s="6">
        <v>103128</v>
      </c>
      <c r="E496" s="6"/>
      <c r="F496" s="6">
        <v>19347.63</v>
      </c>
      <c r="G496" s="6">
        <f t="shared" si="21"/>
        <v>18.760792413311613</v>
      </c>
      <c r="H496" s="6" t="e">
        <f t="shared" si="22"/>
        <v>#DIV/0!</v>
      </c>
      <c r="I496" s="6">
        <v>0</v>
      </c>
      <c r="J496" s="6">
        <v>0</v>
      </c>
      <c r="K496" s="6">
        <v>0</v>
      </c>
      <c r="L496" s="6" t="e">
        <f t="shared" si="23"/>
        <v>#DIV/0!</v>
      </c>
      <c r="Q496" s="2">
        <v>0</v>
      </c>
      <c r="R496" s="2">
        <v>0</v>
      </c>
      <c r="S496" s="2">
        <v>0</v>
      </c>
      <c r="T496" s="2">
        <v>103128</v>
      </c>
      <c r="U496" s="2">
        <v>103128</v>
      </c>
      <c r="V496" s="2">
        <v>19347.63</v>
      </c>
    </row>
    <row r="497" spans="1:22" ht="15" hidden="1">
      <c r="A497" s="3">
        <v>80704</v>
      </c>
      <c r="B497" s="3"/>
      <c r="C497" s="5" t="s">
        <v>9</v>
      </c>
      <c r="D497" s="6">
        <v>103128</v>
      </c>
      <c r="E497" s="6"/>
      <c r="F497" s="6">
        <v>19347.63</v>
      </c>
      <c r="G497" s="6">
        <f t="shared" si="21"/>
        <v>18.760792413311613</v>
      </c>
      <c r="H497" s="6" t="e">
        <f t="shared" si="22"/>
        <v>#DIV/0!</v>
      </c>
      <c r="I497" s="6">
        <v>0</v>
      </c>
      <c r="J497" s="6">
        <v>0</v>
      </c>
      <c r="K497" s="6">
        <v>0</v>
      </c>
      <c r="L497" s="6" t="e">
        <f t="shared" si="23"/>
        <v>#DIV/0!</v>
      </c>
      <c r="Q497" s="2">
        <v>0</v>
      </c>
      <c r="R497" s="2">
        <v>0</v>
      </c>
      <c r="S497" s="2">
        <v>0</v>
      </c>
      <c r="T497" s="2">
        <v>103128</v>
      </c>
      <c r="U497" s="2">
        <v>103128</v>
      </c>
      <c r="V497" s="2">
        <v>19347.63</v>
      </c>
    </row>
    <row r="498" spans="1:22" ht="15" hidden="1">
      <c r="A498" s="3">
        <v>80704</v>
      </c>
      <c r="B498" s="3"/>
      <c r="C498" s="5" t="s">
        <v>11</v>
      </c>
      <c r="D498" s="6">
        <v>37332</v>
      </c>
      <c r="E498" s="6"/>
      <c r="F498" s="6">
        <v>7361.55</v>
      </c>
      <c r="G498" s="6">
        <f t="shared" si="21"/>
        <v>19.71914175506268</v>
      </c>
      <c r="H498" s="6" t="e">
        <f t="shared" si="22"/>
        <v>#DIV/0!</v>
      </c>
      <c r="I498" s="6">
        <v>0</v>
      </c>
      <c r="J498" s="6">
        <v>0</v>
      </c>
      <c r="K498" s="6">
        <v>0</v>
      </c>
      <c r="L498" s="6" t="e">
        <f t="shared" si="23"/>
        <v>#DIV/0!</v>
      </c>
      <c r="Q498" s="2">
        <v>0</v>
      </c>
      <c r="R498" s="2">
        <v>0</v>
      </c>
      <c r="S498" s="2">
        <v>0</v>
      </c>
      <c r="T498" s="2">
        <v>37332</v>
      </c>
      <c r="U498" s="2">
        <v>37332</v>
      </c>
      <c r="V498" s="2">
        <v>7361.55</v>
      </c>
    </row>
    <row r="499" spans="1:22" ht="45" hidden="1">
      <c r="A499" s="3">
        <v>80704</v>
      </c>
      <c r="B499" s="3"/>
      <c r="C499" s="5" t="s">
        <v>13</v>
      </c>
      <c r="D499" s="6">
        <v>7340</v>
      </c>
      <c r="E499" s="6"/>
      <c r="F499" s="6">
        <v>9.32</v>
      </c>
      <c r="G499" s="6">
        <f t="shared" si="21"/>
        <v>0.12697547683923707</v>
      </c>
      <c r="H499" s="6" t="e">
        <f t="shared" si="22"/>
        <v>#DIV/0!</v>
      </c>
      <c r="I499" s="6">
        <v>0</v>
      </c>
      <c r="J499" s="6">
        <v>0</v>
      </c>
      <c r="K499" s="6">
        <v>0</v>
      </c>
      <c r="L499" s="6" t="e">
        <f t="shared" si="23"/>
        <v>#DIV/0!</v>
      </c>
      <c r="Q499" s="2">
        <v>0</v>
      </c>
      <c r="R499" s="2">
        <v>0</v>
      </c>
      <c r="S499" s="2">
        <v>0</v>
      </c>
      <c r="T499" s="2">
        <v>7340</v>
      </c>
      <c r="U499" s="2">
        <v>7340</v>
      </c>
      <c r="V499" s="2">
        <v>9.32</v>
      </c>
    </row>
    <row r="500" spans="1:22" ht="30" hidden="1">
      <c r="A500" s="3">
        <v>80704</v>
      </c>
      <c r="B500" s="3"/>
      <c r="C500" s="5" t="s">
        <v>15</v>
      </c>
      <c r="D500" s="6">
        <v>7140</v>
      </c>
      <c r="E500" s="6"/>
      <c r="F500" s="6">
        <v>0</v>
      </c>
      <c r="G500" s="6">
        <f t="shared" si="21"/>
        <v>0</v>
      </c>
      <c r="H500" s="6" t="e">
        <f t="shared" si="22"/>
        <v>#DIV/0!</v>
      </c>
      <c r="I500" s="6">
        <v>0</v>
      </c>
      <c r="J500" s="6">
        <v>0</v>
      </c>
      <c r="K500" s="6">
        <v>0</v>
      </c>
      <c r="L500" s="6" t="e">
        <f t="shared" si="23"/>
        <v>#DIV/0!</v>
      </c>
      <c r="Q500" s="2">
        <v>0</v>
      </c>
      <c r="R500" s="2">
        <v>0</v>
      </c>
      <c r="S500" s="2">
        <v>0</v>
      </c>
      <c r="T500" s="2">
        <v>7140</v>
      </c>
      <c r="U500" s="2">
        <v>7140</v>
      </c>
      <c r="V500" s="2">
        <v>0</v>
      </c>
    </row>
    <row r="501" spans="1:22" ht="15" hidden="1">
      <c r="A501" s="3">
        <v>80704</v>
      </c>
      <c r="B501" s="3"/>
      <c r="C501" s="5" t="s">
        <v>25</v>
      </c>
      <c r="D501" s="6">
        <v>200</v>
      </c>
      <c r="E501" s="6"/>
      <c r="F501" s="6">
        <v>9.32</v>
      </c>
      <c r="G501" s="6">
        <f t="shared" si="21"/>
        <v>4.66</v>
      </c>
      <c r="H501" s="6" t="e">
        <f t="shared" si="22"/>
        <v>#DIV/0!</v>
      </c>
      <c r="I501" s="6">
        <v>0</v>
      </c>
      <c r="J501" s="6">
        <v>0</v>
      </c>
      <c r="K501" s="6">
        <v>0</v>
      </c>
      <c r="L501" s="6" t="e">
        <f t="shared" si="23"/>
        <v>#DIV/0!</v>
      </c>
      <c r="Q501" s="2">
        <v>0</v>
      </c>
      <c r="R501" s="2">
        <v>0</v>
      </c>
      <c r="S501" s="2">
        <v>0</v>
      </c>
      <c r="T501" s="2">
        <v>200</v>
      </c>
      <c r="U501" s="2">
        <v>200</v>
      </c>
      <c r="V501" s="2">
        <v>9.32</v>
      </c>
    </row>
    <row r="502" spans="1:22" ht="15" hidden="1">
      <c r="A502" s="3">
        <v>80704</v>
      </c>
      <c r="B502" s="3"/>
      <c r="C502" s="5" t="s">
        <v>27</v>
      </c>
      <c r="D502" s="6">
        <v>660</v>
      </c>
      <c r="E502" s="6"/>
      <c r="F502" s="6">
        <v>180</v>
      </c>
      <c r="G502" s="6">
        <f t="shared" si="21"/>
        <v>27.27272727272727</v>
      </c>
      <c r="H502" s="6" t="e">
        <f t="shared" si="22"/>
        <v>#DIV/0!</v>
      </c>
      <c r="I502" s="6">
        <v>0</v>
      </c>
      <c r="J502" s="6">
        <v>0</v>
      </c>
      <c r="K502" s="6">
        <v>0</v>
      </c>
      <c r="L502" s="6" t="e">
        <f t="shared" si="23"/>
        <v>#DIV/0!</v>
      </c>
      <c r="Q502" s="2">
        <v>0</v>
      </c>
      <c r="R502" s="2">
        <v>0</v>
      </c>
      <c r="S502" s="2">
        <v>0</v>
      </c>
      <c r="T502" s="2">
        <v>660</v>
      </c>
      <c r="U502" s="2">
        <v>660</v>
      </c>
      <c r="V502" s="2">
        <v>180</v>
      </c>
    </row>
    <row r="503" spans="1:22" ht="15" hidden="1">
      <c r="A503" s="3">
        <v>81002</v>
      </c>
      <c r="B503" s="3"/>
      <c r="C503" s="5" t="s">
        <v>91</v>
      </c>
      <c r="D503" s="6">
        <v>4950627</v>
      </c>
      <c r="E503" s="6"/>
      <c r="F503" s="6">
        <v>986450.05</v>
      </c>
      <c r="G503" s="6">
        <f t="shared" si="21"/>
        <v>19.925759908795392</v>
      </c>
      <c r="H503" s="6" t="e">
        <f t="shared" si="22"/>
        <v>#DIV/0!</v>
      </c>
      <c r="I503" s="6">
        <v>0</v>
      </c>
      <c r="J503" s="6">
        <v>0</v>
      </c>
      <c r="K503" s="6">
        <v>0</v>
      </c>
      <c r="L503" s="6" t="e">
        <f t="shared" si="23"/>
        <v>#DIV/0!</v>
      </c>
      <c r="Q503" s="2">
        <v>0</v>
      </c>
      <c r="R503" s="2">
        <v>0</v>
      </c>
      <c r="S503" s="2">
        <v>0</v>
      </c>
      <c r="T503" s="2">
        <v>4950627</v>
      </c>
      <c r="U503" s="2">
        <v>4950627</v>
      </c>
      <c r="V503" s="2">
        <v>986450.05</v>
      </c>
    </row>
    <row r="504" spans="1:22" ht="15" hidden="1">
      <c r="A504" s="3">
        <v>81002</v>
      </c>
      <c r="B504" s="3"/>
      <c r="C504" s="5" t="s">
        <v>3</v>
      </c>
      <c r="D504" s="6">
        <v>4950627</v>
      </c>
      <c r="E504" s="6"/>
      <c r="F504" s="6">
        <v>986450.05</v>
      </c>
      <c r="G504" s="6">
        <f t="shared" si="21"/>
        <v>19.925759908795392</v>
      </c>
      <c r="H504" s="6" t="e">
        <f t="shared" si="22"/>
        <v>#DIV/0!</v>
      </c>
      <c r="I504" s="6">
        <v>0</v>
      </c>
      <c r="J504" s="6">
        <v>0</v>
      </c>
      <c r="K504" s="6">
        <v>0</v>
      </c>
      <c r="L504" s="6" t="e">
        <f t="shared" si="23"/>
        <v>#DIV/0!</v>
      </c>
      <c r="Q504" s="2">
        <v>0</v>
      </c>
      <c r="R504" s="2">
        <v>0</v>
      </c>
      <c r="S504" s="2">
        <v>0</v>
      </c>
      <c r="T504" s="2">
        <v>4950627</v>
      </c>
      <c r="U504" s="2">
        <v>4950627</v>
      </c>
      <c r="V504" s="2">
        <v>986450.05</v>
      </c>
    </row>
    <row r="505" spans="1:22" ht="15" hidden="1">
      <c r="A505" s="3">
        <v>81002</v>
      </c>
      <c r="B505" s="3"/>
      <c r="C505" s="5" t="s">
        <v>5</v>
      </c>
      <c r="D505" s="6">
        <v>4950627</v>
      </c>
      <c r="E505" s="6"/>
      <c r="F505" s="6">
        <v>986450.05</v>
      </c>
      <c r="G505" s="6">
        <f t="shared" si="21"/>
        <v>19.925759908795392</v>
      </c>
      <c r="H505" s="6" t="e">
        <f t="shared" si="22"/>
        <v>#DIV/0!</v>
      </c>
      <c r="I505" s="6">
        <v>0</v>
      </c>
      <c r="J505" s="6">
        <v>0</v>
      </c>
      <c r="K505" s="6">
        <v>0</v>
      </c>
      <c r="L505" s="6" t="e">
        <f t="shared" si="23"/>
        <v>#DIV/0!</v>
      </c>
      <c r="Q505" s="2">
        <v>0</v>
      </c>
      <c r="R505" s="2">
        <v>0</v>
      </c>
      <c r="S505" s="2">
        <v>0</v>
      </c>
      <c r="T505" s="2">
        <v>4950627</v>
      </c>
      <c r="U505" s="2">
        <v>4950627</v>
      </c>
      <c r="V505" s="2">
        <v>986450.05</v>
      </c>
    </row>
    <row r="506" spans="1:22" ht="30" hidden="1">
      <c r="A506" s="3">
        <v>81002</v>
      </c>
      <c r="B506" s="3"/>
      <c r="C506" s="5" t="s">
        <v>7</v>
      </c>
      <c r="D506" s="6">
        <v>272455</v>
      </c>
      <c r="E506" s="6"/>
      <c r="F506" s="6">
        <v>62013.36</v>
      </c>
      <c r="G506" s="6">
        <f t="shared" si="21"/>
        <v>22.76095502009506</v>
      </c>
      <c r="H506" s="6" t="e">
        <f t="shared" si="22"/>
        <v>#DIV/0!</v>
      </c>
      <c r="I506" s="6">
        <v>0</v>
      </c>
      <c r="J506" s="6">
        <v>0</v>
      </c>
      <c r="K506" s="6">
        <v>0</v>
      </c>
      <c r="L506" s="6" t="e">
        <f t="shared" si="23"/>
        <v>#DIV/0!</v>
      </c>
      <c r="Q506" s="2">
        <v>0</v>
      </c>
      <c r="R506" s="2">
        <v>0</v>
      </c>
      <c r="S506" s="2">
        <v>0</v>
      </c>
      <c r="T506" s="2">
        <v>272455</v>
      </c>
      <c r="U506" s="2">
        <v>272455</v>
      </c>
      <c r="V506" s="2">
        <v>62013.36</v>
      </c>
    </row>
    <row r="507" spans="1:22" ht="15" hidden="1">
      <c r="A507" s="3">
        <v>81002</v>
      </c>
      <c r="B507" s="3"/>
      <c r="C507" s="5" t="s">
        <v>9</v>
      </c>
      <c r="D507" s="6">
        <v>272455</v>
      </c>
      <c r="E507" s="6"/>
      <c r="F507" s="6">
        <v>62013.36</v>
      </c>
      <c r="G507" s="6">
        <f t="shared" si="21"/>
        <v>22.76095502009506</v>
      </c>
      <c r="H507" s="6" t="e">
        <f t="shared" si="22"/>
        <v>#DIV/0!</v>
      </c>
      <c r="I507" s="6">
        <v>0</v>
      </c>
      <c r="J507" s="6">
        <v>0</v>
      </c>
      <c r="K507" s="6">
        <v>0</v>
      </c>
      <c r="L507" s="6" t="e">
        <f t="shared" si="23"/>
        <v>#DIV/0!</v>
      </c>
      <c r="Q507" s="2">
        <v>0</v>
      </c>
      <c r="R507" s="2">
        <v>0</v>
      </c>
      <c r="S507" s="2">
        <v>0</v>
      </c>
      <c r="T507" s="2">
        <v>272455</v>
      </c>
      <c r="U507" s="2">
        <v>272455</v>
      </c>
      <c r="V507" s="2">
        <v>62013.36</v>
      </c>
    </row>
    <row r="508" spans="1:22" ht="15" hidden="1">
      <c r="A508" s="3">
        <v>81002</v>
      </c>
      <c r="B508" s="3"/>
      <c r="C508" s="5" t="s">
        <v>11</v>
      </c>
      <c r="D508" s="6">
        <v>98629</v>
      </c>
      <c r="E508" s="6"/>
      <c r="F508" s="6">
        <v>23031.58</v>
      </c>
      <c r="G508" s="6">
        <f t="shared" si="21"/>
        <v>23.35173224913565</v>
      </c>
      <c r="H508" s="6" t="e">
        <f t="shared" si="22"/>
        <v>#DIV/0!</v>
      </c>
      <c r="I508" s="6">
        <v>0</v>
      </c>
      <c r="J508" s="6">
        <v>0</v>
      </c>
      <c r="K508" s="6">
        <v>0</v>
      </c>
      <c r="L508" s="6" t="e">
        <f t="shared" si="23"/>
        <v>#DIV/0!</v>
      </c>
      <c r="Q508" s="2">
        <v>0</v>
      </c>
      <c r="R508" s="2">
        <v>0</v>
      </c>
      <c r="S508" s="2">
        <v>0</v>
      </c>
      <c r="T508" s="2">
        <v>98629</v>
      </c>
      <c r="U508" s="2">
        <v>98629</v>
      </c>
      <c r="V508" s="2">
        <v>23031.58</v>
      </c>
    </row>
    <row r="509" spans="1:22" ht="45" hidden="1">
      <c r="A509" s="3">
        <v>81002</v>
      </c>
      <c r="B509" s="3"/>
      <c r="C509" s="5" t="s">
        <v>13</v>
      </c>
      <c r="D509" s="6">
        <v>4552612</v>
      </c>
      <c r="E509" s="6"/>
      <c r="F509" s="6">
        <v>898342.78</v>
      </c>
      <c r="G509" s="6">
        <f t="shared" si="21"/>
        <v>19.732469624031214</v>
      </c>
      <c r="H509" s="6" t="e">
        <f t="shared" si="22"/>
        <v>#DIV/0!</v>
      </c>
      <c r="I509" s="6">
        <v>0</v>
      </c>
      <c r="J509" s="6">
        <v>0</v>
      </c>
      <c r="K509" s="6">
        <v>0</v>
      </c>
      <c r="L509" s="6" t="e">
        <f t="shared" si="23"/>
        <v>#DIV/0!</v>
      </c>
      <c r="Q509" s="2">
        <v>0</v>
      </c>
      <c r="R509" s="2">
        <v>0</v>
      </c>
      <c r="S509" s="2">
        <v>0</v>
      </c>
      <c r="T509" s="2">
        <v>4552612</v>
      </c>
      <c r="U509" s="2">
        <v>4552612</v>
      </c>
      <c r="V509" s="2">
        <v>898342.78</v>
      </c>
    </row>
    <row r="510" spans="1:22" ht="30" hidden="1">
      <c r="A510" s="3">
        <v>81002</v>
      </c>
      <c r="B510" s="3"/>
      <c r="C510" s="5" t="s">
        <v>15</v>
      </c>
      <c r="D510" s="6">
        <v>1885</v>
      </c>
      <c r="E510" s="6"/>
      <c r="F510" s="6">
        <v>0</v>
      </c>
      <c r="G510" s="6">
        <f t="shared" si="21"/>
        <v>0</v>
      </c>
      <c r="H510" s="6" t="e">
        <f t="shared" si="22"/>
        <v>#DIV/0!</v>
      </c>
      <c r="I510" s="6">
        <v>0</v>
      </c>
      <c r="J510" s="6">
        <v>0</v>
      </c>
      <c r="K510" s="6">
        <v>0</v>
      </c>
      <c r="L510" s="6" t="e">
        <f t="shared" si="23"/>
        <v>#DIV/0!</v>
      </c>
      <c r="Q510" s="2">
        <v>0</v>
      </c>
      <c r="R510" s="2">
        <v>0</v>
      </c>
      <c r="S510" s="2">
        <v>0</v>
      </c>
      <c r="T510" s="2">
        <v>1885</v>
      </c>
      <c r="U510" s="2">
        <v>1885</v>
      </c>
      <c r="V510" s="2">
        <v>0</v>
      </c>
    </row>
    <row r="511" spans="1:22" ht="30" hidden="1">
      <c r="A511" s="3">
        <v>81002</v>
      </c>
      <c r="B511" s="3"/>
      <c r="C511" s="5" t="s">
        <v>51</v>
      </c>
      <c r="D511" s="6">
        <v>4492957</v>
      </c>
      <c r="E511" s="6"/>
      <c r="F511" s="6">
        <v>889133.96</v>
      </c>
      <c r="G511" s="6">
        <f t="shared" si="21"/>
        <v>19.789505218946008</v>
      </c>
      <c r="H511" s="6" t="e">
        <f t="shared" si="22"/>
        <v>#DIV/0!</v>
      </c>
      <c r="I511" s="6">
        <v>0</v>
      </c>
      <c r="J511" s="6">
        <v>0</v>
      </c>
      <c r="K511" s="6">
        <v>0</v>
      </c>
      <c r="L511" s="6" t="e">
        <f t="shared" si="23"/>
        <v>#DIV/0!</v>
      </c>
      <c r="Q511" s="2">
        <v>0</v>
      </c>
      <c r="R511" s="2">
        <v>0</v>
      </c>
      <c r="S511" s="2">
        <v>0</v>
      </c>
      <c r="T511" s="2">
        <v>4492957</v>
      </c>
      <c r="U511" s="2">
        <v>4492957</v>
      </c>
      <c r="V511" s="2">
        <v>889133.96</v>
      </c>
    </row>
    <row r="512" spans="1:22" ht="30" hidden="1">
      <c r="A512" s="3">
        <v>81002</v>
      </c>
      <c r="B512" s="3"/>
      <c r="C512" s="5" t="s">
        <v>17</v>
      </c>
      <c r="D512" s="6">
        <v>30300</v>
      </c>
      <c r="E512" s="6"/>
      <c r="F512" s="6">
        <v>4404.16</v>
      </c>
      <c r="G512" s="6">
        <f t="shared" si="21"/>
        <v>14.535181518151816</v>
      </c>
      <c r="H512" s="6" t="e">
        <f t="shared" si="22"/>
        <v>#DIV/0!</v>
      </c>
      <c r="I512" s="6">
        <v>0</v>
      </c>
      <c r="J512" s="6">
        <v>0</v>
      </c>
      <c r="K512" s="6">
        <v>0</v>
      </c>
      <c r="L512" s="6" t="e">
        <f t="shared" si="23"/>
        <v>#DIV/0!</v>
      </c>
      <c r="Q512" s="2">
        <v>0</v>
      </c>
      <c r="R512" s="2">
        <v>0</v>
      </c>
      <c r="S512" s="2">
        <v>0</v>
      </c>
      <c r="T512" s="2">
        <v>30300</v>
      </c>
      <c r="U512" s="2">
        <v>30300</v>
      </c>
      <c r="V512" s="2">
        <v>4404.16</v>
      </c>
    </row>
    <row r="513" spans="1:22" ht="15" hidden="1">
      <c r="A513" s="3">
        <v>81002</v>
      </c>
      <c r="B513" s="3"/>
      <c r="C513" s="5" t="s">
        <v>19</v>
      </c>
      <c r="D513" s="6">
        <v>16800</v>
      </c>
      <c r="E513" s="6"/>
      <c r="F513" s="6">
        <v>1921.36</v>
      </c>
      <c r="G513" s="6">
        <f t="shared" si="21"/>
        <v>11.436666666666666</v>
      </c>
      <c r="H513" s="6" t="e">
        <f t="shared" si="22"/>
        <v>#DIV/0!</v>
      </c>
      <c r="I513" s="6">
        <v>0</v>
      </c>
      <c r="J513" s="6">
        <v>0</v>
      </c>
      <c r="K513" s="6">
        <v>0</v>
      </c>
      <c r="L513" s="6" t="e">
        <f t="shared" si="23"/>
        <v>#DIV/0!</v>
      </c>
      <c r="Q513" s="2">
        <v>0</v>
      </c>
      <c r="R513" s="2">
        <v>0</v>
      </c>
      <c r="S513" s="2">
        <v>0</v>
      </c>
      <c r="T513" s="2">
        <v>16800</v>
      </c>
      <c r="U513" s="2">
        <v>16800</v>
      </c>
      <c r="V513" s="2">
        <v>1921.36</v>
      </c>
    </row>
    <row r="514" spans="1:22" ht="45" hidden="1">
      <c r="A514" s="3">
        <v>81002</v>
      </c>
      <c r="B514" s="3"/>
      <c r="C514" s="5" t="s">
        <v>21</v>
      </c>
      <c r="D514" s="6">
        <v>3500</v>
      </c>
      <c r="E514" s="6"/>
      <c r="F514" s="6">
        <v>989</v>
      </c>
      <c r="G514" s="6">
        <f t="shared" si="21"/>
        <v>28.25714285714286</v>
      </c>
      <c r="H514" s="6" t="e">
        <f t="shared" si="22"/>
        <v>#DIV/0!</v>
      </c>
      <c r="I514" s="6">
        <v>0</v>
      </c>
      <c r="J514" s="6">
        <v>0</v>
      </c>
      <c r="K514" s="6">
        <v>0</v>
      </c>
      <c r="L514" s="6" t="e">
        <f t="shared" si="23"/>
        <v>#DIV/0!</v>
      </c>
      <c r="Q514" s="2">
        <v>0</v>
      </c>
      <c r="R514" s="2">
        <v>0</v>
      </c>
      <c r="S514" s="2">
        <v>0</v>
      </c>
      <c r="T514" s="2">
        <v>3500</v>
      </c>
      <c r="U514" s="2">
        <v>3500</v>
      </c>
      <c r="V514" s="2">
        <v>989</v>
      </c>
    </row>
    <row r="515" spans="1:22" ht="15" hidden="1">
      <c r="A515" s="3">
        <v>81002</v>
      </c>
      <c r="B515" s="3"/>
      <c r="C515" s="5" t="s">
        <v>23</v>
      </c>
      <c r="D515" s="6">
        <v>2870</v>
      </c>
      <c r="E515" s="6"/>
      <c r="F515" s="6">
        <v>665.63</v>
      </c>
      <c r="G515" s="6">
        <f t="shared" si="21"/>
        <v>23.19268292682927</v>
      </c>
      <c r="H515" s="6" t="e">
        <f t="shared" si="22"/>
        <v>#DIV/0!</v>
      </c>
      <c r="I515" s="6">
        <v>0</v>
      </c>
      <c r="J515" s="6">
        <v>0</v>
      </c>
      <c r="K515" s="6">
        <v>0</v>
      </c>
      <c r="L515" s="6" t="e">
        <f t="shared" si="23"/>
        <v>#DIV/0!</v>
      </c>
      <c r="Q515" s="2">
        <v>0</v>
      </c>
      <c r="R515" s="2">
        <v>0</v>
      </c>
      <c r="S515" s="2">
        <v>0</v>
      </c>
      <c r="T515" s="2">
        <v>2870</v>
      </c>
      <c r="U515" s="2">
        <v>2870</v>
      </c>
      <c r="V515" s="2">
        <v>665.63</v>
      </c>
    </row>
    <row r="516" spans="1:22" ht="15" hidden="1">
      <c r="A516" s="3">
        <v>81002</v>
      </c>
      <c r="B516" s="3"/>
      <c r="C516" s="5" t="s">
        <v>25</v>
      </c>
      <c r="D516" s="6">
        <v>4300</v>
      </c>
      <c r="E516" s="6"/>
      <c r="F516" s="6">
        <v>1228.67</v>
      </c>
      <c r="G516" s="6">
        <f t="shared" si="21"/>
        <v>28.57372093023256</v>
      </c>
      <c r="H516" s="6" t="e">
        <f t="shared" si="22"/>
        <v>#DIV/0!</v>
      </c>
      <c r="I516" s="6">
        <v>0</v>
      </c>
      <c r="J516" s="6">
        <v>0</v>
      </c>
      <c r="K516" s="6">
        <v>0</v>
      </c>
      <c r="L516" s="6" t="e">
        <f t="shared" si="23"/>
        <v>#DIV/0!</v>
      </c>
      <c r="Q516" s="2">
        <v>0</v>
      </c>
      <c r="R516" s="2">
        <v>0</v>
      </c>
      <c r="S516" s="2">
        <v>0</v>
      </c>
      <c r="T516" s="2">
        <v>4300</v>
      </c>
      <c r="U516" s="2">
        <v>4300</v>
      </c>
      <c r="V516" s="2">
        <v>1228.67</v>
      </c>
    </row>
    <row r="517" spans="1:22" ht="15" hidden="1">
      <c r="A517" s="3">
        <v>81002</v>
      </c>
      <c r="B517" s="3"/>
      <c r="C517" s="5" t="s">
        <v>27</v>
      </c>
      <c r="D517" s="6">
        <v>350</v>
      </c>
      <c r="E517" s="6"/>
      <c r="F517" s="6">
        <v>0</v>
      </c>
      <c r="G517" s="6">
        <f t="shared" si="21"/>
        <v>0</v>
      </c>
      <c r="H517" s="6" t="e">
        <f t="shared" si="22"/>
        <v>#DIV/0!</v>
      </c>
      <c r="I517" s="6">
        <v>0</v>
      </c>
      <c r="J517" s="6">
        <v>0</v>
      </c>
      <c r="K517" s="6">
        <v>0</v>
      </c>
      <c r="L517" s="6" t="e">
        <f t="shared" si="23"/>
        <v>#DIV/0!</v>
      </c>
      <c r="Q517" s="2">
        <v>0</v>
      </c>
      <c r="R517" s="2">
        <v>0</v>
      </c>
      <c r="S517" s="2">
        <v>0</v>
      </c>
      <c r="T517" s="2">
        <v>350</v>
      </c>
      <c r="U517" s="2">
        <v>350</v>
      </c>
      <c r="V517" s="2">
        <v>0</v>
      </c>
    </row>
    <row r="518" spans="1:22" ht="30" hidden="1">
      <c r="A518" s="3">
        <v>81002</v>
      </c>
      <c r="B518" s="3"/>
      <c r="C518" s="5" t="s">
        <v>29</v>
      </c>
      <c r="D518" s="6">
        <v>26581</v>
      </c>
      <c r="E518" s="6"/>
      <c r="F518" s="6">
        <v>3062.33</v>
      </c>
      <c r="G518" s="6">
        <f t="shared" si="21"/>
        <v>11.520747902637222</v>
      </c>
      <c r="H518" s="6" t="e">
        <f t="shared" si="22"/>
        <v>#DIV/0!</v>
      </c>
      <c r="I518" s="6">
        <v>0</v>
      </c>
      <c r="J518" s="6">
        <v>0</v>
      </c>
      <c r="K518" s="6">
        <v>0</v>
      </c>
      <c r="L518" s="6" t="e">
        <f t="shared" si="23"/>
        <v>#DIV/0!</v>
      </c>
      <c r="Q518" s="2">
        <v>0</v>
      </c>
      <c r="R518" s="2">
        <v>0</v>
      </c>
      <c r="S518" s="2">
        <v>0</v>
      </c>
      <c r="T518" s="2">
        <v>26581</v>
      </c>
      <c r="U518" s="2">
        <v>26581</v>
      </c>
      <c r="V518" s="2">
        <v>3062.33</v>
      </c>
    </row>
    <row r="519" spans="1:22" ht="15" hidden="1">
      <c r="A519" s="3">
        <v>81002</v>
      </c>
      <c r="B519" s="3"/>
      <c r="C519" s="5" t="s">
        <v>31</v>
      </c>
      <c r="D519" s="6">
        <v>12936</v>
      </c>
      <c r="E519" s="6"/>
      <c r="F519" s="6">
        <v>0</v>
      </c>
      <c r="G519" s="6">
        <f aca="true" t="shared" si="24" ref="G519:G582">F519/D519*100</f>
        <v>0</v>
      </c>
      <c r="H519" s="6" t="e">
        <f aca="true" t="shared" si="25" ref="H519:H582">F519/E519*100</f>
        <v>#DIV/0!</v>
      </c>
      <c r="I519" s="6">
        <v>0</v>
      </c>
      <c r="J519" s="6">
        <v>0</v>
      </c>
      <c r="K519" s="6">
        <v>0</v>
      </c>
      <c r="L519" s="6" t="e">
        <f aca="true" t="shared" si="26" ref="L519:L582">K519/J519*100</f>
        <v>#DIV/0!</v>
      </c>
      <c r="Q519" s="2">
        <v>0</v>
      </c>
      <c r="R519" s="2">
        <v>0</v>
      </c>
      <c r="S519" s="2">
        <v>0</v>
      </c>
      <c r="T519" s="2">
        <v>12936</v>
      </c>
      <c r="U519" s="2">
        <v>12936</v>
      </c>
      <c r="V519" s="2">
        <v>0</v>
      </c>
    </row>
    <row r="520" spans="1:22" ht="30" hidden="1">
      <c r="A520" s="3">
        <v>81002</v>
      </c>
      <c r="B520" s="3"/>
      <c r="C520" s="5" t="s">
        <v>33</v>
      </c>
      <c r="D520" s="6">
        <v>1605</v>
      </c>
      <c r="E520" s="6"/>
      <c r="F520" s="6">
        <v>0</v>
      </c>
      <c r="G520" s="6">
        <f t="shared" si="24"/>
        <v>0</v>
      </c>
      <c r="H520" s="6" t="e">
        <f t="shared" si="25"/>
        <v>#DIV/0!</v>
      </c>
      <c r="I520" s="6">
        <v>0</v>
      </c>
      <c r="J520" s="6">
        <v>0</v>
      </c>
      <c r="K520" s="6">
        <v>0</v>
      </c>
      <c r="L520" s="6" t="e">
        <f t="shared" si="26"/>
        <v>#DIV/0!</v>
      </c>
      <c r="Q520" s="2">
        <v>0</v>
      </c>
      <c r="R520" s="2">
        <v>0</v>
      </c>
      <c r="S520" s="2">
        <v>0</v>
      </c>
      <c r="T520" s="2">
        <v>1605</v>
      </c>
      <c r="U520" s="2">
        <v>1605</v>
      </c>
      <c r="V520" s="2">
        <v>0</v>
      </c>
    </row>
    <row r="521" spans="1:22" ht="15" hidden="1">
      <c r="A521" s="3">
        <v>81002</v>
      </c>
      <c r="B521" s="3"/>
      <c r="C521" s="5" t="s">
        <v>35</v>
      </c>
      <c r="D521" s="6">
        <v>4336</v>
      </c>
      <c r="E521" s="6"/>
      <c r="F521" s="6">
        <v>651.45</v>
      </c>
      <c r="G521" s="6">
        <f t="shared" si="24"/>
        <v>15.024215867158672</v>
      </c>
      <c r="H521" s="6" t="e">
        <f t="shared" si="25"/>
        <v>#DIV/0!</v>
      </c>
      <c r="I521" s="6">
        <v>0</v>
      </c>
      <c r="J521" s="6">
        <v>0</v>
      </c>
      <c r="K521" s="6">
        <v>0</v>
      </c>
      <c r="L521" s="6" t="e">
        <f t="shared" si="26"/>
        <v>#DIV/0!</v>
      </c>
      <c r="Q521" s="2">
        <v>0</v>
      </c>
      <c r="R521" s="2">
        <v>0</v>
      </c>
      <c r="S521" s="2">
        <v>0</v>
      </c>
      <c r="T521" s="2">
        <v>4336</v>
      </c>
      <c r="U521" s="2">
        <v>4336</v>
      </c>
      <c r="V521" s="2">
        <v>651.45</v>
      </c>
    </row>
    <row r="522" spans="1:22" ht="15" hidden="1">
      <c r="A522" s="3">
        <v>81002</v>
      </c>
      <c r="B522" s="3"/>
      <c r="C522" s="5" t="s">
        <v>37</v>
      </c>
      <c r="D522" s="6">
        <v>7704</v>
      </c>
      <c r="E522" s="6"/>
      <c r="F522" s="6">
        <v>2410.88</v>
      </c>
      <c r="G522" s="6">
        <f t="shared" si="24"/>
        <v>31.2938733125649</v>
      </c>
      <c r="H522" s="6" t="e">
        <f t="shared" si="25"/>
        <v>#DIV/0!</v>
      </c>
      <c r="I522" s="6">
        <v>0</v>
      </c>
      <c r="J522" s="6">
        <v>0</v>
      </c>
      <c r="K522" s="6">
        <v>0</v>
      </c>
      <c r="L522" s="6" t="e">
        <f t="shared" si="26"/>
        <v>#DIV/0!</v>
      </c>
      <c r="Q522" s="2">
        <v>0</v>
      </c>
      <c r="R522" s="2">
        <v>0</v>
      </c>
      <c r="S522" s="2">
        <v>0</v>
      </c>
      <c r="T522" s="2">
        <v>7704</v>
      </c>
      <c r="U522" s="2">
        <v>7704</v>
      </c>
      <c r="V522" s="2">
        <v>2410.88</v>
      </c>
    </row>
    <row r="523" spans="1:22" ht="30" hidden="1">
      <c r="A523" s="3">
        <v>81003</v>
      </c>
      <c r="B523" s="3"/>
      <c r="C523" s="5" t="s">
        <v>92</v>
      </c>
      <c r="D523" s="6">
        <v>26267</v>
      </c>
      <c r="E523" s="6"/>
      <c r="F523" s="6">
        <v>5354.33</v>
      </c>
      <c r="G523" s="6">
        <f t="shared" si="24"/>
        <v>20.384246392812276</v>
      </c>
      <c r="H523" s="6" t="e">
        <f t="shared" si="25"/>
        <v>#DIV/0!</v>
      </c>
      <c r="I523" s="6">
        <v>0</v>
      </c>
      <c r="J523" s="6">
        <v>0</v>
      </c>
      <c r="K523" s="6">
        <v>0</v>
      </c>
      <c r="L523" s="6" t="e">
        <f t="shared" si="26"/>
        <v>#DIV/0!</v>
      </c>
      <c r="Q523" s="2">
        <v>0</v>
      </c>
      <c r="R523" s="2">
        <v>0</v>
      </c>
      <c r="S523" s="2">
        <v>0</v>
      </c>
      <c r="T523" s="2">
        <v>26267</v>
      </c>
      <c r="U523" s="2">
        <v>26267</v>
      </c>
      <c r="V523" s="2">
        <v>5354.33</v>
      </c>
    </row>
    <row r="524" spans="1:22" ht="15" hidden="1">
      <c r="A524" s="3">
        <v>81003</v>
      </c>
      <c r="B524" s="3"/>
      <c r="C524" s="5" t="s">
        <v>3</v>
      </c>
      <c r="D524" s="6">
        <v>26267</v>
      </c>
      <c r="E524" s="6"/>
      <c r="F524" s="6">
        <v>5354.33</v>
      </c>
      <c r="G524" s="6">
        <f t="shared" si="24"/>
        <v>20.384246392812276</v>
      </c>
      <c r="H524" s="6" t="e">
        <f t="shared" si="25"/>
        <v>#DIV/0!</v>
      </c>
      <c r="I524" s="6">
        <v>0</v>
      </c>
      <c r="J524" s="6">
        <v>0</v>
      </c>
      <c r="K524" s="6">
        <v>0</v>
      </c>
      <c r="L524" s="6" t="e">
        <f t="shared" si="26"/>
        <v>#DIV/0!</v>
      </c>
      <c r="Q524" s="2">
        <v>0</v>
      </c>
      <c r="R524" s="2">
        <v>0</v>
      </c>
      <c r="S524" s="2">
        <v>0</v>
      </c>
      <c r="T524" s="2">
        <v>26267</v>
      </c>
      <c r="U524" s="2">
        <v>26267</v>
      </c>
      <c r="V524" s="2">
        <v>5354.33</v>
      </c>
    </row>
    <row r="525" spans="1:22" ht="15" hidden="1">
      <c r="A525" s="3">
        <v>81003</v>
      </c>
      <c r="B525" s="3"/>
      <c r="C525" s="5" t="s">
        <v>5</v>
      </c>
      <c r="D525" s="6">
        <v>26267</v>
      </c>
      <c r="E525" s="6"/>
      <c r="F525" s="6">
        <v>5354.33</v>
      </c>
      <c r="G525" s="6">
        <f t="shared" si="24"/>
        <v>20.384246392812276</v>
      </c>
      <c r="H525" s="6" t="e">
        <f t="shared" si="25"/>
        <v>#DIV/0!</v>
      </c>
      <c r="I525" s="6">
        <v>0</v>
      </c>
      <c r="J525" s="6">
        <v>0</v>
      </c>
      <c r="K525" s="6">
        <v>0</v>
      </c>
      <c r="L525" s="6" t="e">
        <f t="shared" si="26"/>
        <v>#DIV/0!</v>
      </c>
      <c r="Q525" s="2">
        <v>0</v>
      </c>
      <c r="R525" s="2">
        <v>0</v>
      </c>
      <c r="S525" s="2">
        <v>0</v>
      </c>
      <c r="T525" s="2">
        <v>26267</v>
      </c>
      <c r="U525" s="2">
        <v>26267</v>
      </c>
      <c r="V525" s="2">
        <v>5354.33</v>
      </c>
    </row>
    <row r="526" spans="1:22" ht="30" hidden="1">
      <c r="A526" s="3">
        <v>81003</v>
      </c>
      <c r="B526" s="3"/>
      <c r="C526" s="5" t="s">
        <v>7</v>
      </c>
      <c r="D526" s="6">
        <v>19212</v>
      </c>
      <c r="E526" s="6"/>
      <c r="F526" s="6">
        <v>3901.47</v>
      </c>
      <c r="G526" s="6">
        <f t="shared" si="24"/>
        <v>20.307464084946908</v>
      </c>
      <c r="H526" s="6" t="e">
        <f t="shared" si="25"/>
        <v>#DIV/0!</v>
      </c>
      <c r="I526" s="6">
        <v>0</v>
      </c>
      <c r="J526" s="6">
        <v>0</v>
      </c>
      <c r="K526" s="6">
        <v>0</v>
      </c>
      <c r="L526" s="6" t="e">
        <f t="shared" si="26"/>
        <v>#DIV/0!</v>
      </c>
      <c r="Q526" s="2">
        <v>0</v>
      </c>
      <c r="R526" s="2">
        <v>0</v>
      </c>
      <c r="S526" s="2">
        <v>0</v>
      </c>
      <c r="T526" s="2">
        <v>19212</v>
      </c>
      <c r="U526" s="2">
        <v>19212</v>
      </c>
      <c r="V526" s="2">
        <v>3901.47</v>
      </c>
    </row>
    <row r="527" spans="1:22" ht="15" hidden="1">
      <c r="A527" s="3">
        <v>81003</v>
      </c>
      <c r="B527" s="3"/>
      <c r="C527" s="5" t="s">
        <v>9</v>
      </c>
      <c r="D527" s="6">
        <v>19212</v>
      </c>
      <c r="E527" s="6"/>
      <c r="F527" s="6">
        <v>3901.47</v>
      </c>
      <c r="G527" s="6">
        <f t="shared" si="24"/>
        <v>20.307464084946908</v>
      </c>
      <c r="H527" s="6" t="e">
        <f t="shared" si="25"/>
        <v>#DIV/0!</v>
      </c>
      <c r="I527" s="6">
        <v>0</v>
      </c>
      <c r="J527" s="6">
        <v>0</v>
      </c>
      <c r="K527" s="6">
        <v>0</v>
      </c>
      <c r="L527" s="6" t="e">
        <f t="shared" si="26"/>
        <v>#DIV/0!</v>
      </c>
      <c r="Q527" s="2">
        <v>0</v>
      </c>
      <c r="R527" s="2">
        <v>0</v>
      </c>
      <c r="S527" s="2">
        <v>0</v>
      </c>
      <c r="T527" s="2">
        <v>19212</v>
      </c>
      <c r="U527" s="2">
        <v>19212</v>
      </c>
      <c r="V527" s="2">
        <v>3901.47</v>
      </c>
    </row>
    <row r="528" spans="1:22" ht="15" hidden="1">
      <c r="A528" s="3">
        <v>81003</v>
      </c>
      <c r="B528" s="3"/>
      <c r="C528" s="5" t="s">
        <v>11</v>
      </c>
      <c r="D528" s="6">
        <v>6955</v>
      </c>
      <c r="E528" s="6"/>
      <c r="F528" s="6">
        <v>1452.86</v>
      </c>
      <c r="G528" s="6">
        <f t="shared" si="24"/>
        <v>20.88943206326384</v>
      </c>
      <c r="H528" s="6" t="e">
        <f t="shared" si="25"/>
        <v>#DIV/0!</v>
      </c>
      <c r="I528" s="6">
        <v>0</v>
      </c>
      <c r="J528" s="6">
        <v>0</v>
      </c>
      <c r="K528" s="6">
        <v>0</v>
      </c>
      <c r="L528" s="6" t="e">
        <f t="shared" si="26"/>
        <v>#DIV/0!</v>
      </c>
      <c r="Q528" s="2">
        <v>0</v>
      </c>
      <c r="R528" s="2">
        <v>0</v>
      </c>
      <c r="S528" s="2">
        <v>0</v>
      </c>
      <c r="T528" s="2">
        <v>6955</v>
      </c>
      <c r="U528" s="2">
        <v>6955</v>
      </c>
      <c r="V528" s="2">
        <v>1452.86</v>
      </c>
    </row>
    <row r="529" spans="1:22" ht="45" hidden="1">
      <c r="A529" s="3">
        <v>81003</v>
      </c>
      <c r="B529" s="3"/>
      <c r="C529" s="5" t="s">
        <v>13</v>
      </c>
      <c r="D529" s="6">
        <v>100</v>
      </c>
      <c r="E529" s="6"/>
      <c r="F529" s="6">
        <v>0</v>
      </c>
      <c r="G529" s="6">
        <f t="shared" si="24"/>
        <v>0</v>
      </c>
      <c r="H529" s="6" t="e">
        <f t="shared" si="25"/>
        <v>#DIV/0!</v>
      </c>
      <c r="I529" s="6">
        <v>0</v>
      </c>
      <c r="J529" s="6">
        <v>0</v>
      </c>
      <c r="K529" s="6">
        <v>0</v>
      </c>
      <c r="L529" s="6" t="e">
        <f t="shared" si="26"/>
        <v>#DIV/0!</v>
      </c>
      <c r="Q529" s="2">
        <v>0</v>
      </c>
      <c r="R529" s="2">
        <v>0</v>
      </c>
      <c r="S529" s="2">
        <v>0</v>
      </c>
      <c r="T529" s="2">
        <v>100</v>
      </c>
      <c r="U529" s="2">
        <v>100</v>
      </c>
      <c r="V529" s="2">
        <v>0</v>
      </c>
    </row>
    <row r="530" spans="1:22" ht="15" hidden="1">
      <c r="A530" s="3">
        <v>81003</v>
      </c>
      <c r="B530" s="3"/>
      <c r="C530" s="5" t="s">
        <v>25</v>
      </c>
      <c r="D530" s="6">
        <v>100</v>
      </c>
      <c r="E530" s="6"/>
      <c r="F530" s="6">
        <v>0</v>
      </c>
      <c r="G530" s="6">
        <f t="shared" si="24"/>
        <v>0</v>
      </c>
      <c r="H530" s="6" t="e">
        <f t="shared" si="25"/>
        <v>#DIV/0!</v>
      </c>
      <c r="I530" s="6">
        <v>0</v>
      </c>
      <c r="J530" s="6">
        <v>0</v>
      </c>
      <c r="K530" s="6">
        <v>0</v>
      </c>
      <c r="L530" s="6" t="e">
        <f t="shared" si="26"/>
        <v>#DIV/0!</v>
      </c>
      <c r="Q530" s="2">
        <v>0</v>
      </c>
      <c r="R530" s="2">
        <v>0</v>
      </c>
      <c r="S530" s="2">
        <v>0</v>
      </c>
      <c r="T530" s="2">
        <v>100</v>
      </c>
      <c r="U530" s="2">
        <v>100</v>
      </c>
      <c r="V530" s="2">
        <v>0</v>
      </c>
    </row>
    <row r="531" spans="1:22" ht="15" hidden="1">
      <c r="A531" s="3">
        <v>81004</v>
      </c>
      <c r="B531" s="3"/>
      <c r="C531" s="5" t="s">
        <v>93</v>
      </c>
      <c r="D531" s="6">
        <v>1722999</v>
      </c>
      <c r="E531" s="6"/>
      <c r="F531" s="6">
        <v>389542.81</v>
      </c>
      <c r="G531" s="6">
        <f t="shared" si="24"/>
        <v>22.608417648530267</v>
      </c>
      <c r="H531" s="6" t="e">
        <f t="shared" si="25"/>
        <v>#DIV/0!</v>
      </c>
      <c r="I531" s="6">
        <v>15107</v>
      </c>
      <c r="J531" s="6">
        <v>15322.48</v>
      </c>
      <c r="K531" s="6">
        <v>844.44</v>
      </c>
      <c r="L531" s="6">
        <f t="shared" si="26"/>
        <v>5.511118304608654</v>
      </c>
      <c r="Q531" s="2">
        <v>0</v>
      </c>
      <c r="R531" s="2">
        <v>628.96</v>
      </c>
      <c r="S531" s="2">
        <v>215.48</v>
      </c>
      <c r="T531" s="2">
        <v>1738106</v>
      </c>
      <c r="U531" s="2">
        <v>1738321.48</v>
      </c>
      <c r="V531" s="2">
        <v>390387.25</v>
      </c>
    </row>
    <row r="532" spans="1:22" ht="15" hidden="1">
      <c r="A532" s="3">
        <v>81004</v>
      </c>
      <c r="B532" s="3"/>
      <c r="C532" s="5" t="s">
        <v>3</v>
      </c>
      <c r="D532" s="6">
        <v>1722999</v>
      </c>
      <c r="E532" s="6"/>
      <c r="F532" s="6">
        <v>389542.81</v>
      </c>
      <c r="G532" s="6">
        <f t="shared" si="24"/>
        <v>22.608417648530267</v>
      </c>
      <c r="H532" s="6" t="e">
        <f t="shared" si="25"/>
        <v>#DIV/0!</v>
      </c>
      <c r="I532" s="6">
        <v>10107</v>
      </c>
      <c r="J532" s="6">
        <v>10322.48</v>
      </c>
      <c r="K532" s="6">
        <v>844.44</v>
      </c>
      <c r="L532" s="6">
        <f t="shared" si="26"/>
        <v>8.180592260774544</v>
      </c>
      <c r="Q532" s="2">
        <v>0</v>
      </c>
      <c r="R532" s="2">
        <v>628.96</v>
      </c>
      <c r="S532" s="2">
        <v>215.48</v>
      </c>
      <c r="T532" s="2">
        <v>1733106</v>
      </c>
      <c r="U532" s="2">
        <v>1733321.48</v>
      </c>
      <c r="V532" s="2">
        <v>390387.25</v>
      </c>
    </row>
    <row r="533" spans="1:22" ht="15" hidden="1">
      <c r="A533" s="3">
        <v>81004</v>
      </c>
      <c r="B533" s="3"/>
      <c r="C533" s="5" t="s">
        <v>5</v>
      </c>
      <c r="D533" s="6">
        <v>1722999</v>
      </c>
      <c r="E533" s="6"/>
      <c r="F533" s="6">
        <v>389542.81</v>
      </c>
      <c r="G533" s="6">
        <f t="shared" si="24"/>
        <v>22.608417648530267</v>
      </c>
      <c r="H533" s="6" t="e">
        <f t="shared" si="25"/>
        <v>#DIV/0!</v>
      </c>
      <c r="I533" s="6">
        <v>10107</v>
      </c>
      <c r="J533" s="6">
        <v>10322.48</v>
      </c>
      <c r="K533" s="6">
        <v>844.44</v>
      </c>
      <c r="L533" s="6">
        <f t="shared" si="26"/>
        <v>8.180592260774544</v>
      </c>
      <c r="Q533" s="2">
        <v>0</v>
      </c>
      <c r="R533" s="2">
        <v>628.96</v>
      </c>
      <c r="S533" s="2">
        <v>215.48</v>
      </c>
      <c r="T533" s="2">
        <v>1733106</v>
      </c>
      <c r="U533" s="2">
        <v>1733321.48</v>
      </c>
      <c r="V533" s="2">
        <v>390387.25</v>
      </c>
    </row>
    <row r="534" spans="1:22" ht="30" hidden="1">
      <c r="A534" s="3">
        <v>81004</v>
      </c>
      <c r="B534" s="3"/>
      <c r="C534" s="5" t="s">
        <v>7</v>
      </c>
      <c r="D534" s="6">
        <v>1162663</v>
      </c>
      <c r="E534" s="6"/>
      <c r="F534" s="6">
        <v>267551.59</v>
      </c>
      <c r="G534" s="6">
        <f t="shared" si="24"/>
        <v>23.011963913877022</v>
      </c>
      <c r="H534" s="6" t="e">
        <f t="shared" si="25"/>
        <v>#DIV/0!</v>
      </c>
      <c r="I534" s="6">
        <v>0</v>
      </c>
      <c r="J534" s="6">
        <v>0</v>
      </c>
      <c r="K534" s="6">
        <v>0</v>
      </c>
      <c r="L534" s="6" t="e">
        <f t="shared" si="26"/>
        <v>#DIV/0!</v>
      </c>
      <c r="Q534" s="2">
        <v>0</v>
      </c>
      <c r="R534" s="2">
        <v>0</v>
      </c>
      <c r="S534" s="2">
        <v>0</v>
      </c>
      <c r="T534" s="2">
        <v>1162663</v>
      </c>
      <c r="U534" s="2">
        <v>1162663</v>
      </c>
      <c r="V534" s="2">
        <v>267551.59</v>
      </c>
    </row>
    <row r="535" spans="1:22" ht="15" hidden="1">
      <c r="A535" s="3">
        <v>81004</v>
      </c>
      <c r="B535" s="3"/>
      <c r="C535" s="5" t="s">
        <v>9</v>
      </c>
      <c r="D535" s="6">
        <v>1162663</v>
      </c>
      <c r="E535" s="6"/>
      <c r="F535" s="6">
        <v>267551.59</v>
      </c>
      <c r="G535" s="6">
        <f t="shared" si="24"/>
        <v>23.011963913877022</v>
      </c>
      <c r="H535" s="6" t="e">
        <f t="shared" si="25"/>
        <v>#DIV/0!</v>
      </c>
      <c r="I535" s="6">
        <v>0</v>
      </c>
      <c r="J535" s="6">
        <v>0</v>
      </c>
      <c r="K535" s="6">
        <v>0</v>
      </c>
      <c r="L535" s="6" t="e">
        <f t="shared" si="26"/>
        <v>#DIV/0!</v>
      </c>
      <c r="Q535" s="2">
        <v>0</v>
      </c>
      <c r="R535" s="2">
        <v>0</v>
      </c>
      <c r="S535" s="2">
        <v>0</v>
      </c>
      <c r="T535" s="2">
        <v>1162663</v>
      </c>
      <c r="U535" s="2">
        <v>1162663</v>
      </c>
      <c r="V535" s="2">
        <v>267551.59</v>
      </c>
    </row>
    <row r="536" spans="1:22" ht="15" hidden="1">
      <c r="A536" s="3">
        <v>81004</v>
      </c>
      <c r="B536" s="3"/>
      <c r="C536" s="5" t="s">
        <v>11</v>
      </c>
      <c r="D536" s="6">
        <v>402088</v>
      </c>
      <c r="E536" s="6"/>
      <c r="F536" s="6">
        <v>88911.77</v>
      </c>
      <c r="G536" s="6">
        <f t="shared" si="24"/>
        <v>22.11251517080838</v>
      </c>
      <c r="H536" s="6" t="e">
        <f t="shared" si="25"/>
        <v>#DIV/0!</v>
      </c>
      <c r="I536" s="6">
        <v>0</v>
      </c>
      <c r="J536" s="6">
        <v>0</v>
      </c>
      <c r="K536" s="6">
        <v>0</v>
      </c>
      <c r="L536" s="6" t="e">
        <f t="shared" si="26"/>
        <v>#DIV/0!</v>
      </c>
      <c r="Q536" s="2">
        <v>0</v>
      </c>
      <c r="R536" s="2">
        <v>0</v>
      </c>
      <c r="S536" s="2">
        <v>0</v>
      </c>
      <c r="T536" s="2">
        <v>402088</v>
      </c>
      <c r="U536" s="2">
        <v>402088</v>
      </c>
      <c r="V536" s="2">
        <v>88911.77</v>
      </c>
    </row>
    <row r="537" spans="1:22" ht="45" hidden="1">
      <c r="A537" s="3">
        <v>81004</v>
      </c>
      <c r="B537" s="3"/>
      <c r="C537" s="5" t="s">
        <v>13</v>
      </c>
      <c r="D537" s="6">
        <v>135181</v>
      </c>
      <c r="E537" s="6"/>
      <c r="F537" s="6">
        <v>24954.57</v>
      </c>
      <c r="G537" s="6">
        <f t="shared" si="24"/>
        <v>18.460116436481457</v>
      </c>
      <c r="H537" s="6" t="e">
        <f t="shared" si="25"/>
        <v>#DIV/0!</v>
      </c>
      <c r="I537" s="6">
        <v>10107</v>
      </c>
      <c r="J537" s="6">
        <v>10297</v>
      </c>
      <c r="K537" s="6">
        <v>818.96</v>
      </c>
      <c r="L537" s="6">
        <f t="shared" si="26"/>
        <v>7.953384480916773</v>
      </c>
      <c r="Q537" s="2">
        <v>0</v>
      </c>
      <c r="R537" s="2">
        <v>628.96</v>
      </c>
      <c r="S537" s="2">
        <v>190</v>
      </c>
      <c r="T537" s="2">
        <v>145288</v>
      </c>
      <c r="U537" s="2">
        <v>145478</v>
      </c>
      <c r="V537" s="2">
        <v>25773.53</v>
      </c>
    </row>
    <row r="538" spans="1:22" ht="30" hidden="1">
      <c r="A538" s="3">
        <v>81004</v>
      </c>
      <c r="B538" s="3"/>
      <c r="C538" s="5" t="s">
        <v>15</v>
      </c>
      <c r="D538" s="6">
        <v>33863</v>
      </c>
      <c r="E538" s="6"/>
      <c r="F538" s="6">
        <v>6364.79</v>
      </c>
      <c r="G538" s="6">
        <f t="shared" si="24"/>
        <v>18.795706228036497</v>
      </c>
      <c r="H538" s="6" t="e">
        <f t="shared" si="25"/>
        <v>#DIV/0!</v>
      </c>
      <c r="I538" s="6">
        <v>1389</v>
      </c>
      <c r="J538" s="6">
        <v>1579</v>
      </c>
      <c r="K538" s="6">
        <v>239.85</v>
      </c>
      <c r="L538" s="6">
        <f t="shared" si="26"/>
        <v>15.189993666877772</v>
      </c>
      <c r="Q538" s="2">
        <v>0</v>
      </c>
      <c r="R538" s="2">
        <v>49.85</v>
      </c>
      <c r="S538" s="2">
        <v>190</v>
      </c>
      <c r="T538" s="2">
        <v>35252</v>
      </c>
      <c r="U538" s="2">
        <v>35442</v>
      </c>
      <c r="V538" s="2">
        <v>6604.64</v>
      </c>
    </row>
    <row r="539" spans="1:22" ht="30" hidden="1">
      <c r="A539" s="3">
        <v>81004</v>
      </c>
      <c r="B539" s="3"/>
      <c r="C539" s="5" t="s">
        <v>17</v>
      </c>
      <c r="D539" s="6">
        <v>31200</v>
      </c>
      <c r="E539" s="6"/>
      <c r="F539" s="6">
        <v>5672</v>
      </c>
      <c r="G539" s="6">
        <f t="shared" si="24"/>
        <v>18.17948717948718</v>
      </c>
      <c r="H539" s="6" t="e">
        <f t="shared" si="25"/>
        <v>#DIV/0!</v>
      </c>
      <c r="I539" s="6">
        <v>0</v>
      </c>
      <c r="J539" s="6">
        <v>0</v>
      </c>
      <c r="K539" s="6">
        <v>0</v>
      </c>
      <c r="L539" s="6" t="e">
        <f t="shared" si="26"/>
        <v>#DIV/0!</v>
      </c>
      <c r="Q539" s="2">
        <v>0</v>
      </c>
      <c r="R539" s="2">
        <v>0</v>
      </c>
      <c r="S539" s="2">
        <v>0</v>
      </c>
      <c r="T539" s="2">
        <v>31200</v>
      </c>
      <c r="U539" s="2">
        <v>31200</v>
      </c>
      <c r="V539" s="2">
        <v>5672</v>
      </c>
    </row>
    <row r="540" spans="1:22" ht="15" hidden="1">
      <c r="A540" s="3">
        <v>81004</v>
      </c>
      <c r="B540" s="3"/>
      <c r="C540" s="5" t="s">
        <v>19</v>
      </c>
      <c r="D540" s="6">
        <v>675</v>
      </c>
      <c r="E540" s="6"/>
      <c r="F540" s="6">
        <v>225</v>
      </c>
      <c r="G540" s="6">
        <f t="shared" si="24"/>
        <v>33.33333333333333</v>
      </c>
      <c r="H540" s="6" t="e">
        <f t="shared" si="25"/>
        <v>#DIV/0!</v>
      </c>
      <c r="I540" s="6">
        <v>0</v>
      </c>
      <c r="J540" s="6">
        <v>0</v>
      </c>
      <c r="K540" s="6">
        <v>0</v>
      </c>
      <c r="L540" s="6" t="e">
        <f t="shared" si="26"/>
        <v>#DIV/0!</v>
      </c>
      <c r="Q540" s="2">
        <v>0</v>
      </c>
      <c r="R540" s="2">
        <v>0</v>
      </c>
      <c r="S540" s="2">
        <v>0</v>
      </c>
      <c r="T540" s="2">
        <v>675</v>
      </c>
      <c r="U540" s="2">
        <v>675</v>
      </c>
      <c r="V540" s="2">
        <v>225</v>
      </c>
    </row>
    <row r="541" spans="1:22" ht="45" hidden="1">
      <c r="A541" s="3">
        <v>81004</v>
      </c>
      <c r="B541" s="3"/>
      <c r="C541" s="5" t="s">
        <v>21</v>
      </c>
      <c r="D541" s="6">
        <v>32604</v>
      </c>
      <c r="E541" s="6"/>
      <c r="F541" s="6">
        <v>4001.65</v>
      </c>
      <c r="G541" s="6">
        <f t="shared" si="24"/>
        <v>12.27349404980984</v>
      </c>
      <c r="H541" s="6" t="e">
        <f t="shared" si="25"/>
        <v>#DIV/0!</v>
      </c>
      <c r="I541" s="6">
        <v>0</v>
      </c>
      <c r="J541" s="6">
        <v>0</v>
      </c>
      <c r="K541" s="6">
        <v>0</v>
      </c>
      <c r="L541" s="6" t="e">
        <f t="shared" si="26"/>
        <v>#DIV/0!</v>
      </c>
      <c r="Q541" s="2">
        <v>0</v>
      </c>
      <c r="R541" s="2">
        <v>0</v>
      </c>
      <c r="S541" s="2">
        <v>0</v>
      </c>
      <c r="T541" s="2">
        <v>32604</v>
      </c>
      <c r="U541" s="2">
        <v>32604</v>
      </c>
      <c r="V541" s="2">
        <v>4001.65</v>
      </c>
    </row>
    <row r="542" spans="1:22" ht="15" hidden="1">
      <c r="A542" s="3">
        <v>81004</v>
      </c>
      <c r="B542" s="3"/>
      <c r="C542" s="5" t="s">
        <v>23</v>
      </c>
      <c r="D542" s="6">
        <v>8314</v>
      </c>
      <c r="E542" s="6"/>
      <c r="F542" s="6">
        <v>2961.6</v>
      </c>
      <c r="G542" s="6">
        <f t="shared" si="24"/>
        <v>35.62184267500601</v>
      </c>
      <c r="H542" s="6" t="e">
        <f t="shared" si="25"/>
        <v>#DIV/0!</v>
      </c>
      <c r="I542" s="6">
        <v>0</v>
      </c>
      <c r="J542" s="6">
        <v>0</v>
      </c>
      <c r="K542" s="6">
        <v>0</v>
      </c>
      <c r="L542" s="6" t="e">
        <f t="shared" si="26"/>
        <v>#DIV/0!</v>
      </c>
      <c r="Q542" s="2">
        <v>0</v>
      </c>
      <c r="R542" s="2">
        <v>0</v>
      </c>
      <c r="S542" s="2">
        <v>0</v>
      </c>
      <c r="T542" s="2">
        <v>8314</v>
      </c>
      <c r="U542" s="2">
        <v>8314</v>
      </c>
      <c r="V542" s="2">
        <v>2961.6</v>
      </c>
    </row>
    <row r="543" spans="1:22" ht="15" hidden="1">
      <c r="A543" s="3">
        <v>81004</v>
      </c>
      <c r="B543" s="3"/>
      <c r="C543" s="5" t="s">
        <v>25</v>
      </c>
      <c r="D543" s="6">
        <v>28525</v>
      </c>
      <c r="E543" s="6"/>
      <c r="F543" s="6">
        <v>5729.53</v>
      </c>
      <c r="G543" s="6">
        <f t="shared" si="24"/>
        <v>20.08599474145486</v>
      </c>
      <c r="H543" s="6" t="e">
        <f t="shared" si="25"/>
        <v>#DIV/0!</v>
      </c>
      <c r="I543" s="6">
        <v>8718</v>
      </c>
      <c r="J543" s="6">
        <v>8718</v>
      </c>
      <c r="K543" s="6">
        <v>579.11</v>
      </c>
      <c r="L543" s="6">
        <f t="shared" si="26"/>
        <v>6.642693278274833</v>
      </c>
      <c r="Q543" s="2">
        <v>0</v>
      </c>
      <c r="R543" s="2">
        <v>579.11</v>
      </c>
      <c r="S543" s="2">
        <v>0</v>
      </c>
      <c r="T543" s="2">
        <v>37243</v>
      </c>
      <c r="U543" s="2">
        <v>37243</v>
      </c>
      <c r="V543" s="2">
        <v>6308.64</v>
      </c>
    </row>
    <row r="544" spans="1:22" ht="15" hidden="1">
      <c r="A544" s="3">
        <v>81004</v>
      </c>
      <c r="B544" s="3"/>
      <c r="C544" s="5" t="s">
        <v>27</v>
      </c>
      <c r="D544" s="6">
        <v>600</v>
      </c>
      <c r="E544" s="6"/>
      <c r="F544" s="6">
        <v>120</v>
      </c>
      <c r="G544" s="6">
        <f t="shared" si="24"/>
        <v>20</v>
      </c>
      <c r="H544" s="6" t="e">
        <f t="shared" si="25"/>
        <v>#DIV/0!</v>
      </c>
      <c r="I544" s="6">
        <v>0</v>
      </c>
      <c r="J544" s="6">
        <v>0</v>
      </c>
      <c r="K544" s="6">
        <v>0</v>
      </c>
      <c r="L544" s="6" t="e">
        <f t="shared" si="26"/>
        <v>#DIV/0!</v>
      </c>
      <c r="Q544" s="2">
        <v>0</v>
      </c>
      <c r="R544" s="2">
        <v>0</v>
      </c>
      <c r="S544" s="2">
        <v>0</v>
      </c>
      <c r="T544" s="2">
        <v>600</v>
      </c>
      <c r="U544" s="2">
        <v>600</v>
      </c>
      <c r="V544" s="2">
        <v>120</v>
      </c>
    </row>
    <row r="545" spans="1:22" ht="30" hidden="1">
      <c r="A545" s="3">
        <v>81004</v>
      </c>
      <c r="B545" s="3"/>
      <c r="C545" s="5" t="s">
        <v>29</v>
      </c>
      <c r="D545" s="6">
        <v>22467</v>
      </c>
      <c r="E545" s="6"/>
      <c r="F545" s="6">
        <v>8004.88</v>
      </c>
      <c r="G545" s="6">
        <f t="shared" si="24"/>
        <v>35.62950104597854</v>
      </c>
      <c r="H545" s="6" t="e">
        <f t="shared" si="25"/>
        <v>#DIV/0!</v>
      </c>
      <c r="I545" s="6">
        <v>0</v>
      </c>
      <c r="J545" s="6">
        <v>25.48</v>
      </c>
      <c r="K545" s="6">
        <v>25.48</v>
      </c>
      <c r="L545" s="6">
        <f t="shared" si="26"/>
        <v>100</v>
      </c>
      <c r="Q545" s="2">
        <v>0</v>
      </c>
      <c r="R545" s="2">
        <v>0</v>
      </c>
      <c r="S545" s="2">
        <v>25.48</v>
      </c>
      <c r="T545" s="2">
        <v>22467</v>
      </c>
      <c r="U545" s="2">
        <v>22492.48</v>
      </c>
      <c r="V545" s="2">
        <v>8030.36</v>
      </c>
    </row>
    <row r="546" spans="1:22" ht="15" hidden="1">
      <c r="A546" s="3">
        <v>81004</v>
      </c>
      <c r="B546" s="3"/>
      <c r="C546" s="5" t="s">
        <v>31</v>
      </c>
      <c r="D546" s="6">
        <v>14193</v>
      </c>
      <c r="E546" s="6"/>
      <c r="F546" s="6">
        <v>6212.14</v>
      </c>
      <c r="G546" s="6">
        <f t="shared" si="24"/>
        <v>43.76904107658705</v>
      </c>
      <c r="H546" s="6" t="e">
        <f t="shared" si="25"/>
        <v>#DIV/0!</v>
      </c>
      <c r="I546" s="6">
        <v>0</v>
      </c>
      <c r="J546" s="6">
        <v>0</v>
      </c>
      <c r="K546" s="6">
        <v>0</v>
      </c>
      <c r="L546" s="6" t="e">
        <f t="shared" si="26"/>
        <v>#DIV/0!</v>
      </c>
      <c r="Q546" s="2">
        <v>0</v>
      </c>
      <c r="R546" s="2">
        <v>0</v>
      </c>
      <c r="S546" s="2">
        <v>0</v>
      </c>
      <c r="T546" s="2">
        <v>14193</v>
      </c>
      <c r="U546" s="2">
        <v>14193</v>
      </c>
      <c r="V546" s="2">
        <v>6212.14</v>
      </c>
    </row>
    <row r="547" spans="1:22" ht="30" hidden="1">
      <c r="A547" s="3">
        <v>81004</v>
      </c>
      <c r="B547" s="3"/>
      <c r="C547" s="5" t="s">
        <v>33</v>
      </c>
      <c r="D547" s="6">
        <v>434</v>
      </c>
      <c r="E547" s="6"/>
      <c r="F547" s="6">
        <v>117.94</v>
      </c>
      <c r="G547" s="6">
        <f t="shared" si="24"/>
        <v>27.175115207373274</v>
      </c>
      <c r="H547" s="6" t="e">
        <f t="shared" si="25"/>
        <v>#DIV/0!</v>
      </c>
      <c r="I547" s="6">
        <v>0</v>
      </c>
      <c r="J547" s="6">
        <v>23.04</v>
      </c>
      <c r="K547" s="6">
        <v>23.04</v>
      </c>
      <c r="L547" s="6">
        <f t="shared" si="26"/>
        <v>100</v>
      </c>
      <c r="Q547" s="2">
        <v>0</v>
      </c>
      <c r="R547" s="2">
        <v>0</v>
      </c>
      <c r="S547" s="2">
        <v>23.04</v>
      </c>
      <c r="T547" s="2">
        <v>434</v>
      </c>
      <c r="U547" s="2">
        <v>457.04</v>
      </c>
      <c r="V547" s="2">
        <v>140.98</v>
      </c>
    </row>
    <row r="548" spans="1:22" ht="15" hidden="1">
      <c r="A548" s="3">
        <v>81004</v>
      </c>
      <c r="B548" s="3"/>
      <c r="C548" s="5" t="s">
        <v>35</v>
      </c>
      <c r="D548" s="6">
        <v>5728</v>
      </c>
      <c r="E548" s="6"/>
      <c r="F548" s="6">
        <v>1145.58</v>
      </c>
      <c r="G548" s="6">
        <f t="shared" si="24"/>
        <v>19.999650837988824</v>
      </c>
      <c r="H548" s="6" t="e">
        <f t="shared" si="25"/>
        <v>#DIV/0!</v>
      </c>
      <c r="I548" s="6">
        <v>0</v>
      </c>
      <c r="J548" s="6">
        <v>0</v>
      </c>
      <c r="K548" s="6">
        <v>0</v>
      </c>
      <c r="L548" s="6" t="e">
        <f t="shared" si="26"/>
        <v>#DIV/0!</v>
      </c>
      <c r="Q548" s="2">
        <v>0</v>
      </c>
      <c r="R548" s="2">
        <v>0</v>
      </c>
      <c r="S548" s="2">
        <v>0</v>
      </c>
      <c r="T548" s="2">
        <v>5728</v>
      </c>
      <c r="U548" s="2">
        <v>5728</v>
      </c>
      <c r="V548" s="2">
        <v>1145.58</v>
      </c>
    </row>
    <row r="549" spans="1:22" ht="15" hidden="1">
      <c r="A549" s="3">
        <v>81004</v>
      </c>
      <c r="B549" s="3"/>
      <c r="C549" s="5" t="s">
        <v>37</v>
      </c>
      <c r="D549" s="6">
        <v>2112</v>
      </c>
      <c r="E549" s="6"/>
      <c r="F549" s="6">
        <v>529.22</v>
      </c>
      <c r="G549" s="6">
        <f t="shared" si="24"/>
        <v>25.057765151515156</v>
      </c>
      <c r="H549" s="6" t="e">
        <f t="shared" si="25"/>
        <v>#DIV/0!</v>
      </c>
      <c r="I549" s="6">
        <v>0</v>
      </c>
      <c r="J549" s="6">
        <v>2.44</v>
      </c>
      <c r="K549" s="6">
        <v>2.44</v>
      </c>
      <c r="L549" s="6">
        <f t="shared" si="26"/>
        <v>100</v>
      </c>
      <c r="Q549" s="2">
        <v>0</v>
      </c>
      <c r="R549" s="2">
        <v>0</v>
      </c>
      <c r="S549" s="2">
        <v>2.44</v>
      </c>
      <c r="T549" s="2">
        <v>2112</v>
      </c>
      <c r="U549" s="2">
        <v>2114.44</v>
      </c>
      <c r="V549" s="2">
        <v>531.66</v>
      </c>
    </row>
    <row r="550" spans="1:22" ht="15" hidden="1">
      <c r="A550" s="3">
        <v>81004</v>
      </c>
      <c r="B550" s="3"/>
      <c r="C550" s="5" t="s">
        <v>43</v>
      </c>
      <c r="D550" s="6">
        <v>0</v>
      </c>
      <c r="E550" s="6"/>
      <c r="F550" s="6">
        <v>0</v>
      </c>
      <c r="G550" s="6" t="e">
        <f t="shared" si="24"/>
        <v>#DIV/0!</v>
      </c>
      <c r="H550" s="6" t="e">
        <f t="shared" si="25"/>
        <v>#DIV/0!</v>
      </c>
      <c r="I550" s="6">
        <v>5000</v>
      </c>
      <c r="J550" s="6">
        <v>5000</v>
      </c>
      <c r="K550" s="6">
        <v>0</v>
      </c>
      <c r="L550" s="6">
        <f t="shared" si="26"/>
        <v>0</v>
      </c>
      <c r="Q550" s="2">
        <v>0</v>
      </c>
      <c r="R550" s="2">
        <v>0</v>
      </c>
      <c r="S550" s="2">
        <v>0</v>
      </c>
      <c r="T550" s="2">
        <v>5000</v>
      </c>
      <c r="U550" s="2">
        <v>5000</v>
      </c>
      <c r="V550" s="2">
        <v>0</v>
      </c>
    </row>
    <row r="551" spans="1:22" ht="15" hidden="1">
      <c r="A551" s="3">
        <v>81004</v>
      </c>
      <c r="B551" s="3"/>
      <c r="C551" s="5" t="s">
        <v>45</v>
      </c>
      <c r="D551" s="6">
        <v>0</v>
      </c>
      <c r="E551" s="6"/>
      <c r="F551" s="6">
        <v>0</v>
      </c>
      <c r="G551" s="6" t="e">
        <f t="shared" si="24"/>
        <v>#DIV/0!</v>
      </c>
      <c r="H551" s="6" t="e">
        <f t="shared" si="25"/>
        <v>#DIV/0!</v>
      </c>
      <c r="I551" s="6">
        <v>5000</v>
      </c>
      <c r="J551" s="6">
        <v>5000</v>
      </c>
      <c r="K551" s="6">
        <v>0</v>
      </c>
      <c r="L551" s="6">
        <f t="shared" si="26"/>
        <v>0</v>
      </c>
      <c r="Q551" s="2">
        <v>0</v>
      </c>
      <c r="R551" s="2">
        <v>0</v>
      </c>
      <c r="S551" s="2">
        <v>0</v>
      </c>
      <c r="T551" s="2">
        <v>5000</v>
      </c>
      <c r="U551" s="2">
        <v>5000</v>
      </c>
      <c r="V551" s="2">
        <v>0</v>
      </c>
    </row>
    <row r="552" spans="1:22" ht="30" hidden="1">
      <c r="A552" s="3">
        <v>81004</v>
      </c>
      <c r="B552" s="3"/>
      <c r="C552" s="5" t="s">
        <v>47</v>
      </c>
      <c r="D552" s="6">
        <v>0</v>
      </c>
      <c r="E552" s="6"/>
      <c r="F552" s="6">
        <v>0</v>
      </c>
      <c r="G552" s="6" t="e">
        <f t="shared" si="24"/>
        <v>#DIV/0!</v>
      </c>
      <c r="H552" s="6" t="e">
        <f t="shared" si="25"/>
        <v>#DIV/0!</v>
      </c>
      <c r="I552" s="6">
        <v>5000</v>
      </c>
      <c r="J552" s="6">
        <v>5000</v>
      </c>
      <c r="K552" s="6">
        <v>0</v>
      </c>
      <c r="L552" s="6">
        <f t="shared" si="26"/>
        <v>0</v>
      </c>
      <c r="Q552" s="2">
        <v>0</v>
      </c>
      <c r="R552" s="2">
        <v>0</v>
      </c>
      <c r="S552" s="2">
        <v>0</v>
      </c>
      <c r="T552" s="2">
        <v>5000</v>
      </c>
      <c r="U552" s="2">
        <v>5000</v>
      </c>
      <c r="V552" s="2">
        <v>0</v>
      </c>
    </row>
    <row r="553" spans="1:22" ht="45" hidden="1">
      <c r="A553" s="3">
        <v>81009</v>
      </c>
      <c r="B553" s="3"/>
      <c r="C553" s="5" t="s">
        <v>94</v>
      </c>
      <c r="D553" s="6">
        <v>4156100</v>
      </c>
      <c r="E553" s="6"/>
      <c r="F553" s="6">
        <v>1274894.75</v>
      </c>
      <c r="G553" s="6">
        <f t="shared" si="24"/>
        <v>30.675266475782585</v>
      </c>
      <c r="H553" s="6" t="e">
        <f t="shared" si="25"/>
        <v>#DIV/0!</v>
      </c>
      <c r="I553" s="6">
        <v>0</v>
      </c>
      <c r="J553" s="6">
        <v>0</v>
      </c>
      <c r="K553" s="6">
        <v>0</v>
      </c>
      <c r="L553" s="6" t="e">
        <f t="shared" si="26"/>
        <v>#DIV/0!</v>
      </c>
      <c r="Q553" s="2">
        <v>0</v>
      </c>
      <c r="R553" s="2">
        <v>0</v>
      </c>
      <c r="S553" s="2">
        <v>0</v>
      </c>
      <c r="T553" s="2">
        <v>4156100</v>
      </c>
      <c r="U553" s="2">
        <v>4156100</v>
      </c>
      <c r="V553" s="2">
        <v>1274894.75</v>
      </c>
    </row>
    <row r="554" spans="1:22" ht="15" hidden="1">
      <c r="A554" s="3">
        <v>81009</v>
      </c>
      <c r="B554" s="3"/>
      <c r="C554" s="5" t="s">
        <v>3</v>
      </c>
      <c r="D554" s="6">
        <v>4156100</v>
      </c>
      <c r="E554" s="6"/>
      <c r="F554" s="6">
        <v>1274894.75</v>
      </c>
      <c r="G554" s="6">
        <f t="shared" si="24"/>
        <v>30.675266475782585</v>
      </c>
      <c r="H554" s="6" t="e">
        <f t="shared" si="25"/>
        <v>#DIV/0!</v>
      </c>
      <c r="I554" s="6">
        <v>0</v>
      </c>
      <c r="J554" s="6">
        <v>0</v>
      </c>
      <c r="K554" s="6">
        <v>0</v>
      </c>
      <c r="L554" s="6" t="e">
        <f t="shared" si="26"/>
        <v>#DIV/0!</v>
      </c>
      <c r="Q554" s="2">
        <v>0</v>
      </c>
      <c r="R554" s="2">
        <v>0</v>
      </c>
      <c r="S554" s="2">
        <v>0</v>
      </c>
      <c r="T554" s="2">
        <v>4156100</v>
      </c>
      <c r="U554" s="2">
        <v>4156100</v>
      </c>
      <c r="V554" s="2">
        <v>1274894.75</v>
      </c>
    </row>
    <row r="555" spans="1:22" ht="15" hidden="1">
      <c r="A555" s="3">
        <v>81009</v>
      </c>
      <c r="B555" s="3"/>
      <c r="C555" s="5" t="s">
        <v>5</v>
      </c>
      <c r="D555" s="6">
        <v>4156100</v>
      </c>
      <c r="E555" s="6"/>
      <c r="F555" s="6">
        <v>1274894.75</v>
      </c>
      <c r="G555" s="6">
        <f t="shared" si="24"/>
        <v>30.675266475782585</v>
      </c>
      <c r="H555" s="6" t="e">
        <f t="shared" si="25"/>
        <v>#DIV/0!</v>
      </c>
      <c r="I555" s="6">
        <v>0</v>
      </c>
      <c r="J555" s="6">
        <v>0</v>
      </c>
      <c r="K555" s="6">
        <v>0</v>
      </c>
      <c r="L555" s="6" t="e">
        <f t="shared" si="26"/>
        <v>#DIV/0!</v>
      </c>
      <c r="Q555" s="2">
        <v>0</v>
      </c>
      <c r="R555" s="2">
        <v>0</v>
      </c>
      <c r="S555" s="2">
        <v>0</v>
      </c>
      <c r="T555" s="2">
        <v>4156100</v>
      </c>
      <c r="U555" s="2">
        <v>4156100</v>
      </c>
      <c r="V555" s="2">
        <v>1274894.75</v>
      </c>
    </row>
    <row r="556" spans="1:22" ht="45" hidden="1">
      <c r="A556" s="3">
        <v>81009</v>
      </c>
      <c r="B556" s="3"/>
      <c r="C556" s="5" t="s">
        <v>13</v>
      </c>
      <c r="D556" s="6">
        <v>4156100</v>
      </c>
      <c r="E556" s="6"/>
      <c r="F556" s="6">
        <v>1274894.75</v>
      </c>
      <c r="G556" s="6">
        <f t="shared" si="24"/>
        <v>30.675266475782585</v>
      </c>
      <c r="H556" s="6" t="e">
        <f t="shared" si="25"/>
        <v>#DIV/0!</v>
      </c>
      <c r="I556" s="6">
        <v>0</v>
      </c>
      <c r="J556" s="6">
        <v>0</v>
      </c>
      <c r="K556" s="6">
        <v>0</v>
      </c>
      <c r="L556" s="6" t="e">
        <f t="shared" si="26"/>
        <v>#DIV/0!</v>
      </c>
      <c r="Q556" s="2">
        <v>0</v>
      </c>
      <c r="R556" s="2">
        <v>0</v>
      </c>
      <c r="S556" s="2">
        <v>0</v>
      </c>
      <c r="T556" s="2">
        <v>4156100</v>
      </c>
      <c r="U556" s="2">
        <v>4156100</v>
      </c>
      <c r="V556" s="2">
        <v>1274894.75</v>
      </c>
    </row>
    <row r="557" spans="1:22" ht="30" hidden="1">
      <c r="A557" s="3">
        <v>81009</v>
      </c>
      <c r="B557" s="3"/>
      <c r="C557" s="5" t="s">
        <v>51</v>
      </c>
      <c r="D557" s="6">
        <v>4156100</v>
      </c>
      <c r="E557" s="6"/>
      <c r="F557" s="6">
        <v>1274894.75</v>
      </c>
      <c r="G557" s="6">
        <f t="shared" si="24"/>
        <v>30.675266475782585</v>
      </c>
      <c r="H557" s="6" t="e">
        <f t="shared" si="25"/>
        <v>#DIV/0!</v>
      </c>
      <c r="I557" s="6">
        <v>0</v>
      </c>
      <c r="J557" s="6">
        <v>0</v>
      </c>
      <c r="K557" s="6">
        <v>0</v>
      </c>
      <c r="L557" s="6" t="e">
        <f t="shared" si="26"/>
        <v>#DIV/0!</v>
      </c>
      <c r="Q557" s="2">
        <v>0</v>
      </c>
      <c r="R557" s="2">
        <v>0</v>
      </c>
      <c r="S557" s="2">
        <v>0</v>
      </c>
      <c r="T557" s="2">
        <v>4156100</v>
      </c>
      <c r="U557" s="2">
        <v>4156100</v>
      </c>
      <c r="V557" s="2">
        <v>1274894.75</v>
      </c>
    </row>
    <row r="558" spans="1:22" ht="30">
      <c r="A558" s="3">
        <v>90000</v>
      </c>
      <c r="B558" s="3"/>
      <c r="C558" s="5" t="s">
        <v>95</v>
      </c>
      <c r="D558" s="6">
        <v>295641040</v>
      </c>
      <c r="E558" s="6">
        <f>SUM(E589:E798)</f>
        <v>69220161.82000001</v>
      </c>
      <c r="F558" s="6">
        <v>65995687.55</v>
      </c>
      <c r="G558" s="6">
        <f t="shared" si="24"/>
        <v>22.322911443553302</v>
      </c>
      <c r="H558" s="6">
        <f t="shared" si="25"/>
        <v>95.34171232019808</v>
      </c>
      <c r="I558" s="6">
        <v>68505354</v>
      </c>
      <c r="J558" s="6">
        <v>68622709.34</v>
      </c>
      <c r="K558" s="6">
        <v>15601876.62</v>
      </c>
      <c r="L558" s="6">
        <f t="shared" si="26"/>
        <v>22.73573394296996</v>
      </c>
      <c r="Q558" s="2">
        <v>15595358.3</v>
      </c>
      <c r="R558" s="2">
        <v>2478.36</v>
      </c>
      <c r="S558" s="2">
        <v>4039.96</v>
      </c>
      <c r="T558" s="2">
        <v>364146394</v>
      </c>
      <c r="U558" s="2">
        <v>364263749.34</v>
      </c>
      <c r="V558" s="2">
        <v>81597564.17</v>
      </c>
    </row>
    <row r="559" spans="1:22" ht="15" hidden="1">
      <c r="A559" s="3">
        <v>90000</v>
      </c>
      <c r="B559" s="3"/>
      <c r="C559" s="5" t="s">
        <v>3</v>
      </c>
      <c r="D559" s="6">
        <v>295255575</v>
      </c>
      <c r="E559" s="6"/>
      <c r="F559" s="6">
        <v>65995687.55</v>
      </c>
      <c r="G559" s="6">
        <f t="shared" si="24"/>
        <v>22.352054673311418</v>
      </c>
      <c r="H559" s="6" t="e">
        <f t="shared" si="25"/>
        <v>#DIV/0!</v>
      </c>
      <c r="I559" s="6">
        <v>68505354</v>
      </c>
      <c r="J559" s="6">
        <v>68622709.34</v>
      </c>
      <c r="K559" s="6">
        <v>15601876.62</v>
      </c>
      <c r="L559" s="6">
        <f t="shared" si="26"/>
        <v>22.73573394296996</v>
      </c>
      <c r="Q559" s="2">
        <v>15595358.3</v>
      </c>
      <c r="R559" s="2">
        <v>2478.36</v>
      </c>
      <c r="S559" s="2">
        <v>4039.96</v>
      </c>
      <c r="T559" s="2">
        <v>363760929</v>
      </c>
      <c r="U559" s="2">
        <v>363878284.34</v>
      </c>
      <c r="V559" s="2">
        <v>81597564.17</v>
      </c>
    </row>
    <row r="560" spans="1:22" ht="15" hidden="1">
      <c r="A560" s="3">
        <v>90000</v>
      </c>
      <c r="B560" s="3"/>
      <c r="C560" s="5" t="s">
        <v>5</v>
      </c>
      <c r="D560" s="6">
        <v>11969123.44</v>
      </c>
      <c r="E560" s="6"/>
      <c r="F560" s="6">
        <v>2765246.06</v>
      </c>
      <c r="G560" s="6">
        <f t="shared" si="24"/>
        <v>23.103162682396064</v>
      </c>
      <c r="H560" s="6" t="e">
        <f t="shared" si="25"/>
        <v>#DIV/0!</v>
      </c>
      <c r="I560" s="6">
        <v>73554</v>
      </c>
      <c r="J560" s="6">
        <v>190909.34</v>
      </c>
      <c r="K560" s="6">
        <v>6518.32</v>
      </c>
      <c r="L560" s="6">
        <f t="shared" si="26"/>
        <v>3.4143536403195363</v>
      </c>
      <c r="Q560" s="2">
        <v>0</v>
      </c>
      <c r="R560" s="2">
        <v>2478.36</v>
      </c>
      <c r="S560" s="2">
        <v>4039.96</v>
      </c>
      <c r="T560" s="2">
        <v>12042677.44</v>
      </c>
      <c r="U560" s="2">
        <v>12160032.78</v>
      </c>
      <c r="V560" s="2">
        <v>2771764.38</v>
      </c>
    </row>
    <row r="561" spans="1:22" ht="30" hidden="1">
      <c r="A561" s="3">
        <v>90000</v>
      </c>
      <c r="B561" s="3"/>
      <c r="C561" s="5" t="s">
        <v>7</v>
      </c>
      <c r="D561" s="6">
        <v>7133037</v>
      </c>
      <c r="E561" s="6"/>
      <c r="F561" s="6">
        <v>1670567.69</v>
      </c>
      <c r="G561" s="6">
        <f t="shared" si="24"/>
        <v>23.42014614532351</v>
      </c>
      <c r="H561" s="6" t="e">
        <f t="shared" si="25"/>
        <v>#DIV/0!</v>
      </c>
      <c r="I561" s="6">
        <v>33287</v>
      </c>
      <c r="J561" s="6">
        <v>33287</v>
      </c>
      <c r="K561" s="6">
        <v>0</v>
      </c>
      <c r="L561" s="6">
        <f t="shared" si="26"/>
        <v>0</v>
      </c>
      <c r="Q561" s="2">
        <v>0</v>
      </c>
      <c r="R561" s="2">
        <v>0</v>
      </c>
      <c r="S561" s="2">
        <v>0</v>
      </c>
      <c r="T561" s="2">
        <v>7166324</v>
      </c>
      <c r="U561" s="2">
        <v>7166324</v>
      </c>
      <c r="V561" s="2">
        <v>1670567.69</v>
      </c>
    </row>
    <row r="562" spans="1:22" ht="15" hidden="1">
      <c r="A562" s="3">
        <v>90000</v>
      </c>
      <c r="B562" s="3"/>
      <c r="C562" s="5" t="s">
        <v>9</v>
      </c>
      <c r="D562" s="6">
        <v>7133037</v>
      </c>
      <c r="E562" s="6"/>
      <c r="F562" s="6">
        <v>1670567.69</v>
      </c>
      <c r="G562" s="6">
        <f t="shared" si="24"/>
        <v>23.42014614532351</v>
      </c>
      <c r="H562" s="6" t="e">
        <f t="shared" si="25"/>
        <v>#DIV/0!</v>
      </c>
      <c r="I562" s="6">
        <v>33287</v>
      </c>
      <c r="J562" s="6">
        <v>33287</v>
      </c>
      <c r="K562" s="6">
        <v>0</v>
      </c>
      <c r="L562" s="6">
        <f t="shared" si="26"/>
        <v>0</v>
      </c>
      <c r="Q562" s="2">
        <v>0</v>
      </c>
      <c r="R562" s="2">
        <v>0</v>
      </c>
      <c r="S562" s="2">
        <v>0</v>
      </c>
      <c r="T562" s="2">
        <v>7166324</v>
      </c>
      <c r="U562" s="2">
        <v>7166324</v>
      </c>
      <c r="V562" s="2">
        <v>1670567.69</v>
      </c>
    </row>
    <row r="563" spans="1:22" ht="15" hidden="1">
      <c r="A563" s="3">
        <v>90000</v>
      </c>
      <c r="B563" s="3"/>
      <c r="C563" s="5" t="s">
        <v>11</v>
      </c>
      <c r="D563" s="6">
        <v>2581545</v>
      </c>
      <c r="E563" s="6"/>
      <c r="F563" s="6">
        <v>607481.15</v>
      </c>
      <c r="G563" s="6">
        <f t="shared" si="24"/>
        <v>23.531689356567483</v>
      </c>
      <c r="H563" s="6" t="e">
        <f t="shared" si="25"/>
        <v>#DIV/0!</v>
      </c>
      <c r="I563" s="6">
        <v>12050</v>
      </c>
      <c r="J563" s="6">
        <v>12050</v>
      </c>
      <c r="K563" s="6">
        <v>0</v>
      </c>
      <c r="L563" s="6">
        <f t="shared" si="26"/>
        <v>0</v>
      </c>
      <c r="Q563" s="2">
        <v>0</v>
      </c>
      <c r="R563" s="2">
        <v>0</v>
      </c>
      <c r="S563" s="2">
        <v>0</v>
      </c>
      <c r="T563" s="2">
        <v>2593595</v>
      </c>
      <c r="U563" s="2">
        <v>2593595</v>
      </c>
      <c r="V563" s="2">
        <v>607481.15</v>
      </c>
    </row>
    <row r="564" spans="1:22" ht="45" hidden="1">
      <c r="A564" s="3">
        <v>90000</v>
      </c>
      <c r="B564" s="3"/>
      <c r="C564" s="5" t="s">
        <v>13</v>
      </c>
      <c r="D564" s="6">
        <v>1622460.44</v>
      </c>
      <c r="E564" s="6"/>
      <c r="F564" s="6">
        <v>179230.87</v>
      </c>
      <c r="G564" s="6">
        <f t="shared" si="24"/>
        <v>11.046856094685428</v>
      </c>
      <c r="H564" s="6" t="e">
        <f t="shared" si="25"/>
        <v>#DIV/0!</v>
      </c>
      <c r="I564" s="6">
        <v>15691</v>
      </c>
      <c r="J564" s="6">
        <v>113046.34</v>
      </c>
      <c r="K564" s="6">
        <v>4039.96</v>
      </c>
      <c r="L564" s="6">
        <f t="shared" si="26"/>
        <v>3.573720299126889</v>
      </c>
      <c r="Q564" s="2">
        <v>0</v>
      </c>
      <c r="R564" s="2">
        <v>0</v>
      </c>
      <c r="S564" s="2">
        <v>4039.96</v>
      </c>
      <c r="T564" s="2">
        <v>1638151.44</v>
      </c>
      <c r="U564" s="2">
        <v>1735506.78</v>
      </c>
      <c r="V564" s="2">
        <v>183270.83</v>
      </c>
    </row>
    <row r="565" spans="1:22" ht="30" hidden="1">
      <c r="A565" s="3">
        <v>90000</v>
      </c>
      <c r="B565" s="3"/>
      <c r="C565" s="5" t="s">
        <v>15</v>
      </c>
      <c r="D565" s="6">
        <v>285682</v>
      </c>
      <c r="E565" s="6"/>
      <c r="F565" s="6">
        <v>27427.94</v>
      </c>
      <c r="G565" s="6">
        <f t="shared" si="24"/>
        <v>9.60086389762043</v>
      </c>
      <c r="H565" s="6" t="e">
        <f t="shared" si="25"/>
        <v>#DIV/0!</v>
      </c>
      <c r="I565" s="6">
        <v>1408</v>
      </c>
      <c r="J565" s="6">
        <v>23929.15</v>
      </c>
      <c r="K565" s="6">
        <v>0</v>
      </c>
      <c r="L565" s="6">
        <f t="shared" si="26"/>
        <v>0</v>
      </c>
      <c r="Q565" s="2">
        <v>0</v>
      </c>
      <c r="R565" s="2">
        <v>0</v>
      </c>
      <c r="S565" s="2">
        <v>0</v>
      </c>
      <c r="T565" s="2">
        <v>287090</v>
      </c>
      <c r="U565" s="2">
        <v>309611.15</v>
      </c>
      <c r="V565" s="2">
        <v>27427.94</v>
      </c>
    </row>
    <row r="566" spans="1:22" ht="30" hidden="1">
      <c r="A566" s="3">
        <v>90000</v>
      </c>
      <c r="B566" s="3"/>
      <c r="C566" s="5" t="s">
        <v>51</v>
      </c>
      <c r="D566" s="6">
        <v>900</v>
      </c>
      <c r="E566" s="6"/>
      <c r="F566" s="6">
        <v>0</v>
      </c>
      <c r="G566" s="6">
        <f t="shared" si="24"/>
        <v>0</v>
      </c>
      <c r="H566" s="6" t="e">
        <f t="shared" si="25"/>
        <v>#DIV/0!</v>
      </c>
      <c r="I566" s="6">
        <v>0</v>
      </c>
      <c r="J566" s="6">
        <v>0</v>
      </c>
      <c r="K566" s="6">
        <v>0</v>
      </c>
      <c r="L566" s="6" t="e">
        <f t="shared" si="26"/>
        <v>#DIV/0!</v>
      </c>
      <c r="Q566" s="2">
        <v>0</v>
      </c>
      <c r="R566" s="2">
        <v>0</v>
      </c>
      <c r="S566" s="2">
        <v>0</v>
      </c>
      <c r="T566" s="2">
        <v>900</v>
      </c>
      <c r="U566" s="2">
        <v>900</v>
      </c>
      <c r="V566" s="2">
        <v>0</v>
      </c>
    </row>
    <row r="567" spans="1:22" ht="15" hidden="1">
      <c r="A567" s="3">
        <v>90000</v>
      </c>
      <c r="B567" s="3"/>
      <c r="C567" s="5" t="s">
        <v>53</v>
      </c>
      <c r="D567" s="6">
        <v>210265</v>
      </c>
      <c r="E567" s="6"/>
      <c r="F567" s="6">
        <v>27286.01</v>
      </c>
      <c r="G567" s="6">
        <f t="shared" si="24"/>
        <v>12.976962404584691</v>
      </c>
      <c r="H567" s="6" t="e">
        <f t="shared" si="25"/>
        <v>#DIV/0!</v>
      </c>
      <c r="I567" s="6">
        <v>0</v>
      </c>
      <c r="J567" s="6">
        <v>7643.21</v>
      </c>
      <c r="K567" s="6">
        <v>0</v>
      </c>
      <c r="L567" s="6">
        <f t="shared" si="26"/>
        <v>0</v>
      </c>
      <c r="Q567" s="2">
        <v>0</v>
      </c>
      <c r="R567" s="2">
        <v>0</v>
      </c>
      <c r="S567" s="2">
        <v>0</v>
      </c>
      <c r="T567" s="2">
        <v>210265</v>
      </c>
      <c r="U567" s="2">
        <v>217908.21</v>
      </c>
      <c r="V567" s="2">
        <v>27286.01</v>
      </c>
    </row>
    <row r="568" spans="1:22" ht="15" hidden="1">
      <c r="A568" s="3">
        <v>90000</v>
      </c>
      <c r="B568" s="3"/>
      <c r="C568" s="5" t="s">
        <v>55</v>
      </c>
      <c r="D568" s="6">
        <v>500</v>
      </c>
      <c r="E568" s="6"/>
      <c r="F568" s="6">
        <v>0</v>
      </c>
      <c r="G568" s="6">
        <f t="shared" si="24"/>
        <v>0</v>
      </c>
      <c r="H568" s="6" t="e">
        <f t="shared" si="25"/>
        <v>#DIV/0!</v>
      </c>
      <c r="I568" s="6">
        <v>8175</v>
      </c>
      <c r="J568" s="6">
        <v>8175</v>
      </c>
      <c r="K568" s="6">
        <v>0</v>
      </c>
      <c r="L568" s="6">
        <f t="shared" si="26"/>
        <v>0</v>
      </c>
      <c r="Q568" s="2">
        <v>0</v>
      </c>
      <c r="R568" s="2">
        <v>0</v>
      </c>
      <c r="S568" s="2">
        <v>0</v>
      </c>
      <c r="T568" s="2">
        <v>8675</v>
      </c>
      <c r="U568" s="2">
        <v>8675</v>
      </c>
      <c r="V568" s="2">
        <v>0</v>
      </c>
    </row>
    <row r="569" spans="1:22" ht="30" hidden="1">
      <c r="A569" s="3">
        <v>90000</v>
      </c>
      <c r="B569" s="3"/>
      <c r="C569" s="5" t="s">
        <v>17</v>
      </c>
      <c r="D569" s="6">
        <v>277311</v>
      </c>
      <c r="E569" s="6"/>
      <c r="F569" s="6">
        <v>25931.08</v>
      </c>
      <c r="G569" s="6">
        <f t="shared" si="24"/>
        <v>9.350902055814592</v>
      </c>
      <c r="H569" s="6" t="e">
        <f t="shared" si="25"/>
        <v>#DIV/0!</v>
      </c>
      <c r="I569" s="6">
        <v>0</v>
      </c>
      <c r="J569" s="6">
        <v>10000</v>
      </c>
      <c r="K569" s="6">
        <v>0</v>
      </c>
      <c r="L569" s="6">
        <f t="shared" si="26"/>
        <v>0</v>
      </c>
      <c r="Q569" s="2">
        <v>0</v>
      </c>
      <c r="R569" s="2">
        <v>0</v>
      </c>
      <c r="S569" s="2">
        <v>0</v>
      </c>
      <c r="T569" s="2">
        <v>277311</v>
      </c>
      <c r="U569" s="2">
        <v>287311</v>
      </c>
      <c r="V569" s="2">
        <v>25931.08</v>
      </c>
    </row>
    <row r="570" spans="1:22" ht="15" hidden="1">
      <c r="A570" s="3">
        <v>90000</v>
      </c>
      <c r="B570" s="3"/>
      <c r="C570" s="5" t="s">
        <v>19</v>
      </c>
      <c r="D570" s="6">
        <v>17966</v>
      </c>
      <c r="E570" s="6"/>
      <c r="F570" s="6">
        <v>3985.92</v>
      </c>
      <c r="G570" s="6">
        <f t="shared" si="24"/>
        <v>22.185906712679508</v>
      </c>
      <c r="H570" s="6" t="e">
        <f t="shared" si="25"/>
        <v>#DIV/0!</v>
      </c>
      <c r="I570" s="6">
        <v>0</v>
      </c>
      <c r="J570" s="6">
        <v>0</v>
      </c>
      <c r="K570" s="6">
        <v>0</v>
      </c>
      <c r="L570" s="6" t="e">
        <f t="shared" si="26"/>
        <v>#DIV/0!</v>
      </c>
      <c r="Q570" s="2">
        <v>0</v>
      </c>
      <c r="R570" s="2">
        <v>0</v>
      </c>
      <c r="S570" s="2">
        <v>0</v>
      </c>
      <c r="T570" s="2">
        <v>17966</v>
      </c>
      <c r="U570" s="2">
        <v>17966</v>
      </c>
      <c r="V570" s="2">
        <v>3985.92</v>
      </c>
    </row>
    <row r="571" spans="1:22" ht="45" hidden="1">
      <c r="A571" s="3">
        <v>90000</v>
      </c>
      <c r="B571" s="3"/>
      <c r="C571" s="5" t="s">
        <v>21</v>
      </c>
      <c r="D571" s="6">
        <v>37395</v>
      </c>
      <c r="E571" s="6"/>
      <c r="F571" s="6">
        <v>514</v>
      </c>
      <c r="G571" s="6">
        <f t="shared" si="24"/>
        <v>1.37451530953336</v>
      </c>
      <c r="H571" s="6" t="e">
        <f t="shared" si="25"/>
        <v>#DIV/0!</v>
      </c>
      <c r="I571" s="6">
        <v>4527</v>
      </c>
      <c r="J571" s="6">
        <v>41717.98</v>
      </c>
      <c r="K571" s="6">
        <v>0</v>
      </c>
      <c r="L571" s="6">
        <f t="shared" si="26"/>
        <v>0</v>
      </c>
      <c r="Q571" s="2">
        <v>0</v>
      </c>
      <c r="R571" s="2">
        <v>0</v>
      </c>
      <c r="S571" s="2">
        <v>0</v>
      </c>
      <c r="T571" s="2">
        <v>41922</v>
      </c>
      <c r="U571" s="2">
        <v>79112.98</v>
      </c>
      <c r="V571" s="2">
        <v>514</v>
      </c>
    </row>
    <row r="572" spans="1:22" ht="15" hidden="1">
      <c r="A572" s="3">
        <v>90000</v>
      </c>
      <c r="B572" s="3"/>
      <c r="C572" s="5" t="s">
        <v>23</v>
      </c>
      <c r="D572" s="6">
        <v>135996.44</v>
      </c>
      <c r="E572" s="6"/>
      <c r="F572" s="6">
        <v>18423.54</v>
      </c>
      <c r="G572" s="6">
        <f t="shared" si="24"/>
        <v>13.547075202850897</v>
      </c>
      <c r="H572" s="6" t="e">
        <f t="shared" si="25"/>
        <v>#DIV/0!</v>
      </c>
      <c r="I572" s="6">
        <v>0</v>
      </c>
      <c r="J572" s="6">
        <v>0</v>
      </c>
      <c r="K572" s="6">
        <v>0</v>
      </c>
      <c r="L572" s="6" t="e">
        <f t="shared" si="26"/>
        <v>#DIV/0!</v>
      </c>
      <c r="Q572" s="2">
        <v>0</v>
      </c>
      <c r="R572" s="2">
        <v>0</v>
      </c>
      <c r="S572" s="2">
        <v>0</v>
      </c>
      <c r="T572" s="2">
        <v>135996.44</v>
      </c>
      <c r="U572" s="2">
        <v>135996.44</v>
      </c>
      <c r="V572" s="2">
        <v>18423.54</v>
      </c>
    </row>
    <row r="573" spans="1:22" ht="15" hidden="1">
      <c r="A573" s="3">
        <v>90000</v>
      </c>
      <c r="B573" s="3"/>
      <c r="C573" s="5" t="s">
        <v>25</v>
      </c>
      <c r="D573" s="6">
        <v>656445</v>
      </c>
      <c r="E573" s="6"/>
      <c r="F573" s="6">
        <v>75662.38</v>
      </c>
      <c r="G573" s="6">
        <f t="shared" si="24"/>
        <v>11.526080631279086</v>
      </c>
      <c r="H573" s="6" t="e">
        <f t="shared" si="25"/>
        <v>#DIV/0!</v>
      </c>
      <c r="I573" s="6">
        <v>1581</v>
      </c>
      <c r="J573" s="6">
        <v>21581</v>
      </c>
      <c r="K573" s="6">
        <v>4039.96</v>
      </c>
      <c r="L573" s="6">
        <f t="shared" si="26"/>
        <v>18.719985172142163</v>
      </c>
      <c r="Q573" s="2">
        <v>0</v>
      </c>
      <c r="R573" s="2">
        <v>0</v>
      </c>
      <c r="S573" s="2">
        <v>4039.96</v>
      </c>
      <c r="T573" s="2">
        <v>658026</v>
      </c>
      <c r="U573" s="2">
        <v>678026</v>
      </c>
      <c r="V573" s="2">
        <v>79702.34</v>
      </c>
    </row>
    <row r="574" spans="1:22" ht="15" hidden="1">
      <c r="A574" s="3">
        <v>90000</v>
      </c>
      <c r="B574" s="3"/>
      <c r="C574" s="5" t="s">
        <v>27</v>
      </c>
      <c r="D574" s="6">
        <v>77258</v>
      </c>
      <c r="E574" s="6"/>
      <c r="F574" s="6">
        <v>19978.68</v>
      </c>
      <c r="G574" s="6">
        <f t="shared" si="24"/>
        <v>25.859690905796164</v>
      </c>
      <c r="H574" s="6" t="e">
        <f t="shared" si="25"/>
        <v>#DIV/0!</v>
      </c>
      <c r="I574" s="6">
        <v>7584</v>
      </c>
      <c r="J574" s="6">
        <v>23584</v>
      </c>
      <c r="K574" s="6">
        <v>0</v>
      </c>
      <c r="L574" s="6">
        <f t="shared" si="26"/>
        <v>0</v>
      </c>
      <c r="Q574" s="2">
        <v>0</v>
      </c>
      <c r="R574" s="2">
        <v>0</v>
      </c>
      <c r="S574" s="2">
        <v>0</v>
      </c>
      <c r="T574" s="2">
        <v>84842</v>
      </c>
      <c r="U574" s="2">
        <v>100842</v>
      </c>
      <c r="V574" s="2">
        <v>19978.68</v>
      </c>
    </row>
    <row r="575" spans="1:22" ht="30" hidden="1">
      <c r="A575" s="3">
        <v>90000</v>
      </c>
      <c r="B575" s="3"/>
      <c r="C575" s="5" t="s">
        <v>29</v>
      </c>
      <c r="D575" s="6">
        <v>554823</v>
      </c>
      <c r="E575" s="6"/>
      <c r="F575" s="6">
        <v>287987.67</v>
      </c>
      <c r="G575" s="6">
        <f t="shared" si="24"/>
        <v>51.906224147160444</v>
      </c>
      <c r="H575" s="6" t="e">
        <f t="shared" si="25"/>
        <v>#DIV/0!</v>
      </c>
      <c r="I575" s="6">
        <v>4942</v>
      </c>
      <c r="J575" s="6">
        <v>7942</v>
      </c>
      <c r="K575" s="6">
        <v>2478.36</v>
      </c>
      <c r="L575" s="6">
        <f t="shared" si="26"/>
        <v>31.205741626794257</v>
      </c>
      <c r="Q575" s="2">
        <v>0</v>
      </c>
      <c r="R575" s="2">
        <v>2478.36</v>
      </c>
      <c r="S575" s="2">
        <v>0</v>
      </c>
      <c r="T575" s="2">
        <v>559765</v>
      </c>
      <c r="U575" s="2">
        <v>562765</v>
      </c>
      <c r="V575" s="2">
        <v>290466.03</v>
      </c>
    </row>
    <row r="576" spans="1:22" ht="15" hidden="1">
      <c r="A576" s="3">
        <v>90000</v>
      </c>
      <c r="B576" s="3"/>
      <c r="C576" s="5" t="s">
        <v>31</v>
      </c>
      <c r="D576" s="6">
        <v>419890</v>
      </c>
      <c r="E576" s="6"/>
      <c r="F576" s="6">
        <v>250201.95</v>
      </c>
      <c r="G576" s="6">
        <f t="shared" si="24"/>
        <v>59.58749910690896</v>
      </c>
      <c r="H576" s="6" t="e">
        <f t="shared" si="25"/>
        <v>#DIV/0!</v>
      </c>
      <c r="I576" s="6">
        <v>1556</v>
      </c>
      <c r="J576" s="6">
        <v>1556</v>
      </c>
      <c r="K576" s="6">
        <v>0</v>
      </c>
      <c r="L576" s="6">
        <f t="shared" si="26"/>
        <v>0</v>
      </c>
      <c r="Q576" s="2">
        <v>0</v>
      </c>
      <c r="R576" s="2">
        <v>0</v>
      </c>
      <c r="S576" s="2">
        <v>0</v>
      </c>
      <c r="T576" s="2">
        <v>421446</v>
      </c>
      <c r="U576" s="2">
        <v>421446</v>
      </c>
      <c r="V576" s="2">
        <v>250201.95</v>
      </c>
    </row>
    <row r="577" spans="1:22" ht="30" hidden="1">
      <c r="A577" s="3">
        <v>90000</v>
      </c>
      <c r="B577" s="3"/>
      <c r="C577" s="5" t="s">
        <v>33</v>
      </c>
      <c r="D577" s="6">
        <v>17410</v>
      </c>
      <c r="E577" s="6"/>
      <c r="F577" s="6">
        <v>4586.91</v>
      </c>
      <c r="G577" s="6">
        <f t="shared" si="24"/>
        <v>26.346410109132684</v>
      </c>
      <c r="H577" s="6" t="e">
        <f t="shared" si="25"/>
        <v>#DIV/0!</v>
      </c>
      <c r="I577" s="6">
        <v>315</v>
      </c>
      <c r="J577" s="6">
        <v>1315</v>
      </c>
      <c r="K577" s="6">
        <v>0</v>
      </c>
      <c r="L577" s="6">
        <f t="shared" si="26"/>
        <v>0</v>
      </c>
      <c r="Q577" s="2">
        <v>0</v>
      </c>
      <c r="R577" s="2">
        <v>0</v>
      </c>
      <c r="S577" s="2">
        <v>0</v>
      </c>
      <c r="T577" s="2">
        <v>17725</v>
      </c>
      <c r="U577" s="2">
        <v>18725</v>
      </c>
      <c r="V577" s="2">
        <v>4586.91</v>
      </c>
    </row>
    <row r="578" spans="1:22" ht="15" hidden="1">
      <c r="A578" s="3">
        <v>90000</v>
      </c>
      <c r="B578" s="3"/>
      <c r="C578" s="5" t="s">
        <v>35</v>
      </c>
      <c r="D578" s="6">
        <v>90830</v>
      </c>
      <c r="E578" s="6"/>
      <c r="F578" s="6">
        <v>26962.63</v>
      </c>
      <c r="G578" s="6">
        <f t="shared" si="24"/>
        <v>29.68471870527359</v>
      </c>
      <c r="H578" s="6" t="e">
        <f t="shared" si="25"/>
        <v>#DIV/0!</v>
      </c>
      <c r="I578" s="6">
        <v>2847</v>
      </c>
      <c r="J578" s="6">
        <v>4847</v>
      </c>
      <c r="K578" s="6">
        <v>2265.07</v>
      </c>
      <c r="L578" s="6">
        <f t="shared" si="26"/>
        <v>46.73138023519704</v>
      </c>
      <c r="Q578" s="2">
        <v>0</v>
      </c>
      <c r="R578" s="2">
        <v>2265.07</v>
      </c>
      <c r="S578" s="2">
        <v>0</v>
      </c>
      <c r="T578" s="2">
        <v>93677</v>
      </c>
      <c r="U578" s="2">
        <v>95677</v>
      </c>
      <c r="V578" s="2">
        <v>29227.7</v>
      </c>
    </row>
    <row r="579" spans="1:22" ht="15" hidden="1">
      <c r="A579" s="3">
        <v>90000</v>
      </c>
      <c r="B579" s="3"/>
      <c r="C579" s="5" t="s">
        <v>37</v>
      </c>
      <c r="D579" s="6">
        <v>26693</v>
      </c>
      <c r="E579" s="6"/>
      <c r="F579" s="6">
        <v>6236.18</v>
      </c>
      <c r="G579" s="6">
        <f t="shared" si="24"/>
        <v>23.362604428127227</v>
      </c>
      <c r="H579" s="6" t="e">
        <f t="shared" si="25"/>
        <v>#DIV/0!</v>
      </c>
      <c r="I579" s="6">
        <v>224</v>
      </c>
      <c r="J579" s="6">
        <v>224</v>
      </c>
      <c r="K579" s="6">
        <v>213.29</v>
      </c>
      <c r="L579" s="6">
        <f t="shared" si="26"/>
        <v>95.21875</v>
      </c>
      <c r="Q579" s="2">
        <v>0</v>
      </c>
      <c r="R579" s="2">
        <v>213.29</v>
      </c>
      <c r="S579" s="2">
        <v>0</v>
      </c>
      <c r="T579" s="2">
        <v>26917</v>
      </c>
      <c r="U579" s="2">
        <v>26917</v>
      </c>
      <c r="V579" s="2">
        <v>6449.47</v>
      </c>
    </row>
    <row r="580" spans="1:22" ht="30" hidden="1">
      <c r="A580" s="3">
        <v>90000</v>
      </c>
      <c r="B580" s="3"/>
      <c r="C580" s="5" t="s">
        <v>39</v>
      </c>
      <c r="D580" s="6">
        <v>0</v>
      </c>
      <c r="E580" s="6"/>
      <c r="F580" s="6">
        <v>0</v>
      </c>
      <c r="G580" s="6" t="e">
        <f t="shared" si="24"/>
        <v>#DIV/0!</v>
      </c>
      <c r="H580" s="6" t="e">
        <f t="shared" si="25"/>
        <v>#DIV/0!</v>
      </c>
      <c r="I580" s="6">
        <v>0</v>
      </c>
      <c r="J580" s="6">
        <v>1000</v>
      </c>
      <c r="K580" s="6">
        <v>0</v>
      </c>
      <c r="L580" s="6">
        <f t="shared" si="26"/>
        <v>0</v>
      </c>
      <c r="Q580" s="2">
        <v>0</v>
      </c>
      <c r="R580" s="2">
        <v>0</v>
      </c>
      <c r="S580" s="2">
        <v>0</v>
      </c>
      <c r="T580" s="2">
        <v>0</v>
      </c>
      <c r="U580" s="2">
        <v>1000</v>
      </c>
      <c r="V580" s="2">
        <v>0</v>
      </c>
    </row>
    <row r="581" spans="1:22" ht="45" hidden="1">
      <c r="A581" s="3">
        <v>90000</v>
      </c>
      <c r="B581" s="3"/>
      <c r="C581" s="5" t="s">
        <v>41</v>
      </c>
      <c r="D581" s="6">
        <v>0</v>
      </c>
      <c r="E581" s="6"/>
      <c r="F581" s="6">
        <v>0</v>
      </c>
      <c r="G581" s="6" t="e">
        <f t="shared" si="24"/>
        <v>#DIV/0!</v>
      </c>
      <c r="H581" s="6" t="e">
        <f t="shared" si="25"/>
        <v>#DIV/0!</v>
      </c>
      <c r="I581" s="6">
        <v>0</v>
      </c>
      <c r="J581" s="6">
        <v>1000</v>
      </c>
      <c r="K581" s="6">
        <v>0</v>
      </c>
      <c r="L581" s="6">
        <f t="shared" si="26"/>
        <v>0</v>
      </c>
      <c r="Q581" s="2">
        <v>0</v>
      </c>
      <c r="R581" s="2">
        <v>0</v>
      </c>
      <c r="S581" s="2">
        <v>0</v>
      </c>
      <c r="T581" s="2">
        <v>0</v>
      </c>
      <c r="U581" s="2">
        <v>1000</v>
      </c>
      <c r="V581" s="2">
        <v>0</v>
      </c>
    </row>
    <row r="582" spans="1:22" ht="15" hidden="1">
      <c r="A582" s="3">
        <v>90000</v>
      </c>
      <c r="B582" s="3"/>
      <c r="C582" s="5" t="s">
        <v>61</v>
      </c>
      <c r="D582" s="6">
        <v>283286451.56</v>
      </c>
      <c r="E582" s="6"/>
      <c r="F582" s="6">
        <v>63230441.49</v>
      </c>
      <c r="G582" s="6">
        <f t="shared" si="24"/>
        <v>22.32031964176296</v>
      </c>
      <c r="H582" s="6" t="e">
        <f t="shared" si="25"/>
        <v>#DIV/0!</v>
      </c>
      <c r="I582" s="6">
        <v>68431800</v>
      </c>
      <c r="J582" s="6">
        <v>68431800</v>
      </c>
      <c r="K582" s="6">
        <v>15595358.3</v>
      </c>
      <c r="L582" s="6">
        <f t="shared" si="26"/>
        <v>22.78963625098273</v>
      </c>
      <c r="Q582" s="2">
        <v>15595358.3</v>
      </c>
      <c r="R582" s="2">
        <v>0</v>
      </c>
      <c r="S582" s="2">
        <v>0</v>
      </c>
      <c r="T582" s="2">
        <v>351718251.56</v>
      </c>
      <c r="U582" s="2">
        <v>351718251.56</v>
      </c>
      <c r="V582" s="2">
        <v>78825799.79</v>
      </c>
    </row>
    <row r="583" spans="1:22" ht="45" hidden="1">
      <c r="A583" s="3">
        <v>90000</v>
      </c>
      <c r="B583" s="3"/>
      <c r="C583" s="5" t="s">
        <v>97</v>
      </c>
      <c r="D583" s="6">
        <v>650722</v>
      </c>
      <c r="E583" s="6"/>
      <c r="F583" s="6">
        <v>98357.88</v>
      </c>
      <c r="G583" s="6">
        <f aca="true" t="shared" si="27" ref="G583:G646">F583/D583*100</f>
        <v>15.115192048217214</v>
      </c>
      <c r="H583" s="6" t="e">
        <f aca="true" t="shared" si="28" ref="H583:H646">F583/E583*100</f>
        <v>#DIV/0!</v>
      </c>
      <c r="I583" s="6">
        <v>0</v>
      </c>
      <c r="J583" s="6">
        <v>0</v>
      </c>
      <c r="K583" s="6">
        <v>0</v>
      </c>
      <c r="L583" s="6" t="e">
        <f aca="true" t="shared" si="29" ref="L583:L638">K583/J583*100</f>
        <v>#DIV/0!</v>
      </c>
      <c r="Q583" s="2">
        <v>0</v>
      </c>
      <c r="R583" s="2">
        <v>0</v>
      </c>
      <c r="S583" s="2">
        <v>0</v>
      </c>
      <c r="T583" s="2">
        <v>650722</v>
      </c>
      <c r="U583" s="2">
        <v>650722</v>
      </c>
      <c r="V583" s="2">
        <v>98357.88</v>
      </c>
    </row>
    <row r="584" spans="1:22" ht="15" hidden="1">
      <c r="A584" s="3">
        <v>90000</v>
      </c>
      <c r="B584" s="3"/>
      <c r="C584" s="5" t="s">
        <v>63</v>
      </c>
      <c r="D584" s="6">
        <v>282635729.56</v>
      </c>
      <c r="E584" s="6"/>
      <c r="F584" s="6">
        <v>63132083.61</v>
      </c>
      <c r="G584" s="6">
        <f t="shared" si="27"/>
        <v>22.336908255825403</v>
      </c>
      <c r="H584" s="6" t="e">
        <f t="shared" si="28"/>
        <v>#DIV/0!</v>
      </c>
      <c r="I584" s="6">
        <v>68431800</v>
      </c>
      <c r="J584" s="6">
        <v>68431800</v>
      </c>
      <c r="K584" s="6">
        <v>15595358.3</v>
      </c>
      <c r="L584" s="6">
        <f t="shared" si="29"/>
        <v>22.78963625098273</v>
      </c>
      <c r="Q584" s="2">
        <v>15595358.3</v>
      </c>
      <c r="R584" s="2">
        <v>0</v>
      </c>
      <c r="S584" s="2">
        <v>0</v>
      </c>
      <c r="T584" s="2">
        <v>351067529.56</v>
      </c>
      <c r="U584" s="2">
        <v>351067529.56</v>
      </c>
      <c r="V584" s="2">
        <v>78727441.91</v>
      </c>
    </row>
    <row r="585" spans="1:22" ht="15" hidden="1">
      <c r="A585" s="3">
        <v>90000</v>
      </c>
      <c r="B585" s="3"/>
      <c r="C585" s="5" t="s">
        <v>65</v>
      </c>
      <c r="D585" s="6">
        <v>282635729.56</v>
      </c>
      <c r="E585" s="6"/>
      <c r="F585" s="6">
        <v>63132083.61</v>
      </c>
      <c r="G585" s="6">
        <f t="shared" si="27"/>
        <v>22.336908255825403</v>
      </c>
      <c r="H585" s="6" t="e">
        <f t="shared" si="28"/>
        <v>#DIV/0!</v>
      </c>
      <c r="I585" s="6">
        <v>68431800</v>
      </c>
      <c r="J585" s="6">
        <v>68431800</v>
      </c>
      <c r="K585" s="6">
        <v>15595358.3</v>
      </c>
      <c r="L585" s="6">
        <f t="shared" si="29"/>
        <v>22.78963625098273</v>
      </c>
      <c r="Q585" s="2">
        <v>15595358.3</v>
      </c>
      <c r="R585" s="2">
        <v>0</v>
      </c>
      <c r="S585" s="2">
        <v>0</v>
      </c>
      <c r="T585" s="2">
        <v>351067529.56</v>
      </c>
      <c r="U585" s="2">
        <v>351067529.56</v>
      </c>
      <c r="V585" s="2">
        <v>78727441.91</v>
      </c>
    </row>
    <row r="586" spans="1:22" ht="15" hidden="1">
      <c r="A586" s="3">
        <v>90000</v>
      </c>
      <c r="B586" s="3"/>
      <c r="C586" s="5" t="s">
        <v>43</v>
      </c>
      <c r="D586" s="6">
        <v>385465</v>
      </c>
      <c r="E586" s="6"/>
      <c r="F586" s="6">
        <v>0</v>
      </c>
      <c r="G586" s="6">
        <f t="shared" si="27"/>
        <v>0</v>
      </c>
      <c r="H586" s="6" t="e">
        <f t="shared" si="28"/>
        <v>#DIV/0!</v>
      </c>
      <c r="I586" s="6">
        <v>0</v>
      </c>
      <c r="J586" s="6">
        <v>0</v>
      </c>
      <c r="K586" s="6">
        <v>0</v>
      </c>
      <c r="L586" s="6" t="e">
        <f t="shared" si="29"/>
        <v>#DIV/0!</v>
      </c>
      <c r="Q586" s="2">
        <v>0</v>
      </c>
      <c r="R586" s="2">
        <v>0</v>
      </c>
      <c r="S586" s="2">
        <v>0</v>
      </c>
      <c r="T586" s="2">
        <v>385465</v>
      </c>
      <c r="U586" s="2">
        <v>385465</v>
      </c>
      <c r="V586" s="2">
        <v>0</v>
      </c>
    </row>
    <row r="587" spans="1:22" ht="15" hidden="1">
      <c r="A587" s="3">
        <v>90000</v>
      </c>
      <c r="B587" s="3"/>
      <c r="C587" s="5" t="s">
        <v>99</v>
      </c>
      <c r="D587" s="6">
        <v>385465</v>
      </c>
      <c r="E587" s="6"/>
      <c r="F587" s="6">
        <v>0</v>
      </c>
      <c r="G587" s="6">
        <f t="shared" si="27"/>
        <v>0</v>
      </c>
      <c r="H587" s="6" t="e">
        <f t="shared" si="28"/>
        <v>#DIV/0!</v>
      </c>
      <c r="I587" s="6">
        <v>0</v>
      </c>
      <c r="J587" s="6">
        <v>0</v>
      </c>
      <c r="K587" s="6">
        <v>0</v>
      </c>
      <c r="L587" s="6" t="e">
        <f t="shared" si="29"/>
        <v>#DIV/0!</v>
      </c>
      <c r="Q587" s="2">
        <v>0</v>
      </c>
      <c r="R587" s="2">
        <v>0</v>
      </c>
      <c r="S587" s="2">
        <v>0</v>
      </c>
      <c r="T587" s="2">
        <v>385465</v>
      </c>
      <c r="U587" s="2">
        <v>385465</v>
      </c>
      <c r="V587" s="2">
        <v>0</v>
      </c>
    </row>
    <row r="588" spans="1:22" ht="15" hidden="1">
      <c r="A588" s="3">
        <v>90000</v>
      </c>
      <c r="B588" s="3"/>
      <c r="C588" s="5" t="s">
        <v>101</v>
      </c>
      <c r="D588" s="6">
        <v>385465</v>
      </c>
      <c r="E588" s="6"/>
      <c r="F588" s="6">
        <v>0</v>
      </c>
      <c r="G588" s="6">
        <f t="shared" si="27"/>
        <v>0</v>
      </c>
      <c r="H588" s="6" t="e">
        <f t="shared" si="28"/>
        <v>#DIV/0!</v>
      </c>
      <c r="I588" s="6">
        <v>0</v>
      </c>
      <c r="J588" s="6">
        <v>0</v>
      </c>
      <c r="K588" s="6">
        <v>0</v>
      </c>
      <c r="L588" s="6" t="e">
        <f t="shared" si="29"/>
        <v>#DIV/0!</v>
      </c>
      <c r="Q588" s="2">
        <v>0</v>
      </c>
      <c r="R588" s="2">
        <v>0</v>
      </c>
      <c r="S588" s="2">
        <v>0</v>
      </c>
      <c r="T588" s="2">
        <v>385465</v>
      </c>
      <c r="U588" s="2">
        <v>385465</v>
      </c>
      <c r="V588" s="2">
        <v>0</v>
      </c>
    </row>
    <row r="589" spans="1:22" ht="105">
      <c r="A589" s="3">
        <v>90201</v>
      </c>
      <c r="B589" s="3"/>
      <c r="C589" s="5" t="s">
        <v>102</v>
      </c>
      <c r="D589" s="6">
        <v>35154857</v>
      </c>
      <c r="E589" s="6">
        <v>6591607.3</v>
      </c>
      <c r="F589" s="6">
        <v>6058840.21</v>
      </c>
      <c r="G589" s="6">
        <f t="shared" si="27"/>
        <v>17.234717268228398</v>
      </c>
      <c r="H589" s="6">
        <f t="shared" si="28"/>
        <v>91.91749347689448</v>
      </c>
      <c r="I589" s="6">
        <v>54745929</v>
      </c>
      <c r="J589" s="6">
        <v>54745929</v>
      </c>
      <c r="K589" s="6">
        <v>12561837.45</v>
      </c>
      <c r="L589" s="6">
        <f t="shared" si="29"/>
        <v>22.945701496818145</v>
      </c>
      <c r="Q589" s="2">
        <v>12561837.45</v>
      </c>
      <c r="R589" s="2">
        <v>0</v>
      </c>
      <c r="S589" s="2">
        <v>0</v>
      </c>
      <c r="T589" s="2">
        <v>89900786</v>
      </c>
      <c r="U589" s="2">
        <v>89900786</v>
      </c>
      <c r="V589" s="2">
        <v>18620677.66</v>
      </c>
    </row>
    <row r="590" spans="1:22" ht="15" hidden="1">
      <c r="A590" s="3">
        <v>90201</v>
      </c>
      <c r="B590" s="3"/>
      <c r="C590" s="5" t="s">
        <v>3</v>
      </c>
      <c r="D590" s="6">
        <v>35154857</v>
      </c>
      <c r="E590" s="6"/>
      <c r="F590" s="6">
        <v>6058840.21</v>
      </c>
      <c r="G590" s="6">
        <f t="shared" si="27"/>
        <v>17.234717268228398</v>
      </c>
      <c r="H590" s="6" t="e">
        <f t="shared" si="28"/>
        <v>#DIV/0!</v>
      </c>
      <c r="I590" s="6">
        <v>54745929</v>
      </c>
      <c r="J590" s="6">
        <v>54745929</v>
      </c>
      <c r="K590" s="6">
        <v>12561837.45</v>
      </c>
      <c r="L590" s="6">
        <f t="shared" si="29"/>
        <v>22.945701496818145</v>
      </c>
      <c r="Q590" s="2">
        <v>12561837.45</v>
      </c>
      <c r="R590" s="2">
        <v>0</v>
      </c>
      <c r="S590" s="2">
        <v>0</v>
      </c>
      <c r="T590" s="2">
        <v>89900786</v>
      </c>
      <c r="U590" s="2">
        <v>89900786</v>
      </c>
      <c r="V590" s="2">
        <v>18620677.66</v>
      </c>
    </row>
    <row r="591" spans="1:22" ht="15" hidden="1">
      <c r="A591" s="3">
        <v>90201</v>
      </c>
      <c r="B591" s="3"/>
      <c r="C591" s="5" t="s">
        <v>61</v>
      </c>
      <c r="D591" s="6">
        <v>35154857</v>
      </c>
      <c r="E591" s="6"/>
      <c r="F591" s="6">
        <v>6058840.21</v>
      </c>
      <c r="G591" s="6">
        <f t="shared" si="27"/>
        <v>17.234717268228398</v>
      </c>
      <c r="H591" s="6" t="e">
        <f t="shared" si="28"/>
        <v>#DIV/0!</v>
      </c>
      <c r="I591" s="6">
        <v>54745929</v>
      </c>
      <c r="J591" s="6">
        <v>54745929</v>
      </c>
      <c r="K591" s="6">
        <v>12561837.45</v>
      </c>
      <c r="L591" s="6">
        <f t="shared" si="29"/>
        <v>22.945701496818145</v>
      </c>
      <c r="Q591" s="2">
        <v>12561837.45</v>
      </c>
      <c r="R591" s="2">
        <v>0</v>
      </c>
      <c r="S591" s="2">
        <v>0</v>
      </c>
      <c r="T591" s="2">
        <v>89900786</v>
      </c>
      <c r="U591" s="2">
        <v>89900786</v>
      </c>
      <c r="V591" s="2">
        <v>18620677.66</v>
      </c>
    </row>
    <row r="592" spans="1:22" ht="15" hidden="1">
      <c r="A592" s="3">
        <v>90201</v>
      </c>
      <c r="B592" s="3"/>
      <c r="C592" s="5" t="s">
        <v>63</v>
      </c>
      <c r="D592" s="6">
        <v>35154857</v>
      </c>
      <c r="E592" s="6"/>
      <c r="F592" s="6">
        <v>6058840.21</v>
      </c>
      <c r="G592" s="6">
        <f t="shared" si="27"/>
        <v>17.234717268228398</v>
      </c>
      <c r="H592" s="6" t="e">
        <f t="shared" si="28"/>
        <v>#DIV/0!</v>
      </c>
      <c r="I592" s="6">
        <v>54745929</v>
      </c>
      <c r="J592" s="6">
        <v>54745929</v>
      </c>
      <c r="K592" s="6">
        <v>12561837.45</v>
      </c>
      <c r="L592" s="6">
        <f t="shared" si="29"/>
        <v>22.945701496818145</v>
      </c>
      <c r="Q592" s="2">
        <v>12561837.45</v>
      </c>
      <c r="R592" s="2">
        <v>0</v>
      </c>
      <c r="S592" s="2">
        <v>0</v>
      </c>
      <c r="T592" s="2">
        <v>89900786</v>
      </c>
      <c r="U592" s="2">
        <v>89900786</v>
      </c>
      <c r="V592" s="2">
        <v>18620677.66</v>
      </c>
    </row>
    <row r="593" spans="1:22" ht="15" hidden="1">
      <c r="A593" s="3">
        <v>90201</v>
      </c>
      <c r="B593" s="3"/>
      <c r="C593" s="5" t="s">
        <v>65</v>
      </c>
      <c r="D593" s="6">
        <v>35154857</v>
      </c>
      <c r="E593" s="6"/>
      <c r="F593" s="6">
        <v>6058840.21</v>
      </c>
      <c r="G593" s="6">
        <f t="shared" si="27"/>
        <v>17.234717268228398</v>
      </c>
      <c r="H593" s="6" t="e">
        <f t="shared" si="28"/>
        <v>#DIV/0!</v>
      </c>
      <c r="I593" s="6">
        <v>54745929</v>
      </c>
      <c r="J593" s="6">
        <v>54745929</v>
      </c>
      <c r="K593" s="6">
        <v>12561837.45</v>
      </c>
      <c r="L593" s="6">
        <f t="shared" si="29"/>
        <v>22.945701496818145</v>
      </c>
      <c r="Q593" s="2">
        <v>12561837.45</v>
      </c>
      <c r="R593" s="2">
        <v>0</v>
      </c>
      <c r="S593" s="2">
        <v>0</v>
      </c>
      <c r="T593" s="2">
        <v>89900786</v>
      </c>
      <c r="U593" s="2">
        <v>89900786</v>
      </c>
      <c r="V593" s="2">
        <v>18620677.66</v>
      </c>
    </row>
    <row r="594" spans="1:22" ht="105">
      <c r="A594" s="3">
        <v>90202</v>
      </c>
      <c r="B594" s="3"/>
      <c r="C594" s="5" t="s">
        <v>102</v>
      </c>
      <c r="D594" s="6">
        <v>220871</v>
      </c>
      <c r="E594" s="6">
        <v>18680.7</v>
      </c>
      <c r="F594" s="6">
        <v>18680.65</v>
      </c>
      <c r="G594" s="6">
        <f t="shared" si="27"/>
        <v>8.457719664419503</v>
      </c>
      <c r="H594" s="6">
        <f t="shared" si="28"/>
        <v>99.99973234407705</v>
      </c>
      <c r="I594" s="6"/>
      <c r="J594" s="6"/>
      <c r="K594" s="6"/>
      <c r="L594" s="6"/>
      <c r="Q594" s="2">
        <v>0</v>
      </c>
      <c r="R594" s="2">
        <v>0</v>
      </c>
      <c r="S594" s="2">
        <v>0</v>
      </c>
      <c r="T594" s="2">
        <v>220871</v>
      </c>
      <c r="U594" s="2">
        <v>220871</v>
      </c>
      <c r="V594" s="2">
        <v>18680.65</v>
      </c>
    </row>
    <row r="595" spans="1:22" ht="15" hidden="1">
      <c r="A595" s="3">
        <v>90202</v>
      </c>
      <c r="B595" s="3"/>
      <c r="C595" s="5" t="s">
        <v>3</v>
      </c>
      <c r="D595" s="6">
        <v>220871</v>
      </c>
      <c r="E595" s="6"/>
      <c r="F595" s="6">
        <v>18680.65</v>
      </c>
      <c r="G595" s="6">
        <f t="shared" si="27"/>
        <v>8.457719664419503</v>
      </c>
      <c r="H595" s="6" t="e">
        <f t="shared" si="28"/>
        <v>#DIV/0!</v>
      </c>
      <c r="I595" s="6"/>
      <c r="J595" s="6"/>
      <c r="K595" s="6"/>
      <c r="L595" s="6"/>
      <c r="Q595" s="2">
        <v>0</v>
      </c>
      <c r="R595" s="2">
        <v>0</v>
      </c>
      <c r="S595" s="2">
        <v>0</v>
      </c>
      <c r="T595" s="2">
        <v>220871</v>
      </c>
      <c r="U595" s="2">
        <v>220871</v>
      </c>
      <c r="V595" s="2">
        <v>18680.65</v>
      </c>
    </row>
    <row r="596" spans="1:22" ht="15" hidden="1">
      <c r="A596" s="3">
        <v>90202</v>
      </c>
      <c r="B596" s="3"/>
      <c r="C596" s="5" t="s">
        <v>5</v>
      </c>
      <c r="D596" s="6">
        <v>1448.44</v>
      </c>
      <c r="E596" s="6"/>
      <c r="F596" s="6">
        <v>62.4</v>
      </c>
      <c r="G596" s="6">
        <f t="shared" si="27"/>
        <v>4.308083179144458</v>
      </c>
      <c r="H596" s="6" t="e">
        <f t="shared" si="28"/>
        <v>#DIV/0!</v>
      </c>
      <c r="I596" s="6"/>
      <c r="J596" s="6"/>
      <c r="K596" s="6"/>
      <c r="L596" s="6"/>
      <c r="Q596" s="2">
        <v>0</v>
      </c>
      <c r="R596" s="2">
        <v>0</v>
      </c>
      <c r="S596" s="2">
        <v>0</v>
      </c>
      <c r="T596" s="2">
        <v>1448.44</v>
      </c>
      <c r="U596" s="2">
        <v>1448.44</v>
      </c>
      <c r="V596" s="2">
        <v>62.4</v>
      </c>
    </row>
    <row r="597" spans="1:22" ht="45" hidden="1">
      <c r="A597" s="3">
        <v>90202</v>
      </c>
      <c r="B597" s="3"/>
      <c r="C597" s="5" t="s">
        <v>13</v>
      </c>
      <c r="D597" s="6">
        <v>1448.44</v>
      </c>
      <c r="E597" s="6"/>
      <c r="F597" s="6">
        <v>62.4</v>
      </c>
      <c r="G597" s="6">
        <f t="shared" si="27"/>
        <v>4.308083179144458</v>
      </c>
      <c r="H597" s="6" t="e">
        <f t="shared" si="28"/>
        <v>#DIV/0!</v>
      </c>
      <c r="I597" s="6"/>
      <c r="J597" s="6"/>
      <c r="K597" s="6"/>
      <c r="L597" s="6"/>
      <c r="Q597" s="2">
        <v>0</v>
      </c>
      <c r="R597" s="2">
        <v>0</v>
      </c>
      <c r="S597" s="2">
        <v>0</v>
      </c>
      <c r="T597" s="2">
        <v>1448.44</v>
      </c>
      <c r="U597" s="2">
        <v>1448.44</v>
      </c>
      <c r="V597" s="2">
        <v>62.4</v>
      </c>
    </row>
    <row r="598" spans="1:22" ht="15" hidden="1">
      <c r="A598" s="3">
        <v>90202</v>
      </c>
      <c r="B598" s="3"/>
      <c r="C598" s="5" t="s">
        <v>23</v>
      </c>
      <c r="D598" s="6">
        <v>1448.44</v>
      </c>
      <c r="E598" s="6"/>
      <c r="F598" s="6">
        <v>62.4</v>
      </c>
      <c r="G598" s="6">
        <f t="shared" si="27"/>
        <v>4.308083179144458</v>
      </c>
      <c r="H598" s="6" t="e">
        <f t="shared" si="28"/>
        <v>#DIV/0!</v>
      </c>
      <c r="I598" s="6"/>
      <c r="J598" s="6"/>
      <c r="K598" s="6"/>
      <c r="L598" s="6"/>
      <c r="Q598" s="2">
        <v>0</v>
      </c>
      <c r="R598" s="2">
        <v>0</v>
      </c>
      <c r="S598" s="2">
        <v>0</v>
      </c>
      <c r="T598" s="2">
        <v>1448.44</v>
      </c>
      <c r="U598" s="2">
        <v>1448.44</v>
      </c>
      <c r="V598" s="2">
        <v>62.4</v>
      </c>
    </row>
    <row r="599" spans="1:22" ht="15" hidden="1">
      <c r="A599" s="3">
        <v>90202</v>
      </c>
      <c r="B599" s="3"/>
      <c r="C599" s="5" t="s">
        <v>61</v>
      </c>
      <c r="D599" s="6">
        <v>219422.56</v>
      </c>
      <c r="E599" s="6"/>
      <c r="F599" s="6">
        <v>18618.25</v>
      </c>
      <c r="G599" s="6">
        <f t="shared" si="27"/>
        <v>8.485112014006218</v>
      </c>
      <c r="H599" s="6" t="e">
        <f t="shared" si="28"/>
        <v>#DIV/0!</v>
      </c>
      <c r="I599" s="6"/>
      <c r="J599" s="6"/>
      <c r="K599" s="6"/>
      <c r="L599" s="6"/>
      <c r="Q599" s="2">
        <v>0</v>
      </c>
      <c r="R599" s="2">
        <v>0</v>
      </c>
      <c r="S599" s="2">
        <v>0</v>
      </c>
      <c r="T599" s="2">
        <v>219422.56</v>
      </c>
      <c r="U599" s="2">
        <v>219422.56</v>
      </c>
      <c r="V599" s="2">
        <v>18618.25</v>
      </c>
    </row>
    <row r="600" spans="1:22" ht="15" hidden="1">
      <c r="A600" s="3">
        <v>90202</v>
      </c>
      <c r="B600" s="3"/>
      <c r="C600" s="5" t="s">
        <v>63</v>
      </c>
      <c r="D600" s="6">
        <v>219422.56</v>
      </c>
      <c r="E600" s="6"/>
      <c r="F600" s="6">
        <v>18618.25</v>
      </c>
      <c r="G600" s="6">
        <f t="shared" si="27"/>
        <v>8.485112014006218</v>
      </c>
      <c r="H600" s="6" t="e">
        <f t="shared" si="28"/>
        <v>#DIV/0!</v>
      </c>
      <c r="I600" s="6"/>
      <c r="J600" s="6"/>
      <c r="K600" s="6"/>
      <c r="L600" s="6"/>
      <c r="Q600" s="2">
        <v>0</v>
      </c>
      <c r="R600" s="2">
        <v>0</v>
      </c>
      <c r="S600" s="2">
        <v>0</v>
      </c>
      <c r="T600" s="2">
        <v>219422.56</v>
      </c>
      <c r="U600" s="2">
        <v>219422.56</v>
      </c>
      <c r="V600" s="2">
        <v>18618.25</v>
      </c>
    </row>
    <row r="601" spans="1:22" ht="15" hidden="1">
      <c r="A601" s="3">
        <v>90202</v>
      </c>
      <c r="B601" s="3"/>
      <c r="C601" s="5" t="s">
        <v>65</v>
      </c>
      <c r="D601" s="6">
        <v>219422.56</v>
      </c>
      <c r="E601" s="6"/>
      <c r="F601" s="6">
        <v>18618.25</v>
      </c>
      <c r="G601" s="6">
        <f t="shared" si="27"/>
        <v>8.485112014006218</v>
      </c>
      <c r="H601" s="6" t="e">
        <f t="shared" si="28"/>
        <v>#DIV/0!</v>
      </c>
      <c r="I601" s="6"/>
      <c r="J601" s="6"/>
      <c r="K601" s="6"/>
      <c r="L601" s="6"/>
      <c r="Q601" s="2">
        <v>0</v>
      </c>
      <c r="R601" s="2">
        <v>0</v>
      </c>
      <c r="S601" s="2">
        <v>0</v>
      </c>
      <c r="T601" s="2">
        <v>219422.56</v>
      </c>
      <c r="U601" s="2">
        <v>219422.56</v>
      </c>
      <c r="V601" s="2">
        <v>18618.25</v>
      </c>
    </row>
    <row r="602" spans="1:22" ht="105">
      <c r="A602" s="3">
        <v>90203</v>
      </c>
      <c r="B602" s="3"/>
      <c r="C602" s="5" t="s">
        <v>103</v>
      </c>
      <c r="D602" s="6">
        <v>1565595</v>
      </c>
      <c r="E602" s="6">
        <v>6070.01</v>
      </c>
      <c r="F602" s="6">
        <v>6070.01</v>
      </c>
      <c r="G602" s="6">
        <f t="shared" si="27"/>
        <v>0.38771265876551725</v>
      </c>
      <c r="H602" s="6">
        <f t="shared" si="28"/>
        <v>100</v>
      </c>
      <c r="I602" s="6"/>
      <c r="J602" s="6"/>
      <c r="K602" s="6"/>
      <c r="L602" s="6"/>
      <c r="Q602" s="2">
        <v>0</v>
      </c>
      <c r="R602" s="2">
        <v>0</v>
      </c>
      <c r="S602" s="2">
        <v>0</v>
      </c>
      <c r="T602" s="2">
        <v>1565595</v>
      </c>
      <c r="U602" s="2">
        <v>1565595</v>
      </c>
      <c r="V602" s="2">
        <v>6070.01</v>
      </c>
    </row>
    <row r="603" spans="1:22" ht="15" hidden="1">
      <c r="A603" s="3">
        <v>90203</v>
      </c>
      <c r="B603" s="3"/>
      <c r="C603" s="5" t="s">
        <v>3</v>
      </c>
      <c r="D603" s="6">
        <v>1180130</v>
      </c>
      <c r="E603" s="6"/>
      <c r="F603" s="6">
        <v>6070.01</v>
      </c>
      <c r="G603" s="6">
        <f t="shared" si="27"/>
        <v>0.5143509613347683</v>
      </c>
      <c r="H603" s="6" t="e">
        <f t="shared" si="28"/>
        <v>#DIV/0!</v>
      </c>
      <c r="I603" s="6">
        <v>0</v>
      </c>
      <c r="J603" s="6">
        <v>0</v>
      </c>
      <c r="K603" s="6">
        <v>0</v>
      </c>
      <c r="L603" s="6" t="e">
        <f t="shared" si="29"/>
        <v>#DIV/0!</v>
      </c>
      <c r="Q603" s="2">
        <v>0</v>
      </c>
      <c r="R603" s="2">
        <v>0</v>
      </c>
      <c r="S603" s="2">
        <v>0</v>
      </c>
      <c r="T603" s="2">
        <v>1180130</v>
      </c>
      <c r="U603" s="2">
        <v>1180130</v>
      </c>
      <c r="V603" s="2">
        <v>6070.01</v>
      </c>
    </row>
    <row r="604" spans="1:22" ht="15" hidden="1">
      <c r="A604" s="3">
        <v>90203</v>
      </c>
      <c r="B604" s="3"/>
      <c r="C604" s="5" t="s">
        <v>5</v>
      </c>
      <c r="D604" s="6">
        <v>27</v>
      </c>
      <c r="E604" s="6"/>
      <c r="F604" s="6">
        <v>4.47</v>
      </c>
      <c r="G604" s="6">
        <f t="shared" si="27"/>
        <v>16.555555555555554</v>
      </c>
      <c r="H604" s="6" t="e">
        <f t="shared" si="28"/>
        <v>#DIV/0!</v>
      </c>
      <c r="I604" s="6">
        <v>0</v>
      </c>
      <c r="J604" s="6">
        <v>0</v>
      </c>
      <c r="K604" s="6">
        <v>0</v>
      </c>
      <c r="L604" s="6" t="e">
        <f t="shared" si="29"/>
        <v>#DIV/0!</v>
      </c>
      <c r="Q604" s="2">
        <v>0</v>
      </c>
      <c r="R604" s="2">
        <v>0</v>
      </c>
      <c r="S604" s="2">
        <v>0</v>
      </c>
      <c r="T604" s="2">
        <v>27</v>
      </c>
      <c r="U604" s="2">
        <v>27</v>
      </c>
      <c r="V604" s="2">
        <v>4.47</v>
      </c>
    </row>
    <row r="605" spans="1:22" ht="45" hidden="1">
      <c r="A605" s="3">
        <v>90203</v>
      </c>
      <c r="B605" s="3"/>
      <c r="C605" s="5" t="s">
        <v>13</v>
      </c>
      <c r="D605" s="6">
        <v>27</v>
      </c>
      <c r="E605" s="6"/>
      <c r="F605" s="6">
        <v>4.47</v>
      </c>
      <c r="G605" s="6">
        <f t="shared" si="27"/>
        <v>16.555555555555554</v>
      </c>
      <c r="H605" s="6" t="e">
        <f t="shared" si="28"/>
        <v>#DIV/0!</v>
      </c>
      <c r="I605" s="6">
        <v>0</v>
      </c>
      <c r="J605" s="6">
        <v>0</v>
      </c>
      <c r="K605" s="6">
        <v>0</v>
      </c>
      <c r="L605" s="6" t="e">
        <f t="shared" si="29"/>
        <v>#DIV/0!</v>
      </c>
      <c r="Q605" s="2">
        <v>0</v>
      </c>
      <c r="R605" s="2">
        <v>0</v>
      </c>
      <c r="S605" s="2">
        <v>0</v>
      </c>
      <c r="T605" s="2">
        <v>27</v>
      </c>
      <c r="U605" s="2">
        <v>27</v>
      </c>
      <c r="V605" s="2">
        <v>4.47</v>
      </c>
    </row>
    <row r="606" spans="1:22" ht="15" hidden="1">
      <c r="A606" s="3">
        <v>90203</v>
      </c>
      <c r="B606" s="3"/>
      <c r="C606" s="5" t="s">
        <v>23</v>
      </c>
      <c r="D606" s="6">
        <v>27</v>
      </c>
      <c r="E606" s="6"/>
      <c r="F606" s="6">
        <v>4.47</v>
      </c>
      <c r="G606" s="6">
        <f t="shared" si="27"/>
        <v>16.555555555555554</v>
      </c>
      <c r="H606" s="6" t="e">
        <f t="shared" si="28"/>
        <v>#DIV/0!</v>
      </c>
      <c r="I606" s="6">
        <v>0</v>
      </c>
      <c r="J606" s="6">
        <v>0</v>
      </c>
      <c r="K606" s="6">
        <v>0</v>
      </c>
      <c r="L606" s="6" t="e">
        <f t="shared" si="29"/>
        <v>#DIV/0!</v>
      </c>
      <c r="Q606" s="2">
        <v>0</v>
      </c>
      <c r="R606" s="2">
        <v>0</v>
      </c>
      <c r="S606" s="2">
        <v>0</v>
      </c>
      <c r="T606" s="2">
        <v>27</v>
      </c>
      <c r="U606" s="2">
        <v>27</v>
      </c>
      <c r="V606" s="2">
        <v>4.47</v>
      </c>
    </row>
    <row r="607" spans="1:22" ht="15" hidden="1">
      <c r="A607" s="3">
        <v>90203</v>
      </c>
      <c r="B607" s="3"/>
      <c r="C607" s="5" t="s">
        <v>61</v>
      </c>
      <c r="D607" s="6">
        <v>1180103</v>
      </c>
      <c r="E607" s="6"/>
      <c r="F607" s="6">
        <v>6065.54</v>
      </c>
      <c r="G607" s="6">
        <f t="shared" si="27"/>
        <v>0.5139839488587014</v>
      </c>
      <c r="H607" s="6" t="e">
        <f t="shared" si="28"/>
        <v>#DIV/0!</v>
      </c>
      <c r="I607" s="6">
        <v>0</v>
      </c>
      <c r="J607" s="6">
        <v>0</v>
      </c>
      <c r="K607" s="6">
        <v>0</v>
      </c>
      <c r="L607" s="6" t="e">
        <f t="shared" si="29"/>
        <v>#DIV/0!</v>
      </c>
      <c r="Q607" s="2">
        <v>0</v>
      </c>
      <c r="R607" s="2">
        <v>0</v>
      </c>
      <c r="S607" s="2">
        <v>0</v>
      </c>
      <c r="T607" s="2">
        <v>1180103</v>
      </c>
      <c r="U607" s="2">
        <v>1180103</v>
      </c>
      <c r="V607" s="2">
        <v>6065.54</v>
      </c>
    </row>
    <row r="608" spans="1:22" ht="15" hidden="1">
      <c r="A608" s="3">
        <v>90203</v>
      </c>
      <c r="B608" s="3"/>
      <c r="C608" s="5" t="s">
        <v>63</v>
      </c>
      <c r="D608" s="6">
        <v>1180103</v>
      </c>
      <c r="E608" s="6"/>
      <c r="F608" s="6">
        <v>6065.54</v>
      </c>
      <c r="G608" s="6">
        <f t="shared" si="27"/>
        <v>0.5139839488587014</v>
      </c>
      <c r="H608" s="6" t="e">
        <f t="shared" si="28"/>
        <v>#DIV/0!</v>
      </c>
      <c r="I608" s="6">
        <v>0</v>
      </c>
      <c r="J608" s="6">
        <v>0</v>
      </c>
      <c r="K608" s="6">
        <v>0</v>
      </c>
      <c r="L608" s="6" t="e">
        <f t="shared" si="29"/>
        <v>#DIV/0!</v>
      </c>
      <c r="Q608" s="2">
        <v>0</v>
      </c>
      <c r="R608" s="2">
        <v>0</v>
      </c>
      <c r="S608" s="2">
        <v>0</v>
      </c>
      <c r="T608" s="2">
        <v>1180103</v>
      </c>
      <c r="U608" s="2">
        <v>1180103</v>
      </c>
      <c r="V608" s="2">
        <v>6065.54</v>
      </c>
    </row>
    <row r="609" spans="1:22" ht="15" hidden="1">
      <c r="A609" s="3">
        <v>90203</v>
      </c>
      <c r="B609" s="3"/>
      <c r="C609" s="5" t="s">
        <v>65</v>
      </c>
      <c r="D609" s="6">
        <v>1180103</v>
      </c>
      <c r="E609" s="6"/>
      <c r="F609" s="6">
        <v>6065.54</v>
      </c>
      <c r="G609" s="6">
        <f t="shared" si="27"/>
        <v>0.5139839488587014</v>
      </c>
      <c r="H609" s="6" t="e">
        <f t="shared" si="28"/>
        <v>#DIV/0!</v>
      </c>
      <c r="I609" s="6">
        <v>0</v>
      </c>
      <c r="J609" s="6">
        <v>0</v>
      </c>
      <c r="K609" s="6">
        <v>0</v>
      </c>
      <c r="L609" s="6" t="e">
        <f t="shared" si="29"/>
        <v>#DIV/0!</v>
      </c>
      <c r="Q609" s="2">
        <v>0</v>
      </c>
      <c r="R609" s="2">
        <v>0</v>
      </c>
      <c r="S609" s="2">
        <v>0</v>
      </c>
      <c r="T609" s="2">
        <v>1180103</v>
      </c>
      <c r="U609" s="2">
        <v>1180103</v>
      </c>
      <c r="V609" s="2">
        <v>6065.54</v>
      </c>
    </row>
    <row r="610" spans="1:22" ht="15" hidden="1">
      <c r="A610" s="3">
        <v>90203</v>
      </c>
      <c r="B610" s="3"/>
      <c r="C610" s="5" t="s">
        <v>43</v>
      </c>
      <c r="D610" s="6">
        <v>385465</v>
      </c>
      <c r="E610" s="6"/>
      <c r="F610" s="6">
        <v>0</v>
      </c>
      <c r="G610" s="6">
        <f t="shared" si="27"/>
        <v>0</v>
      </c>
      <c r="H610" s="6" t="e">
        <f t="shared" si="28"/>
        <v>#DIV/0!</v>
      </c>
      <c r="I610" s="6">
        <v>0</v>
      </c>
      <c r="J610" s="6">
        <v>0</v>
      </c>
      <c r="K610" s="6">
        <v>0</v>
      </c>
      <c r="L610" s="6" t="e">
        <f t="shared" si="29"/>
        <v>#DIV/0!</v>
      </c>
      <c r="Q610" s="2">
        <v>0</v>
      </c>
      <c r="R610" s="2">
        <v>0</v>
      </c>
      <c r="S610" s="2">
        <v>0</v>
      </c>
      <c r="T610" s="2">
        <v>385465</v>
      </c>
      <c r="U610" s="2">
        <v>385465</v>
      </c>
      <c r="V610" s="2">
        <v>0</v>
      </c>
    </row>
    <row r="611" spans="1:22" ht="15" hidden="1">
      <c r="A611" s="3">
        <v>90203</v>
      </c>
      <c r="B611" s="3"/>
      <c r="C611" s="5" t="s">
        <v>99</v>
      </c>
      <c r="D611" s="6">
        <v>385465</v>
      </c>
      <c r="E611" s="6"/>
      <c r="F611" s="6">
        <v>0</v>
      </c>
      <c r="G611" s="6">
        <f t="shared" si="27"/>
        <v>0</v>
      </c>
      <c r="H611" s="6" t="e">
        <f t="shared" si="28"/>
        <v>#DIV/0!</v>
      </c>
      <c r="I611" s="6">
        <v>0</v>
      </c>
      <c r="J611" s="6">
        <v>0</v>
      </c>
      <c r="K611" s="6">
        <v>0</v>
      </c>
      <c r="L611" s="6" t="e">
        <f t="shared" si="29"/>
        <v>#DIV/0!</v>
      </c>
      <c r="Q611" s="2">
        <v>0</v>
      </c>
      <c r="R611" s="2">
        <v>0</v>
      </c>
      <c r="S611" s="2">
        <v>0</v>
      </c>
      <c r="T611" s="2">
        <v>385465</v>
      </c>
      <c r="U611" s="2">
        <v>385465</v>
      </c>
      <c r="V611" s="2">
        <v>0</v>
      </c>
    </row>
    <row r="612" spans="1:22" ht="15" hidden="1">
      <c r="A612" s="3">
        <v>90203</v>
      </c>
      <c r="B612" s="3"/>
      <c r="C612" s="5" t="s">
        <v>101</v>
      </c>
      <c r="D612" s="6">
        <v>385465</v>
      </c>
      <c r="E612" s="6"/>
      <c r="F612" s="6">
        <v>0</v>
      </c>
      <c r="G612" s="6">
        <f t="shared" si="27"/>
        <v>0</v>
      </c>
      <c r="H612" s="6" t="e">
        <f t="shared" si="28"/>
        <v>#DIV/0!</v>
      </c>
      <c r="I612" s="6">
        <v>0</v>
      </c>
      <c r="J612" s="6">
        <v>0</v>
      </c>
      <c r="K612" s="6">
        <v>0</v>
      </c>
      <c r="L612" s="6" t="e">
        <f t="shared" si="29"/>
        <v>#DIV/0!</v>
      </c>
      <c r="Q612" s="2">
        <v>0</v>
      </c>
      <c r="R612" s="2">
        <v>0</v>
      </c>
      <c r="S612" s="2">
        <v>0</v>
      </c>
      <c r="T612" s="2">
        <v>385465</v>
      </c>
      <c r="U612" s="2">
        <v>385465</v>
      </c>
      <c r="V612" s="2">
        <v>0</v>
      </c>
    </row>
    <row r="613" spans="1:22" ht="108" customHeight="1">
      <c r="A613" s="3">
        <v>90204</v>
      </c>
      <c r="B613" s="3"/>
      <c r="C613" s="5" t="s">
        <v>104</v>
      </c>
      <c r="D613" s="6">
        <v>2883209</v>
      </c>
      <c r="E613" s="6">
        <v>746891.89</v>
      </c>
      <c r="F613" s="6">
        <v>550820.07</v>
      </c>
      <c r="G613" s="6">
        <f t="shared" si="27"/>
        <v>19.10441005143921</v>
      </c>
      <c r="H613" s="6">
        <f t="shared" si="28"/>
        <v>73.74829977066693</v>
      </c>
      <c r="I613" s="6">
        <v>4334664</v>
      </c>
      <c r="J613" s="6">
        <v>4334664</v>
      </c>
      <c r="K613" s="6">
        <v>828627.72</v>
      </c>
      <c r="L613" s="6">
        <f t="shared" si="29"/>
        <v>19.116307976812045</v>
      </c>
      <c r="Q613" s="2">
        <v>828627.72</v>
      </c>
      <c r="R613" s="2">
        <v>0</v>
      </c>
      <c r="S613" s="2">
        <v>0</v>
      </c>
      <c r="T613" s="2">
        <v>7217873</v>
      </c>
      <c r="U613" s="2">
        <v>7217873</v>
      </c>
      <c r="V613" s="2">
        <v>1379447.79</v>
      </c>
    </row>
    <row r="614" spans="1:22" ht="15" hidden="1">
      <c r="A614" s="3">
        <v>90204</v>
      </c>
      <c r="B614" s="3"/>
      <c r="C614" s="5" t="s">
        <v>3</v>
      </c>
      <c r="D614" s="6">
        <v>2883209</v>
      </c>
      <c r="E614" s="6"/>
      <c r="F614" s="6">
        <v>550820.07</v>
      </c>
      <c r="G614" s="6">
        <f t="shared" si="27"/>
        <v>19.10441005143921</v>
      </c>
      <c r="H614" s="6" t="e">
        <f t="shared" si="28"/>
        <v>#DIV/0!</v>
      </c>
      <c r="I614" s="6">
        <v>4334664</v>
      </c>
      <c r="J614" s="6">
        <v>4334664</v>
      </c>
      <c r="K614" s="6">
        <v>828627.72</v>
      </c>
      <c r="L614" s="6">
        <f t="shared" si="29"/>
        <v>19.116307976812045</v>
      </c>
      <c r="Q614" s="2">
        <v>828627.72</v>
      </c>
      <c r="R614" s="2">
        <v>0</v>
      </c>
      <c r="S614" s="2">
        <v>0</v>
      </c>
      <c r="T614" s="2">
        <v>7217873</v>
      </c>
      <c r="U614" s="2">
        <v>7217873</v>
      </c>
      <c r="V614" s="2">
        <v>1379447.79</v>
      </c>
    </row>
    <row r="615" spans="1:22" ht="15" hidden="1">
      <c r="A615" s="3">
        <v>90204</v>
      </c>
      <c r="B615" s="3"/>
      <c r="C615" s="5" t="s">
        <v>61</v>
      </c>
      <c r="D615" s="6">
        <v>2883209</v>
      </c>
      <c r="E615" s="6"/>
      <c r="F615" s="6">
        <v>550820.07</v>
      </c>
      <c r="G615" s="6">
        <f t="shared" si="27"/>
        <v>19.10441005143921</v>
      </c>
      <c r="H615" s="6" t="e">
        <f t="shared" si="28"/>
        <v>#DIV/0!</v>
      </c>
      <c r="I615" s="6">
        <v>4334664</v>
      </c>
      <c r="J615" s="6">
        <v>4334664</v>
      </c>
      <c r="K615" s="6">
        <v>828627.72</v>
      </c>
      <c r="L615" s="6">
        <f t="shared" si="29"/>
        <v>19.116307976812045</v>
      </c>
      <c r="Q615" s="2">
        <v>828627.72</v>
      </c>
      <c r="R615" s="2">
        <v>0</v>
      </c>
      <c r="S615" s="2">
        <v>0</v>
      </c>
      <c r="T615" s="2">
        <v>7217873</v>
      </c>
      <c r="U615" s="2">
        <v>7217873</v>
      </c>
      <c r="V615" s="2">
        <v>1379447.79</v>
      </c>
    </row>
    <row r="616" spans="1:22" ht="15" hidden="1">
      <c r="A616" s="3">
        <v>90204</v>
      </c>
      <c r="B616" s="3"/>
      <c r="C616" s="5" t="s">
        <v>63</v>
      </c>
      <c r="D616" s="6">
        <v>2883209</v>
      </c>
      <c r="E616" s="6"/>
      <c r="F616" s="6">
        <v>550820.07</v>
      </c>
      <c r="G616" s="6">
        <f t="shared" si="27"/>
        <v>19.10441005143921</v>
      </c>
      <c r="H616" s="6" t="e">
        <f t="shared" si="28"/>
        <v>#DIV/0!</v>
      </c>
      <c r="I616" s="6">
        <v>4334664</v>
      </c>
      <c r="J616" s="6">
        <v>4334664</v>
      </c>
      <c r="K616" s="6">
        <v>828627.72</v>
      </c>
      <c r="L616" s="6">
        <f t="shared" si="29"/>
        <v>19.116307976812045</v>
      </c>
      <c r="Q616" s="2">
        <v>828627.72</v>
      </c>
      <c r="R616" s="2">
        <v>0</v>
      </c>
      <c r="S616" s="2">
        <v>0</v>
      </c>
      <c r="T616" s="2">
        <v>7217873</v>
      </c>
      <c r="U616" s="2">
        <v>7217873</v>
      </c>
      <c r="V616" s="2">
        <v>1379447.79</v>
      </c>
    </row>
    <row r="617" spans="1:22" ht="15" hidden="1">
      <c r="A617" s="3">
        <v>90204</v>
      </c>
      <c r="B617" s="3"/>
      <c r="C617" s="5" t="s">
        <v>65</v>
      </c>
      <c r="D617" s="6">
        <v>2883209</v>
      </c>
      <c r="E617" s="6"/>
      <c r="F617" s="6">
        <v>550820.07</v>
      </c>
      <c r="G617" s="6">
        <f t="shared" si="27"/>
        <v>19.10441005143921</v>
      </c>
      <c r="H617" s="6" t="e">
        <f t="shared" si="28"/>
        <v>#DIV/0!</v>
      </c>
      <c r="I617" s="6">
        <v>4334664</v>
      </c>
      <c r="J617" s="6">
        <v>4334664</v>
      </c>
      <c r="K617" s="6">
        <v>828627.72</v>
      </c>
      <c r="L617" s="6">
        <f t="shared" si="29"/>
        <v>19.116307976812045</v>
      </c>
      <c r="Q617" s="2">
        <v>828627.72</v>
      </c>
      <c r="R617" s="2">
        <v>0</v>
      </c>
      <c r="S617" s="2">
        <v>0</v>
      </c>
      <c r="T617" s="2">
        <v>7217873</v>
      </c>
      <c r="U617" s="2">
        <v>7217873</v>
      </c>
      <c r="V617" s="2">
        <v>1379447.79</v>
      </c>
    </row>
    <row r="618" spans="1:22" ht="109.5" customHeight="1">
      <c r="A618" s="3">
        <v>90205</v>
      </c>
      <c r="B618" s="3"/>
      <c r="C618" s="5" t="s">
        <v>104</v>
      </c>
      <c r="D618" s="6">
        <v>2411</v>
      </c>
      <c r="E618" s="6"/>
      <c r="F618" s="6"/>
      <c r="G618" s="6"/>
      <c r="H618" s="6"/>
      <c r="I618" s="6"/>
      <c r="J618" s="6"/>
      <c r="K618" s="6"/>
      <c r="L618" s="6"/>
      <c r="Q618" s="2">
        <v>0</v>
      </c>
      <c r="R618" s="2">
        <v>0</v>
      </c>
      <c r="S618" s="2">
        <v>0</v>
      </c>
      <c r="T618" s="2">
        <v>2411</v>
      </c>
      <c r="U618" s="2">
        <v>2411</v>
      </c>
      <c r="V618" s="2">
        <v>0</v>
      </c>
    </row>
    <row r="619" spans="1:22" ht="15" hidden="1">
      <c r="A619" s="3">
        <v>90205</v>
      </c>
      <c r="B619" s="3"/>
      <c r="C619" s="5" t="s">
        <v>3</v>
      </c>
      <c r="D619" s="6">
        <v>2411</v>
      </c>
      <c r="E619" s="6"/>
      <c r="F619" s="6">
        <v>0</v>
      </c>
      <c r="G619" s="6">
        <f t="shared" si="27"/>
        <v>0</v>
      </c>
      <c r="H619" s="6" t="e">
        <f t="shared" si="28"/>
        <v>#DIV/0!</v>
      </c>
      <c r="I619" s="6">
        <v>0</v>
      </c>
      <c r="J619" s="6">
        <v>0</v>
      </c>
      <c r="K619" s="6">
        <v>0</v>
      </c>
      <c r="L619" s="6" t="e">
        <f t="shared" si="29"/>
        <v>#DIV/0!</v>
      </c>
      <c r="Q619" s="2">
        <v>0</v>
      </c>
      <c r="R619" s="2">
        <v>0</v>
      </c>
      <c r="S619" s="2">
        <v>0</v>
      </c>
      <c r="T619" s="2">
        <v>2411</v>
      </c>
      <c r="U619" s="2">
        <v>2411</v>
      </c>
      <c r="V619" s="2">
        <v>0</v>
      </c>
    </row>
    <row r="620" spans="1:22" ht="15" hidden="1">
      <c r="A620" s="3">
        <v>90205</v>
      </c>
      <c r="B620" s="3"/>
      <c r="C620" s="5" t="s">
        <v>5</v>
      </c>
      <c r="D620" s="6">
        <v>9</v>
      </c>
      <c r="E620" s="6"/>
      <c r="F620" s="6">
        <v>0</v>
      </c>
      <c r="G620" s="6">
        <f t="shared" si="27"/>
        <v>0</v>
      </c>
      <c r="H620" s="6" t="e">
        <f t="shared" si="28"/>
        <v>#DIV/0!</v>
      </c>
      <c r="I620" s="6">
        <v>0</v>
      </c>
      <c r="J620" s="6">
        <v>0</v>
      </c>
      <c r="K620" s="6">
        <v>0</v>
      </c>
      <c r="L620" s="6" t="e">
        <f t="shared" si="29"/>
        <v>#DIV/0!</v>
      </c>
      <c r="Q620" s="2">
        <v>0</v>
      </c>
      <c r="R620" s="2">
        <v>0</v>
      </c>
      <c r="S620" s="2">
        <v>0</v>
      </c>
      <c r="T620" s="2">
        <v>9</v>
      </c>
      <c r="U620" s="2">
        <v>9</v>
      </c>
      <c r="V620" s="2">
        <v>0</v>
      </c>
    </row>
    <row r="621" spans="1:22" ht="45" hidden="1">
      <c r="A621" s="3">
        <v>90205</v>
      </c>
      <c r="B621" s="3"/>
      <c r="C621" s="5" t="s">
        <v>13</v>
      </c>
      <c r="D621" s="6">
        <v>9</v>
      </c>
      <c r="E621" s="6"/>
      <c r="F621" s="6">
        <v>0</v>
      </c>
      <c r="G621" s="6">
        <f t="shared" si="27"/>
        <v>0</v>
      </c>
      <c r="H621" s="6" t="e">
        <f t="shared" si="28"/>
        <v>#DIV/0!</v>
      </c>
      <c r="I621" s="6">
        <v>0</v>
      </c>
      <c r="J621" s="6">
        <v>0</v>
      </c>
      <c r="K621" s="6">
        <v>0</v>
      </c>
      <c r="L621" s="6" t="e">
        <f t="shared" si="29"/>
        <v>#DIV/0!</v>
      </c>
      <c r="Q621" s="2">
        <v>0</v>
      </c>
      <c r="R621" s="2">
        <v>0</v>
      </c>
      <c r="S621" s="2">
        <v>0</v>
      </c>
      <c r="T621" s="2">
        <v>9</v>
      </c>
      <c r="U621" s="2">
        <v>9</v>
      </c>
      <c r="V621" s="2">
        <v>0</v>
      </c>
    </row>
    <row r="622" spans="1:22" ht="15" hidden="1">
      <c r="A622" s="3">
        <v>90205</v>
      </c>
      <c r="B622" s="3"/>
      <c r="C622" s="5" t="s">
        <v>23</v>
      </c>
      <c r="D622" s="6">
        <v>9</v>
      </c>
      <c r="E622" s="6"/>
      <c r="F622" s="6">
        <v>0</v>
      </c>
      <c r="G622" s="6">
        <f t="shared" si="27"/>
        <v>0</v>
      </c>
      <c r="H622" s="6" t="e">
        <f t="shared" si="28"/>
        <v>#DIV/0!</v>
      </c>
      <c r="I622" s="6">
        <v>0</v>
      </c>
      <c r="J622" s="6">
        <v>0</v>
      </c>
      <c r="K622" s="6">
        <v>0</v>
      </c>
      <c r="L622" s="6" t="e">
        <f t="shared" si="29"/>
        <v>#DIV/0!</v>
      </c>
      <c r="Q622" s="2">
        <v>0</v>
      </c>
      <c r="R622" s="2">
        <v>0</v>
      </c>
      <c r="S622" s="2">
        <v>0</v>
      </c>
      <c r="T622" s="2">
        <v>9</v>
      </c>
      <c r="U622" s="2">
        <v>9</v>
      </c>
      <c r="V622" s="2">
        <v>0</v>
      </c>
    </row>
    <row r="623" spans="1:22" ht="15" hidden="1">
      <c r="A623" s="3">
        <v>90205</v>
      </c>
      <c r="B623" s="3"/>
      <c r="C623" s="5" t="s">
        <v>61</v>
      </c>
      <c r="D623" s="6">
        <v>2402</v>
      </c>
      <c r="E623" s="6"/>
      <c r="F623" s="6">
        <v>0</v>
      </c>
      <c r="G623" s="6">
        <f t="shared" si="27"/>
        <v>0</v>
      </c>
      <c r="H623" s="6" t="e">
        <f t="shared" si="28"/>
        <v>#DIV/0!</v>
      </c>
      <c r="I623" s="6">
        <v>0</v>
      </c>
      <c r="J623" s="6">
        <v>0</v>
      </c>
      <c r="K623" s="6">
        <v>0</v>
      </c>
      <c r="L623" s="6" t="e">
        <f t="shared" si="29"/>
        <v>#DIV/0!</v>
      </c>
      <c r="Q623" s="2">
        <v>0</v>
      </c>
      <c r="R623" s="2">
        <v>0</v>
      </c>
      <c r="S623" s="2">
        <v>0</v>
      </c>
      <c r="T623" s="2">
        <v>2402</v>
      </c>
      <c r="U623" s="2">
        <v>2402</v>
      </c>
      <c r="V623" s="2">
        <v>0</v>
      </c>
    </row>
    <row r="624" spans="1:22" ht="15" hidden="1">
      <c r="A624" s="3">
        <v>90205</v>
      </c>
      <c r="B624" s="3"/>
      <c r="C624" s="5" t="s">
        <v>63</v>
      </c>
      <c r="D624" s="6">
        <v>2402</v>
      </c>
      <c r="E624" s="6"/>
      <c r="F624" s="6">
        <v>0</v>
      </c>
      <c r="G624" s="6">
        <f t="shared" si="27"/>
        <v>0</v>
      </c>
      <c r="H624" s="6" t="e">
        <f t="shared" si="28"/>
        <v>#DIV/0!</v>
      </c>
      <c r="I624" s="6">
        <v>0</v>
      </c>
      <c r="J624" s="6">
        <v>0</v>
      </c>
      <c r="K624" s="6">
        <v>0</v>
      </c>
      <c r="L624" s="6" t="e">
        <f t="shared" si="29"/>
        <v>#DIV/0!</v>
      </c>
      <c r="Q624" s="2">
        <v>0</v>
      </c>
      <c r="R624" s="2">
        <v>0</v>
      </c>
      <c r="S624" s="2">
        <v>0</v>
      </c>
      <c r="T624" s="2">
        <v>2402</v>
      </c>
      <c r="U624" s="2">
        <v>2402</v>
      </c>
      <c r="V624" s="2">
        <v>0</v>
      </c>
    </row>
    <row r="625" spans="1:22" ht="15" hidden="1">
      <c r="A625" s="3">
        <v>90205</v>
      </c>
      <c r="B625" s="3"/>
      <c r="C625" s="5" t="s">
        <v>65</v>
      </c>
      <c r="D625" s="6">
        <v>2402</v>
      </c>
      <c r="E625" s="6"/>
      <c r="F625" s="6">
        <v>0</v>
      </c>
      <c r="G625" s="6">
        <f t="shared" si="27"/>
        <v>0</v>
      </c>
      <c r="H625" s="6" t="e">
        <f t="shared" si="28"/>
        <v>#DIV/0!</v>
      </c>
      <c r="I625" s="6">
        <v>0</v>
      </c>
      <c r="J625" s="6">
        <v>0</v>
      </c>
      <c r="K625" s="6">
        <v>0</v>
      </c>
      <c r="L625" s="6" t="e">
        <f t="shared" si="29"/>
        <v>#DIV/0!</v>
      </c>
      <c r="Q625" s="2">
        <v>0</v>
      </c>
      <c r="R625" s="2">
        <v>0</v>
      </c>
      <c r="S625" s="2">
        <v>0</v>
      </c>
      <c r="T625" s="2">
        <v>2402</v>
      </c>
      <c r="U625" s="2">
        <v>2402</v>
      </c>
      <c r="V625" s="2">
        <v>0</v>
      </c>
    </row>
    <row r="626" spans="1:22" ht="105">
      <c r="A626" s="3">
        <v>90207</v>
      </c>
      <c r="B626" s="3"/>
      <c r="C626" s="5" t="s">
        <v>105</v>
      </c>
      <c r="D626" s="6">
        <v>1197667</v>
      </c>
      <c r="E626" s="6">
        <v>304848.97</v>
      </c>
      <c r="F626" s="6">
        <v>249162.02</v>
      </c>
      <c r="G626" s="6">
        <f t="shared" si="27"/>
        <v>20.803948008920674</v>
      </c>
      <c r="H626" s="6">
        <f t="shared" si="28"/>
        <v>81.7329381168649</v>
      </c>
      <c r="I626" s="6">
        <v>1811099</v>
      </c>
      <c r="J626" s="6">
        <v>1811099</v>
      </c>
      <c r="K626" s="6">
        <v>366653.58</v>
      </c>
      <c r="L626" s="6">
        <f t="shared" si="29"/>
        <v>20.244811575733852</v>
      </c>
      <c r="Q626" s="2">
        <v>366653.58</v>
      </c>
      <c r="R626" s="2">
        <v>0</v>
      </c>
      <c r="S626" s="2">
        <v>0</v>
      </c>
      <c r="T626" s="2">
        <v>3008766</v>
      </c>
      <c r="U626" s="2">
        <v>3008766</v>
      </c>
      <c r="V626" s="2">
        <v>615815.6</v>
      </c>
    </row>
    <row r="627" spans="1:22" ht="15" hidden="1">
      <c r="A627" s="3">
        <v>90207</v>
      </c>
      <c r="B627" s="3"/>
      <c r="C627" s="5" t="s">
        <v>3</v>
      </c>
      <c r="D627" s="6">
        <v>1197667</v>
      </c>
      <c r="E627" s="6"/>
      <c r="F627" s="6">
        <v>249162.02</v>
      </c>
      <c r="G627" s="6">
        <f t="shared" si="27"/>
        <v>20.803948008920674</v>
      </c>
      <c r="H627" s="6" t="e">
        <f t="shared" si="28"/>
        <v>#DIV/0!</v>
      </c>
      <c r="I627" s="6">
        <v>1811099</v>
      </c>
      <c r="J627" s="6">
        <v>1811099</v>
      </c>
      <c r="K627" s="6">
        <v>366653.58</v>
      </c>
      <c r="L627" s="6">
        <f t="shared" si="29"/>
        <v>20.244811575733852</v>
      </c>
      <c r="Q627" s="2">
        <v>366653.58</v>
      </c>
      <c r="R627" s="2">
        <v>0</v>
      </c>
      <c r="S627" s="2">
        <v>0</v>
      </c>
      <c r="T627" s="2">
        <v>3008766</v>
      </c>
      <c r="U627" s="2">
        <v>3008766</v>
      </c>
      <c r="V627" s="2">
        <v>615815.6</v>
      </c>
    </row>
    <row r="628" spans="1:22" ht="15" hidden="1">
      <c r="A628" s="3">
        <v>90207</v>
      </c>
      <c r="B628" s="3"/>
      <c r="C628" s="5" t="s">
        <v>61</v>
      </c>
      <c r="D628" s="6">
        <v>1197667</v>
      </c>
      <c r="E628" s="6"/>
      <c r="F628" s="6">
        <v>249162.02</v>
      </c>
      <c r="G628" s="6">
        <f t="shared" si="27"/>
        <v>20.803948008920674</v>
      </c>
      <c r="H628" s="6" t="e">
        <f t="shared" si="28"/>
        <v>#DIV/0!</v>
      </c>
      <c r="I628" s="6">
        <v>1811099</v>
      </c>
      <c r="J628" s="6">
        <v>1811099</v>
      </c>
      <c r="K628" s="6">
        <v>366653.58</v>
      </c>
      <c r="L628" s="6">
        <f t="shared" si="29"/>
        <v>20.244811575733852</v>
      </c>
      <c r="Q628" s="2">
        <v>366653.58</v>
      </c>
      <c r="R628" s="2">
        <v>0</v>
      </c>
      <c r="S628" s="2">
        <v>0</v>
      </c>
      <c r="T628" s="2">
        <v>3008766</v>
      </c>
      <c r="U628" s="2">
        <v>3008766</v>
      </c>
      <c r="V628" s="2">
        <v>615815.6</v>
      </c>
    </row>
    <row r="629" spans="1:22" ht="15" hidden="1">
      <c r="A629" s="3">
        <v>90207</v>
      </c>
      <c r="B629" s="3"/>
      <c r="C629" s="5" t="s">
        <v>63</v>
      </c>
      <c r="D629" s="6">
        <v>1197667</v>
      </c>
      <c r="E629" s="6"/>
      <c r="F629" s="6">
        <v>249162.02</v>
      </c>
      <c r="G629" s="6">
        <f t="shared" si="27"/>
        <v>20.803948008920674</v>
      </c>
      <c r="H629" s="6" t="e">
        <f t="shared" si="28"/>
        <v>#DIV/0!</v>
      </c>
      <c r="I629" s="6">
        <v>1811099</v>
      </c>
      <c r="J629" s="6">
        <v>1811099</v>
      </c>
      <c r="K629" s="6">
        <v>366653.58</v>
      </c>
      <c r="L629" s="6">
        <f t="shared" si="29"/>
        <v>20.244811575733852</v>
      </c>
      <c r="Q629" s="2">
        <v>366653.58</v>
      </c>
      <c r="R629" s="2">
        <v>0</v>
      </c>
      <c r="S629" s="2">
        <v>0</v>
      </c>
      <c r="T629" s="2">
        <v>3008766</v>
      </c>
      <c r="U629" s="2">
        <v>3008766</v>
      </c>
      <c r="V629" s="2">
        <v>615815.6</v>
      </c>
    </row>
    <row r="630" spans="1:22" ht="15" hidden="1">
      <c r="A630" s="3">
        <v>90207</v>
      </c>
      <c r="B630" s="3"/>
      <c r="C630" s="5" t="s">
        <v>65</v>
      </c>
      <c r="D630" s="6">
        <v>1197667</v>
      </c>
      <c r="E630" s="6"/>
      <c r="F630" s="6">
        <v>249162.02</v>
      </c>
      <c r="G630" s="6">
        <f t="shared" si="27"/>
        <v>20.803948008920674</v>
      </c>
      <c r="H630" s="6" t="e">
        <f t="shared" si="28"/>
        <v>#DIV/0!</v>
      </c>
      <c r="I630" s="6">
        <v>1811099</v>
      </c>
      <c r="J630" s="6">
        <v>1811099</v>
      </c>
      <c r="K630" s="6">
        <v>366653.58</v>
      </c>
      <c r="L630" s="6">
        <f t="shared" si="29"/>
        <v>20.244811575733852</v>
      </c>
      <c r="Q630" s="2">
        <v>366653.58</v>
      </c>
      <c r="R630" s="2">
        <v>0</v>
      </c>
      <c r="S630" s="2">
        <v>0</v>
      </c>
      <c r="T630" s="2">
        <v>3008766</v>
      </c>
      <c r="U630" s="2">
        <v>3008766</v>
      </c>
      <c r="V630" s="2">
        <v>615815.6</v>
      </c>
    </row>
    <row r="631" spans="1:22" ht="105">
      <c r="A631" s="3">
        <v>90208</v>
      </c>
      <c r="B631" s="3"/>
      <c r="C631" s="5" t="s">
        <v>106</v>
      </c>
      <c r="D631" s="6">
        <v>3147</v>
      </c>
      <c r="E631" s="6">
        <v>279.5</v>
      </c>
      <c r="F631" s="6">
        <v>279.5</v>
      </c>
      <c r="G631" s="6">
        <f t="shared" si="27"/>
        <v>8.881474420082618</v>
      </c>
      <c r="H631" s="6">
        <f t="shared" si="28"/>
        <v>100</v>
      </c>
      <c r="I631" s="6"/>
      <c r="J631" s="6"/>
      <c r="K631" s="6"/>
      <c r="L631" s="6"/>
      <c r="Q631" s="2">
        <v>0</v>
      </c>
      <c r="R631" s="2">
        <v>0</v>
      </c>
      <c r="S631" s="2">
        <v>0</v>
      </c>
      <c r="T631" s="2">
        <v>3147</v>
      </c>
      <c r="U631" s="2">
        <v>3147</v>
      </c>
      <c r="V631" s="2">
        <v>279.5</v>
      </c>
    </row>
    <row r="632" spans="1:22" ht="15" hidden="1">
      <c r="A632" s="3">
        <v>90208</v>
      </c>
      <c r="B632" s="3"/>
      <c r="C632" s="5" t="s">
        <v>3</v>
      </c>
      <c r="D632" s="6">
        <v>3147</v>
      </c>
      <c r="E632" s="6"/>
      <c r="F632" s="6">
        <v>279.5</v>
      </c>
      <c r="G632" s="6">
        <f t="shared" si="27"/>
        <v>8.881474420082618</v>
      </c>
      <c r="H632" s="6" t="e">
        <f t="shared" si="28"/>
        <v>#DIV/0!</v>
      </c>
      <c r="I632" s="6">
        <v>0</v>
      </c>
      <c r="J632" s="6">
        <v>0</v>
      </c>
      <c r="K632" s="6">
        <v>0</v>
      </c>
      <c r="L632" s="6" t="e">
        <f t="shared" si="29"/>
        <v>#DIV/0!</v>
      </c>
      <c r="Q632" s="2">
        <v>0</v>
      </c>
      <c r="R632" s="2">
        <v>0</v>
      </c>
      <c r="S632" s="2">
        <v>0</v>
      </c>
      <c r="T632" s="2">
        <v>3147</v>
      </c>
      <c r="U632" s="2">
        <v>3147</v>
      </c>
      <c r="V632" s="2">
        <v>279.5</v>
      </c>
    </row>
    <row r="633" spans="1:22" ht="15" hidden="1">
      <c r="A633" s="3">
        <v>90208</v>
      </c>
      <c r="B633" s="3"/>
      <c r="C633" s="5" t="s">
        <v>5</v>
      </c>
      <c r="D633" s="6">
        <v>15</v>
      </c>
      <c r="E633" s="6"/>
      <c r="F633" s="6">
        <v>0</v>
      </c>
      <c r="G633" s="6">
        <f t="shared" si="27"/>
        <v>0</v>
      </c>
      <c r="H633" s="6" t="e">
        <f t="shared" si="28"/>
        <v>#DIV/0!</v>
      </c>
      <c r="I633" s="6">
        <v>0</v>
      </c>
      <c r="J633" s="6">
        <v>0</v>
      </c>
      <c r="K633" s="6">
        <v>0</v>
      </c>
      <c r="L633" s="6" t="e">
        <f t="shared" si="29"/>
        <v>#DIV/0!</v>
      </c>
      <c r="Q633" s="2">
        <v>0</v>
      </c>
      <c r="R633" s="2">
        <v>0</v>
      </c>
      <c r="S633" s="2">
        <v>0</v>
      </c>
      <c r="T633" s="2">
        <v>15</v>
      </c>
      <c r="U633" s="2">
        <v>15</v>
      </c>
      <c r="V633" s="2">
        <v>0</v>
      </c>
    </row>
    <row r="634" spans="1:22" ht="45" hidden="1">
      <c r="A634" s="3">
        <v>90208</v>
      </c>
      <c r="B634" s="3"/>
      <c r="C634" s="5" t="s">
        <v>13</v>
      </c>
      <c r="D634" s="6">
        <v>15</v>
      </c>
      <c r="E634" s="6"/>
      <c r="F634" s="6">
        <v>0</v>
      </c>
      <c r="G634" s="6">
        <f t="shared" si="27"/>
        <v>0</v>
      </c>
      <c r="H634" s="6" t="e">
        <f t="shared" si="28"/>
        <v>#DIV/0!</v>
      </c>
      <c r="I634" s="6">
        <v>0</v>
      </c>
      <c r="J634" s="6">
        <v>0</v>
      </c>
      <c r="K634" s="6">
        <v>0</v>
      </c>
      <c r="L634" s="6" t="e">
        <f t="shared" si="29"/>
        <v>#DIV/0!</v>
      </c>
      <c r="Q634" s="2">
        <v>0</v>
      </c>
      <c r="R634" s="2">
        <v>0</v>
      </c>
      <c r="S634" s="2">
        <v>0</v>
      </c>
      <c r="T634" s="2">
        <v>15</v>
      </c>
      <c r="U634" s="2">
        <v>15</v>
      </c>
      <c r="V634" s="2">
        <v>0</v>
      </c>
    </row>
    <row r="635" spans="1:22" ht="15" hidden="1">
      <c r="A635" s="3">
        <v>90208</v>
      </c>
      <c r="B635" s="3"/>
      <c r="C635" s="5" t="s">
        <v>23</v>
      </c>
      <c r="D635" s="6">
        <v>15</v>
      </c>
      <c r="E635" s="6"/>
      <c r="F635" s="6">
        <v>0</v>
      </c>
      <c r="G635" s="6">
        <f t="shared" si="27"/>
        <v>0</v>
      </c>
      <c r="H635" s="6" t="e">
        <f t="shared" si="28"/>
        <v>#DIV/0!</v>
      </c>
      <c r="I635" s="6">
        <v>0</v>
      </c>
      <c r="J635" s="6">
        <v>0</v>
      </c>
      <c r="K635" s="6">
        <v>0</v>
      </c>
      <c r="L635" s="6" t="e">
        <f t="shared" si="29"/>
        <v>#DIV/0!</v>
      </c>
      <c r="Q635" s="2">
        <v>0</v>
      </c>
      <c r="R635" s="2">
        <v>0</v>
      </c>
      <c r="S635" s="2">
        <v>0</v>
      </c>
      <c r="T635" s="2">
        <v>15</v>
      </c>
      <c r="U635" s="2">
        <v>15</v>
      </c>
      <c r="V635" s="2">
        <v>0</v>
      </c>
    </row>
    <row r="636" spans="1:22" ht="15" hidden="1">
      <c r="A636" s="3">
        <v>90208</v>
      </c>
      <c r="B636" s="3"/>
      <c r="C636" s="5" t="s">
        <v>61</v>
      </c>
      <c r="D636" s="6">
        <v>3132</v>
      </c>
      <c r="E636" s="6"/>
      <c r="F636" s="6">
        <v>279.5</v>
      </c>
      <c r="G636" s="6">
        <f t="shared" si="27"/>
        <v>8.924010217113665</v>
      </c>
      <c r="H636" s="6" t="e">
        <f t="shared" si="28"/>
        <v>#DIV/0!</v>
      </c>
      <c r="I636" s="6">
        <v>0</v>
      </c>
      <c r="J636" s="6">
        <v>0</v>
      </c>
      <c r="K636" s="6">
        <v>0</v>
      </c>
      <c r="L636" s="6" t="e">
        <f t="shared" si="29"/>
        <v>#DIV/0!</v>
      </c>
      <c r="Q636" s="2">
        <v>0</v>
      </c>
      <c r="R636" s="2">
        <v>0</v>
      </c>
      <c r="S636" s="2">
        <v>0</v>
      </c>
      <c r="T636" s="2">
        <v>3132</v>
      </c>
      <c r="U636" s="2">
        <v>3132</v>
      </c>
      <c r="V636" s="2">
        <v>279.5</v>
      </c>
    </row>
    <row r="637" spans="1:22" ht="15" hidden="1">
      <c r="A637" s="3">
        <v>90208</v>
      </c>
      <c r="B637" s="3"/>
      <c r="C637" s="5" t="s">
        <v>63</v>
      </c>
      <c r="D637" s="6">
        <v>3132</v>
      </c>
      <c r="E637" s="6"/>
      <c r="F637" s="6">
        <v>279.5</v>
      </c>
      <c r="G637" s="6">
        <f t="shared" si="27"/>
        <v>8.924010217113665</v>
      </c>
      <c r="H637" s="6" t="e">
        <f t="shared" si="28"/>
        <v>#DIV/0!</v>
      </c>
      <c r="I637" s="6">
        <v>0</v>
      </c>
      <c r="J637" s="6">
        <v>0</v>
      </c>
      <c r="K637" s="6">
        <v>0</v>
      </c>
      <c r="L637" s="6" t="e">
        <f t="shared" si="29"/>
        <v>#DIV/0!</v>
      </c>
      <c r="Q637" s="2">
        <v>0</v>
      </c>
      <c r="R637" s="2">
        <v>0</v>
      </c>
      <c r="S637" s="2">
        <v>0</v>
      </c>
      <c r="T637" s="2">
        <v>3132</v>
      </c>
      <c r="U637" s="2">
        <v>3132</v>
      </c>
      <c r="V637" s="2">
        <v>279.5</v>
      </c>
    </row>
    <row r="638" spans="1:22" ht="15" hidden="1">
      <c r="A638" s="3">
        <v>90208</v>
      </c>
      <c r="B638" s="3"/>
      <c r="C638" s="5" t="s">
        <v>65</v>
      </c>
      <c r="D638" s="6">
        <v>3132</v>
      </c>
      <c r="E638" s="6"/>
      <c r="F638" s="6">
        <v>279.5</v>
      </c>
      <c r="G638" s="6">
        <f t="shared" si="27"/>
        <v>8.924010217113665</v>
      </c>
      <c r="H638" s="6" t="e">
        <f t="shared" si="28"/>
        <v>#DIV/0!</v>
      </c>
      <c r="I638" s="6">
        <v>0</v>
      </c>
      <c r="J638" s="6">
        <v>0</v>
      </c>
      <c r="K638" s="6">
        <v>0</v>
      </c>
      <c r="L638" s="6" t="e">
        <f t="shared" si="29"/>
        <v>#DIV/0!</v>
      </c>
      <c r="Q638" s="2">
        <v>0</v>
      </c>
      <c r="R638" s="2">
        <v>0</v>
      </c>
      <c r="S638" s="2">
        <v>0</v>
      </c>
      <c r="T638" s="2">
        <v>3132</v>
      </c>
      <c r="U638" s="2">
        <v>3132</v>
      </c>
      <c r="V638" s="2">
        <v>279.5</v>
      </c>
    </row>
    <row r="639" spans="1:22" ht="90">
      <c r="A639" s="3">
        <v>90209</v>
      </c>
      <c r="B639" s="3"/>
      <c r="C639" s="5" t="s">
        <v>107</v>
      </c>
      <c r="D639" s="6">
        <v>29704</v>
      </c>
      <c r="E639" s="6">
        <v>6562.91</v>
      </c>
      <c r="F639" s="6">
        <v>6562.91</v>
      </c>
      <c r="G639" s="6">
        <f t="shared" si="27"/>
        <v>22.094364395367627</v>
      </c>
      <c r="H639" s="6">
        <f t="shared" si="28"/>
        <v>100</v>
      </c>
      <c r="I639" s="6"/>
      <c r="J639" s="6"/>
      <c r="K639" s="6"/>
      <c r="L639" s="6"/>
      <c r="Q639" s="2">
        <v>0</v>
      </c>
      <c r="R639" s="2">
        <v>0</v>
      </c>
      <c r="S639" s="2">
        <v>0</v>
      </c>
      <c r="T639" s="2">
        <v>29704</v>
      </c>
      <c r="U639" s="2">
        <v>29704</v>
      </c>
      <c r="V639" s="2">
        <v>6562.91</v>
      </c>
    </row>
    <row r="640" spans="1:22" ht="15" hidden="1">
      <c r="A640" s="3">
        <v>90209</v>
      </c>
      <c r="B640" s="3"/>
      <c r="C640" s="5" t="s">
        <v>3</v>
      </c>
      <c r="D640" s="6">
        <v>29704</v>
      </c>
      <c r="E640" s="6"/>
      <c r="F640" s="6">
        <v>6562.91</v>
      </c>
      <c r="G640" s="6">
        <f t="shared" si="27"/>
        <v>22.094364395367627</v>
      </c>
      <c r="H640" s="6" t="e">
        <f t="shared" si="28"/>
        <v>#DIV/0!</v>
      </c>
      <c r="I640" s="6"/>
      <c r="J640" s="6"/>
      <c r="K640" s="6"/>
      <c r="L640" s="6"/>
      <c r="Q640" s="2">
        <v>0</v>
      </c>
      <c r="R640" s="2">
        <v>0</v>
      </c>
      <c r="S640" s="2">
        <v>0</v>
      </c>
      <c r="T640" s="2">
        <v>29704</v>
      </c>
      <c r="U640" s="2">
        <v>29704</v>
      </c>
      <c r="V640" s="2">
        <v>6562.91</v>
      </c>
    </row>
    <row r="641" spans="1:22" ht="15" hidden="1">
      <c r="A641" s="3">
        <v>90209</v>
      </c>
      <c r="B641" s="3"/>
      <c r="C641" s="5" t="s">
        <v>5</v>
      </c>
      <c r="D641" s="6">
        <v>7</v>
      </c>
      <c r="E641" s="6"/>
      <c r="F641" s="6">
        <v>0</v>
      </c>
      <c r="G641" s="6">
        <f t="shared" si="27"/>
        <v>0</v>
      </c>
      <c r="H641" s="6" t="e">
        <f t="shared" si="28"/>
        <v>#DIV/0!</v>
      </c>
      <c r="I641" s="6"/>
      <c r="J641" s="6"/>
      <c r="K641" s="6"/>
      <c r="L641" s="6"/>
      <c r="Q641" s="2">
        <v>0</v>
      </c>
      <c r="R641" s="2">
        <v>0</v>
      </c>
      <c r="S641" s="2">
        <v>0</v>
      </c>
      <c r="T641" s="2">
        <v>7</v>
      </c>
      <c r="U641" s="2">
        <v>7</v>
      </c>
      <c r="V641" s="2">
        <v>0</v>
      </c>
    </row>
    <row r="642" spans="1:22" ht="45" hidden="1">
      <c r="A642" s="3">
        <v>90209</v>
      </c>
      <c r="B642" s="3"/>
      <c r="C642" s="5" t="s">
        <v>13</v>
      </c>
      <c r="D642" s="6">
        <v>7</v>
      </c>
      <c r="E642" s="6"/>
      <c r="F642" s="6">
        <v>0</v>
      </c>
      <c r="G642" s="6">
        <f t="shared" si="27"/>
        <v>0</v>
      </c>
      <c r="H642" s="6" t="e">
        <f t="shared" si="28"/>
        <v>#DIV/0!</v>
      </c>
      <c r="I642" s="6"/>
      <c r="J642" s="6"/>
      <c r="K642" s="6"/>
      <c r="L642" s="6"/>
      <c r="Q642" s="2">
        <v>0</v>
      </c>
      <c r="R642" s="2">
        <v>0</v>
      </c>
      <c r="S642" s="2">
        <v>0</v>
      </c>
      <c r="T642" s="2">
        <v>7</v>
      </c>
      <c r="U642" s="2">
        <v>7</v>
      </c>
      <c r="V642" s="2">
        <v>0</v>
      </c>
    </row>
    <row r="643" spans="1:22" ht="15" hidden="1">
      <c r="A643" s="3">
        <v>90209</v>
      </c>
      <c r="B643" s="3"/>
      <c r="C643" s="5" t="s">
        <v>23</v>
      </c>
      <c r="D643" s="6">
        <v>7</v>
      </c>
      <c r="E643" s="6"/>
      <c r="F643" s="6">
        <v>0</v>
      </c>
      <c r="G643" s="6">
        <f t="shared" si="27"/>
        <v>0</v>
      </c>
      <c r="H643" s="6" t="e">
        <f t="shared" si="28"/>
        <v>#DIV/0!</v>
      </c>
      <c r="I643" s="6"/>
      <c r="J643" s="6"/>
      <c r="K643" s="6"/>
      <c r="L643" s="6"/>
      <c r="Q643" s="2">
        <v>0</v>
      </c>
      <c r="R643" s="2">
        <v>0</v>
      </c>
      <c r="S643" s="2">
        <v>0</v>
      </c>
      <c r="T643" s="2">
        <v>7</v>
      </c>
      <c r="U643" s="2">
        <v>7</v>
      </c>
      <c r="V643" s="2">
        <v>0</v>
      </c>
    </row>
    <row r="644" spans="1:22" ht="15" hidden="1">
      <c r="A644" s="3">
        <v>90209</v>
      </c>
      <c r="B644" s="3"/>
      <c r="C644" s="5" t="s">
        <v>61</v>
      </c>
      <c r="D644" s="6">
        <v>29697</v>
      </c>
      <c r="E644" s="6"/>
      <c r="F644" s="6">
        <v>6562.91</v>
      </c>
      <c r="G644" s="6">
        <f t="shared" si="27"/>
        <v>22.099572347375155</v>
      </c>
      <c r="H644" s="6" t="e">
        <f t="shared" si="28"/>
        <v>#DIV/0!</v>
      </c>
      <c r="I644" s="6"/>
      <c r="J644" s="6"/>
      <c r="K644" s="6"/>
      <c r="L644" s="6"/>
      <c r="Q644" s="2">
        <v>0</v>
      </c>
      <c r="R644" s="2">
        <v>0</v>
      </c>
      <c r="S644" s="2">
        <v>0</v>
      </c>
      <c r="T644" s="2">
        <v>29697</v>
      </c>
      <c r="U644" s="2">
        <v>29697</v>
      </c>
      <c r="V644" s="2">
        <v>6562.91</v>
      </c>
    </row>
    <row r="645" spans="1:22" ht="15" hidden="1">
      <c r="A645" s="3">
        <v>90209</v>
      </c>
      <c r="B645" s="3"/>
      <c r="C645" s="5" t="s">
        <v>63</v>
      </c>
      <c r="D645" s="6">
        <v>29697</v>
      </c>
      <c r="E645" s="6"/>
      <c r="F645" s="6">
        <v>6562.91</v>
      </c>
      <c r="G645" s="6">
        <f t="shared" si="27"/>
        <v>22.099572347375155</v>
      </c>
      <c r="H645" s="6" t="e">
        <f t="shared" si="28"/>
        <v>#DIV/0!</v>
      </c>
      <c r="I645" s="6"/>
      <c r="J645" s="6"/>
      <c r="K645" s="6"/>
      <c r="L645" s="6"/>
      <c r="Q645" s="2">
        <v>0</v>
      </c>
      <c r="R645" s="2">
        <v>0</v>
      </c>
      <c r="S645" s="2">
        <v>0</v>
      </c>
      <c r="T645" s="2">
        <v>29697</v>
      </c>
      <c r="U645" s="2">
        <v>29697</v>
      </c>
      <c r="V645" s="2">
        <v>6562.91</v>
      </c>
    </row>
    <row r="646" spans="1:22" ht="15" hidden="1">
      <c r="A646" s="3">
        <v>90209</v>
      </c>
      <c r="B646" s="3"/>
      <c r="C646" s="5" t="s">
        <v>65</v>
      </c>
      <c r="D646" s="6">
        <v>29697</v>
      </c>
      <c r="E646" s="6"/>
      <c r="F646" s="6">
        <v>6562.91</v>
      </c>
      <c r="G646" s="6">
        <f t="shared" si="27"/>
        <v>22.099572347375155</v>
      </c>
      <c r="H646" s="6" t="e">
        <f t="shared" si="28"/>
        <v>#DIV/0!</v>
      </c>
      <c r="I646" s="6"/>
      <c r="J646" s="6"/>
      <c r="K646" s="6"/>
      <c r="L646" s="6"/>
      <c r="Q646" s="2">
        <v>0</v>
      </c>
      <c r="R646" s="2">
        <v>0</v>
      </c>
      <c r="S646" s="2">
        <v>0</v>
      </c>
      <c r="T646" s="2">
        <v>29697</v>
      </c>
      <c r="U646" s="2">
        <v>29697</v>
      </c>
      <c r="V646" s="2">
        <v>6562.91</v>
      </c>
    </row>
    <row r="647" spans="1:22" ht="30">
      <c r="A647" s="3">
        <v>90214</v>
      </c>
      <c r="B647" s="3"/>
      <c r="C647" s="5" t="s">
        <v>108</v>
      </c>
      <c r="D647" s="6">
        <v>5050501</v>
      </c>
      <c r="E647" s="6">
        <v>1736163.7</v>
      </c>
      <c r="F647" s="6">
        <v>1736163.4</v>
      </c>
      <c r="G647" s="6">
        <f aca="true" t="shared" si="30" ref="G647:G710">F647/D647*100</f>
        <v>34.37606288960244</v>
      </c>
      <c r="H647" s="6">
        <f aca="true" t="shared" si="31" ref="H647:H710">F647/E647*100</f>
        <v>99.99998272052342</v>
      </c>
      <c r="I647" s="6"/>
      <c r="J647" s="6"/>
      <c r="K647" s="6"/>
      <c r="L647" s="6"/>
      <c r="Q647" s="2">
        <v>0</v>
      </c>
      <c r="R647" s="2">
        <v>0</v>
      </c>
      <c r="S647" s="2">
        <v>0</v>
      </c>
      <c r="T647" s="2">
        <v>5050501</v>
      </c>
      <c r="U647" s="2">
        <v>5050501</v>
      </c>
      <c r="V647" s="2">
        <v>1736163.4</v>
      </c>
    </row>
    <row r="648" spans="1:22" ht="15" hidden="1">
      <c r="A648" s="3">
        <v>90214</v>
      </c>
      <c r="B648" s="3"/>
      <c r="C648" s="5" t="s">
        <v>3</v>
      </c>
      <c r="D648" s="6">
        <v>5050501</v>
      </c>
      <c r="E648" s="6"/>
      <c r="F648" s="6">
        <v>1736163.4</v>
      </c>
      <c r="G648" s="6">
        <f t="shared" si="30"/>
        <v>34.37606288960244</v>
      </c>
      <c r="H648" s="6" t="e">
        <f t="shared" si="31"/>
        <v>#DIV/0!</v>
      </c>
      <c r="I648" s="6"/>
      <c r="J648" s="6"/>
      <c r="K648" s="6"/>
      <c r="L648" s="6"/>
      <c r="Q648" s="2">
        <v>0</v>
      </c>
      <c r="R648" s="2">
        <v>0</v>
      </c>
      <c r="S648" s="2">
        <v>0</v>
      </c>
      <c r="T648" s="2">
        <v>5050501</v>
      </c>
      <c r="U648" s="2">
        <v>5050501</v>
      </c>
      <c r="V648" s="2">
        <v>1736163.4</v>
      </c>
    </row>
    <row r="649" spans="1:22" ht="15" hidden="1">
      <c r="A649" s="3">
        <v>90214</v>
      </c>
      <c r="B649" s="3"/>
      <c r="C649" s="5" t="s">
        <v>61</v>
      </c>
      <c r="D649" s="6">
        <v>5050501</v>
      </c>
      <c r="E649" s="6"/>
      <c r="F649" s="6">
        <v>1736163.4</v>
      </c>
      <c r="G649" s="6">
        <f t="shared" si="30"/>
        <v>34.37606288960244</v>
      </c>
      <c r="H649" s="6" t="e">
        <f t="shared" si="31"/>
        <v>#DIV/0!</v>
      </c>
      <c r="I649" s="6"/>
      <c r="J649" s="6"/>
      <c r="K649" s="6"/>
      <c r="L649" s="6"/>
      <c r="Q649" s="2">
        <v>0</v>
      </c>
      <c r="R649" s="2">
        <v>0</v>
      </c>
      <c r="S649" s="2">
        <v>0</v>
      </c>
      <c r="T649" s="2">
        <v>5050501</v>
      </c>
      <c r="U649" s="2">
        <v>5050501</v>
      </c>
      <c r="V649" s="2">
        <v>1736163.4</v>
      </c>
    </row>
    <row r="650" spans="1:22" ht="15" hidden="1">
      <c r="A650" s="3">
        <v>90214</v>
      </c>
      <c r="B650" s="3"/>
      <c r="C650" s="5" t="s">
        <v>63</v>
      </c>
      <c r="D650" s="6">
        <v>5050501</v>
      </c>
      <c r="E650" s="6"/>
      <c r="F650" s="6">
        <v>1736163.4</v>
      </c>
      <c r="G650" s="6">
        <f t="shared" si="30"/>
        <v>34.37606288960244</v>
      </c>
      <c r="H650" s="6" t="e">
        <f t="shared" si="31"/>
        <v>#DIV/0!</v>
      </c>
      <c r="I650" s="6"/>
      <c r="J650" s="6"/>
      <c r="K650" s="6"/>
      <c r="L650" s="6"/>
      <c r="Q650" s="2">
        <v>0</v>
      </c>
      <c r="R650" s="2">
        <v>0</v>
      </c>
      <c r="S650" s="2">
        <v>0</v>
      </c>
      <c r="T650" s="2">
        <v>5050501</v>
      </c>
      <c r="U650" s="2">
        <v>5050501</v>
      </c>
      <c r="V650" s="2">
        <v>1736163.4</v>
      </c>
    </row>
    <row r="651" spans="1:22" ht="15" hidden="1">
      <c r="A651" s="3">
        <v>90214</v>
      </c>
      <c r="B651" s="3"/>
      <c r="C651" s="5" t="s">
        <v>65</v>
      </c>
      <c r="D651" s="6">
        <v>5050501</v>
      </c>
      <c r="E651" s="6"/>
      <c r="F651" s="6">
        <v>1736163.4</v>
      </c>
      <c r="G651" s="6">
        <f t="shared" si="30"/>
        <v>34.37606288960244</v>
      </c>
      <c r="H651" s="6" t="e">
        <f t="shared" si="31"/>
        <v>#DIV/0!</v>
      </c>
      <c r="I651" s="6"/>
      <c r="J651" s="6"/>
      <c r="K651" s="6"/>
      <c r="L651" s="6"/>
      <c r="Q651" s="2">
        <v>0</v>
      </c>
      <c r="R651" s="2">
        <v>0</v>
      </c>
      <c r="S651" s="2">
        <v>0</v>
      </c>
      <c r="T651" s="2">
        <v>5050501</v>
      </c>
      <c r="U651" s="2">
        <v>5050501</v>
      </c>
      <c r="V651" s="2">
        <v>1736163.4</v>
      </c>
    </row>
    <row r="652" spans="1:22" ht="21" customHeight="1">
      <c r="A652" s="3">
        <v>90302</v>
      </c>
      <c r="B652" s="3"/>
      <c r="C652" s="5" t="s">
        <v>109</v>
      </c>
      <c r="D652" s="6">
        <v>2790569</v>
      </c>
      <c r="E652" s="6">
        <v>595225.67</v>
      </c>
      <c r="F652" s="6">
        <v>542757.99</v>
      </c>
      <c r="G652" s="6">
        <f t="shared" si="30"/>
        <v>19.44972476939291</v>
      </c>
      <c r="H652" s="6">
        <f t="shared" si="31"/>
        <v>91.18524575729403</v>
      </c>
      <c r="I652" s="6"/>
      <c r="J652" s="6"/>
      <c r="K652" s="6"/>
      <c r="L652" s="6"/>
      <c r="Q652" s="2">
        <v>0</v>
      </c>
      <c r="R652" s="2">
        <v>0</v>
      </c>
      <c r="S652" s="2">
        <v>0</v>
      </c>
      <c r="T652" s="2">
        <v>2790569</v>
      </c>
      <c r="U652" s="2">
        <v>2790569</v>
      </c>
      <c r="V652" s="2">
        <v>542757.99</v>
      </c>
    </row>
    <row r="653" spans="1:22" ht="15" hidden="1">
      <c r="A653" s="3">
        <v>90302</v>
      </c>
      <c r="B653" s="3"/>
      <c r="C653" s="5" t="s">
        <v>3</v>
      </c>
      <c r="D653" s="6">
        <v>2790569</v>
      </c>
      <c r="E653" s="6"/>
      <c r="F653" s="6">
        <v>542757.99</v>
      </c>
      <c r="G653" s="6">
        <f t="shared" si="30"/>
        <v>19.44972476939291</v>
      </c>
      <c r="H653" s="6" t="e">
        <f t="shared" si="31"/>
        <v>#DIV/0!</v>
      </c>
      <c r="I653" s="6"/>
      <c r="J653" s="6"/>
      <c r="K653" s="6"/>
      <c r="L653" s="6"/>
      <c r="Q653" s="2">
        <v>0</v>
      </c>
      <c r="R653" s="2">
        <v>0</v>
      </c>
      <c r="S653" s="2">
        <v>0</v>
      </c>
      <c r="T653" s="2">
        <v>2790569</v>
      </c>
      <c r="U653" s="2">
        <v>2790569</v>
      </c>
      <c r="V653" s="2">
        <v>542757.99</v>
      </c>
    </row>
    <row r="654" spans="1:22" ht="15" hidden="1">
      <c r="A654" s="3">
        <v>90302</v>
      </c>
      <c r="B654" s="3"/>
      <c r="C654" s="5" t="s">
        <v>61</v>
      </c>
      <c r="D654" s="6">
        <v>2790569</v>
      </c>
      <c r="E654" s="6"/>
      <c r="F654" s="6">
        <v>542757.99</v>
      </c>
      <c r="G654" s="6">
        <f t="shared" si="30"/>
        <v>19.44972476939291</v>
      </c>
      <c r="H654" s="6" t="e">
        <f t="shared" si="31"/>
        <v>#DIV/0!</v>
      </c>
      <c r="I654" s="6"/>
      <c r="J654" s="6"/>
      <c r="K654" s="6"/>
      <c r="L654" s="6"/>
      <c r="Q654" s="2">
        <v>0</v>
      </c>
      <c r="R654" s="2">
        <v>0</v>
      </c>
      <c r="S654" s="2">
        <v>0</v>
      </c>
      <c r="T654" s="2">
        <v>2790569</v>
      </c>
      <c r="U654" s="2">
        <v>2790569</v>
      </c>
      <c r="V654" s="2">
        <v>542757.99</v>
      </c>
    </row>
    <row r="655" spans="1:22" ht="15" hidden="1">
      <c r="A655" s="3">
        <v>90302</v>
      </c>
      <c r="B655" s="3"/>
      <c r="C655" s="5" t="s">
        <v>63</v>
      </c>
      <c r="D655" s="6">
        <v>2790569</v>
      </c>
      <c r="E655" s="6"/>
      <c r="F655" s="6">
        <v>542757.99</v>
      </c>
      <c r="G655" s="6">
        <f t="shared" si="30"/>
        <v>19.44972476939291</v>
      </c>
      <c r="H655" s="6" t="e">
        <f t="shared" si="31"/>
        <v>#DIV/0!</v>
      </c>
      <c r="I655" s="6"/>
      <c r="J655" s="6"/>
      <c r="K655" s="6"/>
      <c r="L655" s="6"/>
      <c r="Q655" s="2">
        <v>0</v>
      </c>
      <c r="R655" s="2">
        <v>0</v>
      </c>
      <c r="S655" s="2">
        <v>0</v>
      </c>
      <c r="T655" s="2">
        <v>2790569</v>
      </c>
      <c r="U655" s="2">
        <v>2790569</v>
      </c>
      <c r="V655" s="2">
        <v>542757.99</v>
      </c>
    </row>
    <row r="656" spans="1:22" ht="15" hidden="1">
      <c r="A656" s="3">
        <v>90302</v>
      </c>
      <c r="B656" s="3"/>
      <c r="C656" s="5" t="s">
        <v>65</v>
      </c>
      <c r="D656" s="6">
        <v>2790569</v>
      </c>
      <c r="E656" s="6"/>
      <c r="F656" s="6">
        <v>542757.99</v>
      </c>
      <c r="G656" s="6">
        <f t="shared" si="30"/>
        <v>19.44972476939291</v>
      </c>
      <c r="H656" s="6" t="e">
        <f t="shared" si="31"/>
        <v>#DIV/0!</v>
      </c>
      <c r="I656" s="6"/>
      <c r="J656" s="6"/>
      <c r="K656" s="6"/>
      <c r="L656" s="6"/>
      <c r="Q656" s="2">
        <v>0</v>
      </c>
      <c r="R656" s="2">
        <v>0</v>
      </c>
      <c r="S656" s="2">
        <v>0</v>
      </c>
      <c r="T656" s="2">
        <v>2790569</v>
      </c>
      <c r="U656" s="2">
        <v>2790569</v>
      </c>
      <c r="V656" s="2">
        <v>542757.99</v>
      </c>
    </row>
    <row r="657" spans="1:22" ht="30">
      <c r="A657" s="3">
        <v>90303</v>
      </c>
      <c r="B657" s="3"/>
      <c r="C657" s="5" t="s">
        <v>110</v>
      </c>
      <c r="D657" s="6">
        <v>33996684</v>
      </c>
      <c r="E657" s="6">
        <v>8237195.94</v>
      </c>
      <c r="F657" s="6">
        <v>8125995.53</v>
      </c>
      <c r="G657" s="6">
        <f t="shared" si="30"/>
        <v>23.902318031958647</v>
      </c>
      <c r="H657" s="6">
        <f t="shared" si="31"/>
        <v>98.65002106529955</v>
      </c>
      <c r="I657" s="6"/>
      <c r="J657" s="6"/>
      <c r="K657" s="6"/>
      <c r="L657" s="6"/>
      <c r="Q657" s="2">
        <v>0</v>
      </c>
      <c r="R657" s="2">
        <v>0</v>
      </c>
      <c r="S657" s="2">
        <v>0</v>
      </c>
      <c r="T657" s="2">
        <v>33996684</v>
      </c>
      <c r="U657" s="2">
        <v>33996684</v>
      </c>
      <c r="V657" s="2">
        <v>8125995.53</v>
      </c>
    </row>
    <row r="658" spans="1:22" ht="15" hidden="1">
      <c r="A658" s="3">
        <v>90303</v>
      </c>
      <c r="B658" s="3"/>
      <c r="C658" s="5" t="s">
        <v>3</v>
      </c>
      <c r="D658" s="6">
        <v>33996684</v>
      </c>
      <c r="E658" s="6"/>
      <c r="F658" s="6">
        <v>8125995.53</v>
      </c>
      <c r="G658" s="6">
        <f t="shared" si="30"/>
        <v>23.902318031958647</v>
      </c>
      <c r="H658" s="6" t="e">
        <f t="shared" si="31"/>
        <v>#DIV/0!</v>
      </c>
      <c r="I658" s="6"/>
      <c r="J658" s="6"/>
      <c r="K658" s="6"/>
      <c r="L658" s="6"/>
      <c r="Q658" s="2">
        <v>0</v>
      </c>
      <c r="R658" s="2">
        <v>0</v>
      </c>
      <c r="S658" s="2">
        <v>0</v>
      </c>
      <c r="T658" s="2">
        <v>33996684</v>
      </c>
      <c r="U658" s="2">
        <v>33996684</v>
      </c>
      <c r="V658" s="2">
        <v>8125995.53</v>
      </c>
    </row>
    <row r="659" spans="1:22" ht="15" hidden="1">
      <c r="A659" s="3">
        <v>90303</v>
      </c>
      <c r="B659" s="3"/>
      <c r="C659" s="5" t="s">
        <v>61</v>
      </c>
      <c r="D659" s="6">
        <v>33996684</v>
      </c>
      <c r="E659" s="6"/>
      <c r="F659" s="6">
        <v>8125995.53</v>
      </c>
      <c r="G659" s="6">
        <f t="shared" si="30"/>
        <v>23.902318031958647</v>
      </c>
      <c r="H659" s="6" t="e">
        <f t="shared" si="31"/>
        <v>#DIV/0!</v>
      </c>
      <c r="I659" s="6"/>
      <c r="J659" s="6"/>
      <c r="K659" s="6"/>
      <c r="L659" s="6"/>
      <c r="Q659" s="2">
        <v>0</v>
      </c>
      <c r="R659" s="2">
        <v>0</v>
      </c>
      <c r="S659" s="2">
        <v>0</v>
      </c>
      <c r="T659" s="2">
        <v>33996684</v>
      </c>
      <c r="U659" s="2">
        <v>33996684</v>
      </c>
      <c r="V659" s="2">
        <v>8125995.53</v>
      </c>
    </row>
    <row r="660" spans="1:22" ht="15" hidden="1">
      <c r="A660" s="3">
        <v>90303</v>
      </c>
      <c r="B660" s="3"/>
      <c r="C660" s="5" t="s">
        <v>63</v>
      </c>
      <c r="D660" s="6">
        <v>33996684</v>
      </c>
      <c r="E660" s="6"/>
      <c r="F660" s="6">
        <v>8125995.53</v>
      </c>
      <c r="G660" s="6">
        <f t="shared" si="30"/>
        <v>23.902318031958647</v>
      </c>
      <c r="H660" s="6" t="e">
        <f t="shared" si="31"/>
        <v>#DIV/0!</v>
      </c>
      <c r="I660" s="6"/>
      <c r="J660" s="6"/>
      <c r="K660" s="6"/>
      <c r="L660" s="6"/>
      <c r="Q660" s="2">
        <v>0</v>
      </c>
      <c r="R660" s="2">
        <v>0</v>
      </c>
      <c r="S660" s="2">
        <v>0</v>
      </c>
      <c r="T660" s="2">
        <v>33996684</v>
      </c>
      <c r="U660" s="2">
        <v>33996684</v>
      </c>
      <c r="V660" s="2">
        <v>8125995.53</v>
      </c>
    </row>
    <row r="661" spans="1:22" ht="15" hidden="1">
      <c r="A661" s="3">
        <v>90303</v>
      </c>
      <c r="B661" s="3"/>
      <c r="C661" s="5" t="s">
        <v>65</v>
      </c>
      <c r="D661" s="6">
        <v>33996684</v>
      </c>
      <c r="E661" s="6"/>
      <c r="F661" s="6">
        <v>8125995.53</v>
      </c>
      <c r="G661" s="6">
        <f t="shared" si="30"/>
        <v>23.902318031958647</v>
      </c>
      <c r="H661" s="6" t="e">
        <f t="shared" si="31"/>
        <v>#DIV/0!</v>
      </c>
      <c r="I661" s="6"/>
      <c r="J661" s="6"/>
      <c r="K661" s="6"/>
      <c r="L661" s="6"/>
      <c r="Q661" s="2">
        <v>0</v>
      </c>
      <c r="R661" s="2">
        <v>0</v>
      </c>
      <c r="S661" s="2">
        <v>0</v>
      </c>
      <c r="T661" s="2">
        <v>33996684</v>
      </c>
      <c r="U661" s="2">
        <v>33996684</v>
      </c>
      <c r="V661" s="2">
        <v>8125995.53</v>
      </c>
    </row>
    <row r="662" spans="1:22" ht="30">
      <c r="A662" s="3">
        <v>90304</v>
      </c>
      <c r="B662" s="3"/>
      <c r="C662" s="5" t="s">
        <v>111</v>
      </c>
      <c r="D662" s="6">
        <v>116188316</v>
      </c>
      <c r="E662" s="6">
        <v>28482412.58</v>
      </c>
      <c r="F662" s="6">
        <v>27268558.72</v>
      </c>
      <c r="G662" s="6">
        <f t="shared" si="30"/>
        <v>23.469277857508494</v>
      </c>
      <c r="H662" s="6">
        <f t="shared" si="31"/>
        <v>95.73823370267324</v>
      </c>
      <c r="I662" s="6"/>
      <c r="J662" s="6"/>
      <c r="K662" s="6"/>
      <c r="L662" s="6"/>
      <c r="Q662" s="2">
        <v>0</v>
      </c>
      <c r="R662" s="2">
        <v>0</v>
      </c>
      <c r="S662" s="2">
        <v>0</v>
      </c>
      <c r="T662" s="2">
        <v>116188316</v>
      </c>
      <c r="U662" s="2">
        <v>116188316</v>
      </c>
      <c r="V662" s="2">
        <v>27268558.72</v>
      </c>
    </row>
    <row r="663" spans="1:22" ht="15" hidden="1">
      <c r="A663" s="3">
        <v>90304</v>
      </c>
      <c r="B663" s="3"/>
      <c r="C663" s="5" t="s">
        <v>3</v>
      </c>
      <c r="D663" s="6">
        <v>116188316</v>
      </c>
      <c r="E663" s="6"/>
      <c r="F663" s="6">
        <v>27268558.72</v>
      </c>
      <c r="G663" s="6">
        <f t="shared" si="30"/>
        <v>23.469277857508494</v>
      </c>
      <c r="H663" s="6" t="e">
        <f t="shared" si="31"/>
        <v>#DIV/0!</v>
      </c>
      <c r="I663" s="6"/>
      <c r="J663" s="6"/>
      <c r="K663" s="6"/>
      <c r="L663" s="6"/>
      <c r="Q663" s="2">
        <v>0</v>
      </c>
      <c r="R663" s="2">
        <v>0</v>
      </c>
      <c r="S663" s="2">
        <v>0</v>
      </c>
      <c r="T663" s="2">
        <v>116188316</v>
      </c>
      <c r="U663" s="2">
        <v>116188316</v>
      </c>
      <c r="V663" s="2">
        <v>27268558.72</v>
      </c>
    </row>
    <row r="664" spans="1:22" ht="15" hidden="1">
      <c r="A664" s="3">
        <v>90304</v>
      </c>
      <c r="B664" s="3"/>
      <c r="C664" s="5" t="s">
        <v>61</v>
      </c>
      <c r="D664" s="6">
        <v>116188316</v>
      </c>
      <c r="E664" s="6"/>
      <c r="F664" s="6">
        <v>27268558.72</v>
      </c>
      <c r="G664" s="6">
        <f t="shared" si="30"/>
        <v>23.469277857508494</v>
      </c>
      <c r="H664" s="6" t="e">
        <f t="shared" si="31"/>
        <v>#DIV/0!</v>
      </c>
      <c r="I664" s="6"/>
      <c r="J664" s="6"/>
      <c r="K664" s="6"/>
      <c r="L664" s="6"/>
      <c r="Q664" s="2">
        <v>0</v>
      </c>
      <c r="R664" s="2">
        <v>0</v>
      </c>
      <c r="S664" s="2">
        <v>0</v>
      </c>
      <c r="T664" s="2">
        <v>116188316</v>
      </c>
      <c r="U664" s="2">
        <v>116188316</v>
      </c>
      <c r="V664" s="2">
        <v>27268558.72</v>
      </c>
    </row>
    <row r="665" spans="1:22" ht="15" hidden="1">
      <c r="A665" s="3">
        <v>90304</v>
      </c>
      <c r="B665" s="3"/>
      <c r="C665" s="5" t="s">
        <v>63</v>
      </c>
      <c r="D665" s="6">
        <v>116188316</v>
      </c>
      <c r="E665" s="6"/>
      <c r="F665" s="6">
        <v>27268558.72</v>
      </c>
      <c r="G665" s="6">
        <f t="shared" si="30"/>
        <v>23.469277857508494</v>
      </c>
      <c r="H665" s="6" t="e">
        <f t="shared" si="31"/>
        <v>#DIV/0!</v>
      </c>
      <c r="I665" s="6"/>
      <c r="J665" s="6"/>
      <c r="K665" s="6"/>
      <c r="L665" s="6"/>
      <c r="Q665" s="2">
        <v>0</v>
      </c>
      <c r="R665" s="2">
        <v>0</v>
      </c>
      <c r="S665" s="2">
        <v>0</v>
      </c>
      <c r="T665" s="2">
        <v>116188316</v>
      </c>
      <c r="U665" s="2">
        <v>116188316</v>
      </c>
      <c r="V665" s="2">
        <v>27268558.72</v>
      </c>
    </row>
    <row r="666" spans="1:22" ht="15" hidden="1">
      <c r="A666" s="3">
        <v>90304</v>
      </c>
      <c r="B666" s="3"/>
      <c r="C666" s="5" t="s">
        <v>65</v>
      </c>
      <c r="D666" s="6">
        <v>116188316</v>
      </c>
      <c r="E666" s="6"/>
      <c r="F666" s="6">
        <v>27268558.72</v>
      </c>
      <c r="G666" s="6">
        <f t="shared" si="30"/>
        <v>23.469277857508494</v>
      </c>
      <c r="H666" s="6" t="e">
        <f t="shared" si="31"/>
        <v>#DIV/0!</v>
      </c>
      <c r="I666" s="6"/>
      <c r="J666" s="6"/>
      <c r="K666" s="6"/>
      <c r="L666" s="6"/>
      <c r="Q666" s="2">
        <v>0</v>
      </c>
      <c r="R666" s="2">
        <v>0</v>
      </c>
      <c r="S666" s="2">
        <v>0</v>
      </c>
      <c r="T666" s="2">
        <v>116188316</v>
      </c>
      <c r="U666" s="2">
        <v>116188316</v>
      </c>
      <c r="V666" s="2">
        <v>27268558.72</v>
      </c>
    </row>
    <row r="667" spans="1:22" ht="30">
      <c r="A667" s="3">
        <v>90305</v>
      </c>
      <c r="B667" s="3"/>
      <c r="C667" s="5" t="s">
        <v>112</v>
      </c>
      <c r="D667" s="6">
        <v>10365982</v>
      </c>
      <c r="E667" s="6">
        <v>2236637.62</v>
      </c>
      <c r="F667" s="6">
        <v>2229647.04</v>
      </c>
      <c r="G667" s="6">
        <f t="shared" si="30"/>
        <v>21.509269840522588</v>
      </c>
      <c r="H667" s="6">
        <f t="shared" si="31"/>
        <v>99.68745138070243</v>
      </c>
      <c r="I667" s="6"/>
      <c r="J667" s="6"/>
      <c r="K667" s="6"/>
      <c r="L667" s="6"/>
      <c r="Q667" s="2">
        <v>0</v>
      </c>
      <c r="R667" s="2">
        <v>0</v>
      </c>
      <c r="S667" s="2">
        <v>0</v>
      </c>
      <c r="T667" s="2">
        <v>10365982</v>
      </c>
      <c r="U667" s="2">
        <v>10365982</v>
      </c>
      <c r="V667" s="2">
        <v>2229647.04</v>
      </c>
    </row>
    <row r="668" spans="1:22" ht="15" hidden="1">
      <c r="A668" s="3">
        <v>90305</v>
      </c>
      <c r="B668" s="3"/>
      <c r="C668" s="5" t="s">
        <v>3</v>
      </c>
      <c r="D668" s="6">
        <v>10365982</v>
      </c>
      <c r="E668" s="6"/>
      <c r="F668" s="6">
        <v>2229647.04</v>
      </c>
      <c r="G668" s="6">
        <f t="shared" si="30"/>
        <v>21.509269840522588</v>
      </c>
      <c r="H668" s="6" t="e">
        <f t="shared" si="31"/>
        <v>#DIV/0!</v>
      </c>
      <c r="I668" s="6"/>
      <c r="J668" s="6"/>
      <c r="K668" s="6"/>
      <c r="L668" s="6"/>
      <c r="Q668" s="2">
        <v>0</v>
      </c>
      <c r="R668" s="2">
        <v>0</v>
      </c>
      <c r="S668" s="2">
        <v>0</v>
      </c>
      <c r="T668" s="2">
        <v>10365982</v>
      </c>
      <c r="U668" s="2">
        <v>10365982</v>
      </c>
      <c r="V668" s="2">
        <v>2229647.04</v>
      </c>
    </row>
    <row r="669" spans="1:22" ht="15" hidden="1">
      <c r="A669" s="3">
        <v>90305</v>
      </c>
      <c r="B669" s="3"/>
      <c r="C669" s="5" t="s">
        <v>61</v>
      </c>
      <c r="D669" s="6">
        <v>10365982</v>
      </c>
      <c r="E669" s="6"/>
      <c r="F669" s="6">
        <v>2229647.04</v>
      </c>
      <c r="G669" s="6">
        <f t="shared" si="30"/>
        <v>21.509269840522588</v>
      </c>
      <c r="H669" s="6" t="e">
        <f t="shared" si="31"/>
        <v>#DIV/0!</v>
      </c>
      <c r="I669" s="6"/>
      <c r="J669" s="6"/>
      <c r="K669" s="6"/>
      <c r="L669" s="6"/>
      <c r="Q669" s="2">
        <v>0</v>
      </c>
      <c r="R669" s="2">
        <v>0</v>
      </c>
      <c r="S669" s="2">
        <v>0</v>
      </c>
      <c r="T669" s="2">
        <v>10365982</v>
      </c>
      <c r="U669" s="2">
        <v>10365982</v>
      </c>
      <c r="V669" s="2">
        <v>2229647.04</v>
      </c>
    </row>
    <row r="670" spans="1:22" ht="15" hidden="1">
      <c r="A670" s="3">
        <v>90305</v>
      </c>
      <c r="B670" s="3"/>
      <c r="C670" s="5" t="s">
        <v>63</v>
      </c>
      <c r="D670" s="6">
        <v>10365982</v>
      </c>
      <c r="E670" s="6"/>
      <c r="F670" s="6">
        <v>2229647.04</v>
      </c>
      <c r="G670" s="6">
        <f t="shared" si="30"/>
        <v>21.509269840522588</v>
      </c>
      <c r="H670" s="6" t="e">
        <f t="shared" si="31"/>
        <v>#DIV/0!</v>
      </c>
      <c r="I670" s="6"/>
      <c r="J670" s="6"/>
      <c r="K670" s="6"/>
      <c r="L670" s="6"/>
      <c r="Q670" s="2">
        <v>0</v>
      </c>
      <c r="R670" s="2">
        <v>0</v>
      </c>
      <c r="S670" s="2">
        <v>0</v>
      </c>
      <c r="T670" s="2">
        <v>10365982</v>
      </c>
      <c r="U670" s="2">
        <v>10365982</v>
      </c>
      <c r="V670" s="2">
        <v>2229647.04</v>
      </c>
    </row>
    <row r="671" spans="1:22" ht="15" hidden="1">
      <c r="A671" s="3">
        <v>90305</v>
      </c>
      <c r="B671" s="3"/>
      <c r="C671" s="5" t="s">
        <v>65</v>
      </c>
      <c r="D671" s="6">
        <v>10365982</v>
      </c>
      <c r="E671" s="6"/>
      <c r="F671" s="6">
        <v>2229647.04</v>
      </c>
      <c r="G671" s="6">
        <f t="shared" si="30"/>
        <v>21.509269840522588</v>
      </c>
      <c r="H671" s="6" t="e">
        <f t="shared" si="31"/>
        <v>#DIV/0!</v>
      </c>
      <c r="I671" s="6"/>
      <c r="J671" s="6"/>
      <c r="K671" s="6"/>
      <c r="L671" s="6"/>
      <c r="Q671" s="2">
        <v>0</v>
      </c>
      <c r="R671" s="2">
        <v>0</v>
      </c>
      <c r="S671" s="2">
        <v>0</v>
      </c>
      <c r="T671" s="2">
        <v>10365982</v>
      </c>
      <c r="U671" s="2">
        <v>10365982</v>
      </c>
      <c r="V671" s="2">
        <v>2229647.04</v>
      </c>
    </row>
    <row r="672" spans="1:22" ht="15">
      <c r="A672" s="3">
        <v>90306</v>
      </c>
      <c r="B672" s="3"/>
      <c r="C672" s="5" t="s">
        <v>113</v>
      </c>
      <c r="D672" s="6">
        <v>28325775</v>
      </c>
      <c r="E672" s="6">
        <v>6722504.3</v>
      </c>
      <c r="F672" s="6">
        <v>6508255.17</v>
      </c>
      <c r="G672" s="6">
        <f t="shared" si="30"/>
        <v>22.976441668409777</v>
      </c>
      <c r="H672" s="6">
        <f t="shared" si="31"/>
        <v>96.81295659416685</v>
      </c>
      <c r="I672" s="6"/>
      <c r="J672" s="6"/>
      <c r="K672" s="6"/>
      <c r="L672" s="6"/>
      <c r="Q672" s="2">
        <v>0</v>
      </c>
      <c r="R672" s="2">
        <v>0</v>
      </c>
      <c r="S672" s="2">
        <v>0</v>
      </c>
      <c r="T672" s="2">
        <v>28325775</v>
      </c>
      <c r="U672" s="2">
        <v>28325775</v>
      </c>
      <c r="V672" s="2">
        <v>6508255.17</v>
      </c>
    </row>
    <row r="673" spans="1:22" ht="15" hidden="1">
      <c r="A673" s="3">
        <v>90306</v>
      </c>
      <c r="B673" s="3"/>
      <c r="C673" s="5" t="s">
        <v>3</v>
      </c>
      <c r="D673" s="6">
        <v>28325775</v>
      </c>
      <c r="E673" s="6"/>
      <c r="F673" s="6">
        <v>6508255.17</v>
      </c>
      <c r="G673" s="6">
        <f t="shared" si="30"/>
        <v>22.976441668409777</v>
      </c>
      <c r="H673" s="6" t="e">
        <f t="shared" si="31"/>
        <v>#DIV/0!</v>
      </c>
      <c r="I673" s="6"/>
      <c r="J673" s="6"/>
      <c r="K673" s="6"/>
      <c r="L673" s="6"/>
      <c r="Q673" s="2">
        <v>0</v>
      </c>
      <c r="R673" s="2">
        <v>0</v>
      </c>
      <c r="S673" s="2">
        <v>0</v>
      </c>
      <c r="T673" s="2">
        <v>28325775</v>
      </c>
      <c r="U673" s="2">
        <v>28325775</v>
      </c>
      <c r="V673" s="2">
        <v>6508255.17</v>
      </c>
    </row>
    <row r="674" spans="1:22" ht="15" hidden="1">
      <c r="A674" s="3">
        <v>90306</v>
      </c>
      <c r="B674" s="3"/>
      <c r="C674" s="5" t="s">
        <v>5</v>
      </c>
      <c r="D674" s="6">
        <v>60</v>
      </c>
      <c r="E674" s="6"/>
      <c r="F674" s="6">
        <v>4.98</v>
      </c>
      <c r="G674" s="6">
        <f t="shared" si="30"/>
        <v>8.3</v>
      </c>
      <c r="H674" s="6" t="e">
        <f t="shared" si="31"/>
        <v>#DIV/0!</v>
      </c>
      <c r="I674" s="6"/>
      <c r="J674" s="6"/>
      <c r="K674" s="6"/>
      <c r="L674" s="6"/>
      <c r="Q674" s="2">
        <v>0</v>
      </c>
      <c r="R674" s="2">
        <v>0</v>
      </c>
      <c r="S674" s="2">
        <v>0</v>
      </c>
      <c r="T674" s="2">
        <v>60</v>
      </c>
      <c r="U674" s="2">
        <v>60</v>
      </c>
      <c r="V674" s="2">
        <v>4.98</v>
      </c>
    </row>
    <row r="675" spans="1:22" ht="45" hidden="1">
      <c r="A675" s="3">
        <v>90306</v>
      </c>
      <c r="B675" s="3"/>
      <c r="C675" s="5" t="s">
        <v>13</v>
      </c>
      <c r="D675" s="6">
        <v>60</v>
      </c>
      <c r="E675" s="6"/>
      <c r="F675" s="6">
        <v>4.98</v>
      </c>
      <c r="G675" s="6">
        <f t="shared" si="30"/>
        <v>8.3</v>
      </c>
      <c r="H675" s="6" t="e">
        <f t="shared" si="31"/>
        <v>#DIV/0!</v>
      </c>
      <c r="I675" s="6"/>
      <c r="J675" s="6"/>
      <c r="K675" s="6"/>
      <c r="L675" s="6"/>
      <c r="Q675" s="2">
        <v>0</v>
      </c>
      <c r="R675" s="2">
        <v>0</v>
      </c>
      <c r="S675" s="2">
        <v>0</v>
      </c>
      <c r="T675" s="2">
        <v>60</v>
      </c>
      <c r="U675" s="2">
        <v>60</v>
      </c>
      <c r="V675" s="2">
        <v>4.98</v>
      </c>
    </row>
    <row r="676" spans="1:22" ht="15" hidden="1">
      <c r="A676" s="3">
        <v>90306</v>
      </c>
      <c r="B676" s="3"/>
      <c r="C676" s="5" t="s">
        <v>23</v>
      </c>
      <c r="D676" s="6">
        <v>60</v>
      </c>
      <c r="E676" s="6"/>
      <c r="F676" s="6">
        <v>4.98</v>
      </c>
      <c r="G676" s="6">
        <f t="shared" si="30"/>
        <v>8.3</v>
      </c>
      <c r="H676" s="6" t="e">
        <f t="shared" si="31"/>
        <v>#DIV/0!</v>
      </c>
      <c r="I676" s="6"/>
      <c r="J676" s="6"/>
      <c r="K676" s="6"/>
      <c r="L676" s="6"/>
      <c r="Q676" s="2">
        <v>0</v>
      </c>
      <c r="R676" s="2">
        <v>0</v>
      </c>
      <c r="S676" s="2">
        <v>0</v>
      </c>
      <c r="T676" s="2">
        <v>60</v>
      </c>
      <c r="U676" s="2">
        <v>60</v>
      </c>
      <c r="V676" s="2">
        <v>4.98</v>
      </c>
    </row>
    <row r="677" spans="1:22" ht="15" hidden="1">
      <c r="A677" s="3">
        <v>90306</v>
      </c>
      <c r="B677" s="3"/>
      <c r="C677" s="5" t="s">
        <v>61</v>
      </c>
      <c r="D677" s="6">
        <v>28325715</v>
      </c>
      <c r="E677" s="6"/>
      <c r="F677" s="6">
        <v>6508250.19</v>
      </c>
      <c r="G677" s="6">
        <f t="shared" si="30"/>
        <v>22.976472756292296</v>
      </c>
      <c r="H677" s="6" t="e">
        <f t="shared" si="31"/>
        <v>#DIV/0!</v>
      </c>
      <c r="I677" s="6"/>
      <c r="J677" s="6"/>
      <c r="K677" s="6"/>
      <c r="L677" s="6"/>
      <c r="Q677" s="2">
        <v>0</v>
      </c>
      <c r="R677" s="2">
        <v>0</v>
      </c>
      <c r="S677" s="2">
        <v>0</v>
      </c>
      <c r="T677" s="2">
        <v>28325715</v>
      </c>
      <c r="U677" s="2">
        <v>28325715</v>
      </c>
      <c r="V677" s="2">
        <v>6508250.19</v>
      </c>
    </row>
    <row r="678" spans="1:22" ht="15" hidden="1">
      <c r="A678" s="3">
        <v>90306</v>
      </c>
      <c r="B678" s="3"/>
      <c r="C678" s="5" t="s">
        <v>63</v>
      </c>
      <c r="D678" s="6">
        <v>28325715</v>
      </c>
      <c r="E678" s="6"/>
      <c r="F678" s="6">
        <v>6508250.19</v>
      </c>
      <c r="G678" s="6">
        <f t="shared" si="30"/>
        <v>22.976472756292296</v>
      </c>
      <c r="H678" s="6" t="e">
        <f t="shared" si="31"/>
        <v>#DIV/0!</v>
      </c>
      <c r="I678" s="6"/>
      <c r="J678" s="6"/>
      <c r="K678" s="6"/>
      <c r="L678" s="6"/>
      <c r="Q678" s="2">
        <v>0</v>
      </c>
      <c r="R678" s="2">
        <v>0</v>
      </c>
      <c r="S678" s="2">
        <v>0</v>
      </c>
      <c r="T678" s="2">
        <v>28325715</v>
      </c>
      <c r="U678" s="2">
        <v>28325715</v>
      </c>
      <c r="V678" s="2">
        <v>6508250.19</v>
      </c>
    </row>
    <row r="679" spans="1:22" ht="15" hidden="1">
      <c r="A679" s="3">
        <v>90306</v>
      </c>
      <c r="B679" s="3"/>
      <c r="C679" s="5" t="s">
        <v>65</v>
      </c>
      <c r="D679" s="6">
        <v>28325715</v>
      </c>
      <c r="E679" s="6"/>
      <c r="F679" s="6">
        <v>6508250.19</v>
      </c>
      <c r="G679" s="6">
        <f t="shared" si="30"/>
        <v>22.976472756292296</v>
      </c>
      <c r="H679" s="6" t="e">
        <f t="shared" si="31"/>
        <v>#DIV/0!</v>
      </c>
      <c r="I679" s="6"/>
      <c r="J679" s="6"/>
      <c r="K679" s="6"/>
      <c r="L679" s="6"/>
      <c r="Q679" s="2">
        <v>0</v>
      </c>
      <c r="R679" s="2">
        <v>0</v>
      </c>
      <c r="S679" s="2">
        <v>0</v>
      </c>
      <c r="T679" s="2">
        <v>28325715</v>
      </c>
      <c r="U679" s="2">
        <v>28325715</v>
      </c>
      <c r="V679" s="2">
        <v>6508250.19</v>
      </c>
    </row>
    <row r="680" spans="1:22" ht="15">
      <c r="A680" s="3">
        <v>90307</v>
      </c>
      <c r="B680" s="3"/>
      <c r="C680" s="5" t="s">
        <v>114</v>
      </c>
      <c r="D680" s="6">
        <v>2243537</v>
      </c>
      <c r="E680" s="6">
        <v>612995.46</v>
      </c>
      <c r="F680" s="6">
        <v>573414.85</v>
      </c>
      <c r="G680" s="6">
        <f t="shared" si="30"/>
        <v>25.558519872861467</v>
      </c>
      <c r="H680" s="6">
        <f t="shared" si="31"/>
        <v>93.54308268449493</v>
      </c>
      <c r="I680" s="6"/>
      <c r="J680" s="6"/>
      <c r="K680" s="6"/>
      <c r="L680" s="6"/>
      <c r="Q680" s="2">
        <v>0</v>
      </c>
      <c r="R680" s="2">
        <v>0</v>
      </c>
      <c r="S680" s="2">
        <v>0</v>
      </c>
      <c r="T680" s="2">
        <v>2243537</v>
      </c>
      <c r="U680" s="2">
        <v>2243537</v>
      </c>
      <c r="V680" s="2">
        <v>573414.85</v>
      </c>
    </row>
    <row r="681" spans="1:22" ht="15" hidden="1">
      <c r="A681" s="3">
        <v>90307</v>
      </c>
      <c r="B681" s="3"/>
      <c r="C681" s="5" t="s">
        <v>3</v>
      </c>
      <c r="D681" s="6">
        <v>2243537</v>
      </c>
      <c r="E681" s="6"/>
      <c r="F681" s="6">
        <v>573414.85</v>
      </c>
      <c r="G681" s="6">
        <f t="shared" si="30"/>
        <v>25.558519872861467</v>
      </c>
      <c r="H681" s="6" t="e">
        <f t="shared" si="31"/>
        <v>#DIV/0!</v>
      </c>
      <c r="I681" s="6"/>
      <c r="J681" s="6"/>
      <c r="K681" s="6"/>
      <c r="L681" s="6"/>
      <c r="Q681" s="2">
        <v>0</v>
      </c>
      <c r="R681" s="2">
        <v>0</v>
      </c>
      <c r="S681" s="2">
        <v>0</v>
      </c>
      <c r="T681" s="2">
        <v>2243537</v>
      </c>
      <c r="U681" s="2">
        <v>2243537</v>
      </c>
      <c r="V681" s="2">
        <v>573414.85</v>
      </c>
    </row>
    <row r="682" spans="1:22" ht="15" hidden="1">
      <c r="A682" s="3">
        <v>90307</v>
      </c>
      <c r="B682" s="3"/>
      <c r="C682" s="5" t="s">
        <v>61</v>
      </c>
      <c r="D682" s="6">
        <v>2243537</v>
      </c>
      <c r="E682" s="6"/>
      <c r="F682" s="6">
        <v>573414.85</v>
      </c>
      <c r="G682" s="6">
        <f t="shared" si="30"/>
        <v>25.558519872861467</v>
      </c>
      <c r="H682" s="6" t="e">
        <f t="shared" si="31"/>
        <v>#DIV/0!</v>
      </c>
      <c r="I682" s="6"/>
      <c r="J682" s="6"/>
      <c r="K682" s="6"/>
      <c r="L682" s="6"/>
      <c r="Q682" s="2">
        <v>0</v>
      </c>
      <c r="R682" s="2">
        <v>0</v>
      </c>
      <c r="S682" s="2">
        <v>0</v>
      </c>
      <c r="T682" s="2">
        <v>2243537</v>
      </c>
      <c r="U682" s="2">
        <v>2243537</v>
      </c>
      <c r="V682" s="2">
        <v>573414.85</v>
      </c>
    </row>
    <row r="683" spans="1:22" ht="15" hidden="1">
      <c r="A683" s="3">
        <v>90307</v>
      </c>
      <c r="B683" s="3"/>
      <c r="C683" s="5" t="s">
        <v>63</v>
      </c>
      <c r="D683" s="6">
        <v>2243537</v>
      </c>
      <c r="E683" s="6"/>
      <c r="F683" s="6">
        <v>573414.85</v>
      </c>
      <c r="G683" s="6">
        <f t="shared" si="30"/>
        <v>25.558519872861467</v>
      </c>
      <c r="H683" s="6" t="e">
        <f t="shared" si="31"/>
        <v>#DIV/0!</v>
      </c>
      <c r="I683" s="6"/>
      <c r="J683" s="6"/>
      <c r="K683" s="6"/>
      <c r="L683" s="6"/>
      <c r="Q683" s="2">
        <v>0</v>
      </c>
      <c r="R683" s="2">
        <v>0</v>
      </c>
      <c r="S683" s="2">
        <v>0</v>
      </c>
      <c r="T683" s="2">
        <v>2243537</v>
      </c>
      <c r="U683" s="2">
        <v>2243537</v>
      </c>
      <c r="V683" s="2">
        <v>573414.85</v>
      </c>
    </row>
    <row r="684" spans="1:22" ht="15" hidden="1">
      <c r="A684" s="3">
        <v>90307</v>
      </c>
      <c r="B684" s="3"/>
      <c r="C684" s="5" t="s">
        <v>65</v>
      </c>
      <c r="D684" s="6">
        <v>2243537</v>
      </c>
      <c r="E684" s="6"/>
      <c r="F684" s="6">
        <v>573414.85</v>
      </c>
      <c r="G684" s="6">
        <f t="shared" si="30"/>
        <v>25.558519872861467</v>
      </c>
      <c r="H684" s="6" t="e">
        <f t="shared" si="31"/>
        <v>#DIV/0!</v>
      </c>
      <c r="I684" s="6"/>
      <c r="J684" s="6"/>
      <c r="K684" s="6"/>
      <c r="L684" s="6"/>
      <c r="Q684" s="2">
        <v>0</v>
      </c>
      <c r="R684" s="2">
        <v>0</v>
      </c>
      <c r="S684" s="2">
        <v>0</v>
      </c>
      <c r="T684" s="2">
        <v>2243537</v>
      </c>
      <c r="U684" s="2">
        <v>2243537</v>
      </c>
      <c r="V684" s="2">
        <v>573414.85</v>
      </c>
    </row>
    <row r="685" spans="1:22" ht="15">
      <c r="A685" s="3">
        <v>90308</v>
      </c>
      <c r="B685" s="3"/>
      <c r="C685" s="5" t="s">
        <v>115</v>
      </c>
      <c r="D685" s="6">
        <v>336080</v>
      </c>
      <c r="E685" s="6">
        <v>4800</v>
      </c>
      <c r="F685" s="6">
        <v>0</v>
      </c>
      <c r="G685" s="6">
        <f t="shared" si="30"/>
        <v>0</v>
      </c>
      <c r="H685" s="6">
        <f t="shared" si="31"/>
        <v>0</v>
      </c>
      <c r="I685" s="6"/>
      <c r="J685" s="6"/>
      <c r="K685" s="6"/>
      <c r="L685" s="6"/>
      <c r="Q685" s="2">
        <v>0</v>
      </c>
      <c r="R685" s="2">
        <v>0</v>
      </c>
      <c r="S685" s="2">
        <v>0</v>
      </c>
      <c r="T685" s="2">
        <v>336080</v>
      </c>
      <c r="U685" s="2">
        <v>336080</v>
      </c>
      <c r="V685" s="2">
        <v>0</v>
      </c>
    </row>
    <row r="686" spans="1:22" ht="15" hidden="1">
      <c r="A686" s="3">
        <v>90308</v>
      </c>
      <c r="B686" s="3"/>
      <c r="C686" s="5" t="s">
        <v>3</v>
      </c>
      <c r="D686" s="6">
        <v>336080</v>
      </c>
      <c r="E686" s="6"/>
      <c r="F686" s="6">
        <v>0</v>
      </c>
      <c r="G686" s="6">
        <f t="shared" si="30"/>
        <v>0</v>
      </c>
      <c r="H686" s="6" t="e">
        <f t="shared" si="31"/>
        <v>#DIV/0!</v>
      </c>
      <c r="I686" s="6"/>
      <c r="J686" s="6"/>
      <c r="K686" s="6"/>
      <c r="L686" s="6"/>
      <c r="Q686" s="2">
        <v>0</v>
      </c>
      <c r="R686" s="2">
        <v>0</v>
      </c>
      <c r="S686" s="2">
        <v>0</v>
      </c>
      <c r="T686" s="2">
        <v>336080</v>
      </c>
      <c r="U686" s="2">
        <v>336080</v>
      </c>
      <c r="V686" s="2">
        <v>0</v>
      </c>
    </row>
    <row r="687" spans="1:22" ht="15" hidden="1">
      <c r="A687" s="3">
        <v>90308</v>
      </c>
      <c r="B687" s="3"/>
      <c r="C687" s="5" t="s">
        <v>61</v>
      </c>
      <c r="D687" s="6">
        <v>336080</v>
      </c>
      <c r="E687" s="6"/>
      <c r="F687" s="6">
        <v>0</v>
      </c>
      <c r="G687" s="6">
        <f t="shared" si="30"/>
        <v>0</v>
      </c>
      <c r="H687" s="6" t="e">
        <f t="shared" si="31"/>
        <v>#DIV/0!</v>
      </c>
      <c r="I687" s="6"/>
      <c r="J687" s="6"/>
      <c r="K687" s="6"/>
      <c r="L687" s="6"/>
      <c r="Q687" s="2">
        <v>0</v>
      </c>
      <c r="R687" s="2">
        <v>0</v>
      </c>
      <c r="S687" s="2">
        <v>0</v>
      </c>
      <c r="T687" s="2">
        <v>336080</v>
      </c>
      <c r="U687" s="2">
        <v>336080</v>
      </c>
      <c r="V687" s="2">
        <v>0</v>
      </c>
    </row>
    <row r="688" spans="1:22" ht="15" hidden="1">
      <c r="A688" s="3">
        <v>90308</v>
      </c>
      <c r="B688" s="3"/>
      <c r="C688" s="5" t="s">
        <v>63</v>
      </c>
      <c r="D688" s="6">
        <v>336080</v>
      </c>
      <c r="E688" s="6"/>
      <c r="F688" s="6">
        <v>0</v>
      </c>
      <c r="G688" s="6">
        <f t="shared" si="30"/>
        <v>0</v>
      </c>
      <c r="H688" s="6" t="e">
        <f t="shared" si="31"/>
        <v>#DIV/0!</v>
      </c>
      <c r="I688" s="6"/>
      <c r="J688" s="6"/>
      <c r="K688" s="6"/>
      <c r="L688" s="6"/>
      <c r="Q688" s="2">
        <v>0</v>
      </c>
      <c r="R688" s="2">
        <v>0</v>
      </c>
      <c r="S688" s="2">
        <v>0</v>
      </c>
      <c r="T688" s="2">
        <v>336080</v>
      </c>
      <c r="U688" s="2">
        <v>336080</v>
      </c>
      <c r="V688" s="2">
        <v>0</v>
      </c>
    </row>
    <row r="689" spans="1:22" ht="15" hidden="1">
      <c r="A689" s="3">
        <v>90308</v>
      </c>
      <c r="B689" s="3"/>
      <c r="C689" s="5" t="s">
        <v>65</v>
      </c>
      <c r="D689" s="6">
        <v>336080</v>
      </c>
      <c r="E689" s="6"/>
      <c r="F689" s="6">
        <v>0</v>
      </c>
      <c r="G689" s="6">
        <f t="shared" si="30"/>
        <v>0</v>
      </c>
      <c r="H689" s="6" t="e">
        <f t="shared" si="31"/>
        <v>#DIV/0!</v>
      </c>
      <c r="I689" s="6"/>
      <c r="J689" s="6"/>
      <c r="K689" s="6"/>
      <c r="L689" s="6"/>
      <c r="Q689" s="2">
        <v>0</v>
      </c>
      <c r="R689" s="2">
        <v>0</v>
      </c>
      <c r="S689" s="2">
        <v>0</v>
      </c>
      <c r="T689" s="2">
        <v>336080</v>
      </c>
      <c r="U689" s="2">
        <v>336080</v>
      </c>
      <c r="V689" s="2">
        <v>0</v>
      </c>
    </row>
    <row r="690" spans="1:22" ht="30">
      <c r="A690" s="3">
        <v>90401</v>
      </c>
      <c r="B690" s="3"/>
      <c r="C690" s="5" t="s">
        <v>116</v>
      </c>
      <c r="D690" s="6">
        <v>2558307</v>
      </c>
      <c r="E690" s="6">
        <v>517432.81</v>
      </c>
      <c r="F690" s="6">
        <v>483523.66</v>
      </c>
      <c r="G690" s="6">
        <f t="shared" si="30"/>
        <v>18.90014216432977</v>
      </c>
      <c r="H690" s="6">
        <f t="shared" si="31"/>
        <v>93.44665638810187</v>
      </c>
      <c r="I690" s="6"/>
      <c r="J690" s="6"/>
      <c r="K690" s="6"/>
      <c r="L690" s="6"/>
      <c r="Q690" s="2">
        <v>0</v>
      </c>
      <c r="R690" s="2">
        <v>0</v>
      </c>
      <c r="S690" s="2">
        <v>0</v>
      </c>
      <c r="T690" s="2">
        <v>2558307</v>
      </c>
      <c r="U690" s="2">
        <v>2558307</v>
      </c>
      <c r="V690" s="2">
        <v>483523.66</v>
      </c>
    </row>
    <row r="691" spans="1:22" ht="15" hidden="1">
      <c r="A691" s="3">
        <v>90401</v>
      </c>
      <c r="B691" s="3"/>
      <c r="C691" s="5" t="s">
        <v>3</v>
      </c>
      <c r="D691" s="6">
        <v>2558307</v>
      </c>
      <c r="E691" s="6"/>
      <c r="F691" s="6">
        <v>483523.66</v>
      </c>
      <c r="G691" s="6">
        <f t="shared" si="30"/>
        <v>18.90014216432977</v>
      </c>
      <c r="H691" s="6" t="e">
        <f t="shared" si="31"/>
        <v>#DIV/0!</v>
      </c>
      <c r="I691" s="6">
        <v>0</v>
      </c>
      <c r="J691" s="6">
        <v>0</v>
      </c>
      <c r="K691" s="6">
        <v>0</v>
      </c>
      <c r="L691" s="6" t="e">
        <f aca="true" t="shared" si="32" ref="L691:L702">K691/J691*100</f>
        <v>#DIV/0!</v>
      </c>
      <c r="Q691" s="2">
        <v>0</v>
      </c>
      <c r="R691" s="2">
        <v>0</v>
      </c>
      <c r="S691" s="2">
        <v>0</v>
      </c>
      <c r="T691" s="2">
        <v>2558307</v>
      </c>
      <c r="U691" s="2">
        <v>2558307</v>
      </c>
      <c r="V691" s="2">
        <v>483523.66</v>
      </c>
    </row>
    <row r="692" spans="1:22" ht="15" hidden="1">
      <c r="A692" s="3">
        <v>90401</v>
      </c>
      <c r="B692" s="3"/>
      <c r="C692" s="5" t="s">
        <v>5</v>
      </c>
      <c r="D692" s="6">
        <v>50</v>
      </c>
      <c r="E692" s="6"/>
      <c r="F692" s="6">
        <v>0</v>
      </c>
      <c r="G692" s="6">
        <f t="shared" si="30"/>
        <v>0</v>
      </c>
      <c r="H692" s="6" t="e">
        <f t="shared" si="31"/>
        <v>#DIV/0!</v>
      </c>
      <c r="I692" s="6">
        <v>0</v>
      </c>
      <c r="J692" s="6">
        <v>0</v>
      </c>
      <c r="K692" s="6">
        <v>0</v>
      </c>
      <c r="L692" s="6" t="e">
        <f t="shared" si="32"/>
        <v>#DIV/0!</v>
      </c>
      <c r="Q692" s="2">
        <v>0</v>
      </c>
      <c r="R692" s="2">
        <v>0</v>
      </c>
      <c r="S692" s="2">
        <v>0</v>
      </c>
      <c r="T692" s="2">
        <v>50</v>
      </c>
      <c r="U692" s="2">
        <v>50</v>
      </c>
      <c r="V692" s="2">
        <v>0</v>
      </c>
    </row>
    <row r="693" spans="1:22" ht="45" hidden="1">
      <c r="A693" s="3">
        <v>90401</v>
      </c>
      <c r="B693" s="3"/>
      <c r="C693" s="5" t="s">
        <v>13</v>
      </c>
      <c r="D693" s="6">
        <v>50</v>
      </c>
      <c r="E693" s="6"/>
      <c r="F693" s="6">
        <v>0</v>
      </c>
      <c r="G693" s="6">
        <f t="shared" si="30"/>
        <v>0</v>
      </c>
      <c r="H693" s="6" t="e">
        <f t="shared" si="31"/>
        <v>#DIV/0!</v>
      </c>
      <c r="I693" s="6">
        <v>0</v>
      </c>
      <c r="J693" s="6">
        <v>0</v>
      </c>
      <c r="K693" s="6">
        <v>0</v>
      </c>
      <c r="L693" s="6" t="e">
        <f t="shared" si="32"/>
        <v>#DIV/0!</v>
      </c>
      <c r="Q693" s="2">
        <v>0</v>
      </c>
      <c r="R693" s="2">
        <v>0</v>
      </c>
      <c r="S693" s="2">
        <v>0</v>
      </c>
      <c r="T693" s="2">
        <v>50</v>
      </c>
      <c r="U693" s="2">
        <v>50</v>
      </c>
      <c r="V693" s="2">
        <v>0</v>
      </c>
    </row>
    <row r="694" spans="1:22" ht="15" hidden="1">
      <c r="A694" s="3">
        <v>90401</v>
      </c>
      <c r="B694" s="3"/>
      <c r="C694" s="5" t="s">
        <v>23</v>
      </c>
      <c r="D694" s="6">
        <v>50</v>
      </c>
      <c r="E694" s="6"/>
      <c r="F694" s="6">
        <v>0</v>
      </c>
      <c r="G694" s="6">
        <f t="shared" si="30"/>
        <v>0</v>
      </c>
      <c r="H694" s="6" t="e">
        <f t="shared" si="31"/>
        <v>#DIV/0!</v>
      </c>
      <c r="I694" s="6">
        <v>0</v>
      </c>
      <c r="J694" s="6">
        <v>0</v>
      </c>
      <c r="K694" s="6">
        <v>0</v>
      </c>
      <c r="L694" s="6" t="e">
        <f t="shared" si="32"/>
        <v>#DIV/0!</v>
      </c>
      <c r="Q694" s="2">
        <v>0</v>
      </c>
      <c r="R694" s="2">
        <v>0</v>
      </c>
      <c r="S694" s="2">
        <v>0</v>
      </c>
      <c r="T694" s="2">
        <v>50</v>
      </c>
      <c r="U694" s="2">
        <v>50</v>
      </c>
      <c r="V694" s="2">
        <v>0</v>
      </c>
    </row>
    <row r="695" spans="1:22" ht="15" hidden="1">
      <c r="A695" s="3">
        <v>90401</v>
      </c>
      <c r="B695" s="3"/>
      <c r="C695" s="5" t="s">
        <v>61</v>
      </c>
      <c r="D695" s="6">
        <v>2558257</v>
      </c>
      <c r="E695" s="6"/>
      <c r="F695" s="6">
        <v>483523.66</v>
      </c>
      <c r="G695" s="6">
        <f t="shared" si="30"/>
        <v>18.9005115592374</v>
      </c>
      <c r="H695" s="6" t="e">
        <f t="shared" si="31"/>
        <v>#DIV/0!</v>
      </c>
      <c r="I695" s="6">
        <v>0</v>
      </c>
      <c r="J695" s="6">
        <v>0</v>
      </c>
      <c r="K695" s="6">
        <v>0</v>
      </c>
      <c r="L695" s="6" t="e">
        <f t="shared" si="32"/>
        <v>#DIV/0!</v>
      </c>
      <c r="Q695" s="2">
        <v>0</v>
      </c>
      <c r="R695" s="2">
        <v>0</v>
      </c>
      <c r="S695" s="2">
        <v>0</v>
      </c>
      <c r="T695" s="2">
        <v>2558257</v>
      </c>
      <c r="U695" s="2">
        <v>2558257</v>
      </c>
      <c r="V695" s="2">
        <v>483523.66</v>
      </c>
    </row>
    <row r="696" spans="1:22" ht="15" hidden="1">
      <c r="A696" s="3">
        <v>90401</v>
      </c>
      <c r="B696" s="3"/>
      <c r="C696" s="5" t="s">
        <v>63</v>
      </c>
      <c r="D696" s="6">
        <v>2558257</v>
      </c>
      <c r="E696" s="6"/>
      <c r="F696" s="6">
        <v>483523.66</v>
      </c>
      <c r="G696" s="6">
        <f t="shared" si="30"/>
        <v>18.9005115592374</v>
      </c>
      <c r="H696" s="6" t="e">
        <f t="shared" si="31"/>
        <v>#DIV/0!</v>
      </c>
      <c r="I696" s="6">
        <v>0</v>
      </c>
      <c r="J696" s="6">
        <v>0</v>
      </c>
      <c r="K696" s="6">
        <v>0</v>
      </c>
      <c r="L696" s="6" t="e">
        <f t="shared" si="32"/>
        <v>#DIV/0!</v>
      </c>
      <c r="Q696" s="2">
        <v>0</v>
      </c>
      <c r="R696" s="2">
        <v>0</v>
      </c>
      <c r="S696" s="2">
        <v>0</v>
      </c>
      <c r="T696" s="2">
        <v>2558257</v>
      </c>
      <c r="U696" s="2">
        <v>2558257</v>
      </c>
      <c r="V696" s="2">
        <v>483523.66</v>
      </c>
    </row>
    <row r="697" spans="1:22" ht="15" hidden="1">
      <c r="A697" s="3">
        <v>90401</v>
      </c>
      <c r="B697" s="3"/>
      <c r="C697" s="5" t="s">
        <v>65</v>
      </c>
      <c r="D697" s="6">
        <v>2558257</v>
      </c>
      <c r="E697" s="6"/>
      <c r="F697" s="6">
        <v>483523.66</v>
      </c>
      <c r="G697" s="6">
        <f t="shared" si="30"/>
        <v>18.9005115592374</v>
      </c>
      <c r="H697" s="6" t="e">
        <f t="shared" si="31"/>
        <v>#DIV/0!</v>
      </c>
      <c r="I697" s="6">
        <v>0</v>
      </c>
      <c r="J697" s="6">
        <v>0</v>
      </c>
      <c r="K697" s="6">
        <v>0</v>
      </c>
      <c r="L697" s="6" t="e">
        <f t="shared" si="32"/>
        <v>#DIV/0!</v>
      </c>
      <c r="Q697" s="2">
        <v>0</v>
      </c>
      <c r="R697" s="2">
        <v>0</v>
      </c>
      <c r="S697" s="2">
        <v>0</v>
      </c>
      <c r="T697" s="2">
        <v>2558257</v>
      </c>
      <c r="U697" s="2">
        <v>2558257</v>
      </c>
      <c r="V697" s="2">
        <v>483523.66</v>
      </c>
    </row>
    <row r="698" spans="1:22" ht="45">
      <c r="A698" s="3">
        <v>90405</v>
      </c>
      <c r="B698" s="3"/>
      <c r="C698" s="5" t="s">
        <v>117</v>
      </c>
      <c r="D698" s="6">
        <v>5067167</v>
      </c>
      <c r="E698" s="6">
        <v>1383581.84</v>
      </c>
      <c r="F698" s="6">
        <v>1181063.18</v>
      </c>
      <c r="G698" s="6">
        <f t="shared" si="30"/>
        <v>23.30815581961281</v>
      </c>
      <c r="H698" s="6">
        <f t="shared" si="31"/>
        <v>85.36272635668591</v>
      </c>
      <c r="I698" s="6">
        <v>7540108</v>
      </c>
      <c r="J698" s="6">
        <v>7540108</v>
      </c>
      <c r="K698" s="6">
        <v>1838239.55</v>
      </c>
      <c r="L698" s="6">
        <f t="shared" si="32"/>
        <v>24.379485678454476</v>
      </c>
      <c r="Q698" s="2">
        <v>1838239.55</v>
      </c>
      <c r="R698" s="2">
        <v>0</v>
      </c>
      <c r="S698" s="2">
        <v>0</v>
      </c>
      <c r="T698" s="2">
        <v>12607275</v>
      </c>
      <c r="U698" s="2">
        <v>12607275</v>
      </c>
      <c r="V698" s="2">
        <v>3019302.73</v>
      </c>
    </row>
    <row r="699" spans="1:22" ht="15" hidden="1">
      <c r="A699" s="3">
        <v>90405</v>
      </c>
      <c r="B699" s="3"/>
      <c r="C699" s="5" t="s">
        <v>3</v>
      </c>
      <c r="D699" s="6">
        <v>5067167</v>
      </c>
      <c r="E699" s="6"/>
      <c r="F699" s="6">
        <v>1181063.18</v>
      </c>
      <c r="G699" s="6">
        <f t="shared" si="30"/>
        <v>23.30815581961281</v>
      </c>
      <c r="H699" s="6" t="e">
        <f t="shared" si="31"/>
        <v>#DIV/0!</v>
      </c>
      <c r="I699" s="6">
        <v>7540108</v>
      </c>
      <c r="J699" s="6">
        <v>7540108</v>
      </c>
      <c r="K699" s="6">
        <v>1838239.55</v>
      </c>
      <c r="L699" s="6">
        <f t="shared" si="32"/>
        <v>24.379485678454476</v>
      </c>
      <c r="Q699" s="2">
        <v>1838239.55</v>
      </c>
      <c r="R699" s="2">
        <v>0</v>
      </c>
      <c r="S699" s="2">
        <v>0</v>
      </c>
      <c r="T699" s="2">
        <v>12607275</v>
      </c>
      <c r="U699" s="2">
        <v>12607275</v>
      </c>
      <c r="V699" s="2">
        <v>3019302.73</v>
      </c>
    </row>
    <row r="700" spans="1:22" ht="15" hidden="1">
      <c r="A700" s="3">
        <v>90405</v>
      </c>
      <c r="B700" s="3"/>
      <c r="C700" s="5" t="s">
        <v>61</v>
      </c>
      <c r="D700" s="6">
        <v>5067167</v>
      </c>
      <c r="E700" s="6"/>
      <c r="F700" s="6">
        <v>1181063.18</v>
      </c>
      <c r="G700" s="6">
        <f t="shared" si="30"/>
        <v>23.30815581961281</v>
      </c>
      <c r="H700" s="6" t="e">
        <f t="shared" si="31"/>
        <v>#DIV/0!</v>
      </c>
      <c r="I700" s="6">
        <v>7540108</v>
      </c>
      <c r="J700" s="6">
        <v>7540108</v>
      </c>
      <c r="K700" s="6">
        <v>1838239.55</v>
      </c>
      <c r="L700" s="6">
        <f t="shared" si="32"/>
        <v>24.379485678454476</v>
      </c>
      <c r="Q700" s="2">
        <v>1838239.55</v>
      </c>
      <c r="R700" s="2">
        <v>0</v>
      </c>
      <c r="S700" s="2">
        <v>0</v>
      </c>
      <c r="T700" s="2">
        <v>12607275</v>
      </c>
      <c r="U700" s="2">
        <v>12607275</v>
      </c>
      <c r="V700" s="2">
        <v>3019302.73</v>
      </c>
    </row>
    <row r="701" spans="1:22" ht="15" hidden="1">
      <c r="A701" s="3">
        <v>90405</v>
      </c>
      <c r="B701" s="3"/>
      <c r="C701" s="5" t="s">
        <v>63</v>
      </c>
      <c r="D701" s="6">
        <v>5067167</v>
      </c>
      <c r="E701" s="6"/>
      <c r="F701" s="6">
        <v>1181063.18</v>
      </c>
      <c r="G701" s="6">
        <f t="shared" si="30"/>
        <v>23.30815581961281</v>
      </c>
      <c r="H701" s="6" t="e">
        <f t="shared" si="31"/>
        <v>#DIV/0!</v>
      </c>
      <c r="I701" s="6">
        <v>7540108</v>
      </c>
      <c r="J701" s="6">
        <v>7540108</v>
      </c>
      <c r="K701" s="6">
        <v>1838239.55</v>
      </c>
      <c r="L701" s="6">
        <f t="shared" si="32"/>
        <v>24.379485678454476</v>
      </c>
      <c r="Q701" s="2">
        <v>1838239.55</v>
      </c>
      <c r="R701" s="2">
        <v>0</v>
      </c>
      <c r="S701" s="2">
        <v>0</v>
      </c>
      <c r="T701" s="2">
        <v>12607275</v>
      </c>
      <c r="U701" s="2">
        <v>12607275</v>
      </c>
      <c r="V701" s="2">
        <v>3019302.73</v>
      </c>
    </row>
    <row r="702" spans="1:22" ht="15" hidden="1">
      <c r="A702" s="3">
        <v>90405</v>
      </c>
      <c r="B702" s="3"/>
      <c r="C702" s="5" t="s">
        <v>65</v>
      </c>
      <c r="D702" s="6">
        <v>5067167</v>
      </c>
      <c r="E702" s="6"/>
      <c r="F702" s="6">
        <v>1181063.18</v>
      </c>
      <c r="G702" s="6">
        <f t="shared" si="30"/>
        <v>23.30815581961281</v>
      </c>
      <c r="H702" s="6" t="e">
        <f t="shared" si="31"/>
        <v>#DIV/0!</v>
      </c>
      <c r="I702" s="6">
        <v>7540108</v>
      </c>
      <c r="J702" s="6">
        <v>7540108</v>
      </c>
      <c r="K702" s="6">
        <v>1838239.55</v>
      </c>
      <c r="L702" s="6">
        <f t="shared" si="32"/>
        <v>24.379485678454476</v>
      </c>
      <c r="Q702" s="2">
        <v>1838239.55</v>
      </c>
      <c r="R702" s="2">
        <v>0</v>
      </c>
      <c r="S702" s="2">
        <v>0</v>
      </c>
      <c r="T702" s="2">
        <v>12607275</v>
      </c>
      <c r="U702" s="2">
        <v>12607275</v>
      </c>
      <c r="V702" s="2">
        <v>3019302.73</v>
      </c>
    </row>
    <row r="703" spans="1:22" ht="60">
      <c r="A703" s="3">
        <v>90406</v>
      </c>
      <c r="B703" s="3"/>
      <c r="C703" s="5" t="s">
        <v>118</v>
      </c>
      <c r="D703" s="6">
        <v>70871</v>
      </c>
      <c r="E703" s="6"/>
      <c r="F703" s="6"/>
      <c r="G703" s="6"/>
      <c r="H703" s="6"/>
      <c r="I703" s="6"/>
      <c r="J703" s="6"/>
      <c r="K703" s="6"/>
      <c r="L703" s="6"/>
      <c r="Q703" s="2">
        <v>0</v>
      </c>
      <c r="R703" s="2">
        <v>0</v>
      </c>
      <c r="S703" s="2">
        <v>0</v>
      </c>
      <c r="T703" s="2">
        <v>70871</v>
      </c>
      <c r="U703" s="2">
        <v>70871</v>
      </c>
      <c r="V703" s="2">
        <v>0</v>
      </c>
    </row>
    <row r="704" spans="1:22" ht="15" hidden="1">
      <c r="A704" s="3">
        <v>90406</v>
      </c>
      <c r="B704" s="3"/>
      <c r="C704" s="5" t="s">
        <v>3</v>
      </c>
      <c r="D704" s="6">
        <v>70871</v>
      </c>
      <c r="E704" s="6"/>
      <c r="F704" s="6">
        <v>0</v>
      </c>
      <c r="G704" s="6">
        <f t="shared" si="30"/>
        <v>0</v>
      </c>
      <c r="H704" s="6" t="e">
        <f t="shared" si="31"/>
        <v>#DIV/0!</v>
      </c>
      <c r="I704" s="6"/>
      <c r="J704" s="6"/>
      <c r="K704" s="6"/>
      <c r="L704" s="6"/>
      <c r="Q704" s="2">
        <v>0</v>
      </c>
      <c r="R704" s="2">
        <v>0</v>
      </c>
      <c r="S704" s="2">
        <v>0</v>
      </c>
      <c r="T704" s="2">
        <v>70871</v>
      </c>
      <c r="U704" s="2">
        <v>70871</v>
      </c>
      <c r="V704" s="2">
        <v>0</v>
      </c>
    </row>
    <row r="705" spans="1:22" ht="15" hidden="1">
      <c r="A705" s="3">
        <v>90406</v>
      </c>
      <c r="B705" s="3"/>
      <c r="C705" s="5" t="s">
        <v>5</v>
      </c>
      <c r="D705" s="6">
        <v>848</v>
      </c>
      <c r="E705" s="6"/>
      <c r="F705" s="6">
        <v>0</v>
      </c>
      <c r="G705" s="6">
        <f t="shared" si="30"/>
        <v>0</v>
      </c>
      <c r="H705" s="6" t="e">
        <f t="shared" si="31"/>
        <v>#DIV/0!</v>
      </c>
      <c r="I705" s="6"/>
      <c r="J705" s="6"/>
      <c r="K705" s="6"/>
      <c r="L705" s="6"/>
      <c r="Q705" s="2">
        <v>0</v>
      </c>
      <c r="R705" s="2">
        <v>0</v>
      </c>
      <c r="S705" s="2">
        <v>0</v>
      </c>
      <c r="T705" s="2">
        <v>848</v>
      </c>
      <c r="U705" s="2">
        <v>848</v>
      </c>
      <c r="V705" s="2">
        <v>0</v>
      </c>
    </row>
    <row r="706" spans="1:22" ht="45" hidden="1">
      <c r="A706" s="3">
        <v>90406</v>
      </c>
      <c r="B706" s="3"/>
      <c r="C706" s="5" t="s">
        <v>13</v>
      </c>
      <c r="D706" s="6">
        <v>848</v>
      </c>
      <c r="E706" s="6"/>
      <c r="F706" s="6">
        <v>0</v>
      </c>
      <c r="G706" s="6">
        <f t="shared" si="30"/>
        <v>0</v>
      </c>
      <c r="H706" s="6" t="e">
        <f t="shared" si="31"/>
        <v>#DIV/0!</v>
      </c>
      <c r="I706" s="6"/>
      <c r="J706" s="6"/>
      <c r="K706" s="6"/>
      <c r="L706" s="6"/>
      <c r="Q706" s="2">
        <v>0</v>
      </c>
      <c r="R706" s="2">
        <v>0</v>
      </c>
      <c r="S706" s="2">
        <v>0</v>
      </c>
      <c r="T706" s="2">
        <v>848</v>
      </c>
      <c r="U706" s="2">
        <v>848</v>
      </c>
      <c r="V706" s="2">
        <v>0</v>
      </c>
    </row>
    <row r="707" spans="1:22" ht="15" hidden="1">
      <c r="A707" s="3">
        <v>90406</v>
      </c>
      <c r="B707" s="3"/>
      <c r="C707" s="5" t="s">
        <v>23</v>
      </c>
      <c r="D707" s="6">
        <v>848</v>
      </c>
      <c r="E707" s="6"/>
      <c r="F707" s="6">
        <v>0</v>
      </c>
      <c r="G707" s="6">
        <f t="shared" si="30"/>
        <v>0</v>
      </c>
      <c r="H707" s="6" t="e">
        <f t="shared" si="31"/>
        <v>#DIV/0!</v>
      </c>
      <c r="I707" s="6"/>
      <c r="J707" s="6"/>
      <c r="K707" s="6"/>
      <c r="L707" s="6"/>
      <c r="Q707" s="2">
        <v>0</v>
      </c>
      <c r="R707" s="2">
        <v>0</v>
      </c>
      <c r="S707" s="2">
        <v>0</v>
      </c>
      <c r="T707" s="2">
        <v>848</v>
      </c>
      <c r="U707" s="2">
        <v>848</v>
      </c>
      <c r="V707" s="2">
        <v>0</v>
      </c>
    </row>
    <row r="708" spans="1:22" ht="15" hidden="1">
      <c r="A708" s="3">
        <v>90406</v>
      </c>
      <c r="B708" s="3"/>
      <c r="C708" s="5" t="s">
        <v>61</v>
      </c>
      <c r="D708" s="6">
        <v>70023</v>
      </c>
      <c r="E708" s="6"/>
      <c r="F708" s="6">
        <v>0</v>
      </c>
      <c r="G708" s="6">
        <f t="shared" si="30"/>
        <v>0</v>
      </c>
      <c r="H708" s="6" t="e">
        <f t="shared" si="31"/>
        <v>#DIV/0!</v>
      </c>
      <c r="I708" s="6"/>
      <c r="J708" s="6"/>
      <c r="K708" s="6"/>
      <c r="L708" s="6"/>
      <c r="Q708" s="2">
        <v>0</v>
      </c>
      <c r="R708" s="2">
        <v>0</v>
      </c>
      <c r="S708" s="2">
        <v>0</v>
      </c>
      <c r="T708" s="2">
        <v>70023</v>
      </c>
      <c r="U708" s="2">
        <v>70023</v>
      </c>
      <c r="V708" s="2">
        <v>0</v>
      </c>
    </row>
    <row r="709" spans="1:22" ht="15" hidden="1">
      <c r="A709" s="3">
        <v>90406</v>
      </c>
      <c r="B709" s="3"/>
      <c r="C709" s="5" t="s">
        <v>63</v>
      </c>
      <c r="D709" s="6">
        <v>70023</v>
      </c>
      <c r="E709" s="6"/>
      <c r="F709" s="6">
        <v>0</v>
      </c>
      <c r="G709" s="6">
        <f t="shared" si="30"/>
        <v>0</v>
      </c>
      <c r="H709" s="6" t="e">
        <f t="shared" si="31"/>
        <v>#DIV/0!</v>
      </c>
      <c r="I709" s="6"/>
      <c r="J709" s="6"/>
      <c r="K709" s="6"/>
      <c r="L709" s="6"/>
      <c r="Q709" s="2">
        <v>0</v>
      </c>
      <c r="R709" s="2">
        <v>0</v>
      </c>
      <c r="S709" s="2">
        <v>0</v>
      </c>
      <c r="T709" s="2">
        <v>70023</v>
      </c>
      <c r="U709" s="2">
        <v>70023</v>
      </c>
      <c r="V709" s="2">
        <v>0</v>
      </c>
    </row>
    <row r="710" spans="1:22" ht="15" hidden="1">
      <c r="A710" s="3">
        <v>90406</v>
      </c>
      <c r="B710" s="3"/>
      <c r="C710" s="5" t="s">
        <v>65</v>
      </c>
      <c r="D710" s="6">
        <v>70023</v>
      </c>
      <c r="E710" s="6"/>
      <c r="F710" s="6">
        <v>0</v>
      </c>
      <c r="G710" s="6">
        <f t="shared" si="30"/>
        <v>0</v>
      </c>
      <c r="H710" s="6" t="e">
        <f t="shared" si="31"/>
        <v>#DIV/0!</v>
      </c>
      <c r="I710" s="6"/>
      <c r="J710" s="6"/>
      <c r="K710" s="6"/>
      <c r="L710" s="6"/>
      <c r="Q710" s="2">
        <v>0</v>
      </c>
      <c r="R710" s="2">
        <v>0</v>
      </c>
      <c r="S710" s="2">
        <v>0</v>
      </c>
      <c r="T710" s="2">
        <v>70023</v>
      </c>
      <c r="U710" s="2">
        <v>70023</v>
      </c>
      <c r="V710" s="2">
        <v>0</v>
      </c>
    </row>
    <row r="711" spans="1:22" ht="30">
      <c r="A711" s="3">
        <v>90412</v>
      </c>
      <c r="B711" s="3"/>
      <c r="C711" s="5" t="s">
        <v>119</v>
      </c>
      <c r="D711" s="6">
        <v>6596400</v>
      </c>
      <c r="E711" s="6">
        <v>1220406</v>
      </c>
      <c r="F711" s="6">
        <v>992458.99</v>
      </c>
      <c r="G711" s="6">
        <f aca="true" t="shared" si="33" ref="G711:G774">F711/D711*100</f>
        <v>15.045464040992057</v>
      </c>
      <c r="H711" s="6">
        <f aca="true" t="shared" si="34" ref="H711:H774">F711/E711*100</f>
        <v>81.32203463437577</v>
      </c>
      <c r="I711" s="6"/>
      <c r="J711" s="6"/>
      <c r="K711" s="6"/>
      <c r="L711" s="6"/>
      <c r="Q711" s="2">
        <v>0</v>
      </c>
      <c r="R711" s="2">
        <v>0</v>
      </c>
      <c r="S711" s="2">
        <v>0</v>
      </c>
      <c r="T711" s="2">
        <v>6596400</v>
      </c>
      <c r="U711" s="2">
        <v>6596400</v>
      </c>
      <c r="V711" s="2">
        <v>992458.99</v>
      </c>
    </row>
    <row r="712" spans="1:22" ht="15" hidden="1">
      <c r="A712" s="3">
        <v>90412</v>
      </c>
      <c r="B712" s="3"/>
      <c r="C712" s="5" t="s">
        <v>3</v>
      </c>
      <c r="D712" s="6">
        <v>6596400</v>
      </c>
      <c r="E712" s="6"/>
      <c r="F712" s="6">
        <v>992458.99</v>
      </c>
      <c r="G712" s="6">
        <f t="shared" si="33"/>
        <v>15.045464040992057</v>
      </c>
      <c r="H712" s="6" t="e">
        <f t="shared" si="34"/>
        <v>#DIV/0!</v>
      </c>
      <c r="I712" s="6"/>
      <c r="J712" s="6"/>
      <c r="K712" s="6"/>
      <c r="L712" s="6"/>
      <c r="Q712" s="2">
        <v>0</v>
      </c>
      <c r="R712" s="2">
        <v>0</v>
      </c>
      <c r="S712" s="2">
        <v>0</v>
      </c>
      <c r="T712" s="2">
        <v>6596400</v>
      </c>
      <c r="U712" s="2">
        <v>6596400</v>
      </c>
      <c r="V712" s="2">
        <v>992458.99</v>
      </c>
    </row>
    <row r="713" spans="1:22" ht="15" hidden="1">
      <c r="A713" s="3">
        <v>90412</v>
      </c>
      <c r="B713" s="3"/>
      <c r="C713" s="5" t="s">
        <v>5</v>
      </c>
      <c r="D713" s="6">
        <v>609186</v>
      </c>
      <c r="E713" s="6"/>
      <c r="F713" s="6">
        <v>92350.74</v>
      </c>
      <c r="G713" s="6">
        <f t="shared" si="33"/>
        <v>15.159695068501247</v>
      </c>
      <c r="H713" s="6" t="e">
        <f t="shared" si="34"/>
        <v>#DIV/0!</v>
      </c>
      <c r="I713" s="6"/>
      <c r="J713" s="6"/>
      <c r="K713" s="6"/>
      <c r="L713" s="6"/>
      <c r="Q713" s="2">
        <v>0</v>
      </c>
      <c r="R713" s="2">
        <v>0</v>
      </c>
      <c r="S713" s="2">
        <v>0</v>
      </c>
      <c r="T713" s="2">
        <v>609186</v>
      </c>
      <c r="U713" s="2">
        <v>609186</v>
      </c>
      <c r="V713" s="2">
        <v>92350.74</v>
      </c>
    </row>
    <row r="714" spans="1:22" ht="45" hidden="1">
      <c r="A714" s="3">
        <v>90412</v>
      </c>
      <c r="B714" s="3"/>
      <c r="C714" s="5" t="s">
        <v>13</v>
      </c>
      <c r="D714" s="6">
        <v>609186</v>
      </c>
      <c r="E714" s="6"/>
      <c r="F714" s="6">
        <v>92350.74</v>
      </c>
      <c r="G714" s="6">
        <f t="shared" si="33"/>
        <v>15.159695068501247</v>
      </c>
      <c r="H714" s="6" t="e">
        <f t="shared" si="34"/>
        <v>#DIV/0!</v>
      </c>
      <c r="I714" s="6"/>
      <c r="J714" s="6"/>
      <c r="K714" s="6"/>
      <c r="L714" s="6"/>
      <c r="Q714" s="2">
        <v>0</v>
      </c>
      <c r="R714" s="2">
        <v>0</v>
      </c>
      <c r="S714" s="2">
        <v>0</v>
      </c>
      <c r="T714" s="2">
        <v>609186</v>
      </c>
      <c r="U714" s="2">
        <v>609186</v>
      </c>
      <c r="V714" s="2">
        <v>92350.74</v>
      </c>
    </row>
    <row r="715" spans="1:22" ht="30" hidden="1">
      <c r="A715" s="3">
        <v>90412</v>
      </c>
      <c r="B715" s="3"/>
      <c r="C715" s="5" t="s">
        <v>15</v>
      </c>
      <c r="D715" s="6">
        <v>110670</v>
      </c>
      <c r="E715" s="6"/>
      <c r="F715" s="6">
        <v>18770</v>
      </c>
      <c r="G715" s="6">
        <f t="shared" si="33"/>
        <v>16.960332520104814</v>
      </c>
      <c r="H715" s="6" t="e">
        <f t="shared" si="34"/>
        <v>#DIV/0!</v>
      </c>
      <c r="I715" s="6"/>
      <c r="J715" s="6"/>
      <c r="K715" s="6"/>
      <c r="L715" s="6"/>
      <c r="Q715" s="2">
        <v>0</v>
      </c>
      <c r="R715" s="2">
        <v>0</v>
      </c>
      <c r="S715" s="2">
        <v>0</v>
      </c>
      <c r="T715" s="2">
        <v>110670</v>
      </c>
      <c r="U715" s="2">
        <v>110670</v>
      </c>
      <c r="V715" s="2">
        <v>18770</v>
      </c>
    </row>
    <row r="716" spans="1:22" ht="15" hidden="1">
      <c r="A716" s="3">
        <v>90412</v>
      </c>
      <c r="B716" s="3"/>
      <c r="C716" s="5" t="s">
        <v>53</v>
      </c>
      <c r="D716" s="6">
        <v>21600</v>
      </c>
      <c r="E716" s="6"/>
      <c r="F716" s="6">
        <v>5400</v>
      </c>
      <c r="G716" s="6">
        <f t="shared" si="33"/>
        <v>25</v>
      </c>
      <c r="H716" s="6" t="e">
        <f t="shared" si="34"/>
        <v>#DIV/0!</v>
      </c>
      <c r="I716" s="6"/>
      <c r="J716" s="6"/>
      <c r="K716" s="6"/>
      <c r="L716" s="6"/>
      <c r="Q716" s="2">
        <v>0</v>
      </c>
      <c r="R716" s="2">
        <v>0</v>
      </c>
      <c r="S716" s="2">
        <v>0</v>
      </c>
      <c r="T716" s="2">
        <v>21600</v>
      </c>
      <c r="U716" s="2">
        <v>21600</v>
      </c>
      <c r="V716" s="2">
        <v>5400</v>
      </c>
    </row>
    <row r="717" spans="1:22" ht="30" hidden="1">
      <c r="A717" s="3">
        <v>90412</v>
      </c>
      <c r="B717" s="3"/>
      <c r="C717" s="5" t="s">
        <v>17</v>
      </c>
      <c r="D717" s="6">
        <v>4000</v>
      </c>
      <c r="E717" s="6"/>
      <c r="F717" s="6">
        <v>0</v>
      </c>
      <c r="G717" s="6">
        <f t="shared" si="33"/>
        <v>0</v>
      </c>
      <c r="H717" s="6" t="e">
        <f t="shared" si="34"/>
        <v>#DIV/0!</v>
      </c>
      <c r="I717" s="6"/>
      <c r="J717" s="6"/>
      <c r="K717" s="6"/>
      <c r="L717" s="6"/>
      <c r="Q717" s="2">
        <v>0</v>
      </c>
      <c r="R717" s="2">
        <v>0</v>
      </c>
      <c r="S717" s="2">
        <v>0</v>
      </c>
      <c r="T717" s="2">
        <v>4000</v>
      </c>
      <c r="U717" s="2">
        <v>4000</v>
      </c>
      <c r="V717" s="2">
        <v>0</v>
      </c>
    </row>
    <row r="718" spans="1:22" ht="15" hidden="1">
      <c r="A718" s="3">
        <v>90412</v>
      </c>
      <c r="B718" s="3"/>
      <c r="C718" s="5" t="s">
        <v>23</v>
      </c>
      <c r="D718" s="6">
        <v>71725</v>
      </c>
      <c r="E718" s="6"/>
      <c r="F718" s="6">
        <v>6096.74</v>
      </c>
      <c r="G718" s="6">
        <f t="shared" si="33"/>
        <v>8.500160334611362</v>
      </c>
      <c r="H718" s="6" t="e">
        <f t="shared" si="34"/>
        <v>#DIV/0!</v>
      </c>
      <c r="I718" s="6"/>
      <c r="J718" s="6"/>
      <c r="K718" s="6"/>
      <c r="L718" s="6"/>
      <c r="Q718" s="2">
        <v>0</v>
      </c>
      <c r="R718" s="2">
        <v>0</v>
      </c>
      <c r="S718" s="2">
        <v>0</v>
      </c>
      <c r="T718" s="2">
        <v>71725</v>
      </c>
      <c r="U718" s="2">
        <v>71725</v>
      </c>
      <c r="V718" s="2">
        <v>6096.74</v>
      </c>
    </row>
    <row r="719" spans="1:22" ht="15" hidden="1">
      <c r="A719" s="3">
        <v>90412</v>
      </c>
      <c r="B719" s="3"/>
      <c r="C719" s="5" t="s">
        <v>25</v>
      </c>
      <c r="D719" s="6">
        <v>401191</v>
      </c>
      <c r="E719" s="6"/>
      <c r="F719" s="6">
        <v>62084</v>
      </c>
      <c r="G719" s="6">
        <f t="shared" si="33"/>
        <v>15.47492341553026</v>
      </c>
      <c r="H719" s="6" t="e">
        <f t="shared" si="34"/>
        <v>#DIV/0!</v>
      </c>
      <c r="I719" s="6"/>
      <c r="J719" s="6"/>
      <c r="K719" s="6"/>
      <c r="L719" s="6"/>
      <c r="Q719" s="2">
        <v>0</v>
      </c>
      <c r="R719" s="2">
        <v>0</v>
      </c>
      <c r="S719" s="2">
        <v>0</v>
      </c>
      <c r="T719" s="2">
        <v>401191</v>
      </c>
      <c r="U719" s="2">
        <v>401191</v>
      </c>
      <c r="V719" s="2">
        <v>62084</v>
      </c>
    </row>
    <row r="720" spans="1:22" ht="15" hidden="1">
      <c r="A720" s="3">
        <v>90412</v>
      </c>
      <c r="B720" s="3"/>
      <c r="C720" s="5" t="s">
        <v>61</v>
      </c>
      <c r="D720" s="6">
        <v>5987214</v>
      </c>
      <c r="E720" s="6"/>
      <c r="F720" s="6">
        <v>900108.25</v>
      </c>
      <c r="G720" s="6">
        <f t="shared" si="33"/>
        <v>15.033841282439544</v>
      </c>
      <c r="H720" s="6" t="e">
        <f t="shared" si="34"/>
        <v>#DIV/0!</v>
      </c>
      <c r="I720" s="6"/>
      <c r="J720" s="6"/>
      <c r="K720" s="6"/>
      <c r="L720" s="6"/>
      <c r="Q720" s="2">
        <v>0</v>
      </c>
      <c r="R720" s="2">
        <v>0</v>
      </c>
      <c r="S720" s="2">
        <v>0</v>
      </c>
      <c r="T720" s="2">
        <v>5987214</v>
      </c>
      <c r="U720" s="2">
        <v>5987214</v>
      </c>
      <c r="V720" s="2">
        <v>900108.25</v>
      </c>
    </row>
    <row r="721" spans="1:22" ht="45" hidden="1">
      <c r="A721" s="3">
        <v>90412</v>
      </c>
      <c r="B721" s="3"/>
      <c r="C721" s="5" t="s">
        <v>97</v>
      </c>
      <c r="D721" s="6">
        <v>350722</v>
      </c>
      <c r="E721" s="6"/>
      <c r="F721" s="6">
        <v>39916.66</v>
      </c>
      <c r="G721" s="6">
        <f t="shared" si="33"/>
        <v>11.381282041046756</v>
      </c>
      <c r="H721" s="6" t="e">
        <f t="shared" si="34"/>
        <v>#DIV/0!</v>
      </c>
      <c r="I721" s="6"/>
      <c r="J721" s="6"/>
      <c r="K721" s="6"/>
      <c r="L721" s="6"/>
      <c r="Q721" s="2">
        <v>0</v>
      </c>
      <c r="R721" s="2">
        <v>0</v>
      </c>
      <c r="S721" s="2">
        <v>0</v>
      </c>
      <c r="T721" s="2">
        <v>350722</v>
      </c>
      <c r="U721" s="2">
        <v>350722</v>
      </c>
      <c r="V721" s="2">
        <v>39916.66</v>
      </c>
    </row>
    <row r="722" spans="1:22" ht="15" hidden="1">
      <c r="A722" s="3">
        <v>90412</v>
      </c>
      <c r="B722" s="3"/>
      <c r="C722" s="5" t="s">
        <v>63</v>
      </c>
      <c r="D722" s="6">
        <v>5636492</v>
      </c>
      <c r="E722" s="6"/>
      <c r="F722" s="6">
        <v>860191.59</v>
      </c>
      <c r="G722" s="6">
        <f t="shared" si="33"/>
        <v>15.261116133935786</v>
      </c>
      <c r="H722" s="6" t="e">
        <f t="shared" si="34"/>
        <v>#DIV/0!</v>
      </c>
      <c r="I722" s="6"/>
      <c r="J722" s="6"/>
      <c r="K722" s="6"/>
      <c r="L722" s="6"/>
      <c r="Q722" s="2">
        <v>0</v>
      </c>
      <c r="R722" s="2">
        <v>0</v>
      </c>
      <c r="S722" s="2">
        <v>0</v>
      </c>
      <c r="T722" s="2">
        <v>5636492</v>
      </c>
      <c r="U722" s="2">
        <v>5636492</v>
      </c>
      <c r="V722" s="2">
        <v>860191.59</v>
      </c>
    </row>
    <row r="723" spans="1:22" ht="15" hidden="1">
      <c r="A723" s="3">
        <v>90412</v>
      </c>
      <c r="B723" s="3"/>
      <c r="C723" s="5" t="s">
        <v>65</v>
      </c>
      <c r="D723" s="6">
        <v>5636492</v>
      </c>
      <c r="E723" s="6"/>
      <c r="F723" s="6">
        <v>860191.59</v>
      </c>
      <c r="G723" s="6">
        <f t="shared" si="33"/>
        <v>15.261116133935786</v>
      </c>
      <c r="H723" s="6" t="e">
        <f t="shared" si="34"/>
        <v>#DIV/0!</v>
      </c>
      <c r="I723" s="6"/>
      <c r="J723" s="6"/>
      <c r="K723" s="6"/>
      <c r="L723" s="6"/>
      <c r="Q723" s="2">
        <v>0</v>
      </c>
      <c r="R723" s="2">
        <v>0</v>
      </c>
      <c r="S723" s="2">
        <v>0</v>
      </c>
      <c r="T723" s="2">
        <v>5636492</v>
      </c>
      <c r="U723" s="2">
        <v>5636492</v>
      </c>
      <c r="V723" s="2">
        <v>860191.59</v>
      </c>
    </row>
    <row r="724" spans="1:22" ht="30">
      <c r="A724" s="3">
        <v>91101</v>
      </c>
      <c r="B724" s="3"/>
      <c r="C724" s="5" t="s">
        <v>120</v>
      </c>
      <c r="D724" s="6">
        <v>621800</v>
      </c>
      <c r="E724" s="6">
        <v>135157</v>
      </c>
      <c r="F724" s="6">
        <v>130931.76</v>
      </c>
      <c r="G724" s="6">
        <f t="shared" si="33"/>
        <v>21.056892891605017</v>
      </c>
      <c r="H724" s="6">
        <f t="shared" si="34"/>
        <v>96.87382821459487</v>
      </c>
      <c r="I724" s="6"/>
      <c r="J724" s="6"/>
      <c r="K724" s="6"/>
      <c r="L724" s="6"/>
      <c r="Q724" s="2">
        <v>0</v>
      </c>
      <c r="R724" s="2">
        <v>0</v>
      </c>
      <c r="S724" s="2">
        <v>0</v>
      </c>
      <c r="T724" s="2">
        <v>621800</v>
      </c>
      <c r="U724" s="2">
        <v>621800</v>
      </c>
      <c r="V724" s="2">
        <v>130931.76</v>
      </c>
    </row>
    <row r="725" spans="1:22" ht="15" hidden="1">
      <c r="A725" s="3">
        <v>91101</v>
      </c>
      <c r="B725" s="3"/>
      <c r="C725" s="5" t="s">
        <v>3</v>
      </c>
      <c r="D725" s="6">
        <v>621800</v>
      </c>
      <c r="E725" s="6"/>
      <c r="F725" s="6">
        <v>130931.76</v>
      </c>
      <c r="G725" s="6">
        <f t="shared" si="33"/>
        <v>21.056892891605017</v>
      </c>
      <c r="H725" s="6" t="e">
        <f t="shared" si="34"/>
        <v>#DIV/0!</v>
      </c>
      <c r="I725" s="6"/>
      <c r="J725" s="6"/>
      <c r="K725" s="6"/>
      <c r="L725" s="6"/>
      <c r="Q725" s="2">
        <v>0</v>
      </c>
      <c r="R725" s="2">
        <v>0</v>
      </c>
      <c r="S725" s="2">
        <v>0</v>
      </c>
      <c r="T725" s="2">
        <v>621800</v>
      </c>
      <c r="U725" s="2">
        <v>621800</v>
      </c>
      <c r="V725" s="2">
        <v>130931.76</v>
      </c>
    </row>
    <row r="726" spans="1:22" ht="15" hidden="1">
      <c r="A726" s="3">
        <v>91101</v>
      </c>
      <c r="B726" s="3"/>
      <c r="C726" s="5" t="s">
        <v>5</v>
      </c>
      <c r="D726" s="6">
        <v>621800</v>
      </c>
      <c r="E726" s="6"/>
      <c r="F726" s="6">
        <v>130931.76</v>
      </c>
      <c r="G726" s="6">
        <f t="shared" si="33"/>
        <v>21.056892891605017</v>
      </c>
      <c r="H726" s="6" t="e">
        <f t="shared" si="34"/>
        <v>#DIV/0!</v>
      </c>
      <c r="I726" s="6"/>
      <c r="J726" s="6"/>
      <c r="K726" s="6"/>
      <c r="L726" s="6"/>
      <c r="Q726" s="2">
        <v>0</v>
      </c>
      <c r="R726" s="2">
        <v>0</v>
      </c>
      <c r="S726" s="2">
        <v>0</v>
      </c>
      <c r="T726" s="2">
        <v>621800</v>
      </c>
      <c r="U726" s="2">
        <v>621800</v>
      </c>
      <c r="V726" s="2">
        <v>130931.76</v>
      </c>
    </row>
    <row r="727" spans="1:22" ht="30" hidden="1">
      <c r="A727" s="3">
        <v>91101</v>
      </c>
      <c r="B727" s="3"/>
      <c r="C727" s="5" t="s">
        <v>7</v>
      </c>
      <c r="D727" s="6">
        <v>433430</v>
      </c>
      <c r="E727" s="6"/>
      <c r="F727" s="6">
        <v>91784.44</v>
      </c>
      <c r="G727" s="6">
        <f t="shared" si="33"/>
        <v>21.176300671388688</v>
      </c>
      <c r="H727" s="6" t="e">
        <f t="shared" si="34"/>
        <v>#DIV/0!</v>
      </c>
      <c r="I727" s="6"/>
      <c r="J727" s="6"/>
      <c r="K727" s="6"/>
      <c r="L727" s="6"/>
      <c r="Q727" s="2">
        <v>0</v>
      </c>
      <c r="R727" s="2">
        <v>0</v>
      </c>
      <c r="S727" s="2">
        <v>0</v>
      </c>
      <c r="T727" s="2">
        <v>433430</v>
      </c>
      <c r="U727" s="2">
        <v>433430</v>
      </c>
      <c r="V727" s="2">
        <v>91784.44</v>
      </c>
    </row>
    <row r="728" spans="1:22" ht="15" hidden="1">
      <c r="A728" s="3">
        <v>91101</v>
      </c>
      <c r="B728" s="3"/>
      <c r="C728" s="5" t="s">
        <v>9</v>
      </c>
      <c r="D728" s="6">
        <v>433430</v>
      </c>
      <c r="E728" s="6"/>
      <c r="F728" s="6">
        <v>91784.44</v>
      </c>
      <c r="G728" s="6">
        <f t="shared" si="33"/>
        <v>21.176300671388688</v>
      </c>
      <c r="H728" s="6" t="e">
        <f t="shared" si="34"/>
        <v>#DIV/0!</v>
      </c>
      <c r="I728" s="6"/>
      <c r="J728" s="6"/>
      <c r="K728" s="6"/>
      <c r="L728" s="6"/>
      <c r="Q728" s="2">
        <v>0</v>
      </c>
      <c r="R728" s="2">
        <v>0</v>
      </c>
      <c r="S728" s="2">
        <v>0</v>
      </c>
      <c r="T728" s="2">
        <v>433430</v>
      </c>
      <c r="U728" s="2">
        <v>433430</v>
      </c>
      <c r="V728" s="2">
        <v>91784.44</v>
      </c>
    </row>
    <row r="729" spans="1:22" ht="15" hidden="1">
      <c r="A729" s="3">
        <v>91101</v>
      </c>
      <c r="B729" s="3"/>
      <c r="C729" s="5" t="s">
        <v>11</v>
      </c>
      <c r="D729" s="6">
        <v>157025</v>
      </c>
      <c r="E729" s="6"/>
      <c r="F729" s="6">
        <v>33399.8</v>
      </c>
      <c r="G729" s="6">
        <f t="shared" si="33"/>
        <v>21.270370960038214</v>
      </c>
      <c r="H729" s="6" t="e">
        <f t="shared" si="34"/>
        <v>#DIV/0!</v>
      </c>
      <c r="I729" s="6"/>
      <c r="J729" s="6"/>
      <c r="K729" s="6"/>
      <c r="L729" s="6"/>
      <c r="Q729" s="2">
        <v>0</v>
      </c>
      <c r="R729" s="2">
        <v>0</v>
      </c>
      <c r="S729" s="2">
        <v>0</v>
      </c>
      <c r="T729" s="2">
        <v>157025</v>
      </c>
      <c r="U729" s="2">
        <v>157025</v>
      </c>
      <c r="V729" s="2">
        <v>33399.8</v>
      </c>
    </row>
    <row r="730" spans="1:22" ht="45" hidden="1">
      <c r="A730" s="3">
        <v>91101</v>
      </c>
      <c r="B730" s="3"/>
      <c r="C730" s="5" t="s">
        <v>13</v>
      </c>
      <c r="D730" s="6">
        <v>19825</v>
      </c>
      <c r="E730" s="6"/>
      <c r="F730" s="6">
        <v>3359.9</v>
      </c>
      <c r="G730" s="6">
        <f t="shared" si="33"/>
        <v>16.947793190416142</v>
      </c>
      <c r="H730" s="6" t="e">
        <f t="shared" si="34"/>
        <v>#DIV/0!</v>
      </c>
      <c r="I730" s="6"/>
      <c r="J730" s="6"/>
      <c r="K730" s="6"/>
      <c r="L730" s="6"/>
      <c r="Q730" s="2">
        <v>0</v>
      </c>
      <c r="R730" s="2">
        <v>0</v>
      </c>
      <c r="S730" s="2">
        <v>0</v>
      </c>
      <c r="T730" s="2">
        <v>19825</v>
      </c>
      <c r="U730" s="2">
        <v>19825</v>
      </c>
      <c r="V730" s="2">
        <v>3359.9</v>
      </c>
    </row>
    <row r="731" spans="1:22" ht="30" hidden="1">
      <c r="A731" s="3">
        <v>91101</v>
      </c>
      <c r="B731" s="3"/>
      <c r="C731" s="5" t="s">
        <v>15</v>
      </c>
      <c r="D731" s="6">
        <v>10393</v>
      </c>
      <c r="E731" s="6"/>
      <c r="F731" s="6">
        <v>2400</v>
      </c>
      <c r="G731" s="6">
        <f t="shared" si="33"/>
        <v>23.09246608294044</v>
      </c>
      <c r="H731" s="6" t="e">
        <f t="shared" si="34"/>
        <v>#DIV/0!</v>
      </c>
      <c r="I731" s="6"/>
      <c r="J731" s="6"/>
      <c r="K731" s="6"/>
      <c r="L731" s="6"/>
      <c r="Q731" s="2">
        <v>0</v>
      </c>
      <c r="R731" s="2">
        <v>0</v>
      </c>
      <c r="S731" s="2">
        <v>0</v>
      </c>
      <c r="T731" s="2">
        <v>10393</v>
      </c>
      <c r="U731" s="2">
        <v>10393</v>
      </c>
      <c r="V731" s="2">
        <v>2400</v>
      </c>
    </row>
    <row r="732" spans="1:22" ht="45" hidden="1">
      <c r="A732" s="3">
        <v>91101</v>
      </c>
      <c r="B732" s="3"/>
      <c r="C732" s="5" t="s">
        <v>21</v>
      </c>
      <c r="D732" s="6">
        <v>875</v>
      </c>
      <c r="E732" s="6"/>
      <c r="F732" s="6">
        <v>325</v>
      </c>
      <c r="G732" s="6">
        <f t="shared" si="33"/>
        <v>37.142857142857146</v>
      </c>
      <c r="H732" s="6" t="e">
        <f t="shared" si="34"/>
        <v>#DIV/0!</v>
      </c>
      <c r="I732" s="6"/>
      <c r="J732" s="6"/>
      <c r="K732" s="6"/>
      <c r="L732" s="6"/>
      <c r="Q732" s="2">
        <v>0</v>
      </c>
      <c r="R732" s="2">
        <v>0</v>
      </c>
      <c r="S732" s="2">
        <v>0</v>
      </c>
      <c r="T732" s="2">
        <v>875</v>
      </c>
      <c r="U732" s="2">
        <v>875</v>
      </c>
      <c r="V732" s="2">
        <v>325</v>
      </c>
    </row>
    <row r="733" spans="1:22" ht="15" hidden="1">
      <c r="A733" s="3">
        <v>91101</v>
      </c>
      <c r="B733" s="3"/>
      <c r="C733" s="5" t="s">
        <v>23</v>
      </c>
      <c r="D733" s="6">
        <v>6907</v>
      </c>
      <c r="E733" s="6"/>
      <c r="F733" s="6">
        <v>524.87</v>
      </c>
      <c r="G733" s="6">
        <f t="shared" si="33"/>
        <v>7.599102359924714</v>
      </c>
      <c r="H733" s="6" t="e">
        <f t="shared" si="34"/>
        <v>#DIV/0!</v>
      </c>
      <c r="I733" s="6"/>
      <c r="J733" s="6"/>
      <c r="K733" s="6"/>
      <c r="L733" s="6"/>
      <c r="Q733" s="2">
        <v>0</v>
      </c>
      <c r="R733" s="2">
        <v>0</v>
      </c>
      <c r="S733" s="2">
        <v>0</v>
      </c>
      <c r="T733" s="2">
        <v>6907</v>
      </c>
      <c r="U733" s="2">
        <v>6907</v>
      </c>
      <c r="V733" s="2">
        <v>524.87</v>
      </c>
    </row>
    <row r="734" spans="1:22" ht="15" hidden="1">
      <c r="A734" s="3">
        <v>91101</v>
      </c>
      <c r="B734" s="3"/>
      <c r="C734" s="5" t="s">
        <v>25</v>
      </c>
      <c r="D734" s="6">
        <v>1650</v>
      </c>
      <c r="E734" s="6"/>
      <c r="F734" s="6">
        <v>110.03</v>
      </c>
      <c r="G734" s="6">
        <f t="shared" si="33"/>
        <v>6.668484848484849</v>
      </c>
      <c r="H734" s="6" t="e">
        <f t="shared" si="34"/>
        <v>#DIV/0!</v>
      </c>
      <c r="I734" s="6"/>
      <c r="J734" s="6"/>
      <c r="K734" s="6"/>
      <c r="L734" s="6"/>
      <c r="Q734" s="2">
        <v>0</v>
      </c>
      <c r="R734" s="2">
        <v>0</v>
      </c>
      <c r="S734" s="2">
        <v>0</v>
      </c>
      <c r="T734" s="2">
        <v>1650</v>
      </c>
      <c r="U734" s="2">
        <v>1650</v>
      </c>
      <c r="V734" s="2">
        <v>110.03</v>
      </c>
    </row>
    <row r="735" spans="1:22" ht="15" hidden="1">
      <c r="A735" s="3">
        <v>91101</v>
      </c>
      <c r="B735" s="3"/>
      <c r="C735" s="5" t="s">
        <v>27</v>
      </c>
      <c r="D735" s="6">
        <v>770</v>
      </c>
      <c r="E735" s="6"/>
      <c r="F735" s="6">
        <v>0</v>
      </c>
      <c r="G735" s="6">
        <f t="shared" si="33"/>
        <v>0</v>
      </c>
      <c r="H735" s="6" t="e">
        <f t="shared" si="34"/>
        <v>#DIV/0!</v>
      </c>
      <c r="I735" s="6"/>
      <c r="J735" s="6"/>
      <c r="K735" s="6"/>
      <c r="L735" s="6"/>
      <c r="Q735" s="2">
        <v>0</v>
      </c>
      <c r="R735" s="2">
        <v>0</v>
      </c>
      <c r="S735" s="2">
        <v>0</v>
      </c>
      <c r="T735" s="2">
        <v>770</v>
      </c>
      <c r="U735" s="2">
        <v>770</v>
      </c>
      <c r="V735" s="2">
        <v>0</v>
      </c>
    </row>
    <row r="736" spans="1:22" ht="30" hidden="1">
      <c r="A736" s="3">
        <v>91101</v>
      </c>
      <c r="B736" s="3"/>
      <c r="C736" s="5" t="s">
        <v>29</v>
      </c>
      <c r="D736" s="6">
        <v>10750</v>
      </c>
      <c r="E736" s="6"/>
      <c r="F736" s="6">
        <v>2387.62</v>
      </c>
      <c r="G736" s="6">
        <f t="shared" si="33"/>
        <v>22.21041860465116</v>
      </c>
      <c r="H736" s="6" t="e">
        <f t="shared" si="34"/>
        <v>#DIV/0!</v>
      </c>
      <c r="I736" s="6"/>
      <c r="J736" s="6"/>
      <c r="K736" s="6"/>
      <c r="L736" s="6"/>
      <c r="Q736" s="2">
        <v>0</v>
      </c>
      <c r="R736" s="2">
        <v>0</v>
      </c>
      <c r="S736" s="2">
        <v>0</v>
      </c>
      <c r="T736" s="2">
        <v>10750</v>
      </c>
      <c r="U736" s="2">
        <v>10750</v>
      </c>
      <c r="V736" s="2">
        <v>2387.62</v>
      </c>
    </row>
    <row r="737" spans="1:22" ht="15" hidden="1">
      <c r="A737" s="3">
        <v>91101</v>
      </c>
      <c r="B737" s="3"/>
      <c r="C737" s="5" t="s">
        <v>31</v>
      </c>
      <c r="D737" s="6">
        <v>5518</v>
      </c>
      <c r="E737" s="6"/>
      <c r="F737" s="6">
        <v>1946.94</v>
      </c>
      <c r="G737" s="6">
        <f t="shared" si="33"/>
        <v>35.28343602754621</v>
      </c>
      <c r="H737" s="6" t="e">
        <f t="shared" si="34"/>
        <v>#DIV/0!</v>
      </c>
      <c r="I737" s="6"/>
      <c r="J737" s="6"/>
      <c r="K737" s="6"/>
      <c r="L737" s="6"/>
      <c r="Q737" s="2">
        <v>0</v>
      </c>
      <c r="R737" s="2">
        <v>0</v>
      </c>
      <c r="S737" s="2">
        <v>0</v>
      </c>
      <c r="T737" s="2">
        <v>5518</v>
      </c>
      <c r="U737" s="2">
        <v>5518</v>
      </c>
      <c r="V737" s="2">
        <v>1946.94</v>
      </c>
    </row>
    <row r="738" spans="1:22" ht="30" hidden="1">
      <c r="A738" s="3">
        <v>91101</v>
      </c>
      <c r="B738" s="3"/>
      <c r="C738" s="5" t="s">
        <v>33</v>
      </c>
      <c r="D738" s="6">
        <v>397</v>
      </c>
      <c r="E738" s="6"/>
      <c r="F738" s="6">
        <v>65.5</v>
      </c>
      <c r="G738" s="6">
        <f t="shared" si="33"/>
        <v>16.49874055415617</v>
      </c>
      <c r="H738" s="6" t="e">
        <f t="shared" si="34"/>
        <v>#DIV/0!</v>
      </c>
      <c r="I738" s="6"/>
      <c r="J738" s="6"/>
      <c r="K738" s="6"/>
      <c r="L738" s="6"/>
      <c r="Q738" s="2">
        <v>0</v>
      </c>
      <c r="R738" s="2">
        <v>0</v>
      </c>
      <c r="S738" s="2">
        <v>0</v>
      </c>
      <c r="T738" s="2">
        <v>397</v>
      </c>
      <c r="U738" s="2">
        <v>397</v>
      </c>
      <c r="V738" s="2">
        <v>65.5</v>
      </c>
    </row>
    <row r="739" spans="1:22" ht="15" hidden="1">
      <c r="A739" s="3">
        <v>91101</v>
      </c>
      <c r="B739" s="3"/>
      <c r="C739" s="5" t="s">
        <v>35</v>
      </c>
      <c r="D739" s="6">
        <v>3322</v>
      </c>
      <c r="E739" s="6"/>
      <c r="F739" s="6">
        <v>0</v>
      </c>
      <c r="G739" s="6">
        <f t="shared" si="33"/>
        <v>0</v>
      </c>
      <c r="H739" s="6" t="e">
        <f t="shared" si="34"/>
        <v>#DIV/0!</v>
      </c>
      <c r="I739" s="6"/>
      <c r="J739" s="6"/>
      <c r="K739" s="6"/>
      <c r="L739" s="6"/>
      <c r="Q739" s="2">
        <v>0</v>
      </c>
      <c r="R739" s="2">
        <v>0</v>
      </c>
      <c r="S739" s="2">
        <v>0</v>
      </c>
      <c r="T739" s="2">
        <v>3322</v>
      </c>
      <c r="U739" s="2">
        <v>3322</v>
      </c>
      <c r="V739" s="2">
        <v>0</v>
      </c>
    </row>
    <row r="740" spans="1:22" ht="15" hidden="1">
      <c r="A740" s="3">
        <v>91101</v>
      </c>
      <c r="B740" s="3"/>
      <c r="C740" s="5" t="s">
        <v>37</v>
      </c>
      <c r="D740" s="6">
        <v>1513</v>
      </c>
      <c r="E740" s="6"/>
      <c r="F740" s="6">
        <v>375.18</v>
      </c>
      <c r="G740" s="6">
        <f t="shared" si="33"/>
        <v>24.797091870456047</v>
      </c>
      <c r="H740" s="6" t="e">
        <f t="shared" si="34"/>
        <v>#DIV/0!</v>
      </c>
      <c r="I740" s="6"/>
      <c r="J740" s="6"/>
      <c r="K740" s="6"/>
      <c r="L740" s="6"/>
      <c r="Q740" s="2">
        <v>0</v>
      </c>
      <c r="R740" s="2">
        <v>0</v>
      </c>
      <c r="S740" s="2">
        <v>0</v>
      </c>
      <c r="T740" s="2">
        <v>1513</v>
      </c>
      <c r="U740" s="2">
        <v>1513</v>
      </c>
      <c r="V740" s="2">
        <v>375.18</v>
      </c>
    </row>
    <row r="741" spans="1:22" ht="30">
      <c r="A741" s="3">
        <v>91102</v>
      </c>
      <c r="B741" s="3"/>
      <c r="C741" s="5" t="s">
        <v>121</v>
      </c>
      <c r="D741" s="6">
        <v>137250</v>
      </c>
      <c r="E741" s="6">
        <v>30485</v>
      </c>
      <c r="F741" s="6">
        <v>29874.61</v>
      </c>
      <c r="G741" s="6">
        <f t="shared" si="33"/>
        <v>21.76656466302368</v>
      </c>
      <c r="H741" s="6">
        <f t="shared" si="34"/>
        <v>97.99773659176645</v>
      </c>
      <c r="I741" s="6"/>
      <c r="J741" s="6"/>
      <c r="K741" s="6"/>
      <c r="L741" s="6"/>
      <c r="Q741" s="2">
        <v>0</v>
      </c>
      <c r="R741" s="2">
        <v>0</v>
      </c>
      <c r="S741" s="2">
        <v>0</v>
      </c>
      <c r="T741" s="2">
        <v>137250</v>
      </c>
      <c r="U741" s="2">
        <v>137250</v>
      </c>
      <c r="V741" s="2">
        <v>29874.61</v>
      </c>
    </row>
    <row r="742" spans="1:22" ht="15" hidden="1">
      <c r="A742" s="3">
        <v>91102</v>
      </c>
      <c r="B742" s="3"/>
      <c r="C742" s="5" t="s">
        <v>3</v>
      </c>
      <c r="D742" s="6">
        <v>137250</v>
      </c>
      <c r="E742" s="6"/>
      <c r="F742" s="6">
        <v>29874.61</v>
      </c>
      <c r="G742" s="6">
        <f t="shared" si="33"/>
        <v>21.76656466302368</v>
      </c>
      <c r="H742" s="6" t="e">
        <f t="shared" si="34"/>
        <v>#DIV/0!</v>
      </c>
      <c r="I742" s="6"/>
      <c r="J742" s="6"/>
      <c r="K742" s="6"/>
      <c r="L742" s="6"/>
      <c r="Q742" s="2">
        <v>0</v>
      </c>
      <c r="R742" s="2">
        <v>0</v>
      </c>
      <c r="S742" s="2">
        <v>0</v>
      </c>
      <c r="T742" s="2">
        <v>137250</v>
      </c>
      <c r="U742" s="2">
        <v>137250</v>
      </c>
      <c r="V742" s="2">
        <v>29874.61</v>
      </c>
    </row>
    <row r="743" spans="1:22" ht="15" hidden="1">
      <c r="A743" s="3">
        <v>91102</v>
      </c>
      <c r="B743" s="3"/>
      <c r="C743" s="5" t="s">
        <v>5</v>
      </c>
      <c r="D743" s="6">
        <v>137250</v>
      </c>
      <c r="E743" s="6"/>
      <c r="F743" s="6">
        <v>29874.61</v>
      </c>
      <c r="G743" s="6">
        <f t="shared" si="33"/>
        <v>21.76656466302368</v>
      </c>
      <c r="H743" s="6" t="e">
        <f t="shared" si="34"/>
        <v>#DIV/0!</v>
      </c>
      <c r="I743" s="6"/>
      <c r="J743" s="6"/>
      <c r="K743" s="6"/>
      <c r="L743" s="6"/>
      <c r="Q743" s="2">
        <v>0</v>
      </c>
      <c r="R743" s="2">
        <v>0</v>
      </c>
      <c r="S743" s="2">
        <v>0</v>
      </c>
      <c r="T743" s="2">
        <v>137250</v>
      </c>
      <c r="U743" s="2">
        <v>137250</v>
      </c>
      <c r="V743" s="2">
        <v>29874.61</v>
      </c>
    </row>
    <row r="744" spans="1:22" ht="30" hidden="1">
      <c r="A744" s="3">
        <v>91102</v>
      </c>
      <c r="B744" s="3"/>
      <c r="C744" s="5" t="s">
        <v>7</v>
      </c>
      <c r="D744" s="6">
        <v>64230</v>
      </c>
      <c r="E744" s="6"/>
      <c r="F744" s="6">
        <v>15611.28</v>
      </c>
      <c r="G744" s="6">
        <f t="shared" si="33"/>
        <v>24.30527790751985</v>
      </c>
      <c r="H744" s="6" t="e">
        <f t="shared" si="34"/>
        <v>#DIV/0!</v>
      </c>
      <c r="I744" s="6"/>
      <c r="J744" s="6"/>
      <c r="K744" s="6"/>
      <c r="L744" s="6"/>
      <c r="Q744" s="2">
        <v>0</v>
      </c>
      <c r="R744" s="2">
        <v>0</v>
      </c>
      <c r="S744" s="2">
        <v>0</v>
      </c>
      <c r="T744" s="2">
        <v>64230</v>
      </c>
      <c r="U744" s="2">
        <v>64230</v>
      </c>
      <c r="V744" s="2">
        <v>15611.28</v>
      </c>
    </row>
    <row r="745" spans="1:22" ht="15" hidden="1">
      <c r="A745" s="3">
        <v>91102</v>
      </c>
      <c r="B745" s="3"/>
      <c r="C745" s="5" t="s">
        <v>9</v>
      </c>
      <c r="D745" s="6">
        <v>64230</v>
      </c>
      <c r="E745" s="6"/>
      <c r="F745" s="6">
        <v>15611.28</v>
      </c>
      <c r="G745" s="6">
        <f t="shared" si="33"/>
        <v>24.30527790751985</v>
      </c>
      <c r="H745" s="6" t="e">
        <f t="shared" si="34"/>
        <v>#DIV/0!</v>
      </c>
      <c r="I745" s="6"/>
      <c r="J745" s="6"/>
      <c r="K745" s="6"/>
      <c r="L745" s="6"/>
      <c r="Q745" s="2">
        <v>0</v>
      </c>
      <c r="R745" s="2">
        <v>0</v>
      </c>
      <c r="S745" s="2">
        <v>0</v>
      </c>
      <c r="T745" s="2">
        <v>64230</v>
      </c>
      <c r="U745" s="2">
        <v>64230</v>
      </c>
      <c r="V745" s="2">
        <v>15611.28</v>
      </c>
    </row>
    <row r="746" spans="1:22" ht="15" hidden="1">
      <c r="A746" s="3">
        <v>91102</v>
      </c>
      <c r="B746" s="3"/>
      <c r="C746" s="5" t="s">
        <v>11</v>
      </c>
      <c r="D746" s="6">
        <v>22514</v>
      </c>
      <c r="E746" s="6"/>
      <c r="F746" s="6">
        <v>5767.14</v>
      </c>
      <c r="G746" s="6">
        <f t="shared" si="33"/>
        <v>25.61579461668295</v>
      </c>
      <c r="H746" s="6" t="e">
        <f t="shared" si="34"/>
        <v>#DIV/0!</v>
      </c>
      <c r="I746" s="6"/>
      <c r="J746" s="6"/>
      <c r="K746" s="6"/>
      <c r="L746" s="6"/>
      <c r="Q746" s="2">
        <v>0</v>
      </c>
      <c r="R746" s="2">
        <v>0</v>
      </c>
      <c r="S746" s="2">
        <v>0</v>
      </c>
      <c r="T746" s="2">
        <v>22514</v>
      </c>
      <c r="U746" s="2">
        <v>22514</v>
      </c>
      <c r="V746" s="2">
        <v>5767.14</v>
      </c>
    </row>
    <row r="747" spans="1:22" ht="45" hidden="1">
      <c r="A747" s="3">
        <v>91102</v>
      </c>
      <c r="B747" s="3"/>
      <c r="C747" s="5" t="s">
        <v>13</v>
      </c>
      <c r="D747" s="6">
        <v>50506</v>
      </c>
      <c r="E747" s="6"/>
      <c r="F747" s="6">
        <v>8496.19</v>
      </c>
      <c r="G747" s="6">
        <f t="shared" si="33"/>
        <v>16.822139943769056</v>
      </c>
      <c r="H747" s="6" t="e">
        <f t="shared" si="34"/>
        <v>#DIV/0!</v>
      </c>
      <c r="I747" s="6"/>
      <c r="J747" s="6"/>
      <c r="K747" s="6"/>
      <c r="L747" s="6"/>
      <c r="Q747" s="2">
        <v>0</v>
      </c>
      <c r="R747" s="2">
        <v>0</v>
      </c>
      <c r="S747" s="2">
        <v>0</v>
      </c>
      <c r="T747" s="2">
        <v>50506</v>
      </c>
      <c r="U747" s="2">
        <v>50506</v>
      </c>
      <c r="V747" s="2">
        <v>8496.19</v>
      </c>
    </row>
    <row r="748" spans="1:22" ht="30" hidden="1">
      <c r="A748" s="3">
        <v>91102</v>
      </c>
      <c r="B748" s="3"/>
      <c r="C748" s="5" t="s">
        <v>15</v>
      </c>
      <c r="D748" s="6">
        <v>9244</v>
      </c>
      <c r="E748" s="6"/>
      <c r="F748" s="6">
        <v>930</v>
      </c>
      <c r="G748" s="6">
        <f t="shared" si="33"/>
        <v>10.060579835569019</v>
      </c>
      <c r="H748" s="6" t="e">
        <f t="shared" si="34"/>
        <v>#DIV/0!</v>
      </c>
      <c r="I748" s="6"/>
      <c r="J748" s="6"/>
      <c r="K748" s="6"/>
      <c r="L748" s="6"/>
      <c r="Q748" s="2">
        <v>0</v>
      </c>
      <c r="R748" s="2">
        <v>0</v>
      </c>
      <c r="S748" s="2">
        <v>0</v>
      </c>
      <c r="T748" s="2">
        <v>9244</v>
      </c>
      <c r="U748" s="2">
        <v>9244</v>
      </c>
      <c r="V748" s="2">
        <v>930</v>
      </c>
    </row>
    <row r="749" spans="1:22" ht="15" hidden="1">
      <c r="A749" s="3">
        <v>91102</v>
      </c>
      <c r="B749" s="3"/>
      <c r="C749" s="5" t="s">
        <v>53</v>
      </c>
      <c r="D749" s="6">
        <v>1800</v>
      </c>
      <c r="E749" s="6"/>
      <c r="F749" s="6">
        <v>400</v>
      </c>
      <c r="G749" s="6">
        <f t="shared" si="33"/>
        <v>22.22222222222222</v>
      </c>
      <c r="H749" s="6" t="e">
        <f t="shared" si="34"/>
        <v>#DIV/0!</v>
      </c>
      <c r="I749" s="6"/>
      <c r="J749" s="6"/>
      <c r="K749" s="6"/>
      <c r="L749" s="6"/>
      <c r="Q749" s="2">
        <v>0</v>
      </c>
      <c r="R749" s="2">
        <v>0</v>
      </c>
      <c r="S749" s="2">
        <v>0</v>
      </c>
      <c r="T749" s="2">
        <v>1800</v>
      </c>
      <c r="U749" s="2">
        <v>1800</v>
      </c>
      <c r="V749" s="2">
        <v>400</v>
      </c>
    </row>
    <row r="750" spans="1:22" ht="30" hidden="1">
      <c r="A750" s="3">
        <v>91102</v>
      </c>
      <c r="B750" s="3"/>
      <c r="C750" s="5" t="s">
        <v>17</v>
      </c>
      <c r="D750" s="6">
        <v>15547</v>
      </c>
      <c r="E750" s="6"/>
      <c r="F750" s="6">
        <v>3997</v>
      </c>
      <c r="G750" s="6">
        <f t="shared" si="33"/>
        <v>25.70914002701486</v>
      </c>
      <c r="H750" s="6" t="e">
        <f t="shared" si="34"/>
        <v>#DIV/0!</v>
      </c>
      <c r="I750" s="6"/>
      <c r="J750" s="6"/>
      <c r="K750" s="6"/>
      <c r="L750" s="6"/>
      <c r="Q750" s="2">
        <v>0</v>
      </c>
      <c r="R750" s="2">
        <v>0</v>
      </c>
      <c r="S750" s="2">
        <v>0</v>
      </c>
      <c r="T750" s="2">
        <v>15547</v>
      </c>
      <c r="U750" s="2">
        <v>15547</v>
      </c>
      <c r="V750" s="2">
        <v>3997</v>
      </c>
    </row>
    <row r="751" spans="1:22" ht="15" hidden="1">
      <c r="A751" s="3">
        <v>91102</v>
      </c>
      <c r="B751" s="3"/>
      <c r="C751" s="5" t="s">
        <v>19</v>
      </c>
      <c r="D751" s="6">
        <v>12600</v>
      </c>
      <c r="E751" s="6"/>
      <c r="F751" s="6">
        <v>3150</v>
      </c>
      <c r="G751" s="6">
        <f t="shared" si="33"/>
        <v>25</v>
      </c>
      <c r="H751" s="6" t="e">
        <f t="shared" si="34"/>
        <v>#DIV/0!</v>
      </c>
      <c r="I751" s="6"/>
      <c r="J751" s="6"/>
      <c r="K751" s="6"/>
      <c r="L751" s="6"/>
      <c r="Q751" s="2">
        <v>0</v>
      </c>
      <c r="R751" s="2">
        <v>0</v>
      </c>
      <c r="S751" s="2">
        <v>0</v>
      </c>
      <c r="T751" s="2">
        <v>12600</v>
      </c>
      <c r="U751" s="2">
        <v>12600</v>
      </c>
      <c r="V751" s="2">
        <v>3150</v>
      </c>
    </row>
    <row r="752" spans="1:22" ht="15" hidden="1">
      <c r="A752" s="3">
        <v>91102</v>
      </c>
      <c r="B752" s="3"/>
      <c r="C752" s="5" t="s">
        <v>25</v>
      </c>
      <c r="D752" s="6">
        <v>11315</v>
      </c>
      <c r="E752" s="6"/>
      <c r="F752" s="6">
        <v>19.19</v>
      </c>
      <c r="G752" s="6">
        <f t="shared" si="33"/>
        <v>0.16959787892178524</v>
      </c>
      <c r="H752" s="6" t="e">
        <f t="shared" si="34"/>
        <v>#DIV/0!</v>
      </c>
      <c r="I752" s="6"/>
      <c r="J752" s="6"/>
      <c r="K752" s="6"/>
      <c r="L752" s="6"/>
      <c r="Q752" s="2">
        <v>0</v>
      </c>
      <c r="R752" s="2">
        <v>0</v>
      </c>
      <c r="S752" s="2">
        <v>0</v>
      </c>
      <c r="T752" s="2">
        <v>11315</v>
      </c>
      <c r="U752" s="2">
        <v>11315</v>
      </c>
      <c r="V752" s="2">
        <v>19.19</v>
      </c>
    </row>
    <row r="753" spans="1:22" ht="30">
      <c r="A753" s="3">
        <v>91103</v>
      </c>
      <c r="B753" s="3"/>
      <c r="C753" s="5" t="s">
        <v>122</v>
      </c>
      <c r="D753" s="6">
        <v>420950</v>
      </c>
      <c r="E753" s="6">
        <v>10000</v>
      </c>
      <c r="F753" s="6">
        <v>9500</v>
      </c>
      <c r="G753" s="6">
        <f t="shared" si="33"/>
        <v>2.256800095023162</v>
      </c>
      <c r="H753" s="6">
        <f t="shared" si="34"/>
        <v>95</v>
      </c>
      <c r="I753" s="6"/>
      <c r="J753" s="6"/>
      <c r="K753" s="6"/>
      <c r="L753" s="6"/>
      <c r="Q753" s="2">
        <v>0</v>
      </c>
      <c r="R753" s="2">
        <v>0</v>
      </c>
      <c r="S753" s="2">
        <v>0</v>
      </c>
      <c r="T753" s="2">
        <v>420950</v>
      </c>
      <c r="U753" s="2">
        <v>420950</v>
      </c>
      <c r="V753" s="2">
        <v>9500</v>
      </c>
    </row>
    <row r="754" spans="1:22" ht="15" hidden="1">
      <c r="A754" s="3">
        <v>91103</v>
      </c>
      <c r="B754" s="3"/>
      <c r="C754" s="5" t="s">
        <v>3</v>
      </c>
      <c r="D754" s="6">
        <v>420950</v>
      </c>
      <c r="E754" s="6"/>
      <c r="F754" s="6">
        <v>9500</v>
      </c>
      <c r="G754" s="6">
        <f t="shared" si="33"/>
        <v>2.256800095023162</v>
      </c>
      <c r="H754" s="6" t="e">
        <f t="shared" si="34"/>
        <v>#DIV/0!</v>
      </c>
      <c r="I754" s="6"/>
      <c r="J754" s="6"/>
      <c r="K754" s="6"/>
      <c r="L754" s="6"/>
      <c r="Q754" s="2">
        <v>0</v>
      </c>
      <c r="R754" s="2">
        <v>0</v>
      </c>
      <c r="S754" s="2">
        <v>0</v>
      </c>
      <c r="T754" s="2">
        <v>420950</v>
      </c>
      <c r="U754" s="2">
        <v>420950</v>
      </c>
      <c r="V754" s="2">
        <v>9500</v>
      </c>
    </row>
    <row r="755" spans="1:22" ht="15" hidden="1">
      <c r="A755" s="3">
        <v>91103</v>
      </c>
      <c r="B755" s="3"/>
      <c r="C755" s="5" t="s">
        <v>5</v>
      </c>
      <c r="D755" s="6">
        <v>420950</v>
      </c>
      <c r="E755" s="6"/>
      <c r="F755" s="6">
        <v>9500</v>
      </c>
      <c r="G755" s="6">
        <f t="shared" si="33"/>
        <v>2.256800095023162</v>
      </c>
      <c r="H755" s="6" t="e">
        <f t="shared" si="34"/>
        <v>#DIV/0!</v>
      </c>
      <c r="I755" s="6"/>
      <c r="J755" s="6"/>
      <c r="K755" s="6"/>
      <c r="L755" s="6"/>
      <c r="Q755" s="2">
        <v>0</v>
      </c>
      <c r="R755" s="2">
        <v>0</v>
      </c>
      <c r="S755" s="2">
        <v>0</v>
      </c>
      <c r="T755" s="2">
        <v>420950</v>
      </c>
      <c r="U755" s="2">
        <v>420950</v>
      </c>
      <c r="V755" s="2">
        <v>9500</v>
      </c>
    </row>
    <row r="756" spans="1:22" ht="45" hidden="1">
      <c r="A756" s="3">
        <v>91103</v>
      </c>
      <c r="B756" s="3"/>
      <c r="C756" s="5" t="s">
        <v>13</v>
      </c>
      <c r="D756" s="6">
        <v>420950</v>
      </c>
      <c r="E756" s="6"/>
      <c r="F756" s="6">
        <v>9500</v>
      </c>
      <c r="G756" s="6">
        <f t="shared" si="33"/>
        <v>2.256800095023162</v>
      </c>
      <c r="H756" s="6" t="e">
        <f t="shared" si="34"/>
        <v>#DIV/0!</v>
      </c>
      <c r="I756" s="6"/>
      <c r="J756" s="6"/>
      <c r="K756" s="6"/>
      <c r="L756" s="6"/>
      <c r="Q756" s="2">
        <v>0</v>
      </c>
      <c r="R756" s="2">
        <v>0</v>
      </c>
      <c r="S756" s="2">
        <v>0</v>
      </c>
      <c r="T756" s="2">
        <v>420950</v>
      </c>
      <c r="U756" s="2">
        <v>420950</v>
      </c>
      <c r="V756" s="2">
        <v>9500</v>
      </c>
    </row>
    <row r="757" spans="1:22" ht="30" hidden="1">
      <c r="A757" s="3">
        <v>91103</v>
      </c>
      <c r="B757" s="3"/>
      <c r="C757" s="5" t="s">
        <v>15</v>
      </c>
      <c r="D757" s="6">
        <v>122643</v>
      </c>
      <c r="E757" s="6"/>
      <c r="F757" s="6">
        <v>3600</v>
      </c>
      <c r="G757" s="6">
        <f t="shared" si="33"/>
        <v>2.9353489396051957</v>
      </c>
      <c r="H757" s="6" t="e">
        <f t="shared" si="34"/>
        <v>#DIV/0!</v>
      </c>
      <c r="I757" s="6"/>
      <c r="J757" s="6"/>
      <c r="K757" s="6"/>
      <c r="L757" s="6"/>
      <c r="Q757" s="2">
        <v>0</v>
      </c>
      <c r="R757" s="2">
        <v>0</v>
      </c>
      <c r="S757" s="2">
        <v>0</v>
      </c>
      <c r="T757" s="2">
        <v>122643</v>
      </c>
      <c r="U757" s="2">
        <v>122643</v>
      </c>
      <c r="V757" s="2">
        <v>3600</v>
      </c>
    </row>
    <row r="758" spans="1:22" ht="15" hidden="1">
      <c r="A758" s="3">
        <v>91103</v>
      </c>
      <c r="B758" s="3"/>
      <c r="C758" s="5" t="s">
        <v>53</v>
      </c>
      <c r="D758" s="6">
        <v>35036</v>
      </c>
      <c r="E758" s="6"/>
      <c r="F758" s="6">
        <v>1200</v>
      </c>
      <c r="G758" s="6">
        <f t="shared" si="33"/>
        <v>3.4250485215207216</v>
      </c>
      <c r="H758" s="6" t="e">
        <f t="shared" si="34"/>
        <v>#DIV/0!</v>
      </c>
      <c r="I758" s="6"/>
      <c r="J758" s="6"/>
      <c r="K758" s="6"/>
      <c r="L758" s="6"/>
      <c r="Q758" s="2">
        <v>0</v>
      </c>
      <c r="R758" s="2">
        <v>0</v>
      </c>
      <c r="S758" s="2">
        <v>0</v>
      </c>
      <c r="T758" s="2">
        <v>35036</v>
      </c>
      <c r="U758" s="2">
        <v>35036</v>
      </c>
      <c r="V758" s="2">
        <v>1200</v>
      </c>
    </row>
    <row r="759" spans="1:22" ht="30" hidden="1">
      <c r="A759" s="3">
        <v>91103</v>
      </c>
      <c r="B759" s="3"/>
      <c r="C759" s="5" t="s">
        <v>17</v>
      </c>
      <c r="D759" s="6">
        <v>78000</v>
      </c>
      <c r="E759" s="6"/>
      <c r="F759" s="6">
        <v>0</v>
      </c>
      <c r="G759" s="6">
        <f t="shared" si="33"/>
        <v>0</v>
      </c>
      <c r="H759" s="6" t="e">
        <f t="shared" si="34"/>
        <v>#DIV/0!</v>
      </c>
      <c r="I759" s="6"/>
      <c r="J759" s="6"/>
      <c r="K759" s="6"/>
      <c r="L759" s="6"/>
      <c r="Q759" s="2">
        <v>0</v>
      </c>
      <c r="R759" s="2">
        <v>0</v>
      </c>
      <c r="S759" s="2">
        <v>0</v>
      </c>
      <c r="T759" s="2">
        <v>78000</v>
      </c>
      <c r="U759" s="2">
        <v>78000</v>
      </c>
      <c r="V759" s="2">
        <v>0</v>
      </c>
    </row>
    <row r="760" spans="1:22" ht="15" hidden="1">
      <c r="A760" s="3">
        <v>91103</v>
      </c>
      <c r="B760" s="3"/>
      <c r="C760" s="5" t="s">
        <v>25</v>
      </c>
      <c r="D760" s="6">
        <v>185271</v>
      </c>
      <c r="E760" s="6"/>
      <c r="F760" s="6">
        <v>4700</v>
      </c>
      <c r="G760" s="6">
        <f t="shared" si="33"/>
        <v>2.536824435556563</v>
      </c>
      <c r="H760" s="6" t="e">
        <f t="shared" si="34"/>
        <v>#DIV/0!</v>
      </c>
      <c r="I760" s="6"/>
      <c r="J760" s="6"/>
      <c r="K760" s="6"/>
      <c r="L760" s="6"/>
      <c r="Q760" s="2">
        <v>0</v>
      </c>
      <c r="R760" s="2">
        <v>0</v>
      </c>
      <c r="S760" s="2">
        <v>0</v>
      </c>
      <c r="T760" s="2">
        <v>185271</v>
      </c>
      <c r="U760" s="2">
        <v>185271</v>
      </c>
      <c r="V760" s="2">
        <v>4700</v>
      </c>
    </row>
    <row r="761" spans="1:22" ht="78.75" customHeight="1">
      <c r="A761" s="3">
        <v>91108</v>
      </c>
      <c r="B761" s="3"/>
      <c r="C761" s="5" t="s">
        <v>123</v>
      </c>
      <c r="D761" s="6">
        <v>1868200</v>
      </c>
      <c r="E761" s="6"/>
      <c r="F761" s="6"/>
      <c r="G761" s="6"/>
      <c r="H761" s="6"/>
      <c r="I761" s="6"/>
      <c r="J761" s="6"/>
      <c r="K761" s="6"/>
      <c r="L761" s="6"/>
      <c r="Q761" s="2">
        <v>0</v>
      </c>
      <c r="R761" s="2">
        <v>0</v>
      </c>
      <c r="S761" s="2">
        <v>0</v>
      </c>
      <c r="T761" s="2">
        <v>1868200</v>
      </c>
      <c r="U761" s="2">
        <v>1868200</v>
      </c>
      <c r="V761" s="2">
        <v>0</v>
      </c>
    </row>
    <row r="762" spans="1:22" ht="15" hidden="1">
      <c r="A762" s="3">
        <v>91108</v>
      </c>
      <c r="B762" s="3"/>
      <c r="C762" s="5" t="s">
        <v>3</v>
      </c>
      <c r="D762" s="6">
        <v>1868200</v>
      </c>
      <c r="E762" s="6"/>
      <c r="F762" s="6">
        <v>0</v>
      </c>
      <c r="G762" s="6">
        <f t="shared" si="33"/>
        <v>0</v>
      </c>
      <c r="H762" s="6" t="e">
        <f t="shared" si="34"/>
        <v>#DIV/0!</v>
      </c>
      <c r="I762" s="6">
        <v>0</v>
      </c>
      <c r="J762" s="6">
        <v>0</v>
      </c>
      <c r="K762" s="6">
        <v>0</v>
      </c>
      <c r="L762" s="6" t="e">
        <f aca="true" t="shared" si="35" ref="L762:L824">K762/J762*100</f>
        <v>#DIV/0!</v>
      </c>
      <c r="Q762" s="2">
        <v>0</v>
      </c>
      <c r="R762" s="2">
        <v>0</v>
      </c>
      <c r="S762" s="2">
        <v>0</v>
      </c>
      <c r="T762" s="2">
        <v>1868200</v>
      </c>
      <c r="U762" s="2">
        <v>1868200</v>
      </c>
      <c r="V762" s="2">
        <v>0</v>
      </c>
    </row>
    <row r="763" spans="1:22" ht="15" hidden="1">
      <c r="A763" s="3">
        <v>91108</v>
      </c>
      <c r="B763" s="3"/>
      <c r="C763" s="5" t="s">
        <v>5</v>
      </c>
      <c r="D763" s="6">
        <v>60387</v>
      </c>
      <c r="E763" s="6"/>
      <c r="F763" s="6">
        <v>0</v>
      </c>
      <c r="G763" s="6">
        <f t="shared" si="33"/>
        <v>0</v>
      </c>
      <c r="H763" s="6" t="e">
        <f t="shared" si="34"/>
        <v>#DIV/0!</v>
      </c>
      <c r="I763" s="6">
        <v>0</v>
      </c>
      <c r="J763" s="6">
        <v>0</v>
      </c>
      <c r="K763" s="6">
        <v>0</v>
      </c>
      <c r="L763" s="6" t="e">
        <f t="shared" si="35"/>
        <v>#DIV/0!</v>
      </c>
      <c r="Q763" s="2">
        <v>0</v>
      </c>
      <c r="R763" s="2">
        <v>0</v>
      </c>
      <c r="S763" s="2">
        <v>0</v>
      </c>
      <c r="T763" s="2">
        <v>60387</v>
      </c>
      <c r="U763" s="2">
        <v>60387</v>
      </c>
      <c r="V763" s="2">
        <v>0</v>
      </c>
    </row>
    <row r="764" spans="1:22" ht="45" hidden="1">
      <c r="A764" s="3">
        <v>91108</v>
      </c>
      <c r="B764" s="3"/>
      <c r="C764" s="5" t="s">
        <v>13</v>
      </c>
      <c r="D764" s="6">
        <v>60387</v>
      </c>
      <c r="E764" s="6"/>
      <c r="F764" s="6">
        <v>0</v>
      </c>
      <c r="G764" s="6">
        <f t="shared" si="33"/>
        <v>0</v>
      </c>
      <c r="H764" s="6" t="e">
        <f t="shared" si="34"/>
        <v>#DIV/0!</v>
      </c>
      <c r="I764" s="6">
        <v>0</v>
      </c>
      <c r="J764" s="6">
        <v>0</v>
      </c>
      <c r="K764" s="6">
        <v>0</v>
      </c>
      <c r="L764" s="6" t="e">
        <f t="shared" si="35"/>
        <v>#DIV/0!</v>
      </c>
      <c r="Q764" s="2">
        <v>0</v>
      </c>
      <c r="R764" s="2">
        <v>0</v>
      </c>
      <c r="S764" s="2">
        <v>0</v>
      </c>
      <c r="T764" s="2">
        <v>60387</v>
      </c>
      <c r="U764" s="2">
        <v>60387</v>
      </c>
      <c r="V764" s="2">
        <v>0</v>
      </c>
    </row>
    <row r="765" spans="1:22" ht="15" hidden="1">
      <c r="A765" s="3">
        <v>91108</v>
      </c>
      <c r="B765" s="3"/>
      <c r="C765" s="5" t="s">
        <v>53</v>
      </c>
      <c r="D765" s="6">
        <v>10901</v>
      </c>
      <c r="E765" s="6"/>
      <c r="F765" s="6">
        <v>0</v>
      </c>
      <c r="G765" s="6">
        <f t="shared" si="33"/>
        <v>0</v>
      </c>
      <c r="H765" s="6" t="e">
        <f t="shared" si="34"/>
        <v>#DIV/0!</v>
      </c>
      <c r="I765" s="6">
        <v>0</v>
      </c>
      <c r="J765" s="6">
        <v>0</v>
      </c>
      <c r="K765" s="6">
        <v>0</v>
      </c>
      <c r="L765" s="6" t="e">
        <f t="shared" si="35"/>
        <v>#DIV/0!</v>
      </c>
      <c r="Q765" s="2">
        <v>0</v>
      </c>
      <c r="R765" s="2">
        <v>0</v>
      </c>
      <c r="S765" s="2">
        <v>0</v>
      </c>
      <c r="T765" s="2">
        <v>10901</v>
      </c>
      <c r="U765" s="2">
        <v>10901</v>
      </c>
      <c r="V765" s="2">
        <v>0</v>
      </c>
    </row>
    <row r="766" spans="1:22" ht="30" hidden="1">
      <c r="A766" s="3">
        <v>91108</v>
      </c>
      <c r="B766" s="3"/>
      <c r="C766" s="5" t="s">
        <v>17</v>
      </c>
      <c r="D766" s="6">
        <v>49486</v>
      </c>
      <c r="E766" s="6"/>
      <c r="F766" s="6">
        <v>0</v>
      </c>
      <c r="G766" s="6">
        <f t="shared" si="33"/>
        <v>0</v>
      </c>
      <c r="H766" s="6" t="e">
        <f t="shared" si="34"/>
        <v>#DIV/0!</v>
      </c>
      <c r="I766" s="6">
        <v>0</v>
      </c>
      <c r="J766" s="6">
        <v>0</v>
      </c>
      <c r="K766" s="6">
        <v>0</v>
      </c>
      <c r="L766" s="6" t="e">
        <f t="shared" si="35"/>
        <v>#DIV/0!</v>
      </c>
      <c r="Q766" s="2">
        <v>0</v>
      </c>
      <c r="R766" s="2">
        <v>0</v>
      </c>
      <c r="S766" s="2">
        <v>0</v>
      </c>
      <c r="T766" s="2">
        <v>49486</v>
      </c>
      <c r="U766" s="2">
        <v>49486</v>
      </c>
      <c r="V766" s="2">
        <v>0</v>
      </c>
    </row>
    <row r="767" spans="1:22" ht="15" hidden="1">
      <c r="A767" s="3">
        <v>91108</v>
      </c>
      <c r="B767" s="3"/>
      <c r="C767" s="5" t="s">
        <v>61</v>
      </c>
      <c r="D767" s="6">
        <v>1807813</v>
      </c>
      <c r="E767" s="6"/>
      <c r="F767" s="6">
        <v>0</v>
      </c>
      <c r="G767" s="6">
        <f t="shared" si="33"/>
        <v>0</v>
      </c>
      <c r="H767" s="6" t="e">
        <f t="shared" si="34"/>
        <v>#DIV/0!</v>
      </c>
      <c r="I767" s="6">
        <v>0</v>
      </c>
      <c r="J767" s="6">
        <v>0</v>
      </c>
      <c r="K767" s="6">
        <v>0</v>
      </c>
      <c r="L767" s="6" t="e">
        <f t="shared" si="35"/>
        <v>#DIV/0!</v>
      </c>
      <c r="Q767" s="2">
        <v>0</v>
      </c>
      <c r="R767" s="2">
        <v>0</v>
      </c>
      <c r="S767" s="2">
        <v>0</v>
      </c>
      <c r="T767" s="2">
        <v>1807813</v>
      </c>
      <c r="U767" s="2">
        <v>1807813</v>
      </c>
      <c r="V767" s="2">
        <v>0</v>
      </c>
    </row>
    <row r="768" spans="1:22" ht="15" hidden="1">
      <c r="A768" s="3">
        <v>91108</v>
      </c>
      <c r="B768" s="3"/>
      <c r="C768" s="5" t="s">
        <v>63</v>
      </c>
      <c r="D768" s="6">
        <v>1807813</v>
      </c>
      <c r="E768" s="6"/>
      <c r="F768" s="6">
        <v>0</v>
      </c>
      <c r="G768" s="6">
        <f t="shared" si="33"/>
        <v>0</v>
      </c>
      <c r="H768" s="6" t="e">
        <f t="shared" si="34"/>
        <v>#DIV/0!</v>
      </c>
      <c r="I768" s="6">
        <v>0</v>
      </c>
      <c r="J768" s="6">
        <v>0</v>
      </c>
      <c r="K768" s="6">
        <v>0</v>
      </c>
      <c r="L768" s="6" t="e">
        <f t="shared" si="35"/>
        <v>#DIV/0!</v>
      </c>
      <c r="Q768" s="2">
        <v>0</v>
      </c>
      <c r="R768" s="2">
        <v>0</v>
      </c>
      <c r="S768" s="2">
        <v>0</v>
      </c>
      <c r="T768" s="2">
        <v>1807813</v>
      </c>
      <c r="U768" s="2">
        <v>1807813</v>
      </c>
      <c r="V768" s="2">
        <v>0</v>
      </c>
    </row>
    <row r="769" spans="1:22" ht="15" hidden="1">
      <c r="A769" s="3">
        <v>91108</v>
      </c>
      <c r="B769" s="3"/>
      <c r="C769" s="5" t="s">
        <v>65</v>
      </c>
      <c r="D769" s="6">
        <v>1807813</v>
      </c>
      <c r="E769" s="6"/>
      <c r="F769" s="6">
        <v>0</v>
      </c>
      <c r="G769" s="6">
        <f t="shared" si="33"/>
        <v>0</v>
      </c>
      <c r="H769" s="6" t="e">
        <f t="shared" si="34"/>
        <v>#DIV/0!</v>
      </c>
      <c r="I769" s="6">
        <v>0</v>
      </c>
      <c r="J769" s="6">
        <v>0</v>
      </c>
      <c r="K769" s="6">
        <v>0</v>
      </c>
      <c r="L769" s="6" t="e">
        <f t="shared" si="35"/>
        <v>#DIV/0!</v>
      </c>
      <c r="Q769" s="2">
        <v>0</v>
      </c>
      <c r="R769" s="2">
        <v>0</v>
      </c>
      <c r="S769" s="2">
        <v>0</v>
      </c>
      <c r="T769" s="2">
        <v>1807813</v>
      </c>
      <c r="U769" s="2">
        <v>1807813</v>
      </c>
      <c r="V769" s="2">
        <v>0</v>
      </c>
    </row>
    <row r="770" spans="1:22" ht="30">
      <c r="A770" s="3">
        <v>91204</v>
      </c>
      <c r="B770" s="3"/>
      <c r="C770" s="5" t="s">
        <v>124</v>
      </c>
      <c r="D770" s="6">
        <v>10083700</v>
      </c>
      <c r="E770" s="6">
        <v>2771825</v>
      </c>
      <c r="F770" s="6">
        <v>2496096.47</v>
      </c>
      <c r="G770" s="6">
        <f t="shared" si="33"/>
        <v>24.75377559824271</v>
      </c>
      <c r="H770" s="6">
        <f t="shared" si="34"/>
        <v>90.052455331776</v>
      </c>
      <c r="I770" s="6">
        <v>73554</v>
      </c>
      <c r="J770" s="6">
        <v>190909.34</v>
      </c>
      <c r="K770" s="6">
        <v>6518.32</v>
      </c>
      <c r="L770" s="6">
        <f t="shared" si="35"/>
        <v>3.4143536403195363</v>
      </c>
      <c r="Q770" s="2">
        <v>0</v>
      </c>
      <c r="R770" s="2">
        <v>2478.36</v>
      </c>
      <c r="S770" s="2">
        <v>4039.96</v>
      </c>
      <c r="T770" s="2">
        <v>10157254</v>
      </c>
      <c r="U770" s="2">
        <v>10274609.34</v>
      </c>
      <c r="V770" s="2">
        <v>2502614.79</v>
      </c>
    </row>
    <row r="771" spans="1:22" ht="15" hidden="1">
      <c r="A771" s="3">
        <v>91204</v>
      </c>
      <c r="B771" s="3"/>
      <c r="C771" s="5" t="s">
        <v>3</v>
      </c>
      <c r="D771" s="6">
        <v>10083700</v>
      </c>
      <c r="E771" s="6"/>
      <c r="F771" s="6">
        <v>2496096.47</v>
      </c>
      <c r="G771" s="6">
        <f t="shared" si="33"/>
        <v>24.75377559824271</v>
      </c>
      <c r="H771" s="6" t="e">
        <f t="shared" si="34"/>
        <v>#DIV/0!</v>
      </c>
      <c r="I771" s="6">
        <v>73554</v>
      </c>
      <c r="J771" s="6">
        <v>190909.34</v>
      </c>
      <c r="K771" s="6">
        <v>6518.32</v>
      </c>
      <c r="L771" s="6">
        <f t="shared" si="35"/>
        <v>3.4143536403195363</v>
      </c>
      <c r="Q771" s="2">
        <v>0</v>
      </c>
      <c r="R771" s="2">
        <v>2478.36</v>
      </c>
      <c r="S771" s="2">
        <v>4039.96</v>
      </c>
      <c r="T771" s="2">
        <v>10157254</v>
      </c>
      <c r="U771" s="2">
        <v>10274609.34</v>
      </c>
      <c r="V771" s="2">
        <v>2502614.79</v>
      </c>
    </row>
    <row r="772" spans="1:22" ht="15" hidden="1">
      <c r="A772" s="3">
        <v>91204</v>
      </c>
      <c r="B772" s="3"/>
      <c r="C772" s="5" t="s">
        <v>5</v>
      </c>
      <c r="D772" s="6">
        <v>10083700</v>
      </c>
      <c r="E772" s="6"/>
      <c r="F772" s="6">
        <v>2496096.47</v>
      </c>
      <c r="G772" s="6">
        <f t="shared" si="33"/>
        <v>24.75377559824271</v>
      </c>
      <c r="H772" s="6" t="e">
        <f t="shared" si="34"/>
        <v>#DIV/0!</v>
      </c>
      <c r="I772" s="6">
        <v>73554</v>
      </c>
      <c r="J772" s="6">
        <v>190909.34</v>
      </c>
      <c r="K772" s="6">
        <v>6518.32</v>
      </c>
      <c r="L772" s="6">
        <f t="shared" si="35"/>
        <v>3.4143536403195363</v>
      </c>
      <c r="Q772" s="2">
        <v>0</v>
      </c>
      <c r="R772" s="2">
        <v>2478.36</v>
      </c>
      <c r="S772" s="2">
        <v>4039.96</v>
      </c>
      <c r="T772" s="2">
        <v>10157254</v>
      </c>
      <c r="U772" s="2">
        <v>10274609.34</v>
      </c>
      <c r="V772" s="2">
        <v>2502614.79</v>
      </c>
    </row>
    <row r="773" spans="1:22" ht="30" hidden="1">
      <c r="A773" s="3">
        <v>91204</v>
      </c>
      <c r="B773" s="3"/>
      <c r="C773" s="5" t="s">
        <v>7</v>
      </c>
      <c r="D773" s="6">
        <v>6635377</v>
      </c>
      <c r="E773" s="6"/>
      <c r="F773" s="6">
        <v>1563171.97</v>
      </c>
      <c r="G773" s="6">
        <f t="shared" si="33"/>
        <v>23.558148542275745</v>
      </c>
      <c r="H773" s="6" t="e">
        <f t="shared" si="34"/>
        <v>#DIV/0!</v>
      </c>
      <c r="I773" s="6">
        <v>33287</v>
      </c>
      <c r="J773" s="6">
        <v>33287</v>
      </c>
      <c r="K773" s="6">
        <v>0</v>
      </c>
      <c r="L773" s="6">
        <f t="shared" si="35"/>
        <v>0</v>
      </c>
      <c r="Q773" s="2">
        <v>0</v>
      </c>
      <c r="R773" s="2">
        <v>0</v>
      </c>
      <c r="S773" s="2">
        <v>0</v>
      </c>
      <c r="T773" s="2">
        <v>6668664</v>
      </c>
      <c r="U773" s="2">
        <v>6668664</v>
      </c>
      <c r="V773" s="2">
        <v>1563171.97</v>
      </c>
    </row>
    <row r="774" spans="1:22" ht="15" hidden="1">
      <c r="A774" s="3">
        <v>91204</v>
      </c>
      <c r="B774" s="3"/>
      <c r="C774" s="5" t="s">
        <v>9</v>
      </c>
      <c r="D774" s="6">
        <v>6635377</v>
      </c>
      <c r="E774" s="6"/>
      <c r="F774" s="6">
        <v>1563171.97</v>
      </c>
      <c r="G774" s="6">
        <f t="shared" si="33"/>
        <v>23.558148542275745</v>
      </c>
      <c r="H774" s="6" t="e">
        <f t="shared" si="34"/>
        <v>#DIV/0!</v>
      </c>
      <c r="I774" s="6">
        <v>33287</v>
      </c>
      <c r="J774" s="6">
        <v>33287</v>
      </c>
      <c r="K774" s="6">
        <v>0</v>
      </c>
      <c r="L774" s="6">
        <f t="shared" si="35"/>
        <v>0</v>
      </c>
      <c r="Q774" s="2">
        <v>0</v>
      </c>
      <c r="R774" s="2">
        <v>0</v>
      </c>
      <c r="S774" s="2">
        <v>0</v>
      </c>
      <c r="T774" s="2">
        <v>6668664</v>
      </c>
      <c r="U774" s="2">
        <v>6668664</v>
      </c>
      <c r="V774" s="2">
        <v>1563171.97</v>
      </c>
    </row>
    <row r="775" spans="1:22" ht="15" hidden="1">
      <c r="A775" s="3">
        <v>91204</v>
      </c>
      <c r="B775" s="3"/>
      <c r="C775" s="5" t="s">
        <v>11</v>
      </c>
      <c r="D775" s="6">
        <v>2402006</v>
      </c>
      <c r="E775" s="6"/>
      <c r="F775" s="6">
        <v>568314.21</v>
      </c>
      <c r="G775" s="6">
        <f aca="true" t="shared" si="36" ref="G775:G838">F775/D775*100</f>
        <v>23.659982947586307</v>
      </c>
      <c r="H775" s="6" t="e">
        <f aca="true" t="shared" si="37" ref="H775:H838">F775/E775*100</f>
        <v>#DIV/0!</v>
      </c>
      <c r="I775" s="6">
        <v>12050</v>
      </c>
      <c r="J775" s="6">
        <v>12050</v>
      </c>
      <c r="K775" s="6">
        <v>0</v>
      </c>
      <c r="L775" s="6">
        <f t="shared" si="35"/>
        <v>0</v>
      </c>
      <c r="Q775" s="2">
        <v>0</v>
      </c>
      <c r="R775" s="2">
        <v>0</v>
      </c>
      <c r="S775" s="2">
        <v>0</v>
      </c>
      <c r="T775" s="2">
        <v>2414056</v>
      </c>
      <c r="U775" s="2">
        <v>2414056</v>
      </c>
      <c r="V775" s="2">
        <v>568314.21</v>
      </c>
    </row>
    <row r="776" spans="1:22" ht="45" hidden="1">
      <c r="A776" s="3">
        <v>91204</v>
      </c>
      <c r="B776" s="3"/>
      <c r="C776" s="5" t="s">
        <v>13</v>
      </c>
      <c r="D776" s="6">
        <v>425756</v>
      </c>
      <c r="E776" s="6"/>
      <c r="F776" s="6">
        <v>59031.56</v>
      </c>
      <c r="G776" s="6">
        <f t="shared" si="36"/>
        <v>13.865115230319713</v>
      </c>
      <c r="H776" s="6" t="e">
        <f t="shared" si="37"/>
        <v>#DIV/0!</v>
      </c>
      <c r="I776" s="6">
        <v>15691</v>
      </c>
      <c r="J776" s="6">
        <v>113046.34</v>
      </c>
      <c r="K776" s="6">
        <v>4039.96</v>
      </c>
      <c r="L776" s="6">
        <f t="shared" si="35"/>
        <v>3.573720299126889</v>
      </c>
      <c r="Q776" s="2">
        <v>0</v>
      </c>
      <c r="R776" s="2">
        <v>0</v>
      </c>
      <c r="S776" s="2">
        <v>4039.96</v>
      </c>
      <c r="T776" s="2">
        <v>441447</v>
      </c>
      <c r="U776" s="2">
        <v>538802.34</v>
      </c>
      <c r="V776" s="2">
        <v>63071.52</v>
      </c>
    </row>
    <row r="777" spans="1:22" ht="30" hidden="1">
      <c r="A777" s="3">
        <v>91204</v>
      </c>
      <c r="B777" s="3"/>
      <c r="C777" s="5" t="s">
        <v>15</v>
      </c>
      <c r="D777" s="6">
        <v>32732</v>
      </c>
      <c r="E777" s="6"/>
      <c r="F777" s="6">
        <v>1727.94</v>
      </c>
      <c r="G777" s="6">
        <f t="shared" si="36"/>
        <v>5.27905413662471</v>
      </c>
      <c r="H777" s="6" t="e">
        <f t="shared" si="37"/>
        <v>#DIV/0!</v>
      </c>
      <c r="I777" s="6">
        <v>1408</v>
      </c>
      <c r="J777" s="6">
        <v>23929.15</v>
      </c>
      <c r="K777" s="6">
        <v>0</v>
      </c>
      <c r="L777" s="6">
        <f t="shared" si="35"/>
        <v>0</v>
      </c>
      <c r="Q777" s="2">
        <v>0</v>
      </c>
      <c r="R777" s="2">
        <v>0</v>
      </c>
      <c r="S777" s="2">
        <v>0</v>
      </c>
      <c r="T777" s="2">
        <v>34140</v>
      </c>
      <c r="U777" s="2">
        <v>56661.15</v>
      </c>
      <c r="V777" s="2">
        <v>1727.94</v>
      </c>
    </row>
    <row r="778" spans="1:22" ht="30" hidden="1">
      <c r="A778" s="3">
        <v>91204</v>
      </c>
      <c r="B778" s="3"/>
      <c r="C778" s="5" t="s">
        <v>51</v>
      </c>
      <c r="D778" s="6">
        <v>900</v>
      </c>
      <c r="E778" s="6"/>
      <c r="F778" s="6">
        <v>0</v>
      </c>
      <c r="G778" s="6">
        <f t="shared" si="36"/>
        <v>0</v>
      </c>
      <c r="H778" s="6" t="e">
        <f t="shared" si="37"/>
        <v>#DIV/0!</v>
      </c>
      <c r="I778" s="6">
        <v>0</v>
      </c>
      <c r="J778" s="6">
        <v>0</v>
      </c>
      <c r="K778" s="6">
        <v>0</v>
      </c>
      <c r="L778" s="6" t="e">
        <f t="shared" si="35"/>
        <v>#DIV/0!</v>
      </c>
      <c r="Q778" s="2">
        <v>0</v>
      </c>
      <c r="R778" s="2">
        <v>0</v>
      </c>
      <c r="S778" s="2">
        <v>0</v>
      </c>
      <c r="T778" s="2">
        <v>900</v>
      </c>
      <c r="U778" s="2">
        <v>900</v>
      </c>
      <c r="V778" s="2">
        <v>0</v>
      </c>
    </row>
    <row r="779" spans="1:22" ht="15" hidden="1">
      <c r="A779" s="3">
        <v>91204</v>
      </c>
      <c r="B779" s="3"/>
      <c r="C779" s="5" t="s">
        <v>53</v>
      </c>
      <c r="D779" s="6">
        <v>140928</v>
      </c>
      <c r="E779" s="6"/>
      <c r="F779" s="6">
        <v>20286.01</v>
      </c>
      <c r="G779" s="6">
        <f t="shared" si="36"/>
        <v>14.394591564486827</v>
      </c>
      <c r="H779" s="6" t="e">
        <f t="shared" si="37"/>
        <v>#DIV/0!</v>
      </c>
      <c r="I779" s="6">
        <v>0</v>
      </c>
      <c r="J779" s="6">
        <v>7643.21</v>
      </c>
      <c r="K779" s="6">
        <v>0</v>
      </c>
      <c r="L779" s="6">
        <f t="shared" si="35"/>
        <v>0</v>
      </c>
      <c r="Q779" s="2">
        <v>0</v>
      </c>
      <c r="R779" s="2">
        <v>0</v>
      </c>
      <c r="S779" s="2">
        <v>0</v>
      </c>
      <c r="T779" s="2">
        <v>140928</v>
      </c>
      <c r="U779" s="2">
        <v>148571.21</v>
      </c>
      <c r="V779" s="2">
        <v>20286.01</v>
      </c>
    </row>
    <row r="780" spans="1:22" ht="15" hidden="1">
      <c r="A780" s="3">
        <v>91204</v>
      </c>
      <c r="B780" s="3"/>
      <c r="C780" s="5" t="s">
        <v>55</v>
      </c>
      <c r="D780" s="6">
        <v>500</v>
      </c>
      <c r="E780" s="6"/>
      <c r="F780" s="6">
        <v>0</v>
      </c>
      <c r="G780" s="6">
        <f t="shared" si="36"/>
        <v>0</v>
      </c>
      <c r="H780" s="6" t="e">
        <f t="shared" si="37"/>
        <v>#DIV/0!</v>
      </c>
      <c r="I780" s="6">
        <v>8175</v>
      </c>
      <c r="J780" s="6">
        <v>8175</v>
      </c>
      <c r="K780" s="6">
        <v>0</v>
      </c>
      <c r="L780" s="6">
        <f t="shared" si="35"/>
        <v>0</v>
      </c>
      <c r="Q780" s="2">
        <v>0</v>
      </c>
      <c r="R780" s="2">
        <v>0</v>
      </c>
      <c r="S780" s="2">
        <v>0</v>
      </c>
      <c r="T780" s="2">
        <v>8675</v>
      </c>
      <c r="U780" s="2">
        <v>8675</v>
      </c>
      <c r="V780" s="2">
        <v>0</v>
      </c>
    </row>
    <row r="781" spans="1:22" ht="30" hidden="1">
      <c r="A781" s="3">
        <v>91204</v>
      </c>
      <c r="B781" s="3"/>
      <c r="C781" s="5" t="s">
        <v>17</v>
      </c>
      <c r="D781" s="6">
        <v>130278</v>
      </c>
      <c r="E781" s="6"/>
      <c r="F781" s="6">
        <v>21934.08</v>
      </c>
      <c r="G781" s="6">
        <f t="shared" si="36"/>
        <v>16.836365311103947</v>
      </c>
      <c r="H781" s="6" t="e">
        <f t="shared" si="37"/>
        <v>#DIV/0!</v>
      </c>
      <c r="I781" s="6">
        <v>0</v>
      </c>
      <c r="J781" s="6">
        <v>10000</v>
      </c>
      <c r="K781" s="6">
        <v>0</v>
      </c>
      <c r="L781" s="6">
        <f t="shared" si="35"/>
        <v>0</v>
      </c>
      <c r="Q781" s="2">
        <v>0</v>
      </c>
      <c r="R781" s="2">
        <v>0</v>
      </c>
      <c r="S781" s="2">
        <v>0</v>
      </c>
      <c r="T781" s="2">
        <v>130278</v>
      </c>
      <c r="U781" s="2">
        <v>140278</v>
      </c>
      <c r="V781" s="2">
        <v>21934.08</v>
      </c>
    </row>
    <row r="782" spans="1:22" ht="15" hidden="1">
      <c r="A782" s="3">
        <v>91204</v>
      </c>
      <c r="B782" s="3"/>
      <c r="C782" s="5" t="s">
        <v>19</v>
      </c>
      <c r="D782" s="6">
        <v>5366</v>
      </c>
      <c r="E782" s="6"/>
      <c r="F782" s="6">
        <v>835.92</v>
      </c>
      <c r="G782" s="6">
        <f t="shared" si="36"/>
        <v>15.578084234066342</v>
      </c>
      <c r="H782" s="6" t="e">
        <f t="shared" si="37"/>
        <v>#DIV/0!</v>
      </c>
      <c r="I782" s="6">
        <v>0</v>
      </c>
      <c r="J782" s="6">
        <v>0</v>
      </c>
      <c r="K782" s="6">
        <v>0</v>
      </c>
      <c r="L782" s="6" t="e">
        <f t="shared" si="35"/>
        <v>#DIV/0!</v>
      </c>
      <c r="Q782" s="2">
        <v>0</v>
      </c>
      <c r="R782" s="2">
        <v>0</v>
      </c>
      <c r="S782" s="2">
        <v>0</v>
      </c>
      <c r="T782" s="2">
        <v>5366</v>
      </c>
      <c r="U782" s="2">
        <v>5366</v>
      </c>
      <c r="V782" s="2">
        <v>835.92</v>
      </c>
    </row>
    <row r="783" spans="1:22" ht="45" hidden="1">
      <c r="A783" s="3">
        <v>91204</v>
      </c>
      <c r="B783" s="3"/>
      <c r="C783" s="5" t="s">
        <v>21</v>
      </c>
      <c r="D783" s="6">
        <v>36520</v>
      </c>
      <c r="E783" s="6"/>
      <c r="F783" s="6">
        <v>189</v>
      </c>
      <c r="G783" s="6">
        <f t="shared" si="36"/>
        <v>0.5175246440306681</v>
      </c>
      <c r="H783" s="6" t="e">
        <f t="shared" si="37"/>
        <v>#DIV/0!</v>
      </c>
      <c r="I783" s="6">
        <v>4527</v>
      </c>
      <c r="J783" s="6">
        <v>41717.98</v>
      </c>
      <c r="K783" s="6">
        <v>0</v>
      </c>
      <c r="L783" s="6">
        <f t="shared" si="35"/>
        <v>0</v>
      </c>
      <c r="Q783" s="2">
        <v>0</v>
      </c>
      <c r="R783" s="2">
        <v>0</v>
      </c>
      <c r="S783" s="2">
        <v>0</v>
      </c>
      <c r="T783" s="2">
        <v>41047</v>
      </c>
      <c r="U783" s="2">
        <v>78237.98</v>
      </c>
      <c r="V783" s="2">
        <v>189</v>
      </c>
    </row>
    <row r="784" spans="1:22" ht="15" hidden="1">
      <c r="A784" s="3">
        <v>91204</v>
      </c>
      <c r="B784" s="3"/>
      <c r="C784" s="5" t="s">
        <v>23</v>
      </c>
      <c r="D784" s="6">
        <v>21514</v>
      </c>
      <c r="E784" s="6"/>
      <c r="F784" s="6">
        <v>5309.45</v>
      </c>
      <c r="G784" s="6">
        <f t="shared" si="36"/>
        <v>24.679046202472808</v>
      </c>
      <c r="H784" s="6" t="e">
        <f t="shared" si="37"/>
        <v>#DIV/0!</v>
      </c>
      <c r="I784" s="6">
        <v>0</v>
      </c>
      <c r="J784" s="6">
        <v>0</v>
      </c>
      <c r="K784" s="6">
        <v>0</v>
      </c>
      <c r="L784" s="6" t="e">
        <f t="shared" si="35"/>
        <v>#DIV/0!</v>
      </c>
      <c r="Q784" s="2">
        <v>0</v>
      </c>
      <c r="R784" s="2">
        <v>0</v>
      </c>
      <c r="S784" s="2">
        <v>0</v>
      </c>
      <c r="T784" s="2">
        <v>21514</v>
      </c>
      <c r="U784" s="2">
        <v>21514</v>
      </c>
      <c r="V784" s="2">
        <v>5309.45</v>
      </c>
    </row>
    <row r="785" spans="1:22" ht="15" hidden="1">
      <c r="A785" s="3">
        <v>91204</v>
      </c>
      <c r="B785" s="3"/>
      <c r="C785" s="5" t="s">
        <v>25</v>
      </c>
      <c r="D785" s="6">
        <v>57018</v>
      </c>
      <c r="E785" s="6"/>
      <c r="F785" s="6">
        <v>8749.16</v>
      </c>
      <c r="G785" s="6">
        <f t="shared" si="36"/>
        <v>15.344557858921743</v>
      </c>
      <c r="H785" s="6" t="e">
        <f t="shared" si="37"/>
        <v>#DIV/0!</v>
      </c>
      <c r="I785" s="6">
        <v>1581</v>
      </c>
      <c r="J785" s="6">
        <v>21581</v>
      </c>
      <c r="K785" s="6">
        <v>4039.96</v>
      </c>
      <c r="L785" s="6">
        <f t="shared" si="35"/>
        <v>18.719985172142163</v>
      </c>
      <c r="Q785" s="2">
        <v>0</v>
      </c>
      <c r="R785" s="2">
        <v>0</v>
      </c>
      <c r="S785" s="2">
        <v>4039.96</v>
      </c>
      <c r="T785" s="2">
        <v>58599</v>
      </c>
      <c r="U785" s="2">
        <v>78599</v>
      </c>
      <c r="V785" s="2">
        <v>12789.12</v>
      </c>
    </row>
    <row r="786" spans="1:22" ht="15" hidden="1">
      <c r="A786" s="3">
        <v>91204</v>
      </c>
      <c r="B786" s="3"/>
      <c r="C786" s="5" t="s">
        <v>27</v>
      </c>
      <c r="D786" s="6">
        <v>76488</v>
      </c>
      <c r="E786" s="6"/>
      <c r="F786" s="6">
        <v>19978.68</v>
      </c>
      <c r="G786" s="6">
        <f t="shared" si="36"/>
        <v>26.12001882648259</v>
      </c>
      <c r="H786" s="6" t="e">
        <f t="shared" si="37"/>
        <v>#DIV/0!</v>
      </c>
      <c r="I786" s="6">
        <v>7584</v>
      </c>
      <c r="J786" s="6">
        <v>23584</v>
      </c>
      <c r="K786" s="6">
        <v>0</v>
      </c>
      <c r="L786" s="6">
        <f t="shared" si="35"/>
        <v>0</v>
      </c>
      <c r="Q786" s="2">
        <v>0</v>
      </c>
      <c r="R786" s="2">
        <v>0</v>
      </c>
      <c r="S786" s="2">
        <v>0</v>
      </c>
      <c r="T786" s="2">
        <v>84072</v>
      </c>
      <c r="U786" s="2">
        <v>100072</v>
      </c>
      <c r="V786" s="2">
        <v>19978.68</v>
      </c>
    </row>
    <row r="787" spans="1:22" ht="30" hidden="1">
      <c r="A787" s="3">
        <v>91204</v>
      </c>
      <c r="B787" s="3"/>
      <c r="C787" s="5" t="s">
        <v>29</v>
      </c>
      <c r="D787" s="6">
        <v>544073</v>
      </c>
      <c r="E787" s="6"/>
      <c r="F787" s="6">
        <v>285600.05</v>
      </c>
      <c r="G787" s="6">
        <f t="shared" si="36"/>
        <v>52.49296509843347</v>
      </c>
      <c r="H787" s="6" t="e">
        <f t="shared" si="37"/>
        <v>#DIV/0!</v>
      </c>
      <c r="I787" s="6">
        <v>4942</v>
      </c>
      <c r="J787" s="6">
        <v>7942</v>
      </c>
      <c r="K787" s="6">
        <v>2478.36</v>
      </c>
      <c r="L787" s="6">
        <f t="shared" si="35"/>
        <v>31.205741626794257</v>
      </c>
      <c r="Q787" s="2">
        <v>0</v>
      </c>
      <c r="R787" s="2">
        <v>2478.36</v>
      </c>
      <c r="S787" s="2">
        <v>0</v>
      </c>
      <c r="T787" s="2">
        <v>549015</v>
      </c>
      <c r="U787" s="2">
        <v>552015</v>
      </c>
      <c r="V787" s="2">
        <v>288078.41</v>
      </c>
    </row>
    <row r="788" spans="1:22" ht="15" hidden="1">
      <c r="A788" s="3">
        <v>91204</v>
      </c>
      <c r="B788" s="3"/>
      <c r="C788" s="5" t="s">
        <v>31</v>
      </c>
      <c r="D788" s="6">
        <v>414372</v>
      </c>
      <c r="E788" s="6"/>
      <c r="F788" s="6">
        <v>248255.01</v>
      </c>
      <c r="G788" s="6">
        <f t="shared" si="36"/>
        <v>59.911145058063774</v>
      </c>
      <c r="H788" s="6" t="e">
        <f t="shared" si="37"/>
        <v>#DIV/0!</v>
      </c>
      <c r="I788" s="6">
        <v>1556</v>
      </c>
      <c r="J788" s="6">
        <v>1556</v>
      </c>
      <c r="K788" s="6">
        <v>0</v>
      </c>
      <c r="L788" s="6">
        <f t="shared" si="35"/>
        <v>0</v>
      </c>
      <c r="Q788" s="2">
        <v>0</v>
      </c>
      <c r="R788" s="2">
        <v>0</v>
      </c>
      <c r="S788" s="2">
        <v>0</v>
      </c>
      <c r="T788" s="2">
        <v>415928</v>
      </c>
      <c r="U788" s="2">
        <v>415928</v>
      </c>
      <c r="V788" s="2">
        <v>248255.01</v>
      </c>
    </row>
    <row r="789" spans="1:22" ht="30" hidden="1">
      <c r="A789" s="3">
        <v>91204</v>
      </c>
      <c r="B789" s="3"/>
      <c r="C789" s="5" t="s">
        <v>33</v>
      </c>
      <c r="D789" s="6">
        <v>17013</v>
      </c>
      <c r="E789" s="6"/>
      <c r="F789" s="6">
        <v>4521.41</v>
      </c>
      <c r="G789" s="6">
        <f t="shared" si="36"/>
        <v>26.57620643037677</v>
      </c>
      <c r="H789" s="6" t="e">
        <f t="shared" si="37"/>
        <v>#DIV/0!</v>
      </c>
      <c r="I789" s="6">
        <v>315</v>
      </c>
      <c r="J789" s="6">
        <v>1315</v>
      </c>
      <c r="K789" s="6">
        <v>0</v>
      </c>
      <c r="L789" s="6">
        <f t="shared" si="35"/>
        <v>0</v>
      </c>
      <c r="Q789" s="2">
        <v>0</v>
      </c>
      <c r="R789" s="2">
        <v>0</v>
      </c>
      <c r="S789" s="2">
        <v>0</v>
      </c>
      <c r="T789" s="2">
        <v>17328</v>
      </c>
      <c r="U789" s="2">
        <v>18328</v>
      </c>
      <c r="V789" s="2">
        <v>4521.41</v>
      </c>
    </row>
    <row r="790" spans="1:22" ht="15" hidden="1">
      <c r="A790" s="3">
        <v>91204</v>
      </c>
      <c r="B790" s="3"/>
      <c r="C790" s="5" t="s">
        <v>35</v>
      </c>
      <c r="D790" s="6">
        <v>87508</v>
      </c>
      <c r="E790" s="6"/>
      <c r="F790" s="6">
        <v>26962.63</v>
      </c>
      <c r="G790" s="6">
        <f t="shared" si="36"/>
        <v>30.811617223568135</v>
      </c>
      <c r="H790" s="6" t="e">
        <f t="shared" si="37"/>
        <v>#DIV/0!</v>
      </c>
      <c r="I790" s="6">
        <v>2847</v>
      </c>
      <c r="J790" s="6">
        <v>4847</v>
      </c>
      <c r="K790" s="6">
        <v>2265.07</v>
      </c>
      <c r="L790" s="6">
        <f t="shared" si="35"/>
        <v>46.73138023519704</v>
      </c>
      <c r="Q790" s="2">
        <v>0</v>
      </c>
      <c r="R790" s="2">
        <v>2265.07</v>
      </c>
      <c r="S790" s="2">
        <v>0</v>
      </c>
      <c r="T790" s="2">
        <v>90355</v>
      </c>
      <c r="U790" s="2">
        <v>92355</v>
      </c>
      <c r="V790" s="2">
        <v>29227.7</v>
      </c>
    </row>
    <row r="791" spans="1:22" ht="15" hidden="1">
      <c r="A791" s="3">
        <v>91204</v>
      </c>
      <c r="B791" s="3"/>
      <c r="C791" s="5" t="s">
        <v>37</v>
      </c>
      <c r="D791" s="6">
        <v>25180</v>
      </c>
      <c r="E791" s="6"/>
      <c r="F791" s="6">
        <v>5861</v>
      </c>
      <c r="G791" s="6">
        <f t="shared" si="36"/>
        <v>23.276409849086576</v>
      </c>
      <c r="H791" s="6" t="e">
        <f t="shared" si="37"/>
        <v>#DIV/0!</v>
      </c>
      <c r="I791" s="6">
        <v>224</v>
      </c>
      <c r="J791" s="6">
        <v>224</v>
      </c>
      <c r="K791" s="6">
        <v>213.29</v>
      </c>
      <c r="L791" s="6">
        <f t="shared" si="35"/>
        <v>95.21875</v>
      </c>
      <c r="Q791" s="2">
        <v>0</v>
      </c>
      <c r="R791" s="2">
        <v>213.29</v>
      </c>
      <c r="S791" s="2">
        <v>0</v>
      </c>
      <c r="T791" s="2">
        <v>25404</v>
      </c>
      <c r="U791" s="2">
        <v>25404</v>
      </c>
      <c r="V791" s="2">
        <v>6074.29</v>
      </c>
    </row>
    <row r="792" spans="1:22" ht="30" hidden="1">
      <c r="A792" s="3">
        <v>91204</v>
      </c>
      <c r="B792" s="3"/>
      <c r="C792" s="5" t="s">
        <v>39</v>
      </c>
      <c r="D792" s="6">
        <v>0</v>
      </c>
      <c r="E792" s="6"/>
      <c r="F792" s="6">
        <v>0</v>
      </c>
      <c r="G792" s="6" t="e">
        <f t="shared" si="36"/>
        <v>#DIV/0!</v>
      </c>
      <c r="H792" s="6" t="e">
        <f t="shared" si="37"/>
        <v>#DIV/0!</v>
      </c>
      <c r="I792" s="6">
        <v>0</v>
      </c>
      <c r="J792" s="6">
        <v>1000</v>
      </c>
      <c r="K792" s="6">
        <v>0</v>
      </c>
      <c r="L792" s="6">
        <f t="shared" si="35"/>
        <v>0</v>
      </c>
      <c r="Q792" s="2">
        <v>0</v>
      </c>
      <c r="R792" s="2">
        <v>0</v>
      </c>
      <c r="S792" s="2">
        <v>0</v>
      </c>
      <c r="T792" s="2">
        <v>0</v>
      </c>
      <c r="U792" s="2">
        <v>1000</v>
      </c>
      <c r="V792" s="2">
        <v>0</v>
      </c>
    </row>
    <row r="793" spans="1:22" ht="45" hidden="1">
      <c r="A793" s="3">
        <v>91204</v>
      </c>
      <c r="B793" s="3"/>
      <c r="C793" s="5" t="s">
        <v>41</v>
      </c>
      <c r="D793" s="6">
        <v>0</v>
      </c>
      <c r="E793" s="6"/>
      <c r="F793" s="6">
        <v>0</v>
      </c>
      <c r="G793" s="6" t="e">
        <f t="shared" si="36"/>
        <v>#DIV/0!</v>
      </c>
      <c r="H793" s="6" t="e">
        <f t="shared" si="37"/>
        <v>#DIV/0!</v>
      </c>
      <c r="I793" s="6">
        <v>0</v>
      </c>
      <c r="J793" s="6">
        <v>1000</v>
      </c>
      <c r="K793" s="6">
        <v>0</v>
      </c>
      <c r="L793" s="6">
        <f t="shared" si="35"/>
        <v>0</v>
      </c>
      <c r="Q793" s="2">
        <v>0</v>
      </c>
      <c r="R793" s="2">
        <v>0</v>
      </c>
      <c r="S793" s="2">
        <v>0</v>
      </c>
      <c r="T793" s="2">
        <v>0</v>
      </c>
      <c r="U793" s="2">
        <v>1000</v>
      </c>
      <c r="V793" s="2">
        <v>0</v>
      </c>
    </row>
    <row r="794" spans="1:22" ht="30">
      <c r="A794" s="3">
        <v>91209</v>
      </c>
      <c r="B794" s="3"/>
      <c r="C794" s="5" t="s">
        <v>125</v>
      </c>
      <c r="D794" s="6">
        <v>300000</v>
      </c>
      <c r="E794" s="6">
        <v>65377</v>
      </c>
      <c r="F794" s="6">
        <v>58441.22</v>
      </c>
      <c r="G794" s="6">
        <f t="shared" si="36"/>
        <v>19.480406666666667</v>
      </c>
      <c r="H794" s="6">
        <f t="shared" si="37"/>
        <v>89.39110084586322</v>
      </c>
      <c r="I794" s="6"/>
      <c r="J794" s="6"/>
      <c r="K794" s="6"/>
      <c r="L794" s="6"/>
      <c r="Q794" s="2">
        <v>0</v>
      </c>
      <c r="R794" s="2">
        <v>0</v>
      </c>
      <c r="S794" s="2">
        <v>0</v>
      </c>
      <c r="T794" s="2">
        <v>300000</v>
      </c>
      <c r="U794" s="2">
        <v>300000</v>
      </c>
      <c r="V794" s="2">
        <v>58441.22</v>
      </c>
    </row>
    <row r="795" spans="1:22" ht="15" hidden="1">
      <c r="A795" s="3">
        <v>91209</v>
      </c>
      <c r="B795" s="3"/>
      <c r="C795" s="5" t="s">
        <v>3</v>
      </c>
      <c r="D795" s="6">
        <v>300000</v>
      </c>
      <c r="E795" s="6"/>
      <c r="F795" s="6">
        <v>58441.22</v>
      </c>
      <c r="G795" s="6">
        <f t="shared" si="36"/>
        <v>19.480406666666667</v>
      </c>
      <c r="H795" s="6" t="e">
        <f t="shared" si="37"/>
        <v>#DIV/0!</v>
      </c>
      <c r="I795" s="6"/>
      <c r="J795" s="6"/>
      <c r="K795" s="6"/>
      <c r="L795" s="6"/>
      <c r="Q795" s="2">
        <v>0</v>
      </c>
      <c r="R795" s="2">
        <v>0</v>
      </c>
      <c r="S795" s="2">
        <v>0</v>
      </c>
      <c r="T795" s="2">
        <v>300000</v>
      </c>
      <c r="U795" s="2">
        <v>300000</v>
      </c>
      <c r="V795" s="2">
        <v>58441.22</v>
      </c>
    </row>
    <row r="796" spans="1:22" ht="15" hidden="1">
      <c r="A796" s="3">
        <v>91209</v>
      </c>
      <c r="B796" s="3"/>
      <c r="C796" s="5" t="s">
        <v>61</v>
      </c>
      <c r="D796" s="6">
        <v>300000</v>
      </c>
      <c r="E796" s="6"/>
      <c r="F796" s="6">
        <v>58441.22</v>
      </c>
      <c r="G796" s="6">
        <f t="shared" si="36"/>
        <v>19.480406666666667</v>
      </c>
      <c r="H796" s="6" t="e">
        <f t="shared" si="37"/>
        <v>#DIV/0!</v>
      </c>
      <c r="I796" s="6"/>
      <c r="J796" s="6"/>
      <c r="K796" s="6"/>
      <c r="L796" s="6"/>
      <c r="Q796" s="2">
        <v>0</v>
      </c>
      <c r="R796" s="2">
        <v>0</v>
      </c>
      <c r="S796" s="2">
        <v>0</v>
      </c>
      <c r="T796" s="2">
        <v>300000</v>
      </c>
      <c r="U796" s="2">
        <v>300000</v>
      </c>
      <c r="V796" s="2">
        <v>58441.22</v>
      </c>
    </row>
    <row r="797" spans="1:22" ht="45" hidden="1">
      <c r="A797" s="3">
        <v>91209</v>
      </c>
      <c r="B797" s="3"/>
      <c r="C797" s="5" t="s">
        <v>97</v>
      </c>
      <c r="D797" s="6">
        <v>300000</v>
      </c>
      <c r="E797" s="6"/>
      <c r="F797" s="6">
        <v>58441.22</v>
      </c>
      <c r="G797" s="6">
        <f t="shared" si="36"/>
        <v>19.480406666666667</v>
      </c>
      <c r="H797" s="6" t="e">
        <f t="shared" si="37"/>
        <v>#DIV/0!</v>
      </c>
      <c r="I797" s="6"/>
      <c r="J797" s="6"/>
      <c r="K797" s="6"/>
      <c r="L797" s="6"/>
      <c r="Q797" s="2">
        <v>0</v>
      </c>
      <c r="R797" s="2">
        <v>0</v>
      </c>
      <c r="S797" s="2">
        <v>0</v>
      </c>
      <c r="T797" s="2">
        <v>300000</v>
      </c>
      <c r="U797" s="2">
        <v>300000</v>
      </c>
      <c r="V797" s="2">
        <v>58441.22</v>
      </c>
    </row>
    <row r="798" spans="1:22" ht="30">
      <c r="A798" s="3">
        <v>91300</v>
      </c>
      <c r="B798" s="3"/>
      <c r="C798" s="5" t="s">
        <v>126</v>
      </c>
      <c r="D798" s="6">
        <v>27561490</v>
      </c>
      <c r="E798" s="6">
        <v>6783020.62</v>
      </c>
      <c r="F798" s="6">
        <v>6738589.59</v>
      </c>
      <c r="G798" s="6">
        <f t="shared" si="36"/>
        <v>24.449293525132347</v>
      </c>
      <c r="H798" s="6">
        <f t="shared" si="37"/>
        <v>99.34496690355041</v>
      </c>
      <c r="I798" s="6"/>
      <c r="J798" s="6"/>
      <c r="K798" s="6"/>
      <c r="L798" s="6"/>
      <c r="Q798" s="2">
        <v>0</v>
      </c>
      <c r="R798" s="2">
        <v>0</v>
      </c>
      <c r="S798" s="2">
        <v>0</v>
      </c>
      <c r="T798" s="2">
        <v>27561490</v>
      </c>
      <c r="U798" s="2">
        <v>27561490</v>
      </c>
      <c r="V798" s="2">
        <v>6738589.59</v>
      </c>
    </row>
    <row r="799" spans="1:22" ht="15" hidden="1">
      <c r="A799" s="3">
        <v>91300</v>
      </c>
      <c r="B799" s="3"/>
      <c r="C799" s="5" t="s">
        <v>3</v>
      </c>
      <c r="D799" s="6">
        <v>27561490</v>
      </c>
      <c r="E799" s="6"/>
      <c r="F799" s="6">
        <v>6738589.59</v>
      </c>
      <c r="G799" s="6">
        <f t="shared" si="36"/>
        <v>24.449293525132347</v>
      </c>
      <c r="H799" s="6" t="e">
        <f t="shared" si="37"/>
        <v>#DIV/0!</v>
      </c>
      <c r="I799" s="6">
        <v>0</v>
      </c>
      <c r="J799" s="6">
        <v>0</v>
      </c>
      <c r="K799" s="6">
        <v>0</v>
      </c>
      <c r="L799" s="6" t="e">
        <f t="shared" si="35"/>
        <v>#DIV/0!</v>
      </c>
      <c r="Q799" s="2">
        <v>0</v>
      </c>
      <c r="R799" s="2">
        <v>0</v>
      </c>
      <c r="S799" s="2">
        <v>0</v>
      </c>
      <c r="T799" s="2">
        <v>27561490</v>
      </c>
      <c r="U799" s="2">
        <v>27561490</v>
      </c>
      <c r="V799" s="2">
        <v>6738589.59</v>
      </c>
    </row>
    <row r="800" spans="1:22" ht="15" hidden="1">
      <c r="A800" s="3">
        <v>91300</v>
      </c>
      <c r="B800" s="3"/>
      <c r="C800" s="5" t="s">
        <v>5</v>
      </c>
      <c r="D800" s="6">
        <v>33386</v>
      </c>
      <c r="E800" s="6"/>
      <c r="F800" s="6">
        <v>6420.63</v>
      </c>
      <c r="G800" s="6">
        <f t="shared" si="36"/>
        <v>19.231504223327143</v>
      </c>
      <c r="H800" s="6" t="e">
        <f t="shared" si="37"/>
        <v>#DIV/0!</v>
      </c>
      <c r="I800" s="6">
        <v>0</v>
      </c>
      <c r="J800" s="6">
        <v>0</v>
      </c>
      <c r="K800" s="6">
        <v>0</v>
      </c>
      <c r="L800" s="6" t="e">
        <f t="shared" si="35"/>
        <v>#DIV/0!</v>
      </c>
      <c r="Q800" s="2">
        <v>0</v>
      </c>
      <c r="R800" s="2">
        <v>0</v>
      </c>
      <c r="S800" s="2">
        <v>0</v>
      </c>
      <c r="T800" s="2">
        <v>33386</v>
      </c>
      <c r="U800" s="2">
        <v>33386</v>
      </c>
      <c r="V800" s="2">
        <v>6420.63</v>
      </c>
    </row>
    <row r="801" spans="1:22" ht="45" hidden="1">
      <c r="A801" s="3">
        <v>91300</v>
      </c>
      <c r="B801" s="3"/>
      <c r="C801" s="5" t="s">
        <v>13</v>
      </c>
      <c r="D801" s="6">
        <v>33386</v>
      </c>
      <c r="E801" s="6"/>
      <c r="F801" s="6">
        <v>6420.63</v>
      </c>
      <c r="G801" s="6">
        <f t="shared" si="36"/>
        <v>19.231504223327143</v>
      </c>
      <c r="H801" s="6" t="e">
        <f t="shared" si="37"/>
        <v>#DIV/0!</v>
      </c>
      <c r="I801" s="6">
        <v>0</v>
      </c>
      <c r="J801" s="6">
        <v>0</v>
      </c>
      <c r="K801" s="6">
        <v>0</v>
      </c>
      <c r="L801" s="6" t="e">
        <f t="shared" si="35"/>
        <v>#DIV/0!</v>
      </c>
      <c r="Q801" s="2">
        <v>0</v>
      </c>
      <c r="R801" s="2">
        <v>0</v>
      </c>
      <c r="S801" s="2">
        <v>0</v>
      </c>
      <c r="T801" s="2">
        <v>33386</v>
      </c>
      <c r="U801" s="2">
        <v>33386</v>
      </c>
      <c r="V801" s="2">
        <v>6420.63</v>
      </c>
    </row>
    <row r="802" spans="1:22" ht="15" hidden="1">
      <c r="A802" s="3">
        <v>91300</v>
      </c>
      <c r="B802" s="3"/>
      <c r="C802" s="5" t="s">
        <v>23</v>
      </c>
      <c r="D802" s="6">
        <v>33386</v>
      </c>
      <c r="E802" s="6"/>
      <c r="F802" s="6">
        <v>6420.63</v>
      </c>
      <c r="G802" s="6">
        <f t="shared" si="36"/>
        <v>19.231504223327143</v>
      </c>
      <c r="H802" s="6" t="e">
        <f t="shared" si="37"/>
        <v>#DIV/0!</v>
      </c>
      <c r="I802" s="6">
        <v>0</v>
      </c>
      <c r="J802" s="6">
        <v>0</v>
      </c>
      <c r="K802" s="6">
        <v>0</v>
      </c>
      <c r="L802" s="6" t="e">
        <f t="shared" si="35"/>
        <v>#DIV/0!</v>
      </c>
      <c r="Q802" s="2">
        <v>0</v>
      </c>
      <c r="R802" s="2">
        <v>0</v>
      </c>
      <c r="S802" s="2">
        <v>0</v>
      </c>
      <c r="T802" s="2">
        <v>33386</v>
      </c>
      <c r="U802" s="2">
        <v>33386</v>
      </c>
      <c r="V802" s="2">
        <v>6420.63</v>
      </c>
    </row>
    <row r="803" spans="1:22" ht="15" hidden="1">
      <c r="A803" s="3">
        <v>91300</v>
      </c>
      <c r="B803" s="3"/>
      <c r="C803" s="5" t="s">
        <v>61</v>
      </c>
      <c r="D803" s="6">
        <v>27528104</v>
      </c>
      <c r="E803" s="6"/>
      <c r="F803" s="6">
        <v>6732168.96</v>
      </c>
      <c r="G803" s="6">
        <f t="shared" si="36"/>
        <v>24.45562164397519</v>
      </c>
      <c r="H803" s="6" t="e">
        <f t="shared" si="37"/>
        <v>#DIV/0!</v>
      </c>
      <c r="I803" s="6">
        <v>0</v>
      </c>
      <c r="J803" s="6">
        <v>0</v>
      </c>
      <c r="K803" s="6">
        <v>0</v>
      </c>
      <c r="L803" s="6" t="e">
        <f t="shared" si="35"/>
        <v>#DIV/0!</v>
      </c>
      <c r="Q803" s="2">
        <v>0</v>
      </c>
      <c r="R803" s="2">
        <v>0</v>
      </c>
      <c r="S803" s="2">
        <v>0</v>
      </c>
      <c r="T803" s="2">
        <v>27528104</v>
      </c>
      <c r="U803" s="2">
        <v>27528104</v>
      </c>
      <c r="V803" s="2">
        <v>6732168.96</v>
      </c>
    </row>
    <row r="804" spans="1:22" ht="15" hidden="1">
      <c r="A804" s="3">
        <v>91300</v>
      </c>
      <c r="B804" s="3"/>
      <c r="C804" s="5" t="s">
        <v>63</v>
      </c>
      <c r="D804" s="6">
        <v>27528104</v>
      </c>
      <c r="E804" s="6"/>
      <c r="F804" s="6">
        <v>6732168.96</v>
      </c>
      <c r="G804" s="6">
        <f t="shared" si="36"/>
        <v>24.45562164397519</v>
      </c>
      <c r="H804" s="6" t="e">
        <f t="shared" si="37"/>
        <v>#DIV/0!</v>
      </c>
      <c r="I804" s="6">
        <v>0</v>
      </c>
      <c r="J804" s="6">
        <v>0</v>
      </c>
      <c r="K804" s="6">
        <v>0</v>
      </c>
      <c r="L804" s="6" t="e">
        <f t="shared" si="35"/>
        <v>#DIV/0!</v>
      </c>
      <c r="Q804" s="2">
        <v>0</v>
      </c>
      <c r="R804" s="2">
        <v>0</v>
      </c>
      <c r="S804" s="2">
        <v>0</v>
      </c>
      <c r="T804" s="2">
        <v>27528104</v>
      </c>
      <c r="U804" s="2">
        <v>27528104</v>
      </c>
      <c r="V804" s="2">
        <v>6732168.96</v>
      </c>
    </row>
    <row r="805" spans="1:22" ht="15" hidden="1">
      <c r="A805" s="3">
        <v>91300</v>
      </c>
      <c r="B805" s="3"/>
      <c r="C805" s="5" t="s">
        <v>65</v>
      </c>
      <c r="D805" s="6">
        <v>27528104</v>
      </c>
      <c r="E805" s="6"/>
      <c r="F805" s="6">
        <v>6732168.96</v>
      </c>
      <c r="G805" s="6">
        <f t="shared" si="36"/>
        <v>24.45562164397519</v>
      </c>
      <c r="H805" s="6" t="e">
        <f t="shared" si="37"/>
        <v>#DIV/0!</v>
      </c>
      <c r="I805" s="6">
        <v>0</v>
      </c>
      <c r="J805" s="6">
        <v>0</v>
      </c>
      <c r="K805" s="6">
        <v>0</v>
      </c>
      <c r="L805" s="6" t="e">
        <f t="shared" si="35"/>
        <v>#DIV/0!</v>
      </c>
      <c r="Q805" s="2">
        <v>0</v>
      </c>
      <c r="R805" s="2">
        <v>0</v>
      </c>
      <c r="S805" s="2">
        <v>0</v>
      </c>
      <c r="T805" s="2">
        <v>27528104</v>
      </c>
      <c r="U805" s="2">
        <v>27528104</v>
      </c>
      <c r="V805" s="2">
        <v>6732168.96</v>
      </c>
    </row>
    <row r="806" spans="1:22" ht="15">
      <c r="A806" s="3">
        <v>100000</v>
      </c>
      <c r="B806" s="3"/>
      <c r="C806" s="5" t="s">
        <v>127</v>
      </c>
      <c r="D806" s="6">
        <v>65000000</v>
      </c>
      <c r="E806" s="6">
        <f>E825+E829+E833+E850</f>
        <v>10845861</v>
      </c>
      <c r="F806" s="6">
        <v>6653015.16</v>
      </c>
      <c r="G806" s="6">
        <f t="shared" si="36"/>
        <v>10.235407938461538</v>
      </c>
      <c r="H806" s="6">
        <f t="shared" si="37"/>
        <v>61.34151230593865</v>
      </c>
      <c r="I806" s="6">
        <v>39516993</v>
      </c>
      <c r="J806" s="6">
        <v>39516993</v>
      </c>
      <c r="K806" s="6">
        <v>14685.26</v>
      </c>
      <c r="L806" s="6">
        <f t="shared" si="35"/>
        <v>0.03716188628016307</v>
      </c>
      <c r="Q806" s="2">
        <v>0</v>
      </c>
      <c r="R806" s="2">
        <v>14685.26</v>
      </c>
      <c r="S806" s="2">
        <v>0</v>
      </c>
      <c r="T806" s="2">
        <v>104516993</v>
      </c>
      <c r="U806" s="2">
        <v>104516993</v>
      </c>
      <c r="V806" s="2">
        <v>6667700.42</v>
      </c>
    </row>
    <row r="807" spans="1:22" ht="15" hidden="1">
      <c r="A807" s="3">
        <v>100000</v>
      </c>
      <c r="B807" s="3"/>
      <c r="C807" s="5" t="s">
        <v>3</v>
      </c>
      <c r="D807" s="6">
        <v>40729333</v>
      </c>
      <c r="E807" s="6"/>
      <c r="F807" s="6">
        <v>5646436.79</v>
      </c>
      <c r="G807" s="6">
        <f t="shared" si="36"/>
        <v>13.863317599627766</v>
      </c>
      <c r="H807" s="6" t="e">
        <f t="shared" si="37"/>
        <v>#DIV/0!</v>
      </c>
      <c r="I807" s="6">
        <v>39516993</v>
      </c>
      <c r="J807" s="6">
        <v>39516993</v>
      </c>
      <c r="K807" s="6">
        <v>14685.26</v>
      </c>
      <c r="L807" s="6">
        <f t="shared" si="35"/>
        <v>0.03716188628016307</v>
      </c>
      <c r="Q807" s="2">
        <v>0</v>
      </c>
      <c r="R807" s="2">
        <v>14685.26</v>
      </c>
      <c r="S807" s="2">
        <v>0</v>
      </c>
      <c r="T807" s="2">
        <v>80246326</v>
      </c>
      <c r="U807" s="2">
        <v>80246326</v>
      </c>
      <c r="V807" s="2">
        <v>5661122.05</v>
      </c>
    </row>
    <row r="808" spans="1:22" ht="15" hidden="1">
      <c r="A808" s="3">
        <v>100000</v>
      </c>
      <c r="B808" s="3"/>
      <c r="C808" s="5" t="s">
        <v>5</v>
      </c>
      <c r="D808" s="6">
        <v>37073533</v>
      </c>
      <c r="E808" s="6"/>
      <c r="F808" s="6">
        <v>4828568.9</v>
      </c>
      <c r="G808" s="6">
        <f t="shared" si="36"/>
        <v>13.024302000027891</v>
      </c>
      <c r="H808" s="6" t="e">
        <f t="shared" si="37"/>
        <v>#DIV/0!</v>
      </c>
      <c r="I808" s="6">
        <v>321503</v>
      </c>
      <c r="J808" s="6">
        <v>321503</v>
      </c>
      <c r="K808" s="6">
        <v>14685.26</v>
      </c>
      <c r="L808" s="6">
        <f t="shared" si="35"/>
        <v>4.567689881587419</v>
      </c>
      <c r="Q808" s="2">
        <v>0</v>
      </c>
      <c r="R808" s="2">
        <v>14685.26</v>
      </c>
      <c r="S808" s="2">
        <v>0</v>
      </c>
      <c r="T808" s="2">
        <v>37395036</v>
      </c>
      <c r="U808" s="2">
        <v>37395036</v>
      </c>
      <c r="V808" s="2">
        <v>4843254.16</v>
      </c>
    </row>
    <row r="809" spans="1:22" ht="45" hidden="1">
      <c r="A809" s="3">
        <v>100000</v>
      </c>
      <c r="B809" s="3"/>
      <c r="C809" s="5" t="s">
        <v>13</v>
      </c>
      <c r="D809" s="6">
        <v>17955323</v>
      </c>
      <c r="E809" s="6"/>
      <c r="F809" s="6">
        <v>2910751.38</v>
      </c>
      <c r="G809" s="6">
        <f t="shared" si="36"/>
        <v>16.21107779570437</v>
      </c>
      <c r="H809" s="6" t="e">
        <f t="shared" si="37"/>
        <v>#DIV/0!</v>
      </c>
      <c r="I809" s="6">
        <v>244261</v>
      </c>
      <c r="J809" s="6">
        <v>244261</v>
      </c>
      <c r="K809" s="6">
        <v>14054.55</v>
      </c>
      <c r="L809" s="6">
        <f t="shared" si="35"/>
        <v>5.753906681787104</v>
      </c>
      <c r="Q809" s="2">
        <v>0</v>
      </c>
      <c r="R809" s="2">
        <v>14054.55</v>
      </c>
      <c r="S809" s="2">
        <v>0</v>
      </c>
      <c r="T809" s="2">
        <v>18199584</v>
      </c>
      <c r="U809" s="2">
        <v>18199584</v>
      </c>
      <c r="V809" s="2">
        <v>2924805.93</v>
      </c>
    </row>
    <row r="810" spans="1:22" ht="30" hidden="1">
      <c r="A810" s="3">
        <v>100000</v>
      </c>
      <c r="B810" s="3"/>
      <c r="C810" s="5" t="s">
        <v>17</v>
      </c>
      <c r="D810" s="6">
        <v>0</v>
      </c>
      <c r="E810" s="6"/>
      <c r="F810" s="6">
        <v>0</v>
      </c>
      <c r="G810" s="6" t="e">
        <f t="shared" si="36"/>
        <v>#DIV/0!</v>
      </c>
      <c r="H810" s="6" t="e">
        <f t="shared" si="37"/>
        <v>#DIV/0!</v>
      </c>
      <c r="I810" s="6">
        <v>3441</v>
      </c>
      <c r="J810" s="6">
        <v>3441</v>
      </c>
      <c r="K810" s="6">
        <v>982.55</v>
      </c>
      <c r="L810" s="6">
        <f t="shared" si="35"/>
        <v>28.554199360650973</v>
      </c>
      <c r="Q810" s="2">
        <v>0</v>
      </c>
      <c r="R810" s="2">
        <v>982.55</v>
      </c>
      <c r="S810" s="2">
        <v>0</v>
      </c>
      <c r="T810" s="2">
        <v>3441</v>
      </c>
      <c r="U810" s="2">
        <v>3441</v>
      </c>
      <c r="V810" s="2">
        <v>982.55</v>
      </c>
    </row>
    <row r="811" spans="1:22" ht="45" hidden="1">
      <c r="A811" s="3">
        <v>100000</v>
      </c>
      <c r="B811" s="3"/>
      <c r="C811" s="5" t="s">
        <v>21</v>
      </c>
      <c r="D811" s="6">
        <v>9170205</v>
      </c>
      <c r="E811" s="6"/>
      <c r="F811" s="6">
        <v>1406816.72</v>
      </c>
      <c r="G811" s="6">
        <f t="shared" si="36"/>
        <v>15.341169799366536</v>
      </c>
      <c r="H811" s="6" t="e">
        <f t="shared" si="37"/>
        <v>#DIV/0!</v>
      </c>
      <c r="I811" s="6">
        <v>144274</v>
      </c>
      <c r="J811" s="6">
        <v>144274</v>
      </c>
      <c r="K811" s="6">
        <v>0</v>
      </c>
      <c r="L811" s="6">
        <f t="shared" si="35"/>
        <v>0</v>
      </c>
      <c r="Q811" s="2">
        <v>0</v>
      </c>
      <c r="R811" s="2">
        <v>0</v>
      </c>
      <c r="S811" s="2">
        <v>0</v>
      </c>
      <c r="T811" s="2">
        <v>9314479</v>
      </c>
      <c r="U811" s="2">
        <v>9314479</v>
      </c>
      <c r="V811" s="2">
        <v>1406816.72</v>
      </c>
    </row>
    <row r="812" spans="1:22" ht="15" hidden="1">
      <c r="A812" s="3">
        <v>100000</v>
      </c>
      <c r="B812" s="3"/>
      <c r="C812" s="5" t="s">
        <v>25</v>
      </c>
      <c r="D812" s="6">
        <v>8785118</v>
      </c>
      <c r="E812" s="6"/>
      <c r="F812" s="6">
        <v>1503934.66</v>
      </c>
      <c r="G812" s="6">
        <f t="shared" si="36"/>
        <v>17.119117352777728</v>
      </c>
      <c r="H812" s="6" t="e">
        <f t="shared" si="37"/>
        <v>#DIV/0!</v>
      </c>
      <c r="I812" s="6">
        <v>96546</v>
      </c>
      <c r="J812" s="6">
        <v>96546</v>
      </c>
      <c r="K812" s="6">
        <v>13072</v>
      </c>
      <c r="L812" s="6">
        <f t="shared" si="35"/>
        <v>13.539659851262611</v>
      </c>
      <c r="Q812" s="2">
        <v>0</v>
      </c>
      <c r="R812" s="2">
        <v>13072</v>
      </c>
      <c r="S812" s="2">
        <v>0</v>
      </c>
      <c r="T812" s="2">
        <v>8881664</v>
      </c>
      <c r="U812" s="2">
        <v>8881664</v>
      </c>
      <c r="V812" s="2">
        <v>1517006.66</v>
      </c>
    </row>
    <row r="813" spans="1:22" ht="30" hidden="1">
      <c r="A813" s="3">
        <v>100000</v>
      </c>
      <c r="B813" s="3"/>
      <c r="C813" s="5" t="s">
        <v>29</v>
      </c>
      <c r="D813" s="6">
        <v>19118210</v>
      </c>
      <c r="E813" s="6"/>
      <c r="F813" s="6">
        <v>1917817.52</v>
      </c>
      <c r="G813" s="6">
        <f t="shared" si="36"/>
        <v>10.031365488714686</v>
      </c>
      <c r="H813" s="6" t="e">
        <f t="shared" si="37"/>
        <v>#DIV/0!</v>
      </c>
      <c r="I813" s="6">
        <v>77242</v>
      </c>
      <c r="J813" s="6">
        <v>77242</v>
      </c>
      <c r="K813" s="6">
        <v>630.71</v>
      </c>
      <c r="L813" s="6">
        <f t="shared" si="35"/>
        <v>0.8165376349654333</v>
      </c>
      <c r="Q813" s="2">
        <v>0</v>
      </c>
      <c r="R813" s="2">
        <v>630.71</v>
      </c>
      <c r="S813" s="2">
        <v>0</v>
      </c>
      <c r="T813" s="2">
        <v>19195452</v>
      </c>
      <c r="U813" s="2">
        <v>19195452</v>
      </c>
      <c r="V813" s="2">
        <v>1918448.23</v>
      </c>
    </row>
    <row r="814" spans="1:22" ht="30" hidden="1">
      <c r="A814" s="3">
        <v>100000</v>
      </c>
      <c r="B814" s="3"/>
      <c r="C814" s="5" t="s">
        <v>33</v>
      </c>
      <c r="D814" s="6">
        <v>1257</v>
      </c>
      <c r="E814" s="6"/>
      <c r="F814" s="6">
        <v>0</v>
      </c>
      <c r="G814" s="6">
        <f t="shared" si="36"/>
        <v>0</v>
      </c>
      <c r="H814" s="6" t="e">
        <f t="shared" si="37"/>
        <v>#DIV/0!</v>
      </c>
      <c r="I814" s="6">
        <v>0</v>
      </c>
      <c r="J814" s="6">
        <v>0</v>
      </c>
      <c r="K814" s="6">
        <v>0</v>
      </c>
      <c r="L814" s="6" t="e">
        <f t="shared" si="35"/>
        <v>#DIV/0!</v>
      </c>
      <c r="Q814" s="2">
        <v>0</v>
      </c>
      <c r="R814" s="2">
        <v>0</v>
      </c>
      <c r="S814" s="2">
        <v>0</v>
      </c>
      <c r="T814" s="2">
        <v>1257</v>
      </c>
      <c r="U814" s="2">
        <v>1257</v>
      </c>
      <c r="V814" s="2">
        <v>0</v>
      </c>
    </row>
    <row r="815" spans="1:22" ht="15" hidden="1">
      <c r="A815" s="3">
        <v>100000</v>
      </c>
      <c r="B815" s="3"/>
      <c r="C815" s="5" t="s">
        <v>35</v>
      </c>
      <c r="D815" s="6">
        <v>12222</v>
      </c>
      <c r="E815" s="6"/>
      <c r="F815" s="6">
        <v>5627.97</v>
      </c>
      <c r="G815" s="6">
        <f t="shared" si="36"/>
        <v>46.0478645066274</v>
      </c>
      <c r="H815" s="6" t="e">
        <f t="shared" si="37"/>
        <v>#DIV/0!</v>
      </c>
      <c r="I815" s="6">
        <v>44218</v>
      </c>
      <c r="J815" s="6">
        <v>44218</v>
      </c>
      <c r="K815" s="6">
        <v>630.71</v>
      </c>
      <c r="L815" s="6">
        <f t="shared" si="35"/>
        <v>1.4263648288027502</v>
      </c>
      <c r="Q815" s="2">
        <v>0</v>
      </c>
      <c r="R815" s="2">
        <v>630.71</v>
      </c>
      <c r="S815" s="2">
        <v>0</v>
      </c>
      <c r="T815" s="2">
        <v>56440</v>
      </c>
      <c r="U815" s="2">
        <v>56440</v>
      </c>
      <c r="V815" s="2">
        <v>6258.68</v>
      </c>
    </row>
    <row r="816" spans="1:22" ht="15" hidden="1">
      <c r="A816" s="3">
        <v>100000</v>
      </c>
      <c r="B816" s="3"/>
      <c r="C816" s="5" t="s">
        <v>37</v>
      </c>
      <c r="D816" s="6">
        <v>19104731</v>
      </c>
      <c r="E816" s="6"/>
      <c r="F816" s="6">
        <v>1912189.55</v>
      </c>
      <c r="G816" s="6">
        <f t="shared" si="36"/>
        <v>10.00898442380581</v>
      </c>
      <c r="H816" s="6" t="e">
        <f t="shared" si="37"/>
        <v>#DIV/0!</v>
      </c>
      <c r="I816" s="6">
        <v>33024</v>
      </c>
      <c r="J816" s="6">
        <v>33024</v>
      </c>
      <c r="K816" s="6">
        <v>0</v>
      </c>
      <c r="L816" s="6">
        <f t="shared" si="35"/>
        <v>0</v>
      </c>
      <c r="Q816" s="2">
        <v>0</v>
      </c>
      <c r="R816" s="2">
        <v>0</v>
      </c>
      <c r="S816" s="2">
        <v>0</v>
      </c>
      <c r="T816" s="2">
        <v>19137755</v>
      </c>
      <c r="U816" s="2">
        <v>19137755</v>
      </c>
      <c r="V816" s="2">
        <v>1912189.55</v>
      </c>
    </row>
    <row r="817" spans="1:22" ht="15" hidden="1">
      <c r="A817" s="3">
        <v>100000</v>
      </c>
      <c r="B817" s="3"/>
      <c r="C817" s="5" t="s">
        <v>61</v>
      </c>
      <c r="D817" s="6">
        <v>3655800</v>
      </c>
      <c r="E817" s="6"/>
      <c r="F817" s="6">
        <v>817867.89</v>
      </c>
      <c r="G817" s="6">
        <f t="shared" si="36"/>
        <v>22.37178975873954</v>
      </c>
      <c r="H817" s="6" t="e">
        <f t="shared" si="37"/>
        <v>#DIV/0!</v>
      </c>
      <c r="I817" s="6">
        <v>39195490</v>
      </c>
      <c r="J817" s="6">
        <v>39195490</v>
      </c>
      <c r="K817" s="6">
        <v>0</v>
      </c>
      <c r="L817" s="6">
        <f t="shared" si="35"/>
        <v>0</v>
      </c>
      <c r="Q817" s="2">
        <v>0</v>
      </c>
      <c r="R817" s="2">
        <v>0</v>
      </c>
      <c r="S817" s="2">
        <v>0</v>
      </c>
      <c r="T817" s="2">
        <v>42851290</v>
      </c>
      <c r="U817" s="2">
        <v>42851290</v>
      </c>
      <c r="V817" s="2">
        <v>817867.89</v>
      </c>
    </row>
    <row r="818" spans="1:22" ht="45" hidden="1">
      <c r="A818" s="3">
        <v>100000</v>
      </c>
      <c r="B818" s="3"/>
      <c r="C818" s="5" t="s">
        <v>97</v>
      </c>
      <c r="D818" s="6">
        <v>3655800</v>
      </c>
      <c r="E818" s="6"/>
      <c r="F818" s="6">
        <v>817867.89</v>
      </c>
      <c r="G818" s="6">
        <f t="shared" si="36"/>
        <v>22.37178975873954</v>
      </c>
      <c r="H818" s="6" t="e">
        <f t="shared" si="37"/>
        <v>#DIV/0!</v>
      </c>
      <c r="I818" s="6">
        <v>39195490</v>
      </c>
      <c r="J818" s="6">
        <v>39195490</v>
      </c>
      <c r="K818" s="6">
        <v>0</v>
      </c>
      <c r="L818" s="6">
        <f t="shared" si="35"/>
        <v>0</v>
      </c>
      <c r="Q818" s="2">
        <v>0</v>
      </c>
      <c r="R818" s="2">
        <v>0</v>
      </c>
      <c r="S818" s="2">
        <v>0</v>
      </c>
      <c r="T818" s="2">
        <v>42851290</v>
      </c>
      <c r="U818" s="2">
        <v>42851290</v>
      </c>
      <c r="V818" s="2">
        <v>817867.89</v>
      </c>
    </row>
    <row r="819" spans="1:22" ht="15" hidden="1">
      <c r="A819" s="3">
        <v>100000</v>
      </c>
      <c r="B819" s="3"/>
      <c r="C819" s="5" t="s">
        <v>43</v>
      </c>
      <c r="D819" s="6">
        <v>24270667</v>
      </c>
      <c r="E819" s="6"/>
      <c r="F819" s="6">
        <v>1006578.37</v>
      </c>
      <c r="G819" s="6">
        <f t="shared" si="36"/>
        <v>4.147304109936492</v>
      </c>
      <c r="H819" s="6" t="e">
        <f t="shared" si="37"/>
        <v>#DIV/0!</v>
      </c>
      <c r="I819" s="6">
        <v>0</v>
      </c>
      <c r="J819" s="6">
        <v>0</v>
      </c>
      <c r="K819" s="6">
        <v>0</v>
      </c>
      <c r="L819" s="6" t="e">
        <f t="shared" si="35"/>
        <v>#DIV/0!</v>
      </c>
      <c r="Q819" s="2">
        <v>0</v>
      </c>
      <c r="R819" s="2">
        <v>0</v>
      </c>
      <c r="S819" s="2">
        <v>0</v>
      </c>
      <c r="T819" s="2">
        <v>24270667</v>
      </c>
      <c r="U819" s="2">
        <v>24270667</v>
      </c>
      <c r="V819" s="2">
        <v>1006578.37</v>
      </c>
    </row>
    <row r="820" spans="1:22" ht="15" hidden="1">
      <c r="A820" s="3">
        <v>100000</v>
      </c>
      <c r="B820" s="3"/>
      <c r="C820" s="5" t="s">
        <v>45</v>
      </c>
      <c r="D820" s="6">
        <v>5467</v>
      </c>
      <c r="E820" s="6"/>
      <c r="F820" s="6">
        <v>0</v>
      </c>
      <c r="G820" s="6">
        <f t="shared" si="36"/>
        <v>0</v>
      </c>
      <c r="H820" s="6" t="e">
        <f t="shared" si="37"/>
        <v>#DIV/0!</v>
      </c>
      <c r="I820" s="6">
        <v>0</v>
      </c>
      <c r="J820" s="6">
        <v>0</v>
      </c>
      <c r="K820" s="6">
        <v>0</v>
      </c>
      <c r="L820" s="6" t="e">
        <f t="shared" si="35"/>
        <v>#DIV/0!</v>
      </c>
      <c r="Q820" s="2">
        <v>0</v>
      </c>
      <c r="R820" s="2">
        <v>0</v>
      </c>
      <c r="S820" s="2">
        <v>0</v>
      </c>
      <c r="T820" s="2">
        <v>5467</v>
      </c>
      <c r="U820" s="2">
        <v>5467</v>
      </c>
      <c r="V820" s="2">
        <v>0</v>
      </c>
    </row>
    <row r="821" spans="1:22" ht="15" hidden="1">
      <c r="A821" s="3">
        <v>100000</v>
      </c>
      <c r="B821" s="3"/>
      <c r="C821" s="5" t="s">
        <v>67</v>
      </c>
      <c r="D821" s="6">
        <v>5467</v>
      </c>
      <c r="E821" s="6"/>
      <c r="F821" s="6">
        <v>0</v>
      </c>
      <c r="G821" s="6">
        <f t="shared" si="36"/>
        <v>0</v>
      </c>
      <c r="H821" s="6" t="e">
        <f t="shared" si="37"/>
        <v>#DIV/0!</v>
      </c>
      <c r="I821" s="6">
        <v>0</v>
      </c>
      <c r="J821" s="6">
        <v>0</v>
      </c>
      <c r="K821" s="6">
        <v>0</v>
      </c>
      <c r="L821" s="6" t="e">
        <f t="shared" si="35"/>
        <v>#DIV/0!</v>
      </c>
      <c r="Q821" s="2">
        <v>0</v>
      </c>
      <c r="R821" s="2">
        <v>0</v>
      </c>
      <c r="S821" s="2">
        <v>0</v>
      </c>
      <c r="T821" s="2">
        <v>5467</v>
      </c>
      <c r="U821" s="2">
        <v>5467</v>
      </c>
      <c r="V821" s="2">
        <v>0</v>
      </c>
    </row>
    <row r="822" spans="1:22" ht="15" hidden="1">
      <c r="A822" s="3">
        <v>100000</v>
      </c>
      <c r="B822" s="3"/>
      <c r="C822" s="5" t="s">
        <v>69</v>
      </c>
      <c r="D822" s="6">
        <v>5467</v>
      </c>
      <c r="E822" s="6"/>
      <c r="F822" s="6">
        <v>0</v>
      </c>
      <c r="G822" s="6">
        <f t="shared" si="36"/>
        <v>0</v>
      </c>
      <c r="H822" s="6" t="e">
        <f t="shared" si="37"/>
        <v>#DIV/0!</v>
      </c>
      <c r="I822" s="6">
        <v>0</v>
      </c>
      <c r="J822" s="6">
        <v>0</v>
      </c>
      <c r="K822" s="6">
        <v>0</v>
      </c>
      <c r="L822" s="6" t="e">
        <f t="shared" si="35"/>
        <v>#DIV/0!</v>
      </c>
      <c r="Q822" s="2">
        <v>0</v>
      </c>
      <c r="R822" s="2">
        <v>0</v>
      </c>
      <c r="S822" s="2">
        <v>0</v>
      </c>
      <c r="T822" s="2">
        <v>5467</v>
      </c>
      <c r="U822" s="2">
        <v>5467</v>
      </c>
      <c r="V822" s="2">
        <v>0</v>
      </c>
    </row>
    <row r="823" spans="1:22" ht="15" hidden="1">
      <c r="A823" s="3">
        <v>100000</v>
      </c>
      <c r="B823" s="3"/>
      <c r="C823" s="5" t="s">
        <v>99</v>
      </c>
      <c r="D823" s="6">
        <v>24265200</v>
      </c>
      <c r="E823" s="6"/>
      <c r="F823" s="6">
        <v>1006578.37</v>
      </c>
      <c r="G823" s="6">
        <f t="shared" si="36"/>
        <v>4.14823850617345</v>
      </c>
      <c r="H823" s="6" t="e">
        <f t="shared" si="37"/>
        <v>#DIV/0!</v>
      </c>
      <c r="I823" s="6">
        <v>0</v>
      </c>
      <c r="J823" s="6">
        <v>0</v>
      </c>
      <c r="K823" s="6">
        <v>0</v>
      </c>
      <c r="L823" s="6" t="e">
        <f t="shared" si="35"/>
        <v>#DIV/0!</v>
      </c>
      <c r="Q823" s="2">
        <v>0</v>
      </c>
      <c r="R823" s="2">
        <v>0</v>
      </c>
      <c r="S823" s="2">
        <v>0</v>
      </c>
      <c r="T823" s="2">
        <v>24265200</v>
      </c>
      <c r="U823" s="2">
        <v>24265200</v>
      </c>
      <c r="V823" s="2">
        <v>1006578.37</v>
      </c>
    </row>
    <row r="824" spans="1:22" ht="30" hidden="1">
      <c r="A824" s="3">
        <v>100000</v>
      </c>
      <c r="B824" s="3"/>
      <c r="C824" s="5" t="s">
        <v>129</v>
      </c>
      <c r="D824" s="6">
        <v>24265200</v>
      </c>
      <c r="E824" s="6"/>
      <c r="F824" s="6">
        <v>1006578.37</v>
      </c>
      <c r="G824" s="6">
        <f t="shared" si="36"/>
        <v>4.14823850617345</v>
      </c>
      <c r="H824" s="6" t="e">
        <f t="shared" si="37"/>
        <v>#DIV/0!</v>
      </c>
      <c r="I824" s="6">
        <v>0</v>
      </c>
      <c r="J824" s="6">
        <v>0</v>
      </c>
      <c r="K824" s="6">
        <v>0</v>
      </c>
      <c r="L824" s="6" t="e">
        <f t="shared" si="35"/>
        <v>#DIV/0!</v>
      </c>
      <c r="Q824" s="2">
        <v>0</v>
      </c>
      <c r="R824" s="2">
        <v>0</v>
      </c>
      <c r="S824" s="2">
        <v>0</v>
      </c>
      <c r="T824" s="2">
        <v>24265200</v>
      </c>
      <c r="U824" s="2">
        <v>24265200</v>
      </c>
      <c r="V824" s="2">
        <v>1006578.37</v>
      </c>
    </row>
    <row r="825" spans="1:22" ht="30">
      <c r="A825" s="3">
        <v>100102</v>
      </c>
      <c r="B825" s="3"/>
      <c r="C825" s="5" t="s">
        <v>130</v>
      </c>
      <c r="D825" s="6">
        <v>24265200</v>
      </c>
      <c r="E825" s="6">
        <v>3367740</v>
      </c>
      <c r="F825" s="6">
        <v>1006578.37</v>
      </c>
      <c r="G825" s="6">
        <f t="shared" si="36"/>
        <v>4.14823850617345</v>
      </c>
      <c r="H825" s="6">
        <f t="shared" si="37"/>
        <v>29.88883850891102</v>
      </c>
      <c r="I825" s="6"/>
      <c r="J825" s="6"/>
      <c r="K825" s="6"/>
      <c r="L825" s="6"/>
      <c r="Q825" s="2">
        <v>0</v>
      </c>
      <c r="R825" s="2">
        <v>0</v>
      </c>
      <c r="S825" s="2">
        <v>0</v>
      </c>
      <c r="T825" s="2">
        <v>24265200</v>
      </c>
      <c r="U825" s="2">
        <v>24265200</v>
      </c>
      <c r="V825" s="2">
        <v>1006578.37</v>
      </c>
    </row>
    <row r="826" spans="1:22" ht="15" hidden="1">
      <c r="A826" s="3">
        <v>100102</v>
      </c>
      <c r="B826" s="3"/>
      <c r="C826" s="5" t="s">
        <v>43</v>
      </c>
      <c r="D826" s="6">
        <v>24265200</v>
      </c>
      <c r="E826" s="6"/>
      <c r="F826" s="6">
        <v>1006578.37</v>
      </c>
      <c r="G826" s="6">
        <f t="shared" si="36"/>
        <v>4.14823850617345</v>
      </c>
      <c r="H826" s="6" t="e">
        <f t="shared" si="37"/>
        <v>#DIV/0!</v>
      </c>
      <c r="I826" s="6"/>
      <c r="J826" s="6"/>
      <c r="K826" s="6"/>
      <c r="L826" s="6"/>
      <c r="Q826" s="2">
        <v>0</v>
      </c>
      <c r="R826" s="2">
        <v>0</v>
      </c>
      <c r="S826" s="2">
        <v>0</v>
      </c>
      <c r="T826" s="2">
        <v>24265200</v>
      </c>
      <c r="U826" s="2">
        <v>24265200</v>
      </c>
      <c r="V826" s="2">
        <v>1006578.37</v>
      </c>
    </row>
    <row r="827" spans="1:22" ht="15" hidden="1">
      <c r="A827" s="3">
        <v>100102</v>
      </c>
      <c r="B827" s="3"/>
      <c r="C827" s="5" t="s">
        <v>99</v>
      </c>
      <c r="D827" s="6">
        <v>24265200</v>
      </c>
      <c r="E827" s="6"/>
      <c r="F827" s="6">
        <v>1006578.37</v>
      </c>
      <c r="G827" s="6">
        <f t="shared" si="36"/>
        <v>4.14823850617345</v>
      </c>
      <c r="H827" s="6" t="e">
        <f t="shared" si="37"/>
        <v>#DIV/0!</v>
      </c>
      <c r="I827" s="6"/>
      <c r="J827" s="6"/>
      <c r="K827" s="6"/>
      <c r="L827" s="6"/>
      <c r="Q827" s="2">
        <v>0</v>
      </c>
      <c r="R827" s="2">
        <v>0</v>
      </c>
      <c r="S827" s="2">
        <v>0</v>
      </c>
      <c r="T827" s="2">
        <v>24265200</v>
      </c>
      <c r="U827" s="2">
        <v>24265200</v>
      </c>
      <c r="V827" s="2">
        <v>1006578.37</v>
      </c>
    </row>
    <row r="828" spans="1:22" ht="30" hidden="1">
      <c r="A828" s="3">
        <v>100102</v>
      </c>
      <c r="B828" s="3"/>
      <c r="C828" s="5" t="s">
        <v>129</v>
      </c>
      <c r="D828" s="6">
        <v>24265200</v>
      </c>
      <c r="E828" s="6"/>
      <c r="F828" s="6">
        <v>1006578.37</v>
      </c>
      <c r="G828" s="6">
        <f t="shared" si="36"/>
        <v>4.14823850617345</v>
      </c>
      <c r="H828" s="6" t="e">
        <f t="shared" si="37"/>
        <v>#DIV/0!</v>
      </c>
      <c r="I828" s="6"/>
      <c r="J828" s="6"/>
      <c r="K828" s="6"/>
      <c r="L828" s="6"/>
      <c r="Q828" s="2">
        <v>0</v>
      </c>
      <c r="R828" s="2">
        <v>0</v>
      </c>
      <c r="S828" s="2">
        <v>0</v>
      </c>
      <c r="T828" s="2">
        <v>24265200</v>
      </c>
      <c r="U828" s="2">
        <v>24265200</v>
      </c>
      <c r="V828" s="2">
        <v>1006578.37</v>
      </c>
    </row>
    <row r="829" spans="1:22" ht="30">
      <c r="A829" s="3">
        <v>100103</v>
      </c>
      <c r="B829" s="3"/>
      <c r="C829" s="5" t="s">
        <v>131</v>
      </c>
      <c r="D829" s="6">
        <v>734800</v>
      </c>
      <c r="E829" s="6">
        <v>133600</v>
      </c>
      <c r="F829" s="6"/>
      <c r="G829" s="6"/>
      <c r="H829" s="6"/>
      <c r="I829" s="6"/>
      <c r="J829" s="6"/>
      <c r="K829" s="6"/>
      <c r="L829" s="6"/>
      <c r="Q829" s="2">
        <v>0</v>
      </c>
      <c r="R829" s="2">
        <v>0</v>
      </c>
      <c r="S829" s="2">
        <v>0</v>
      </c>
      <c r="T829" s="2">
        <v>734800</v>
      </c>
      <c r="U829" s="2">
        <v>734800</v>
      </c>
      <c r="V829" s="2">
        <v>0</v>
      </c>
    </row>
    <row r="830" spans="1:22" ht="15" hidden="1">
      <c r="A830" s="3">
        <v>100103</v>
      </c>
      <c r="B830" s="3"/>
      <c r="C830" s="5" t="s">
        <v>3</v>
      </c>
      <c r="D830" s="6">
        <v>734800</v>
      </c>
      <c r="E830" s="6"/>
      <c r="F830" s="6">
        <v>0</v>
      </c>
      <c r="G830" s="6">
        <f t="shared" si="36"/>
        <v>0</v>
      </c>
      <c r="H830" s="6" t="e">
        <f t="shared" si="37"/>
        <v>#DIV/0!</v>
      </c>
      <c r="I830" s="6">
        <v>0</v>
      </c>
      <c r="J830" s="6">
        <v>0</v>
      </c>
      <c r="K830" s="6">
        <v>0</v>
      </c>
      <c r="L830" s="6" t="e">
        <f aca="true" t="shared" si="38" ref="L830:L893">K830/J830*100</f>
        <v>#DIV/0!</v>
      </c>
      <c r="Q830" s="2">
        <v>0</v>
      </c>
      <c r="R830" s="2">
        <v>0</v>
      </c>
      <c r="S830" s="2">
        <v>0</v>
      </c>
      <c r="T830" s="2">
        <v>734800</v>
      </c>
      <c r="U830" s="2">
        <v>734800</v>
      </c>
      <c r="V830" s="2">
        <v>0</v>
      </c>
    </row>
    <row r="831" spans="1:22" ht="15" hidden="1">
      <c r="A831" s="3">
        <v>100103</v>
      </c>
      <c r="B831" s="3"/>
      <c r="C831" s="5" t="s">
        <v>61</v>
      </c>
      <c r="D831" s="6">
        <v>734800</v>
      </c>
      <c r="E831" s="6"/>
      <c r="F831" s="6">
        <v>0</v>
      </c>
      <c r="G831" s="6">
        <f t="shared" si="36"/>
        <v>0</v>
      </c>
      <c r="H831" s="6" t="e">
        <f t="shared" si="37"/>
        <v>#DIV/0!</v>
      </c>
      <c r="I831" s="6">
        <v>0</v>
      </c>
      <c r="J831" s="6">
        <v>0</v>
      </c>
      <c r="K831" s="6">
        <v>0</v>
      </c>
      <c r="L831" s="6" t="e">
        <f t="shared" si="38"/>
        <v>#DIV/0!</v>
      </c>
      <c r="Q831" s="2">
        <v>0</v>
      </c>
      <c r="R831" s="2">
        <v>0</v>
      </c>
      <c r="S831" s="2">
        <v>0</v>
      </c>
      <c r="T831" s="2">
        <v>734800</v>
      </c>
      <c r="U831" s="2">
        <v>734800</v>
      </c>
      <c r="V831" s="2">
        <v>0</v>
      </c>
    </row>
    <row r="832" spans="1:22" ht="45" hidden="1">
      <c r="A832" s="3">
        <v>100103</v>
      </c>
      <c r="B832" s="3"/>
      <c r="C832" s="5" t="s">
        <v>97</v>
      </c>
      <c r="D832" s="6">
        <v>734800</v>
      </c>
      <c r="E832" s="6"/>
      <c r="F832" s="6">
        <v>0</v>
      </c>
      <c r="G832" s="6">
        <f t="shared" si="36"/>
        <v>0</v>
      </c>
      <c r="H832" s="6" t="e">
        <f t="shared" si="37"/>
        <v>#DIV/0!</v>
      </c>
      <c r="I832" s="6">
        <v>0</v>
      </c>
      <c r="J832" s="6">
        <v>0</v>
      </c>
      <c r="K832" s="6">
        <v>0</v>
      </c>
      <c r="L832" s="6" t="e">
        <f t="shared" si="38"/>
        <v>#DIV/0!</v>
      </c>
      <c r="Q832" s="2">
        <v>0</v>
      </c>
      <c r="R832" s="2">
        <v>0</v>
      </c>
      <c r="S832" s="2">
        <v>0</v>
      </c>
      <c r="T832" s="2">
        <v>734800</v>
      </c>
      <c r="U832" s="2">
        <v>734800</v>
      </c>
      <c r="V832" s="2">
        <v>0</v>
      </c>
    </row>
    <row r="833" spans="1:22" ht="15">
      <c r="A833" s="3">
        <v>100203</v>
      </c>
      <c r="B833" s="3"/>
      <c r="C833" s="5" t="s">
        <v>132</v>
      </c>
      <c r="D833" s="6">
        <v>40000000</v>
      </c>
      <c r="E833" s="6">
        <v>7344521</v>
      </c>
      <c r="F833" s="6">
        <v>5646436.79</v>
      </c>
      <c r="G833" s="6">
        <f t="shared" si="36"/>
        <v>14.116091975</v>
      </c>
      <c r="H833" s="6">
        <f t="shared" si="37"/>
        <v>76.87957853207854</v>
      </c>
      <c r="I833" s="6">
        <v>321503</v>
      </c>
      <c r="J833" s="6">
        <v>321503</v>
      </c>
      <c r="K833" s="6">
        <v>14685.26</v>
      </c>
      <c r="L833" s="6">
        <f t="shared" si="38"/>
        <v>4.567689881587419</v>
      </c>
      <c r="Q833" s="2">
        <v>0</v>
      </c>
      <c r="R833" s="2">
        <v>14685.26</v>
      </c>
      <c r="S833" s="2">
        <v>0</v>
      </c>
      <c r="T833" s="2">
        <v>40321503</v>
      </c>
      <c r="U833" s="2">
        <v>40321503</v>
      </c>
      <c r="V833" s="2">
        <v>5661122.05</v>
      </c>
    </row>
    <row r="834" spans="1:22" ht="15" hidden="1">
      <c r="A834" s="3">
        <v>100203</v>
      </c>
      <c r="B834" s="3"/>
      <c r="C834" s="5" t="s">
        <v>3</v>
      </c>
      <c r="D834" s="6">
        <v>39994533</v>
      </c>
      <c r="E834" s="6"/>
      <c r="F834" s="6">
        <v>5646436.79</v>
      </c>
      <c r="G834" s="6">
        <f t="shared" si="36"/>
        <v>14.11802155559611</v>
      </c>
      <c r="H834" s="6" t="e">
        <f t="shared" si="37"/>
        <v>#DIV/0!</v>
      </c>
      <c r="I834" s="6">
        <v>321503</v>
      </c>
      <c r="J834" s="6">
        <v>321503</v>
      </c>
      <c r="K834" s="6">
        <v>14685.26</v>
      </c>
      <c r="L834" s="6">
        <f t="shared" si="38"/>
        <v>4.567689881587419</v>
      </c>
      <c r="Q834" s="2">
        <v>0</v>
      </c>
      <c r="R834" s="2">
        <v>14685.26</v>
      </c>
      <c r="S834" s="2">
        <v>0</v>
      </c>
      <c r="T834" s="2">
        <v>40316036</v>
      </c>
      <c r="U834" s="2">
        <v>40316036</v>
      </c>
      <c r="V834" s="2">
        <v>5661122.05</v>
      </c>
    </row>
    <row r="835" spans="1:22" ht="15" hidden="1">
      <c r="A835" s="3">
        <v>100203</v>
      </c>
      <c r="B835" s="3"/>
      <c r="C835" s="5" t="s">
        <v>5</v>
      </c>
      <c r="D835" s="6">
        <v>37073533</v>
      </c>
      <c r="E835" s="6"/>
      <c r="F835" s="6">
        <v>4828568.9</v>
      </c>
      <c r="G835" s="6">
        <f t="shared" si="36"/>
        <v>13.024302000027891</v>
      </c>
      <c r="H835" s="6" t="e">
        <f t="shared" si="37"/>
        <v>#DIV/0!</v>
      </c>
      <c r="I835" s="6">
        <v>321503</v>
      </c>
      <c r="J835" s="6">
        <v>321503</v>
      </c>
      <c r="K835" s="6">
        <v>14685.26</v>
      </c>
      <c r="L835" s="6">
        <f t="shared" si="38"/>
        <v>4.567689881587419</v>
      </c>
      <c r="Q835" s="2">
        <v>0</v>
      </c>
      <c r="R835" s="2">
        <v>14685.26</v>
      </c>
      <c r="S835" s="2">
        <v>0</v>
      </c>
      <c r="T835" s="2">
        <v>37395036</v>
      </c>
      <c r="U835" s="2">
        <v>37395036</v>
      </c>
      <c r="V835" s="2">
        <v>4843254.16</v>
      </c>
    </row>
    <row r="836" spans="1:22" ht="45" hidden="1">
      <c r="A836" s="3">
        <v>100203</v>
      </c>
      <c r="B836" s="3"/>
      <c r="C836" s="5" t="s">
        <v>13</v>
      </c>
      <c r="D836" s="6">
        <v>17955323</v>
      </c>
      <c r="E836" s="6"/>
      <c r="F836" s="6">
        <v>2910751.38</v>
      </c>
      <c r="G836" s="6">
        <f t="shared" si="36"/>
        <v>16.21107779570437</v>
      </c>
      <c r="H836" s="6" t="e">
        <f t="shared" si="37"/>
        <v>#DIV/0!</v>
      </c>
      <c r="I836" s="6">
        <v>244261</v>
      </c>
      <c r="J836" s="6">
        <v>244261</v>
      </c>
      <c r="K836" s="6">
        <v>14054.55</v>
      </c>
      <c r="L836" s="6">
        <f t="shared" si="38"/>
        <v>5.753906681787104</v>
      </c>
      <c r="Q836" s="2">
        <v>0</v>
      </c>
      <c r="R836" s="2">
        <v>14054.55</v>
      </c>
      <c r="S836" s="2">
        <v>0</v>
      </c>
      <c r="T836" s="2">
        <v>18199584</v>
      </c>
      <c r="U836" s="2">
        <v>18199584</v>
      </c>
      <c r="V836" s="2">
        <v>2924805.93</v>
      </c>
    </row>
    <row r="837" spans="1:22" ht="30" hidden="1">
      <c r="A837" s="3">
        <v>100203</v>
      </c>
      <c r="B837" s="3"/>
      <c r="C837" s="5" t="s">
        <v>17</v>
      </c>
      <c r="D837" s="6">
        <v>0</v>
      </c>
      <c r="E837" s="6"/>
      <c r="F837" s="6">
        <v>0</v>
      </c>
      <c r="G837" s="6" t="e">
        <f t="shared" si="36"/>
        <v>#DIV/0!</v>
      </c>
      <c r="H837" s="6" t="e">
        <f t="shared" si="37"/>
        <v>#DIV/0!</v>
      </c>
      <c r="I837" s="6">
        <v>3441</v>
      </c>
      <c r="J837" s="6">
        <v>3441</v>
      </c>
      <c r="K837" s="6">
        <v>982.55</v>
      </c>
      <c r="L837" s="6">
        <f t="shared" si="38"/>
        <v>28.554199360650973</v>
      </c>
      <c r="Q837" s="2">
        <v>0</v>
      </c>
      <c r="R837" s="2">
        <v>982.55</v>
      </c>
      <c r="S837" s="2">
        <v>0</v>
      </c>
      <c r="T837" s="2">
        <v>3441</v>
      </c>
      <c r="U837" s="2">
        <v>3441</v>
      </c>
      <c r="V837" s="2">
        <v>982.55</v>
      </c>
    </row>
    <row r="838" spans="1:22" ht="45" hidden="1">
      <c r="A838" s="3">
        <v>100203</v>
      </c>
      <c r="B838" s="3"/>
      <c r="C838" s="5" t="s">
        <v>21</v>
      </c>
      <c r="D838" s="6">
        <v>9170205</v>
      </c>
      <c r="E838" s="6"/>
      <c r="F838" s="6">
        <v>1406816.72</v>
      </c>
      <c r="G838" s="6">
        <f t="shared" si="36"/>
        <v>15.341169799366536</v>
      </c>
      <c r="H838" s="6" t="e">
        <f t="shared" si="37"/>
        <v>#DIV/0!</v>
      </c>
      <c r="I838" s="6">
        <v>144274</v>
      </c>
      <c r="J838" s="6">
        <v>144274</v>
      </c>
      <c r="K838" s="6">
        <v>0</v>
      </c>
      <c r="L838" s="6">
        <f t="shared" si="38"/>
        <v>0</v>
      </c>
      <c r="Q838" s="2">
        <v>0</v>
      </c>
      <c r="R838" s="2">
        <v>0</v>
      </c>
      <c r="S838" s="2">
        <v>0</v>
      </c>
      <c r="T838" s="2">
        <v>9314479</v>
      </c>
      <c r="U838" s="2">
        <v>9314479</v>
      </c>
      <c r="V838" s="2">
        <v>1406816.72</v>
      </c>
    </row>
    <row r="839" spans="1:22" ht="15" hidden="1">
      <c r="A839" s="3">
        <v>100203</v>
      </c>
      <c r="B839" s="3"/>
      <c r="C839" s="5" t="s">
        <v>25</v>
      </c>
      <c r="D839" s="6">
        <v>8785118</v>
      </c>
      <c r="E839" s="6"/>
      <c r="F839" s="6">
        <v>1503934.66</v>
      </c>
      <c r="G839" s="6">
        <f aca="true" t="shared" si="39" ref="G839:G902">F839/D839*100</f>
        <v>17.119117352777728</v>
      </c>
      <c r="H839" s="6" t="e">
        <f aca="true" t="shared" si="40" ref="H839:H902">F839/E839*100</f>
        <v>#DIV/0!</v>
      </c>
      <c r="I839" s="6">
        <v>96546</v>
      </c>
      <c r="J839" s="6">
        <v>96546</v>
      </c>
      <c r="K839" s="6">
        <v>13072</v>
      </c>
      <c r="L839" s="6">
        <f t="shared" si="38"/>
        <v>13.539659851262611</v>
      </c>
      <c r="Q839" s="2">
        <v>0</v>
      </c>
      <c r="R839" s="2">
        <v>13072</v>
      </c>
      <c r="S839" s="2">
        <v>0</v>
      </c>
      <c r="T839" s="2">
        <v>8881664</v>
      </c>
      <c r="U839" s="2">
        <v>8881664</v>
      </c>
      <c r="V839" s="2">
        <v>1517006.66</v>
      </c>
    </row>
    <row r="840" spans="1:22" ht="30" hidden="1">
      <c r="A840" s="3">
        <v>100203</v>
      </c>
      <c r="B840" s="3"/>
      <c r="C840" s="5" t="s">
        <v>29</v>
      </c>
      <c r="D840" s="6">
        <v>19118210</v>
      </c>
      <c r="E840" s="6"/>
      <c r="F840" s="6">
        <v>1917817.52</v>
      </c>
      <c r="G840" s="6">
        <f t="shared" si="39"/>
        <v>10.031365488714686</v>
      </c>
      <c r="H840" s="6" t="e">
        <f t="shared" si="40"/>
        <v>#DIV/0!</v>
      </c>
      <c r="I840" s="6">
        <v>77242</v>
      </c>
      <c r="J840" s="6">
        <v>77242</v>
      </c>
      <c r="K840" s="6">
        <v>630.71</v>
      </c>
      <c r="L840" s="6">
        <f t="shared" si="38"/>
        <v>0.8165376349654333</v>
      </c>
      <c r="Q840" s="2">
        <v>0</v>
      </c>
      <c r="R840" s="2">
        <v>630.71</v>
      </c>
      <c r="S840" s="2">
        <v>0</v>
      </c>
      <c r="T840" s="2">
        <v>19195452</v>
      </c>
      <c r="U840" s="2">
        <v>19195452</v>
      </c>
      <c r="V840" s="2">
        <v>1918448.23</v>
      </c>
    </row>
    <row r="841" spans="1:22" ht="30" hidden="1">
      <c r="A841" s="3">
        <v>100203</v>
      </c>
      <c r="B841" s="3"/>
      <c r="C841" s="5" t="s">
        <v>33</v>
      </c>
      <c r="D841" s="6">
        <v>1257</v>
      </c>
      <c r="E841" s="6"/>
      <c r="F841" s="6">
        <v>0</v>
      </c>
      <c r="G841" s="6">
        <f t="shared" si="39"/>
        <v>0</v>
      </c>
      <c r="H841" s="6" t="e">
        <f t="shared" si="40"/>
        <v>#DIV/0!</v>
      </c>
      <c r="I841" s="6">
        <v>0</v>
      </c>
      <c r="J841" s="6">
        <v>0</v>
      </c>
      <c r="K841" s="6">
        <v>0</v>
      </c>
      <c r="L841" s="6" t="e">
        <f t="shared" si="38"/>
        <v>#DIV/0!</v>
      </c>
      <c r="Q841" s="2">
        <v>0</v>
      </c>
      <c r="R841" s="2">
        <v>0</v>
      </c>
      <c r="S841" s="2">
        <v>0</v>
      </c>
      <c r="T841" s="2">
        <v>1257</v>
      </c>
      <c r="U841" s="2">
        <v>1257</v>
      </c>
      <c r="V841" s="2">
        <v>0</v>
      </c>
    </row>
    <row r="842" spans="1:22" ht="15" hidden="1">
      <c r="A842" s="3">
        <v>100203</v>
      </c>
      <c r="B842" s="3"/>
      <c r="C842" s="5" t="s">
        <v>35</v>
      </c>
      <c r="D842" s="6">
        <v>12222</v>
      </c>
      <c r="E842" s="6"/>
      <c r="F842" s="6">
        <v>5627.97</v>
      </c>
      <c r="G842" s="6">
        <f t="shared" si="39"/>
        <v>46.0478645066274</v>
      </c>
      <c r="H842" s="6" t="e">
        <f t="shared" si="40"/>
        <v>#DIV/0!</v>
      </c>
      <c r="I842" s="6">
        <v>44218</v>
      </c>
      <c r="J842" s="6">
        <v>44218</v>
      </c>
      <c r="K842" s="6">
        <v>630.71</v>
      </c>
      <c r="L842" s="6">
        <f t="shared" si="38"/>
        <v>1.4263648288027502</v>
      </c>
      <c r="Q842" s="2">
        <v>0</v>
      </c>
      <c r="R842" s="2">
        <v>630.71</v>
      </c>
      <c r="S842" s="2">
        <v>0</v>
      </c>
      <c r="T842" s="2">
        <v>56440</v>
      </c>
      <c r="U842" s="2">
        <v>56440</v>
      </c>
      <c r="V842" s="2">
        <v>6258.68</v>
      </c>
    </row>
    <row r="843" spans="1:22" ht="15" hidden="1">
      <c r="A843" s="3">
        <v>100203</v>
      </c>
      <c r="B843" s="3"/>
      <c r="C843" s="5" t="s">
        <v>37</v>
      </c>
      <c r="D843" s="6">
        <v>19104731</v>
      </c>
      <c r="E843" s="6"/>
      <c r="F843" s="6">
        <v>1912189.55</v>
      </c>
      <c r="G843" s="6">
        <f t="shared" si="39"/>
        <v>10.00898442380581</v>
      </c>
      <c r="H843" s="6" t="e">
        <f t="shared" si="40"/>
        <v>#DIV/0!</v>
      </c>
      <c r="I843" s="6">
        <v>33024</v>
      </c>
      <c r="J843" s="6">
        <v>33024</v>
      </c>
      <c r="K843" s="6">
        <v>0</v>
      </c>
      <c r="L843" s="6">
        <f t="shared" si="38"/>
        <v>0</v>
      </c>
      <c r="Q843" s="2">
        <v>0</v>
      </c>
      <c r="R843" s="2">
        <v>0</v>
      </c>
      <c r="S843" s="2">
        <v>0</v>
      </c>
      <c r="T843" s="2">
        <v>19137755</v>
      </c>
      <c r="U843" s="2">
        <v>19137755</v>
      </c>
      <c r="V843" s="2">
        <v>1912189.55</v>
      </c>
    </row>
    <row r="844" spans="1:22" ht="15" hidden="1">
      <c r="A844" s="3">
        <v>100203</v>
      </c>
      <c r="B844" s="3"/>
      <c r="C844" s="5" t="s">
        <v>61</v>
      </c>
      <c r="D844" s="6">
        <v>2921000</v>
      </c>
      <c r="E844" s="6"/>
      <c r="F844" s="6">
        <v>817867.89</v>
      </c>
      <c r="G844" s="6">
        <f t="shared" si="39"/>
        <v>27.999585415953444</v>
      </c>
      <c r="H844" s="6" t="e">
        <f t="shared" si="40"/>
        <v>#DIV/0!</v>
      </c>
      <c r="I844" s="6">
        <v>0</v>
      </c>
      <c r="J844" s="6">
        <v>0</v>
      </c>
      <c r="K844" s="6">
        <v>0</v>
      </c>
      <c r="L844" s="6" t="e">
        <f t="shared" si="38"/>
        <v>#DIV/0!</v>
      </c>
      <c r="Q844" s="2">
        <v>0</v>
      </c>
      <c r="R844" s="2">
        <v>0</v>
      </c>
      <c r="S844" s="2">
        <v>0</v>
      </c>
      <c r="T844" s="2">
        <v>2921000</v>
      </c>
      <c r="U844" s="2">
        <v>2921000</v>
      </c>
      <c r="V844" s="2">
        <v>817867.89</v>
      </c>
    </row>
    <row r="845" spans="1:22" ht="45" hidden="1">
      <c r="A845" s="3">
        <v>100203</v>
      </c>
      <c r="B845" s="3"/>
      <c r="C845" s="5" t="s">
        <v>97</v>
      </c>
      <c r="D845" s="6">
        <v>2921000</v>
      </c>
      <c r="E845" s="6"/>
      <c r="F845" s="6">
        <v>817867.89</v>
      </c>
      <c r="G845" s="6">
        <f t="shared" si="39"/>
        <v>27.999585415953444</v>
      </c>
      <c r="H845" s="6" t="e">
        <f t="shared" si="40"/>
        <v>#DIV/0!</v>
      </c>
      <c r="I845" s="6">
        <v>0</v>
      </c>
      <c r="J845" s="6">
        <v>0</v>
      </c>
      <c r="K845" s="6">
        <v>0</v>
      </c>
      <c r="L845" s="6" t="e">
        <f t="shared" si="38"/>
        <v>#DIV/0!</v>
      </c>
      <c r="Q845" s="2">
        <v>0</v>
      </c>
      <c r="R845" s="2">
        <v>0</v>
      </c>
      <c r="S845" s="2">
        <v>0</v>
      </c>
      <c r="T845" s="2">
        <v>2921000</v>
      </c>
      <c r="U845" s="2">
        <v>2921000</v>
      </c>
      <c r="V845" s="2">
        <v>817867.89</v>
      </c>
    </row>
    <row r="846" spans="1:22" ht="15" hidden="1">
      <c r="A846" s="3">
        <v>100203</v>
      </c>
      <c r="B846" s="3"/>
      <c r="C846" s="5" t="s">
        <v>43</v>
      </c>
      <c r="D846" s="6">
        <v>5467</v>
      </c>
      <c r="E846" s="6"/>
      <c r="F846" s="6">
        <v>0</v>
      </c>
      <c r="G846" s="6">
        <f t="shared" si="39"/>
        <v>0</v>
      </c>
      <c r="H846" s="6" t="e">
        <f t="shared" si="40"/>
        <v>#DIV/0!</v>
      </c>
      <c r="I846" s="6">
        <v>0</v>
      </c>
      <c r="J846" s="6">
        <v>0</v>
      </c>
      <c r="K846" s="6">
        <v>0</v>
      </c>
      <c r="L846" s="6" t="e">
        <f t="shared" si="38"/>
        <v>#DIV/0!</v>
      </c>
      <c r="Q846" s="2">
        <v>0</v>
      </c>
      <c r="R846" s="2">
        <v>0</v>
      </c>
      <c r="S846" s="2">
        <v>0</v>
      </c>
      <c r="T846" s="2">
        <v>5467</v>
      </c>
      <c r="U846" s="2">
        <v>5467</v>
      </c>
      <c r="V846" s="2">
        <v>0</v>
      </c>
    </row>
    <row r="847" spans="1:22" ht="15" hidden="1">
      <c r="A847" s="3">
        <v>100203</v>
      </c>
      <c r="B847" s="3"/>
      <c r="C847" s="5" t="s">
        <v>45</v>
      </c>
      <c r="D847" s="6">
        <v>5467</v>
      </c>
      <c r="E847" s="6"/>
      <c r="F847" s="6">
        <v>0</v>
      </c>
      <c r="G847" s="6">
        <f t="shared" si="39"/>
        <v>0</v>
      </c>
      <c r="H847" s="6" t="e">
        <f t="shared" si="40"/>
        <v>#DIV/0!</v>
      </c>
      <c r="I847" s="6">
        <v>0</v>
      </c>
      <c r="J847" s="6">
        <v>0</v>
      </c>
      <c r="K847" s="6">
        <v>0</v>
      </c>
      <c r="L847" s="6" t="e">
        <f t="shared" si="38"/>
        <v>#DIV/0!</v>
      </c>
      <c r="Q847" s="2">
        <v>0</v>
      </c>
      <c r="R847" s="2">
        <v>0</v>
      </c>
      <c r="S847" s="2">
        <v>0</v>
      </c>
      <c r="T847" s="2">
        <v>5467</v>
      </c>
      <c r="U847" s="2">
        <v>5467</v>
      </c>
      <c r="V847" s="2">
        <v>0</v>
      </c>
    </row>
    <row r="848" spans="1:22" ht="15" hidden="1">
      <c r="A848" s="3">
        <v>100203</v>
      </c>
      <c r="B848" s="3"/>
      <c r="C848" s="5" t="s">
        <v>67</v>
      </c>
      <c r="D848" s="6">
        <v>5467</v>
      </c>
      <c r="E848" s="6"/>
      <c r="F848" s="6">
        <v>0</v>
      </c>
      <c r="G848" s="6">
        <f t="shared" si="39"/>
        <v>0</v>
      </c>
      <c r="H848" s="6" t="e">
        <f t="shared" si="40"/>
        <v>#DIV/0!</v>
      </c>
      <c r="I848" s="6">
        <v>0</v>
      </c>
      <c r="J848" s="6">
        <v>0</v>
      </c>
      <c r="K848" s="6">
        <v>0</v>
      </c>
      <c r="L848" s="6" t="e">
        <f t="shared" si="38"/>
        <v>#DIV/0!</v>
      </c>
      <c r="Q848" s="2">
        <v>0</v>
      </c>
      <c r="R848" s="2">
        <v>0</v>
      </c>
      <c r="S848" s="2">
        <v>0</v>
      </c>
      <c r="T848" s="2">
        <v>5467</v>
      </c>
      <c r="U848" s="2">
        <v>5467</v>
      </c>
      <c r="V848" s="2">
        <v>0</v>
      </c>
    </row>
    <row r="849" spans="1:22" ht="15" hidden="1">
      <c r="A849" s="3">
        <v>100203</v>
      </c>
      <c r="B849" s="3"/>
      <c r="C849" s="5" t="s">
        <v>69</v>
      </c>
      <c r="D849" s="6">
        <v>5467</v>
      </c>
      <c r="E849" s="6"/>
      <c r="F849" s="6">
        <v>0</v>
      </c>
      <c r="G849" s="6">
        <f t="shared" si="39"/>
        <v>0</v>
      </c>
      <c r="H849" s="6" t="e">
        <f t="shared" si="40"/>
        <v>#DIV/0!</v>
      </c>
      <c r="I849" s="6">
        <v>0</v>
      </c>
      <c r="J849" s="6">
        <v>0</v>
      </c>
      <c r="K849" s="6">
        <v>0</v>
      </c>
      <c r="L849" s="6" t="e">
        <f t="shared" si="38"/>
        <v>#DIV/0!</v>
      </c>
      <c r="Q849" s="2">
        <v>0</v>
      </c>
      <c r="R849" s="2">
        <v>0</v>
      </c>
      <c r="S849" s="2">
        <v>0</v>
      </c>
      <c r="T849" s="2">
        <v>5467</v>
      </c>
      <c r="U849" s="2">
        <v>5467</v>
      </c>
      <c r="V849" s="2">
        <v>0</v>
      </c>
    </row>
    <row r="850" spans="1:22" ht="105">
      <c r="A850" s="3">
        <v>100601</v>
      </c>
      <c r="B850" s="3"/>
      <c r="C850" s="5" t="s">
        <v>133</v>
      </c>
      <c r="D850" s="6"/>
      <c r="E850" s="6"/>
      <c r="F850" s="6"/>
      <c r="G850" s="6"/>
      <c r="H850" s="6"/>
      <c r="I850" s="6">
        <v>39195490</v>
      </c>
      <c r="J850" s="6">
        <v>39195490</v>
      </c>
      <c r="K850" s="6"/>
      <c r="L850" s="6"/>
      <c r="Q850" s="2">
        <v>0</v>
      </c>
      <c r="R850" s="2">
        <v>0</v>
      </c>
      <c r="S850" s="2">
        <v>0</v>
      </c>
      <c r="T850" s="2">
        <v>39195490</v>
      </c>
      <c r="U850" s="2">
        <v>39195490</v>
      </c>
      <c r="V850" s="2">
        <v>0</v>
      </c>
    </row>
    <row r="851" spans="1:22" ht="15" hidden="1">
      <c r="A851" s="3">
        <v>100601</v>
      </c>
      <c r="B851" s="3"/>
      <c r="C851" s="5" t="s">
        <v>3</v>
      </c>
      <c r="D851" s="6">
        <v>0</v>
      </c>
      <c r="E851" s="6"/>
      <c r="F851" s="6">
        <v>0</v>
      </c>
      <c r="G851" s="6" t="e">
        <f t="shared" si="39"/>
        <v>#DIV/0!</v>
      </c>
      <c r="H851" s="6" t="e">
        <f t="shared" si="40"/>
        <v>#DIV/0!</v>
      </c>
      <c r="I851" s="6">
        <v>39195490</v>
      </c>
      <c r="J851" s="6">
        <v>39195490</v>
      </c>
      <c r="K851" s="6">
        <v>0</v>
      </c>
      <c r="L851" s="6">
        <f t="shared" si="38"/>
        <v>0</v>
      </c>
      <c r="Q851" s="2">
        <v>0</v>
      </c>
      <c r="R851" s="2">
        <v>0</v>
      </c>
      <c r="S851" s="2">
        <v>0</v>
      </c>
      <c r="T851" s="2">
        <v>39195490</v>
      </c>
      <c r="U851" s="2">
        <v>39195490</v>
      </c>
      <c r="V851" s="2">
        <v>0</v>
      </c>
    </row>
    <row r="852" spans="1:22" ht="15" hidden="1">
      <c r="A852" s="3">
        <v>100601</v>
      </c>
      <c r="B852" s="3"/>
      <c r="C852" s="5" t="s">
        <v>61</v>
      </c>
      <c r="D852" s="6">
        <v>0</v>
      </c>
      <c r="E852" s="6"/>
      <c r="F852" s="6">
        <v>0</v>
      </c>
      <c r="G852" s="6" t="e">
        <f t="shared" si="39"/>
        <v>#DIV/0!</v>
      </c>
      <c r="H852" s="6" t="e">
        <f t="shared" si="40"/>
        <v>#DIV/0!</v>
      </c>
      <c r="I852" s="6">
        <v>39195490</v>
      </c>
      <c r="J852" s="6">
        <v>39195490</v>
      </c>
      <c r="K852" s="6">
        <v>0</v>
      </c>
      <c r="L852" s="6">
        <f t="shared" si="38"/>
        <v>0</v>
      </c>
      <c r="Q852" s="2">
        <v>0</v>
      </c>
      <c r="R852" s="2">
        <v>0</v>
      </c>
      <c r="S852" s="2">
        <v>0</v>
      </c>
      <c r="T852" s="2">
        <v>39195490</v>
      </c>
      <c r="U852" s="2">
        <v>39195490</v>
      </c>
      <c r="V852" s="2">
        <v>0</v>
      </c>
    </row>
    <row r="853" spans="1:22" ht="45" hidden="1">
      <c r="A853" s="3">
        <v>100601</v>
      </c>
      <c r="B853" s="3"/>
      <c r="C853" s="5" t="s">
        <v>97</v>
      </c>
      <c r="D853" s="6">
        <v>0</v>
      </c>
      <c r="E853" s="6"/>
      <c r="F853" s="6">
        <v>0</v>
      </c>
      <c r="G853" s="6" t="e">
        <f t="shared" si="39"/>
        <v>#DIV/0!</v>
      </c>
      <c r="H853" s="6" t="e">
        <f t="shared" si="40"/>
        <v>#DIV/0!</v>
      </c>
      <c r="I853" s="6">
        <v>39195490</v>
      </c>
      <c r="J853" s="6">
        <v>39195490</v>
      </c>
      <c r="K853" s="6">
        <v>0</v>
      </c>
      <c r="L853" s="6">
        <f t="shared" si="38"/>
        <v>0</v>
      </c>
      <c r="Q853" s="2">
        <v>0</v>
      </c>
      <c r="R853" s="2">
        <v>0</v>
      </c>
      <c r="S853" s="2">
        <v>0</v>
      </c>
      <c r="T853" s="2">
        <v>39195490</v>
      </c>
      <c r="U853" s="2">
        <v>39195490</v>
      </c>
      <c r="V853" s="2">
        <v>0</v>
      </c>
    </row>
    <row r="854" spans="1:22" ht="15">
      <c r="A854" s="3">
        <v>110000</v>
      </c>
      <c r="B854" s="3"/>
      <c r="C854" s="5" t="s">
        <v>134</v>
      </c>
      <c r="D854" s="6">
        <v>40356690</v>
      </c>
      <c r="E854" s="6">
        <v>9438955</v>
      </c>
      <c r="F854" s="6">
        <v>9154289.72</v>
      </c>
      <c r="G854" s="6">
        <f t="shared" si="39"/>
        <v>22.68345030278747</v>
      </c>
      <c r="H854" s="6">
        <f t="shared" si="40"/>
        <v>96.98414411341086</v>
      </c>
      <c r="I854" s="6">
        <v>3691633</v>
      </c>
      <c r="J854" s="6">
        <v>4254082.77</v>
      </c>
      <c r="K854" s="6">
        <v>768878.26</v>
      </c>
      <c r="L854" s="6">
        <f t="shared" si="38"/>
        <v>18.073890461703453</v>
      </c>
      <c r="Q854" s="2">
        <v>0</v>
      </c>
      <c r="R854" s="2">
        <v>724752.38</v>
      </c>
      <c r="S854" s="2">
        <v>44125.88</v>
      </c>
      <c r="T854" s="2">
        <v>44048323</v>
      </c>
      <c r="U854" s="2">
        <v>44610772.77</v>
      </c>
      <c r="V854" s="2">
        <v>9923167.98</v>
      </c>
    </row>
    <row r="855" spans="1:22" ht="15" hidden="1">
      <c r="A855" s="3">
        <v>110000</v>
      </c>
      <c r="B855" s="3"/>
      <c r="C855" s="5" t="s">
        <v>3</v>
      </c>
      <c r="D855" s="6">
        <v>39986690</v>
      </c>
      <c r="E855" s="6"/>
      <c r="F855" s="6">
        <v>9154289.72</v>
      </c>
      <c r="G855" s="6">
        <f t="shared" si="39"/>
        <v>22.893342059570323</v>
      </c>
      <c r="H855" s="6" t="e">
        <f t="shared" si="40"/>
        <v>#DIV/0!</v>
      </c>
      <c r="I855" s="6">
        <v>3365823</v>
      </c>
      <c r="J855" s="6">
        <v>3573609.3</v>
      </c>
      <c r="K855" s="6">
        <v>507546.22</v>
      </c>
      <c r="L855" s="6">
        <f t="shared" si="38"/>
        <v>14.202621982207175</v>
      </c>
      <c r="Q855" s="2">
        <v>0</v>
      </c>
      <c r="R855" s="2">
        <v>506493.72</v>
      </c>
      <c r="S855" s="2">
        <v>1052.5</v>
      </c>
      <c r="T855" s="2">
        <v>43352513</v>
      </c>
      <c r="U855" s="2">
        <v>43560299.3</v>
      </c>
      <c r="V855" s="2">
        <v>9661835.94</v>
      </c>
    </row>
    <row r="856" spans="1:22" ht="15" hidden="1">
      <c r="A856" s="3">
        <v>110000</v>
      </c>
      <c r="B856" s="3"/>
      <c r="C856" s="5" t="s">
        <v>5</v>
      </c>
      <c r="D856" s="6">
        <v>36921916</v>
      </c>
      <c r="E856" s="6"/>
      <c r="F856" s="6">
        <v>8726352.57</v>
      </c>
      <c r="G856" s="6">
        <f t="shared" si="39"/>
        <v>23.634614655425793</v>
      </c>
      <c r="H856" s="6" t="e">
        <f t="shared" si="40"/>
        <v>#DIV/0!</v>
      </c>
      <c r="I856" s="6">
        <v>3365823</v>
      </c>
      <c r="J856" s="6">
        <v>3573309.3</v>
      </c>
      <c r="K856" s="6">
        <v>507296.22</v>
      </c>
      <c r="L856" s="6">
        <f t="shared" si="38"/>
        <v>14.196818058822952</v>
      </c>
      <c r="Q856" s="2">
        <v>0</v>
      </c>
      <c r="R856" s="2">
        <v>506243.72</v>
      </c>
      <c r="S856" s="2">
        <v>1052.5</v>
      </c>
      <c r="T856" s="2">
        <v>40287739</v>
      </c>
      <c r="U856" s="2">
        <v>40495225.3</v>
      </c>
      <c r="V856" s="2">
        <v>9233648.79</v>
      </c>
    </row>
    <row r="857" spans="1:22" ht="30" hidden="1">
      <c r="A857" s="3">
        <v>110000</v>
      </c>
      <c r="B857" s="3"/>
      <c r="C857" s="5" t="s">
        <v>7</v>
      </c>
      <c r="D857" s="6">
        <v>24215012</v>
      </c>
      <c r="E857" s="6"/>
      <c r="F857" s="6">
        <v>5642634.06</v>
      </c>
      <c r="G857" s="6">
        <f t="shared" si="39"/>
        <v>23.30221459316229</v>
      </c>
      <c r="H857" s="6" t="e">
        <f t="shared" si="40"/>
        <v>#DIV/0!</v>
      </c>
      <c r="I857" s="6">
        <v>830049</v>
      </c>
      <c r="J857" s="6">
        <v>830049</v>
      </c>
      <c r="K857" s="6">
        <v>156568.32</v>
      </c>
      <c r="L857" s="6">
        <f t="shared" si="38"/>
        <v>18.862539440442674</v>
      </c>
      <c r="Q857" s="2">
        <v>0</v>
      </c>
      <c r="R857" s="2">
        <v>156568.32</v>
      </c>
      <c r="S857" s="2">
        <v>0</v>
      </c>
      <c r="T857" s="2">
        <v>25045061</v>
      </c>
      <c r="U857" s="2">
        <v>25045061</v>
      </c>
      <c r="V857" s="2">
        <v>5799202.38</v>
      </c>
    </row>
    <row r="858" spans="1:22" ht="15" hidden="1">
      <c r="A858" s="3">
        <v>110000</v>
      </c>
      <c r="B858" s="3"/>
      <c r="C858" s="5" t="s">
        <v>9</v>
      </c>
      <c r="D858" s="6">
        <v>24215012</v>
      </c>
      <c r="E858" s="6"/>
      <c r="F858" s="6">
        <v>5642634.06</v>
      </c>
      <c r="G858" s="6">
        <f t="shared" si="39"/>
        <v>23.30221459316229</v>
      </c>
      <c r="H858" s="6" t="e">
        <f t="shared" si="40"/>
        <v>#DIV/0!</v>
      </c>
      <c r="I858" s="6">
        <v>830049</v>
      </c>
      <c r="J858" s="6">
        <v>830049</v>
      </c>
      <c r="K858" s="6">
        <v>156568.32</v>
      </c>
      <c r="L858" s="6">
        <f t="shared" si="38"/>
        <v>18.862539440442674</v>
      </c>
      <c r="Q858" s="2">
        <v>0</v>
      </c>
      <c r="R858" s="2">
        <v>156568.32</v>
      </c>
      <c r="S858" s="2">
        <v>0</v>
      </c>
      <c r="T858" s="2">
        <v>25045061</v>
      </c>
      <c r="U858" s="2">
        <v>25045061</v>
      </c>
      <c r="V858" s="2">
        <v>5799202.38</v>
      </c>
    </row>
    <row r="859" spans="1:22" ht="15" hidden="1">
      <c r="A859" s="3">
        <v>110000</v>
      </c>
      <c r="B859" s="3"/>
      <c r="C859" s="5" t="s">
        <v>11</v>
      </c>
      <c r="D859" s="6">
        <v>8720680</v>
      </c>
      <c r="E859" s="6"/>
      <c r="F859" s="6">
        <v>2037819.01</v>
      </c>
      <c r="G859" s="6">
        <f t="shared" si="39"/>
        <v>23.367661810776223</v>
      </c>
      <c r="H859" s="6" t="e">
        <f t="shared" si="40"/>
        <v>#DIV/0!</v>
      </c>
      <c r="I859" s="6">
        <v>299604</v>
      </c>
      <c r="J859" s="6">
        <v>299604</v>
      </c>
      <c r="K859" s="6">
        <v>52072.44</v>
      </c>
      <c r="L859" s="6">
        <f t="shared" si="38"/>
        <v>17.38042215724757</v>
      </c>
      <c r="Q859" s="2">
        <v>0</v>
      </c>
      <c r="R859" s="2">
        <v>52072.44</v>
      </c>
      <c r="S859" s="2">
        <v>0</v>
      </c>
      <c r="T859" s="2">
        <v>9020284</v>
      </c>
      <c r="U859" s="2">
        <v>9020284</v>
      </c>
      <c r="V859" s="2">
        <v>2089891.45</v>
      </c>
    </row>
    <row r="860" spans="1:22" ht="45" hidden="1">
      <c r="A860" s="3">
        <v>110000</v>
      </c>
      <c r="B860" s="3"/>
      <c r="C860" s="5" t="s">
        <v>13</v>
      </c>
      <c r="D860" s="6">
        <v>2047454</v>
      </c>
      <c r="E860" s="6"/>
      <c r="F860" s="6">
        <v>75863.3</v>
      </c>
      <c r="G860" s="6">
        <f t="shared" si="39"/>
        <v>3.7052505208908237</v>
      </c>
      <c r="H860" s="6" t="e">
        <f t="shared" si="40"/>
        <v>#DIV/0!</v>
      </c>
      <c r="I860" s="6">
        <v>1554385</v>
      </c>
      <c r="J860" s="6">
        <v>1676921.3</v>
      </c>
      <c r="K860" s="6">
        <v>164580.18</v>
      </c>
      <c r="L860" s="6">
        <f t="shared" si="38"/>
        <v>9.814424803358392</v>
      </c>
      <c r="Q860" s="2">
        <v>0</v>
      </c>
      <c r="R860" s="2">
        <v>163527.68</v>
      </c>
      <c r="S860" s="2">
        <v>1052.5</v>
      </c>
      <c r="T860" s="2">
        <v>3601839</v>
      </c>
      <c r="U860" s="2">
        <v>3724375.3</v>
      </c>
      <c r="V860" s="2">
        <v>240443.48</v>
      </c>
    </row>
    <row r="861" spans="1:22" ht="30" hidden="1">
      <c r="A861" s="3">
        <v>110000</v>
      </c>
      <c r="B861" s="3"/>
      <c r="C861" s="5" t="s">
        <v>15</v>
      </c>
      <c r="D861" s="6">
        <v>738780</v>
      </c>
      <c r="E861" s="6"/>
      <c r="F861" s="6">
        <v>20697.05</v>
      </c>
      <c r="G861" s="6">
        <f t="shared" si="39"/>
        <v>2.8015173664690436</v>
      </c>
      <c r="H861" s="6" t="e">
        <f t="shared" si="40"/>
        <v>#DIV/0!</v>
      </c>
      <c r="I861" s="6">
        <v>507804</v>
      </c>
      <c r="J861" s="6">
        <v>593817.3</v>
      </c>
      <c r="K861" s="6">
        <v>33263.76</v>
      </c>
      <c r="L861" s="6">
        <f t="shared" si="38"/>
        <v>5.601682537709831</v>
      </c>
      <c r="Q861" s="2">
        <v>0</v>
      </c>
      <c r="R861" s="2">
        <v>32211.26</v>
      </c>
      <c r="S861" s="2">
        <v>1052.5</v>
      </c>
      <c r="T861" s="2">
        <v>1246584</v>
      </c>
      <c r="U861" s="2">
        <v>1332597.3</v>
      </c>
      <c r="V861" s="2">
        <v>53960.81</v>
      </c>
    </row>
    <row r="862" spans="1:22" ht="15" hidden="1">
      <c r="A862" s="3">
        <v>110000</v>
      </c>
      <c r="B862" s="3"/>
      <c r="C862" s="5" t="s">
        <v>53</v>
      </c>
      <c r="D862" s="6">
        <v>14990</v>
      </c>
      <c r="E862" s="6"/>
      <c r="F862" s="6">
        <v>0</v>
      </c>
      <c r="G862" s="6">
        <f t="shared" si="39"/>
        <v>0</v>
      </c>
      <c r="H862" s="6" t="e">
        <f t="shared" si="40"/>
        <v>#DIV/0!</v>
      </c>
      <c r="I862" s="6">
        <v>200</v>
      </c>
      <c r="J862" s="6">
        <v>200</v>
      </c>
      <c r="K862" s="6">
        <v>0</v>
      </c>
      <c r="L862" s="6">
        <f t="shared" si="38"/>
        <v>0</v>
      </c>
      <c r="Q862" s="2">
        <v>0</v>
      </c>
      <c r="R862" s="2">
        <v>0</v>
      </c>
      <c r="S862" s="2">
        <v>0</v>
      </c>
      <c r="T862" s="2">
        <v>15190</v>
      </c>
      <c r="U862" s="2">
        <v>15190</v>
      </c>
      <c r="V862" s="2">
        <v>0</v>
      </c>
    </row>
    <row r="863" spans="1:22" ht="15" hidden="1">
      <c r="A863" s="3">
        <v>110000</v>
      </c>
      <c r="B863" s="3"/>
      <c r="C863" s="5" t="s">
        <v>55</v>
      </c>
      <c r="D863" s="6">
        <v>5631</v>
      </c>
      <c r="E863" s="6"/>
      <c r="F863" s="6">
        <v>0</v>
      </c>
      <c r="G863" s="6">
        <f t="shared" si="39"/>
        <v>0</v>
      </c>
      <c r="H863" s="6" t="e">
        <f t="shared" si="40"/>
        <v>#DIV/0!</v>
      </c>
      <c r="I863" s="6">
        <v>18971</v>
      </c>
      <c r="J863" s="6">
        <v>24971</v>
      </c>
      <c r="K863" s="6">
        <v>1829</v>
      </c>
      <c r="L863" s="6">
        <f t="shared" si="38"/>
        <v>7.324496415842377</v>
      </c>
      <c r="Q863" s="2">
        <v>0</v>
      </c>
      <c r="R863" s="2">
        <v>1829</v>
      </c>
      <c r="S863" s="2">
        <v>0</v>
      </c>
      <c r="T863" s="2">
        <v>24602</v>
      </c>
      <c r="U863" s="2">
        <v>30602</v>
      </c>
      <c r="V863" s="2">
        <v>1829</v>
      </c>
    </row>
    <row r="864" spans="1:22" ht="30" hidden="1">
      <c r="A864" s="3">
        <v>110000</v>
      </c>
      <c r="B864" s="3"/>
      <c r="C864" s="5" t="s">
        <v>17</v>
      </c>
      <c r="D864" s="6">
        <v>137354</v>
      </c>
      <c r="E864" s="6"/>
      <c r="F864" s="6">
        <v>18000</v>
      </c>
      <c r="G864" s="6">
        <f t="shared" si="39"/>
        <v>13.104824031335092</v>
      </c>
      <c r="H864" s="6" t="e">
        <f t="shared" si="40"/>
        <v>#DIV/0!</v>
      </c>
      <c r="I864" s="6">
        <v>5190</v>
      </c>
      <c r="J864" s="6">
        <v>9190</v>
      </c>
      <c r="K864" s="6">
        <v>1246.26</v>
      </c>
      <c r="L864" s="6">
        <f t="shared" si="38"/>
        <v>13.561044613710555</v>
      </c>
      <c r="Q864" s="2">
        <v>0</v>
      </c>
      <c r="R864" s="2">
        <v>1246.26</v>
      </c>
      <c r="S864" s="2">
        <v>0</v>
      </c>
      <c r="T864" s="2">
        <v>142544</v>
      </c>
      <c r="U864" s="2">
        <v>146544</v>
      </c>
      <c r="V864" s="2">
        <v>19246.26</v>
      </c>
    </row>
    <row r="865" spans="1:22" ht="15" hidden="1">
      <c r="A865" s="3">
        <v>110000</v>
      </c>
      <c r="B865" s="3"/>
      <c r="C865" s="5" t="s">
        <v>19</v>
      </c>
      <c r="D865" s="6">
        <v>190528</v>
      </c>
      <c r="E865" s="6"/>
      <c r="F865" s="6">
        <v>4526.3</v>
      </c>
      <c r="G865" s="6">
        <f t="shared" si="39"/>
        <v>2.375661320120927</v>
      </c>
      <c r="H865" s="6" t="e">
        <f t="shared" si="40"/>
        <v>#DIV/0!</v>
      </c>
      <c r="I865" s="6">
        <v>5304</v>
      </c>
      <c r="J865" s="6">
        <v>5304</v>
      </c>
      <c r="K865" s="6">
        <v>1772.68</v>
      </c>
      <c r="L865" s="6">
        <f t="shared" si="38"/>
        <v>33.42156862745098</v>
      </c>
      <c r="Q865" s="2">
        <v>0</v>
      </c>
      <c r="R865" s="2">
        <v>1772.68</v>
      </c>
      <c r="S865" s="2">
        <v>0</v>
      </c>
      <c r="T865" s="2">
        <v>195832</v>
      </c>
      <c r="U865" s="2">
        <v>195832</v>
      </c>
      <c r="V865" s="2">
        <v>6298.98</v>
      </c>
    </row>
    <row r="866" spans="1:22" ht="45" hidden="1">
      <c r="A866" s="3">
        <v>110000</v>
      </c>
      <c r="B866" s="3"/>
      <c r="C866" s="5" t="s">
        <v>21</v>
      </c>
      <c r="D866" s="6">
        <v>72107</v>
      </c>
      <c r="E866" s="6"/>
      <c r="F866" s="6">
        <v>3989.02</v>
      </c>
      <c r="G866" s="6">
        <f t="shared" si="39"/>
        <v>5.532084263663721</v>
      </c>
      <c r="H866" s="6" t="e">
        <f t="shared" si="40"/>
        <v>#DIV/0!</v>
      </c>
      <c r="I866" s="6">
        <v>352011</v>
      </c>
      <c r="J866" s="6">
        <v>362011</v>
      </c>
      <c r="K866" s="6">
        <v>1713.39</v>
      </c>
      <c r="L866" s="6">
        <f t="shared" si="38"/>
        <v>0.4732977727196135</v>
      </c>
      <c r="Q866" s="2">
        <v>0</v>
      </c>
      <c r="R866" s="2">
        <v>1713.39</v>
      </c>
      <c r="S866" s="2">
        <v>0</v>
      </c>
      <c r="T866" s="2">
        <v>424118</v>
      </c>
      <c r="U866" s="2">
        <v>434118</v>
      </c>
      <c r="V866" s="2">
        <v>5702.41</v>
      </c>
    </row>
    <row r="867" spans="1:22" ht="15" hidden="1">
      <c r="A867" s="3">
        <v>110000</v>
      </c>
      <c r="B867" s="3"/>
      <c r="C867" s="5" t="s">
        <v>23</v>
      </c>
      <c r="D867" s="6">
        <v>46095</v>
      </c>
      <c r="E867" s="6"/>
      <c r="F867" s="6">
        <v>8142.5</v>
      </c>
      <c r="G867" s="6">
        <f t="shared" si="39"/>
        <v>17.664605705607983</v>
      </c>
      <c r="H867" s="6" t="e">
        <f t="shared" si="40"/>
        <v>#DIV/0!</v>
      </c>
      <c r="I867" s="6">
        <v>34220</v>
      </c>
      <c r="J867" s="6">
        <v>42220</v>
      </c>
      <c r="K867" s="6">
        <v>8426.62</v>
      </c>
      <c r="L867" s="6">
        <f t="shared" si="38"/>
        <v>19.95883467550924</v>
      </c>
      <c r="Q867" s="2">
        <v>0</v>
      </c>
      <c r="R867" s="2">
        <v>8426.62</v>
      </c>
      <c r="S867" s="2">
        <v>0</v>
      </c>
      <c r="T867" s="2">
        <v>80315</v>
      </c>
      <c r="U867" s="2">
        <v>88315</v>
      </c>
      <c r="V867" s="2">
        <v>16569.12</v>
      </c>
    </row>
    <row r="868" spans="1:22" ht="15" hidden="1">
      <c r="A868" s="3">
        <v>110000</v>
      </c>
      <c r="B868" s="3"/>
      <c r="C868" s="5" t="s">
        <v>25</v>
      </c>
      <c r="D868" s="6">
        <v>841969</v>
      </c>
      <c r="E868" s="6"/>
      <c r="F868" s="6">
        <v>20508.43</v>
      </c>
      <c r="G868" s="6">
        <f t="shared" si="39"/>
        <v>2.435770200565579</v>
      </c>
      <c r="H868" s="6" t="e">
        <f t="shared" si="40"/>
        <v>#DIV/0!</v>
      </c>
      <c r="I868" s="6">
        <v>630685</v>
      </c>
      <c r="J868" s="6">
        <v>639208</v>
      </c>
      <c r="K868" s="6">
        <v>116328.47</v>
      </c>
      <c r="L868" s="6">
        <f t="shared" si="38"/>
        <v>18.198844507578126</v>
      </c>
      <c r="Q868" s="2">
        <v>0</v>
      </c>
      <c r="R868" s="2">
        <v>116328.47</v>
      </c>
      <c r="S868" s="2">
        <v>0</v>
      </c>
      <c r="T868" s="2">
        <v>1472654</v>
      </c>
      <c r="U868" s="2">
        <v>1481177</v>
      </c>
      <c r="V868" s="2">
        <v>136836.9</v>
      </c>
    </row>
    <row r="869" spans="1:22" ht="15" hidden="1">
      <c r="A869" s="3">
        <v>110000</v>
      </c>
      <c r="B869" s="3"/>
      <c r="C869" s="5" t="s">
        <v>27</v>
      </c>
      <c r="D869" s="6">
        <v>0</v>
      </c>
      <c r="E869" s="6"/>
      <c r="F869" s="6">
        <v>0</v>
      </c>
      <c r="G869" s="6" t="e">
        <f t="shared" si="39"/>
        <v>#DIV/0!</v>
      </c>
      <c r="H869" s="6" t="e">
        <f t="shared" si="40"/>
        <v>#DIV/0!</v>
      </c>
      <c r="I869" s="6">
        <v>27000</v>
      </c>
      <c r="J869" s="6">
        <v>40450</v>
      </c>
      <c r="K869" s="6">
        <v>4648.23</v>
      </c>
      <c r="L869" s="6">
        <f t="shared" si="38"/>
        <v>11.491297898640296</v>
      </c>
      <c r="Q869" s="2">
        <v>0</v>
      </c>
      <c r="R869" s="2">
        <v>4648.23</v>
      </c>
      <c r="S869" s="2">
        <v>0</v>
      </c>
      <c r="T869" s="2">
        <v>27000</v>
      </c>
      <c r="U869" s="2">
        <v>40450</v>
      </c>
      <c r="V869" s="2">
        <v>4648.23</v>
      </c>
    </row>
    <row r="870" spans="1:22" ht="30" hidden="1">
      <c r="A870" s="3">
        <v>110000</v>
      </c>
      <c r="B870" s="3"/>
      <c r="C870" s="5" t="s">
        <v>29</v>
      </c>
      <c r="D870" s="6">
        <v>1938770</v>
      </c>
      <c r="E870" s="6"/>
      <c r="F870" s="6">
        <v>970036.2</v>
      </c>
      <c r="G870" s="6">
        <f t="shared" si="39"/>
        <v>50.03358830598782</v>
      </c>
      <c r="H870" s="6" t="e">
        <f t="shared" si="40"/>
        <v>#DIV/0!</v>
      </c>
      <c r="I870" s="6">
        <v>648785</v>
      </c>
      <c r="J870" s="6">
        <v>720285</v>
      </c>
      <c r="K870" s="6">
        <v>129427.05</v>
      </c>
      <c r="L870" s="6">
        <f t="shared" si="38"/>
        <v>17.968866490347573</v>
      </c>
      <c r="Q870" s="2">
        <v>0</v>
      </c>
      <c r="R870" s="2">
        <v>129427.05</v>
      </c>
      <c r="S870" s="2">
        <v>0</v>
      </c>
      <c r="T870" s="2">
        <v>2587555</v>
      </c>
      <c r="U870" s="2">
        <v>2659055</v>
      </c>
      <c r="V870" s="2">
        <v>1099463.25</v>
      </c>
    </row>
    <row r="871" spans="1:22" ht="15" hidden="1">
      <c r="A871" s="3">
        <v>110000</v>
      </c>
      <c r="B871" s="3"/>
      <c r="C871" s="5" t="s">
        <v>31</v>
      </c>
      <c r="D871" s="6">
        <v>1260075</v>
      </c>
      <c r="E871" s="6"/>
      <c r="F871" s="6">
        <v>793937.23</v>
      </c>
      <c r="G871" s="6">
        <f t="shared" si="39"/>
        <v>63.00714084479099</v>
      </c>
      <c r="H871" s="6" t="e">
        <f t="shared" si="40"/>
        <v>#DIV/0!</v>
      </c>
      <c r="I871" s="6">
        <v>299018</v>
      </c>
      <c r="J871" s="6">
        <v>354018</v>
      </c>
      <c r="K871" s="6">
        <v>56027.13</v>
      </c>
      <c r="L871" s="6">
        <f t="shared" si="38"/>
        <v>15.826068166025456</v>
      </c>
      <c r="Q871" s="2">
        <v>0</v>
      </c>
      <c r="R871" s="2">
        <v>56027.13</v>
      </c>
      <c r="S871" s="2">
        <v>0</v>
      </c>
      <c r="T871" s="2">
        <v>1559093</v>
      </c>
      <c r="U871" s="2">
        <v>1614093</v>
      </c>
      <c r="V871" s="2">
        <v>849964.36</v>
      </c>
    </row>
    <row r="872" spans="1:22" ht="30" hidden="1">
      <c r="A872" s="3">
        <v>110000</v>
      </c>
      <c r="B872" s="3"/>
      <c r="C872" s="5" t="s">
        <v>33</v>
      </c>
      <c r="D872" s="6">
        <v>87160</v>
      </c>
      <c r="E872" s="6"/>
      <c r="F872" s="6">
        <v>22616.16</v>
      </c>
      <c r="G872" s="6">
        <f t="shared" si="39"/>
        <v>25.947865993575036</v>
      </c>
      <c r="H872" s="6" t="e">
        <f t="shared" si="40"/>
        <v>#DIV/0!</v>
      </c>
      <c r="I872" s="6">
        <v>42313</v>
      </c>
      <c r="J872" s="6">
        <v>43813</v>
      </c>
      <c r="K872" s="6">
        <v>10099.62</v>
      </c>
      <c r="L872" s="6">
        <f t="shared" si="38"/>
        <v>23.051651336361356</v>
      </c>
      <c r="Q872" s="2">
        <v>0</v>
      </c>
      <c r="R872" s="2">
        <v>10099.62</v>
      </c>
      <c r="S872" s="2">
        <v>0</v>
      </c>
      <c r="T872" s="2">
        <v>129473</v>
      </c>
      <c r="U872" s="2">
        <v>130973</v>
      </c>
      <c r="V872" s="2">
        <v>32715.78</v>
      </c>
    </row>
    <row r="873" spans="1:22" ht="15" hidden="1">
      <c r="A873" s="3">
        <v>110000</v>
      </c>
      <c r="B873" s="3"/>
      <c r="C873" s="5" t="s">
        <v>35</v>
      </c>
      <c r="D873" s="6">
        <v>411050</v>
      </c>
      <c r="E873" s="6"/>
      <c r="F873" s="6">
        <v>112934.42</v>
      </c>
      <c r="G873" s="6">
        <f t="shared" si="39"/>
        <v>27.47461865953047</v>
      </c>
      <c r="H873" s="6" t="e">
        <f t="shared" si="40"/>
        <v>#DIV/0!</v>
      </c>
      <c r="I873" s="6">
        <v>225840</v>
      </c>
      <c r="J873" s="6">
        <v>240840</v>
      </c>
      <c r="K873" s="6">
        <v>54599.35</v>
      </c>
      <c r="L873" s="6">
        <f t="shared" si="38"/>
        <v>22.67038282677296</v>
      </c>
      <c r="Q873" s="2">
        <v>0</v>
      </c>
      <c r="R873" s="2">
        <v>54599.35</v>
      </c>
      <c r="S873" s="2">
        <v>0</v>
      </c>
      <c r="T873" s="2">
        <v>636890</v>
      </c>
      <c r="U873" s="2">
        <v>651890</v>
      </c>
      <c r="V873" s="2">
        <v>167533.77</v>
      </c>
    </row>
    <row r="874" spans="1:22" ht="15" hidden="1">
      <c r="A874" s="3">
        <v>110000</v>
      </c>
      <c r="B874" s="3"/>
      <c r="C874" s="5" t="s">
        <v>57</v>
      </c>
      <c r="D874" s="6">
        <v>5365</v>
      </c>
      <c r="E874" s="6"/>
      <c r="F874" s="6">
        <v>4960.85</v>
      </c>
      <c r="G874" s="6">
        <f t="shared" si="39"/>
        <v>92.46691519105313</v>
      </c>
      <c r="H874" s="6" t="e">
        <f t="shared" si="40"/>
        <v>#DIV/0!</v>
      </c>
      <c r="I874" s="6">
        <v>0</v>
      </c>
      <c r="J874" s="6">
        <v>0</v>
      </c>
      <c r="K874" s="6">
        <v>0</v>
      </c>
      <c r="L874" s="6" t="e">
        <f t="shared" si="38"/>
        <v>#DIV/0!</v>
      </c>
      <c r="Q874" s="2">
        <v>0</v>
      </c>
      <c r="R874" s="2">
        <v>0</v>
      </c>
      <c r="S874" s="2">
        <v>0</v>
      </c>
      <c r="T874" s="2">
        <v>5365</v>
      </c>
      <c r="U874" s="2">
        <v>5365</v>
      </c>
      <c r="V874" s="2">
        <v>4960.85</v>
      </c>
    </row>
    <row r="875" spans="1:22" ht="15" hidden="1">
      <c r="A875" s="3">
        <v>110000</v>
      </c>
      <c r="B875" s="3"/>
      <c r="C875" s="5" t="s">
        <v>37</v>
      </c>
      <c r="D875" s="6">
        <v>162553</v>
      </c>
      <c r="E875" s="6"/>
      <c r="F875" s="6">
        <v>35587.54</v>
      </c>
      <c r="G875" s="6">
        <f t="shared" si="39"/>
        <v>21.892884167010145</v>
      </c>
      <c r="H875" s="6" t="e">
        <f t="shared" si="40"/>
        <v>#DIV/0!</v>
      </c>
      <c r="I875" s="6">
        <v>81614</v>
      </c>
      <c r="J875" s="6">
        <v>81614</v>
      </c>
      <c r="K875" s="6">
        <v>8700.95</v>
      </c>
      <c r="L875" s="6">
        <f t="shared" si="38"/>
        <v>10.661099811306885</v>
      </c>
      <c r="Q875" s="2">
        <v>0</v>
      </c>
      <c r="R875" s="2">
        <v>8700.95</v>
      </c>
      <c r="S875" s="2">
        <v>0</v>
      </c>
      <c r="T875" s="2">
        <v>244167</v>
      </c>
      <c r="U875" s="2">
        <v>244167</v>
      </c>
      <c r="V875" s="2">
        <v>44288.49</v>
      </c>
    </row>
    <row r="876" spans="1:22" ht="15" hidden="1">
      <c r="A876" s="3">
        <v>110000</v>
      </c>
      <c r="B876" s="3"/>
      <c r="C876" s="5" t="s">
        <v>59</v>
      </c>
      <c r="D876" s="6">
        <v>12567</v>
      </c>
      <c r="E876" s="6"/>
      <c r="F876" s="6">
        <v>0</v>
      </c>
      <c r="G876" s="6">
        <f t="shared" si="39"/>
        <v>0</v>
      </c>
      <c r="H876" s="6" t="e">
        <f t="shared" si="40"/>
        <v>#DIV/0!</v>
      </c>
      <c r="I876" s="6">
        <v>0</v>
      </c>
      <c r="J876" s="6">
        <v>0</v>
      </c>
      <c r="K876" s="6">
        <v>0</v>
      </c>
      <c r="L876" s="6" t="e">
        <f t="shared" si="38"/>
        <v>#DIV/0!</v>
      </c>
      <c r="Q876" s="2">
        <v>0</v>
      </c>
      <c r="R876" s="2">
        <v>0</v>
      </c>
      <c r="S876" s="2">
        <v>0</v>
      </c>
      <c r="T876" s="2">
        <v>12567</v>
      </c>
      <c r="U876" s="2">
        <v>12567</v>
      </c>
      <c r="V876" s="2">
        <v>0</v>
      </c>
    </row>
    <row r="877" spans="1:22" ht="30" hidden="1">
      <c r="A877" s="3">
        <v>110000</v>
      </c>
      <c r="B877" s="3"/>
      <c r="C877" s="5" t="s">
        <v>39</v>
      </c>
      <c r="D877" s="6">
        <v>0</v>
      </c>
      <c r="E877" s="6"/>
      <c r="F877" s="6">
        <v>0</v>
      </c>
      <c r="G877" s="6" t="e">
        <f t="shared" si="39"/>
        <v>#DIV/0!</v>
      </c>
      <c r="H877" s="6" t="e">
        <f t="shared" si="40"/>
        <v>#DIV/0!</v>
      </c>
      <c r="I877" s="6">
        <v>6000</v>
      </c>
      <c r="J877" s="6">
        <v>6000</v>
      </c>
      <c r="K877" s="6">
        <v>0</v>
      </c>
      <c r="L877" s="6">
        <f t="shared" si="38"/>
        <v>0</v>
      </c>
      <c r="Q877" s="2">
        <v>0</v>
      </c>
      <c r="R877" s="2">
        <v>0</v>
      </c>
      <c r="S877" s="2">
        <v>0</v>
      </c>
      <c r="T877" s="2">
        <v>6000</v>
      </c>
      <c r="U877" s="2">
        <v>6000</v>
      </c>
      <c r="V877" s="2">
        <v>0</v>
      </c>
    </row>
    <row r="878" spans="1:22" ht="45" hidden="1">
      <c r="A878" s="3">
        <v>110000</v>
      </c>
      <c r="B878" s="3"/>
      <c r="C878" s="5" t="s">
        <v>41</v>
      </c>
      <c r="D878" s="6">
        <v>0</v>
      </c>
      <c r="E878" s="6"/>
      <c r="F878" s="6">
        <v>0</v>
      </c>
      <c r="G878" s="6" t="e">
        <f t="shared" si="39"/>
        <v>#DIV/0!</v>
      </c>
      <c r="H878" s="6" t="e">
        <f t="shared" si="40"/>
        <v>#DIV/0!</v>
      </c>
      <c r="I878" s="6">
        <v>6000</v>
      </c>
      <c r="J878" s="6">
        <v>6000</v>
      </c>
      <c r="K878" s="6">
        <v>0</v>
      </c>
      <c r="L878" s="6">
        <f t="shared" si="38"/>
        <v>0</v>
      </c>
      <c r="Q878" s="2">
        <v>0</v>
      </c>
      <c r="R878" s="2">
        <v>0</v>
      </c>
      <c r="S878" s="2">
        <v>0</v>
      </c>
      <c r="T878" s="2">
        <v>6000</v>
      </c>
      <c r="U878" s="2">
        <v>6000</v>
      </c>
      <c r="V878" s="2">
        <v>0</v>
      </c>
    </row>
    <row r="879" spans="1:22" ht="15" hidden="1">
      <c r="A879" s="3">
        <v>110000</v>
      </c>
      <c r="B879" s="3"/>
      <c r="C879" s="5" t="s">
        <v>61</v>
      </c>
      <c r="D879" s="6">
        <v>3064774</v>
      </c>
      <c r="E879" s="6"/>
      <c r="F879" s="6">
        <v>427937.15</v>
      </c>
      <c r="G879" s="6">
        <f t="shared" si="39"/>
        <v>13.963089937463579</v>
      </c>
      <c r="H879" s="6" t="e">
        <f t="shared" si="40"/>
        <v>#DIV/0!</v>
      </c>
      <c r="I879" s="6">
        <v>0</v>
      </c>
      <c r="J879" s="6">
        <v>300</v>
      </c>
      <c r="K879" s="6">
        <v>250</v>
      </c>
      <c r="L879" s="6">
        <f t="shared" si="38"/>
        <v>83.33333333333334</v>
      </c>
      <c r="Q879" s="2">
        <v>0</v>
      </c>
      <c r="R879" s="2">
        <v>250</v>
      </c>
      <c r="S879" s="2">
        <v>0</v>
      </c>
      <c r="T879" s="2">
        <v>3064774</v>
      </c>
      <c r="U879" s="2">
        <v>3065074</v>
      </c>
      <c r="V879" s="2">
        <v>428187.15</v>
      </c>
    </row>
    <row r="880" spans="1:22" ht="45" hidden="1">
      <c r="A880" s="3">
        <v>110000</v>
      </c>
      <c r="B880" s="3"/>
      <c r="C880" s="5" t="s">
        <v>97</v>
      </c>
      <c r="D880" s="6">
        <v>2624484</v>
      </c>
      <c r="E880" s="6"/>
      <c r="F880" s="6">
        <v>427937.15</v>
      </c>
      <c r="G880" s="6">
        <f t="shared" si="39"/>
        <v>16.30557282879225</v>
      </c>
      <c r="H880" s="6" t="e">
        <f t="shared" si="40"/>
        <v>#DIV/0!</v>
      </c>
      <c r="I880" s="6">
        <v>0</v>
      </c>
      <c r="J880" s="6">
        <v>0</v>
      </c>
      <c r="K880" s="6">
        <v>0</v>
      </c>
      <c r="L880" s="6" t="e">
        <f t="shared" si="38"/>
        <v>#DIV/0!</v>
      </c>
      <c r="Q880" s="2">
        <v>0</v>
      </c>
      <c r="R880" s="2">
        <v>0</v>
      </c>
      <c r="S880" s="2">
        <v>0</v>
      </c>
      <c r="T880" s="2">
        <v>2624484</v>
      </c>
      <c r="U880" s="2">
        <v>2624484</v>
      </c>
      <c r="V880" s="2">
        <v>427937.15</v>
      </c>
    </row>
    <row r="881" spans="1:22" ht="15" hidden="1">
      <c r="A881" s="3">
        <v>110000</v>
      </c>
      <c r="B881" s="3"/>
      <c r="C881" s="5" t="s">
        <v>63</v>
      </c>
      <c r="D881" s="6">
        <v>440290</v>
      </c>
      <c r="E881" s="6"/>
      <c r="F881" s="6">
        <v>0</v>
      </c>
      <c r="G881" s="6">
        <f t="shared" si="39"/>
        <v>0</v>
      </c>
      <c r="H881" s="6" t="e">
        <f t="shared" si="40"/>
        <v>#DIV/0!</v>
      </c>
      <c r="I881" s="6">
        <v>0</v>
      </c>
      <c r="J881" s="6">
        <v>300</v>
      </c>
      <c r="K881" s="6">
        <v>250</v>
      </c>
      <c r="L881" s="6">
        <f t="shared" si="38"/>
        <v>83.33333333333334</v>
      </c>
      <c r="Q881" s="2">
        <v>0</v>
      </c>
      <c r="R881" s="2">
        <v>250</v>
      </c>
      <c r="S881" s="2">
        <v>0</v>
      </c>
      <c r="T881" s="2">
        <v>440290</v>
      </c>
      <c r="U881" s="2">
        <v>440590</v>
      </c>
      <c r="V881" s="2">
        <v>250</v>
      </c>
    </row>
    <row r="882" spans="1:22" ht="15" hidden="1">
      <c r="A882" s="3">
        <v>110000</v>
      </c>
      <c r="B882" s="3"/>
      <c r="C882" s="5" t="s">
        <v>65</v>
      </c>
      <c r="D882" s="6">
        <v>440290</v>
      </c>
      <c r="E882" s="6"/>
      <c r="F882" s="6">
        <v>0</v>
      </c>
      <c r="G882" s="6">
        <f t="shared" si="39"/>
        <v>0</v>
      </c>
      <c r="H882" s="6" t="e">
        <f t="shared" si="40"/>
        <v>#DIV/0!</v>
      </c>
      <c r="I882" s="6">
        <v>0</v>
      </c>
      <c r="J882" s="6">
        <v>300</v>
      </c>
      <c r="K882" s="6">
        <v>250</v>
      </c>
      <c r="L882" s="6">
        <f t="shared" si="38"/>
        <v>83.33333333333334</v>
      </c>
      <c r="Q882" s="2">
        <v>0</v>
      </c>
      <c r="R882" s="2">
        <v>250</v>
      </c>
      <c r="S882" s="2">
        <v>0</v>
      </c>
      <c r="T882" s="2">
        <v>440290</v>
      </c>
      <c r="U882" s="2">
        <v>440590</v>
      </c>
      <c r="V882" s="2">
        <v>250</v>
      </c>
    </row>
    <row r="883" spans="1:22" ht="15" hidden="1">
      <c r="A883" s="3">
        <v>110000</v>
      </c>
      <c r="B883" s="3"/>
      <c r="C883" s="5" t="s">
        <v>43</v>
      </c>
      <c r="D883" s="6">
        <v>370000</v>
      </c>
      <c r="E883" s="6"/>
      <c r="F883" s="6">
        <v>0</v>
      </c>
      <c r="G883" s="6">
        <f t="shared" si="39"/>
        <v>0</v>
      </c>
      <c r="H883" s="6" t="e">
        <f t="shared" si="40"/>
        <v>#DIV/0!</v>
      </c>
      <c r="I883" s="6">
        <v>325810</v>
      </c>
      <c r="J883" s="6">
        <v>680473.47</v>
      </c>
      <c r="K883" s="6">
        <v>261332.04</v>
      </c>
      <c r="L883" s="6">
        <f t="shared" si="38"/>
        <v>38.40444213056536</v>
      </c>
      <c r="Q883" s="2">
        <v>0</v>
      </c>
      <c r="R883" s="2">
        <v>218258.66</v>
      </c>
      <c r="S883" s="2">
        <v>43073.38</v>
      </c>
      <c r="T883" s="2">
        <v>695810</v>
      </c>
      <c r="U883" s="2">
        <v>1050473.47</v>
      </c>
      <c r="V883" s="2">
        <v>261332.04</v>
      </c>
    </row>
    <row r="884" spans="1:22" ht="15" hidden="1">
      <c r="A884" s="3">
        <v>110000</v>
      </c>
      <c r="B884" s="3"/>
      <c r="C884" s="5" t="s">
        <v>45</v>
      </c>
      <c r="D884" s="6">
        <v>370000</v>
      </c>
      <c r="E884" s="6"/>
      <c r="F884" s="6">
        <v>0</v>
      </c>
      <c r="G884" s="6">
        <f t="shared" si="39"/>
        <v>0</v>
      </c>
      <c r="H884" s="6" t="e">
        <f t="shared" si="40"/>
        <v>#DIV/0!</v>
      </c>
      <c r="I884" s="6">
        <v>325810</v>
      </c>
      <c r="J884" s="6">
        <v>680473.47</v>
      </c>
      <c r="K884" s="6">
        <v>261332.04</v>
      </c>
      <c r="L884" s="6">
        <f t="shared" si="38"/>
        <v>38.40444213056536</v>
      </c>
      <c r="Q884" s="2">
        <v>0</v>
      </c>
      <c r="R884" s="2">
        <v>218258.66</v>
      </c>
      <c r="S884" s="2">
        <v>43073.38</v>
      </c>
      <c r="T884" s="2">
        <v>695810</v>
      </c>
      <c r="U884" s="2">
        <v>1050473.47</v>
      </c>
      <c r="V884" s="2">
        <v>261332.04</v>
      </c>
    </row>
    <row r="885" spans="1:22" ht="30" hidden="1">
      <c r="A885" s="3">
        <v>110000</v>
      </c>
      <c r="B885" s="3"/>
      <c r="C885" s="5" t="s">
        <v>47</v>
      </c>
      <c r="D885" s="6">
        <v>80000</v>
      </c>
      <c r="E885" s="6"/>
      <c r="F885" s="6">
        <v>0</v>
      </c>
      <c r="G885" s="6">
        <f t="shared" si="39"/>
        <v>0</v>
      </c>
      <c r="H885" s="6" t="e">
        <f t="shared" si="40"/>
        <v>#DIV/0!</v>
      </c>
      <c r="I885" s="6">
        <v>325810</v>
      </c>
      <c r="J885" s="6">
        <v>380573.47</v>
      </c>
      <c r="K885" s="6">
        <v>56463.38</v>
      </c>
      <c r="L885" s="6">
        <f t="shared" si="38"/>
        <v>14.836394139612516</v>
      </c>
      <c r="Q885" s="2">
        <v>0</v>
      </c>
      <c r="R885" s="2">
        <v>13390</v>
      </c>
      <c r="S885" s="2">
        <v>43073.38</v>
      </c>
      <c r="T885" s="2">
        <v>405810</v>
      </c>
      <c r="U885" s="2">
        <v>460573.47</v>
      </c>
      <c r="V885" s="2">
        <v>56463.38</v>
      </c>
    </row>
    <row r="886" spans="1:22" ht="15" hidden="1">
      <c r="A886" s="3">
        <v>110000</v>
      </c>
      <c r="B886" s="3"/>
      <c r="C886" s="5" t="s">
        <v>67</v>
      </c>
      <c r="D886" s="6">
        <v>290000</v>
      </c>
      <c r="E886" s="6"/>
      <c r="F886" s="6">
        <v>0</v>
      </c>
      <c r="G886" s="6">
        <f t="shared" si="39"/>
        <v>0</v>
      </c>
      <c r="H886" s="6" t="e">
        <f t="shared" si="40"/>
        <v>#DIV/0!</v>
      </c>
      <c r="I886" s="6">
        <v>0</v>
      </c>
      <c r="J886" s="6">
        <v>299900</v>
      </c>
      <c r="K886" s="6">
        <v>204868.66</v>
      </c>
      <c r="L886" s="6">
        <f t="shared" si="38"/>
        <v>68.31232410803601</v>
      </c>
      <c r="Q886" s="2">
        <v>0</v>
      </c>
      <c r="R886" s="2">
        <v>204868.66</v>
      </c>
      <c r="S886" s="2">
        <v>0</v>
      </c>
      <c r="T886" s="2">
        <v>290000</v>
      </c>
      <c r="U886" s="2">
        <v>589900</v>
      </c>
      <c r="V886" s="2">
        <v>204868.66</v>
      </c>
    </row>
    <row r="887" spans="1:22" ht="15" hidden="1">
      <c r="A887" s="3">
        <v>110000</v>
      </c>
      <c r="B887" s="3"/>
      <c r="C887" s="5" t="s">
        <v>69</v>
      </c>
      <c r="D887" s="6">
        <v>290000</v>
      </c>
      <c r="E887" s="6"/>
      <c r="F887" s="6">
        <v>0</v>
      </c>
      <c r="G887" s="6">
        <f t="shared" si="39"/>
        <v>0</v>
      </c>
      <c r="H887" s="6" t="e">
        <f t="shared" si="40"/>
        <v>#DIV/0!</v>
      </c>
      <c r="I887" s="6">
        <v>0</v>
      </c>
      <c r="J887" s="6">
        <v>299900</v>
      </c>
      <c r="K887" s="6">
        <v>204868.66</v>
      </c>
      <c r="L887" s="6">
        <f t="shared" si="38"/>
        <v>68.31232410803601</v>
      </c>
      <c r="Q887" s="2">
        <v>0</v>
      </c>
      <c r="R887" s="2">
        <v>204868.66</v>
      </c>
      <c r="S887" s="2">
        <v>0</v>
      </c>
      <c r="T887" s="2">
        <v>290000</v>
      </c>
      <c r="U887" s="2">
        <v>589900</v>
      </c>
      <c r="V887" s="2">
        <v>204868.66</v>
      </c>
    </row>
    <row r="888" spans="1:22" ht="15" hidden="1">
      <c r="A888" s="3">
        <v>110102</v>
      </c>
      <c r="B888" s="3"/>
      <c r="C888" s="5" t="s">
        <v>135</v>
      </c>
      <c r="D888" s="6">
        <v>2288234</v>
      </c>
      <c r="E888" s="6"/>
      <c r="F888" s="6">
        <v>427937.15</v>
      </c>
      <c r="G888" s="6">
        <f t="shared" si="39"/>
        <v>18.701634098610544</v>
      </c>
      <c r="H888" s="6" t="e">
        <f t="shared" si="40"/>
        <v>#DIV/0!</v>
      </c>
      <c r="I888" s="6">
        <v>0</v>
      </c>
      <c r="J888" s="6">
        <v>0</v>
      </c>
      <c r="K888" s="6">
        <v>0</v>
      </c>
      <c r="L888" s="6" t="e">
        <f t="shared" si="38"/>
        <v>#DIV/0!</v>
      </c>
      <c r="Q888" s="2">
        <v>0</v>
      </c>
      <c r="R888" s="2">
        <v>0</v>
      </c>
      <c r="S888" s="2">
        <v>0</v>
      </c>
      <c r="T888" s="2">
        <v>2288234</v>
      </c>
      <c r="U888" s="2">
        <v>2288234</v>
      </c>
      <c r="V888" s="2">
        <v>427937.15</v>
      </c>
    </row>
    <row r="889" spans="1:22" ht="15" hidden="1">
      <c r="A889" s="3">
        <v>110102</v>
      </c>
      <c r="B889" s="3"/>
      <c r="C889" s="5" t="s">
        <v>3</v>
      </c>
      <c r="D889" s="6">
        <v>2288234</v>
      </c>
      <c r="E889" s="6"/>
      <c r="F889" s="6">
        <v>427937.15</v>
      </c>
      <c r="G889" s="6">
        <f t="shared" si="39"/>
        <v>18.701634098610544</v>
      </c>
      <c r="H889" s="6" t="e">
        <f t="shared" si="40"/>
        <v>#DIV/0!</v>
      </c>
      <c r="I889" s="6">
        <v>0</v>
      </c>
      <c r="J889" s="6">
        <v>0</v>
      </c>
      <c r="K889" s="6">
        <v>0</v>
      </c>
      <c r="L889" s="6" t="e">
        <f t="shared" si="38"/>
        <v>#DIV/0!</v>
      </c>
      <c r="Q889" s="2">
        <v>0</v>
      </c>
      <c r="R889" s="2">
        <v>0</v>
      </c>
      <c r="S889" s="2">
        <v>0</v>
      </c>
      <c r="T889" s="2">
        <v>2288234</v>
      </c>
      <c r="U889" s="2">
        <v>2288234</v>
      </c>
      <c r="V889" s="2">
        <v>427937.15</v>
      </c>
    </row>
    <row r="890" spans="1:22" ht="15" hidden="1">
      <c r="A890" s="3">
        <v>110102</v>
      </c>
      <c r="B890" s="3"/>
      <c r="C890" s="5" t="s">
        <v>61</v>
      </c>
      <c r="D890" s="6">
        <v>2288234</v>
      </c>
      <c r="E890" s="6"/>
      <c r="F890" s="6">
        <v>427937.15</v>
      </c>
      <c r="G890" s="6">
        <f t="shared" si="39"/>
        <v>18.701634098610544</v>
      </c>
      <c r="H890" s="6" t="e">
        <f t="shared" si="40"/>
        <v>#DIV/0!</v>
      </c>
      <c r="I890" s="6">
        <v>0</v>
      </c>
      <c r="J890" s="6">
        <v>0</v>
      </c>
      <c r="K890" s="6">
        <v>0</v>
      </c>
      <c r="L890" s="6" t="e">
        <f t="shared" si="38"/>
        <v>#DIV/0!</v>
      </c>
      <c r="Q890" s="2">
        <v>0</v>
      </c>
      <c r="R890" s="2">
        <v>0</v>
      </c>
      <c r="S890" s="2">
        <v>0</v>
      </c>
      <c r="T890" s="2">
        <v>2288234</v>
      </c>
      <c r="U890" s="2">
        <v>2288234</v>
      </c>
      <c r="V890" s="2">
        <v>427937.15</v>
      </c>
    </row>
    <row r="891" spans="1:22" ht="45" hidden="1">
      <c r="A891" s="3">
        <v>110102</v>
      </c>
      <c r="B891" s="3"/>
      <c r="C891" s="5" t="s">
        <v>97</v>
      </c>
      <c r="D891" s="6">
        <v>2288234</v>
      </c>
      <c r="E891" s="6"/>
      <c r="F891" s="6">
        <v>427937.15</v>
      </c>
      <c r="G891" s="6">
        <f t="shared" si="39"/>
        <v>18.701634098610544</v>
      </c>
      <c r="H891" s="6" t="e">
        <f t="shared" si="40"/>
        <v>#DIV/0!</v>
      </c>
      <c r="I891" s="6">
        <v>0</v>
      </c>
      <c r="J891" s="6">
        <v>0</v>
      </c>
      <c r="K891" s="6">
        <v>0</v>
      </c>
      <c r="L891" s="6" t="e">
        <f t="shared" si="38"/>
        <v>#DIV/0!</v>
      </c>
      <c r="Q891" s="2">
        <v>0</v>
      </c>
      <c r="R891" s="2">
        <v>0</v>
      </c>
      <c r="S891" s="2">
        <v>0</v>
      </c>
      <c r="T891" s="2">
        <v>2288234</v>
      </c>
      <c r="U891" s="2">
        <v>2288234</v>
      </c>
      <c r="V891" s="2">
        <v>427937.15</v>
      </c>
    </row>
    <row r="892" spans="1:22" ht="15" hidden="1">
      <c r="A892" s="3">
        <v>110201</v>
      </c>
      <c r="B892" s="3"/>
      <c r="C892" s="5" t="s">
        <v>136</v>
      </c>
      <c r="D892" s="6">
        <v>6428681</v>
      </c>
      <c r="E892" s="6"/>
      <c r="F892" s="6">
        <v>1431687.9</v>
      </c>
      <c r="G892" s="6">
        <f t="shared" si="39"/>
        <v>22.270321081416235</v>
      </c>
      <c r="H892" s="6" t="e">
        <f t="shared" si="40"/>
        <v>#DIV/0!</v>
      </c>
      <c r="I892" s="6">
        <v>42000</v>
      </c>
      <c r="J892" s="6">
        <v>84657.97</v>
      </c>
      <c r="K892" s="6">
        <v>42169.35</v>
      </c>
      <c r="L892" s="6">
        <f t="shared" si="38"/>
        <v>49.81143535570248</v>
      </c>
      <c r="Q892" s="2">
        <v>0</v>
      </c>
      <c r="R892" s="2">
        <v>1261.47</v>
      </c>
      <c r="S892" s="2">
        <v>40907.88</v>
      </c>
      <c r="T892" s="2">
        <v>6470681</v>
      </c>
      <c r="U892" s="2">
        <v>6513338.97</v>
      </c>
      <c r="V892" s="2">
        <v>1473857.25</v>
      </c>
    </row>
    <row r="893" spans="1:22" ht="15" hidden="1">
      <c r="A893" s="3">
        <v>110201</v>
      </c>
      <c r="B893" s="3"/>
      <c r="C893" s="5" t="s">
        <v>3</v>
      </c>
      <c r="D893" s="6">
        <v>6348681</v>
      </c>
      <c r="E893" s="6"/>
      <c r="F893" s="6">
        <v>1431687.9</v>
      </c>
      <c r="G893" s="6">
        <f t="shared" si="39"/>
        <v>22.550950347009085</v>
      </c>
      <c r="H893" s="6" t="e">
        <f t="shared" si="40"/>
        <v>#DIV/0!</v>
      </c>
      <c r="I893" s="6">
        <v>33820</v>
      </c>
      <c r="J893" s="6">
        <v>19012.5</v>
      </c>
      <c r="K893" s="6">
        <v>1493.97</v>
      </c>
      <c r="L893" s="6">
        <f t="shared" si="38"/>
        <v>7.857830374753452</v>
      </c>
      <c r="Q893" s="2">
        <v>0</v>
      </c>
      <c r="R893" s="2">
        <v>1261.47</v>
      </c>
      <c r="S893" s="2">
        <v>232.5</v>
      </c>
      <c r="T893" s="2">
        <v>6382501</v>
      </c>
      <c r="U893" s="2">
        <v>6367693.5</v>
      </c>
      <c r="V893" s="2">
        <v>1433181.87</v>
      </c>
    </row>
    <row r="894" spans="1:22" ht="15" hidden="1">
      <c r="A894" s="3">
        <v>110201</v>
      </c>
      <c r="B894" s="3"/>
      <c r="C894" s="5" t="s">
        <v>5</v>
      </c>
      <c r="D894" s="6">
        <v>6348681</v>
      </c>
      <c r="E894" s="6"/>
      <c r="F894" s="6">
        <v>1431687.9</v>
      </c>
      <c r="G894" s="6">
        <f t="shared" si="39"/>
        <v>22.550950347009085</v>
      </c>
      <c r="H894" s="6" t="e">
        <f t="shared" si="40"/>
        <v>#DIV/0!</v>
      </c>
      <c r="I894" s="6">
        <v>33820</v>
      </c>
      <c r="J894" s="6">
        <v>19012.5</v>
      </c>
      <c r="K894" s="6">
        <v>1493.97</v>
      </c>
      <c r="L894" s="6">
        <f aca="true" t="shared" si="41" ref="L894:L957">K894/J894*100</f>
        <v>7.857830374753452</v>
      </c>
      <c r="Q894" s="2">
        <v>0</v>
      </c>
      <c r="R894" s="2">
        <v>1261.47</v>
      </c>
      <c r="S894" s="2">
        <v>232.5</v>
      </c>
      <c r="T894" s="2">
        <v>6382501</v>
      </c>
      <c r="U894" s="2">
        <v>6367693.5</v>
      </c>
      <c r="V894" s="2">
        <v>1433181.87</v>
      </c>
    </row>
    <row r="895" spans="1:22" ht="30" hidden="1">
      <c r="A895" s="3">
        <v>110201</v>
      </c>
      <c r="B895" s="3"/>
      <c r="C895" s="5" t="s">
        <v>7</v>
      </c>
      <c r="D895" s="6">
        <v>3762895</v>
      </c>
      <c r="E895" s="6"/>
      <c r="F895" s="6">
        <v>854241.32</v>
      </c>
      <c r="G895" s="6">
        <f t="shared" si="39"/>
        <v>22.701704937288973</v>
      </c>
      <c r="H895" s="6" t="e">
        <f t="shared" si="40"/>
        <v>#DIV/0!</v>
      </c>
      <c r="I895" s="6">
        <v>0</v>
      </c>
      <c r="J895" s="6">
        <v>0</v>
      </c>
      <c r="K895" s="6">
        <v>0</v>
      </c>
      <c r="L895" s="6" t="e">
        <f t="shared" si="41"/>
        <v>#DIV/0!</v>
      </c>
      <c r="Q895" s="2">
        <v>0</v>
      </c>
      <c r="R895" s="2">
        <v>0</v>
      </c>
      <c r="S895" s="2">
        <v>0</v>
      </c>
      <c r="T895" s="2">
        <v>3762895</v>
      </c>
      <c r="U895" s="2">
        <v>3762895</v>
      </c>
      <c r="V895" s="2">
        <v>854241.32</v>
      </c>
    </row>
    <row r="896" spans="1:22" ht="15" hidden="1">
      <c r="A896" s="3">
        <v>110201</v>
      </c>
      <c r="B896" s="3"/>
      <c r="C896" s="5" t="s">
        <v>9</v>
      </c>
      <c r="D896" s="6">
        <v>3762895</v>
      </c>
      <c r="E896" s="6"/>
      <c r="F896" s="6">
        <v>854241.32</v>
      </c>
      <c r="G896" s="6">
        <f t="shared" si="39"/>
        <v>22.701704937288973</v>
      </c>
      <c r="H896" s="6" t="e">
        <f t="shared" si="40"/>
        <v>#DIV/0!</v>
      </c>
      <c r="I896" s="6">
        <v>0</v>
      </c>
      <c r="J896" s="6">
        <v>0</v>
      </c>
      <c r="K896" s="6">
        <v>0</v>
      </c>
      <c r="L896" s="6" t="e">
        <f t="shared" si="41"/>
        <v>#DIV/0!</v>
      </c>
      <c r="Q896" s="2">
        <v>0</v>
      </c>
      <c r="R896" s="2">
        <v>0</v>
      </c>
      <c r="S896" s="2">
        <v>0</v>
      </c>
      <c r="T896" s="2">
        <v>3762895</v>
      </c>
      <c r="U896" s="2">
        <v>3762895</v>
      </c>
      <c r="V896" s="2">
        <v>854241.32</v>
      </c>
    </row>
    <row r="897" spans="1:22" ht="15" hidden="1">
      <c r="A897" s="3">
        <v>110201</v>
      </c>
      <c r="B897" s="3"/>
      <c r="C897" s="5" t="s">
        <v>11</v>
      </c>
      <c r="D897" s="6">
        <v>1317013</v>
      </c>
      <c r="E897" s="6"/>
      <c r="F897" s="6">
        <v>297837.4</v>
      </c>
      <c r="G897" s="6">
        <f t="shared" si="39"/>
        <v>22.61461352317707</v>
      </c>
      <c r="H897" s="6" t="e">
        <f t="shared" si="40"/>
        <v>#DIV/0!</v>
      </c>
      <c r="I897" s="6">
        <v>0</v>
      </c>
      <c r="J897" s="6">
        <v>0</v>
      </c>
      <c r="K897" s="6">
        <v>0</v>
      </c>
      <c r="L897" s="6" t="e">
        <f t="shared" si="41"/>
        <v>#DIV/0!</v>
      </c>
      <c r="Q897" s="2">
        <v>0</v>
      </c>
      <c r="R897" s="2">
        <v>0</v>
      </c>
      <c r="S897" s="2">
        <v>0</v>
      </c>
      <c r="T897" s="2">
        <v>1317013</v>
      </c>
      <c r="U897" s="2">
        <v>1317013</v>
      </c>
      <c r="V897" s="2">
        <v>297837.4</v>
      </c>
    </row>
    <row r="898" spans="1:22" ht="45" hidden="1">
      <c r="A898" s="3">
        <v>110201</v>
      </c>
      <c r="B898" s="3"/>
      <c r="C898" s="5" t="s">
        <v>13</v>
      </c>
      <c r="D898" s="6">
        <v>734232</v>
      </c>
      <c r="E898" s="6"/>
      <c r="F898" s="6">
        <v>19033.78</v>
      </c>
      <c r="G898" s="6">
        <f t="shared" si="39"/>
        <v>2.592338661349546</v>
      </c>
      <c r="H898" s="6" t="e">
        <f t="shared" si="40"/>
        <v>#DIV/0!</v>
      </c>
      <c r="I898" s="6">
        <v>30039</v>
      </c>
      <c r="J898" s="6">
        <v>15231.5</v>
      </c>
      <c r="K898" s="6">
        <v>1432.5</v>
      </c>
      <c r="L898" s="6">
        <f t="shared" si="41"/>
        <v>9.40485178741424</v>
      </c>
      <c r="Q898" s="2">
        <v>0</v>
      </c>
      <c r="R898" s="2">
        <v>1200</v>
      </c>
      <c r="S898" s="2">
        <v>232.5</v>
      </c>
      <c r="T898" s="2">
        <v>764271</v>
      </c>
      <c r="U898" s="2">
        <v>749463.5</v>
      </c>
      <c r="V898" s="2">
        <v>20466.28</v>
      </c>
    </row>
    <row r="899" spans="1:22" ht="30" hidden="1">
      <c r="A899" s="3">
        <v>110201</v>
      </c>
      <c r="B899" s="3"/>
      <c r="C899" s="5" t="s">
        <v>15</v>
      </c>
      <c r="D899" s="6">
        <v>618213</v>
      </c>
      <c r="E899" s="6"/>
      <c r="F899" s="6">
        <v>9000</v>
      </c>
      <c r="G899" s="6">
        <f t="shared" si="39"/>
        <v>1.4558089202265239</v>
      </c>
      <c r="H899" s="6" t="e">
        <f t="shared" si="40"/>
        <v>#DIV/0!</v>
      </c>
      <c r="I899" s="6">
        <v>30039</v>
      </c>
      <c r="J899" s="6">
        <v>15231.5</v>
      </c>
      <c r="K899" s="6">
        <v>1432.5</v>
      </c>
      <c r="L899" s="6">
        <f t="shared" si="41"/>
        <v>9.40485178741424</v>
      </c>
      <c r="Q899" s="2">
        <v>0</v>
      </c>
      <c r="R899" s="2">
        <v>1200</v>
      </c>
      <c r="S899" s="2">
        <v>232.5</v>
      </c>
      <c r="T899" s="2">
        <v>648252</v>
      </c>
      <c r="U899" s="2">
        <v>633444.5</v>
      </c>
      <c r="V899" s="2">
        <v>10432.5</v>
      </c>
    </row>
    <row r="900" spans="1:22" ht="30" hidden="1">
      <c r="A900" s="3">
        <v>110201</v>
      </c>
      <c r="B900" s="3"/>
      <c r="C900" s="5" t="s">
        <v>17</v>
      </c>
      <c r="D900" s="6">
        <v>1200</v>
      </c>
      <c r="E900" s="6"/>
      <c r="F900" s="6">
        <v>0</v>
      </c>
      <c r="G900" s="6">
        <f t="shared" si="39"/>
        <v>0</v>
      </c>
      <c r="H900" s="6" t="e">
        <f t="shared" si="40"/>
        <v>#DIV/0!</v>
      </c>
      <c r="I900" s="6">
        <v>0</v>
      </c>
      <c r="J900" s="6">
        <v>0</v>
      </c>
      <c r="K900" s="6">
        <v>0</v>
      </c>
      <c r="L900" s="6" t="e">
        <f t="shared" si="41"/>
        <v>#DIV/0!</v>
      </c>
      <c r="Q900" s="2">
        <v>0</v>
      </c>
      <c r="R900" s="2">
        <v>0</v>
      </c>
      <c r="S900" s="2">
        <v>0</v>
      </c>
      <c r="T900" s="2">
        <v>1200</v>
      </c>
      <c r="U900" s="2">
        <v>1200</v>
      </c>
      <c r="V900" s="2">
        <v>0</v>
      </c>
    </row>
    <row r="901" spans="1:22" ht="15" hidden="1">
      <c r="A901" s="3">
        <v>110201</v>
      </c>
      <c r="B901" s="3"/>
      <c r="C901" s="5" t="s">
        <v>19</v>
      </c>
      <c r="D901" s="6">
        <v>16680</v>
      </c>
      <c r="E901" s="6"/>
      <c r="F901" s="6">
        <v>2443.19</v>
      </c>
      <c r="G901" s="6">
        <f t="shared" si="39"/>
        <v>14.64742206235012</v>
      </c>
      <c r="H901" s="6" t="e">
        <f t="shared" si="40"/>
        <v>#DIV/0!</v>
      </c>
      <c r="I901" s="6">
        <v>0</v>
      </c>
      <c r="J901" s="6">
        <v>0</v>
      </c>
      <c r="K901" s="6">
        <v>0</v>
      </c>
      <c r="L901" s="6" t="e">
        <f t="shared" si="41"/>
        <v>#DIV/0!</v>
      </c>
      <c r="Q901" s="2">
        <v>0</v>
      </c>
      <c r="R901" s="2">
        <v>0</v>
      </c>
      <c r="S901" s="2">
        <v>0</v>
      </c>
      <c r="T901" s="2">
        <v>16680</v>
      </c>
      <c r="U901" s="2">
        <v>16680</v>
      </c>
      <c r="V901" s="2">
        <v>2443.19</v>
      </c>
    </row>
    <row r="902" spans="1:22" ht="45" hidden="1">
      <c r="A902" s="3">
        <v>110201</v>
      </c>
      <c r="B902" s="3"/>
      <c r="C902" s="5" t="s">
        <v>21</v>
      </c>
      <c r="D902" s="6">
        <v>23623</v>
      </c>
      <c r="E902" s="6"/>
      <c r="F902" s="6">
        <v>2000</v>
      </c>
      <c r="G902" s="6">
        <f t="shared" si="39"/>
        <v>8.466325191550608</v>
      </c>
      <c r="H902" s="6" t="e">
        <f t="shared" si="40"/>
        <v>#DIV/0!</v>
      </c>
      <c r="I902" s="6">
        <v>0</v>
      </c>
      <c r="J902" s="6">
        <v>0</v>
      </c>
      <c r="K902" s="6">
        <v>0</v>
      </c>
      <c r="L902" s="6" t="e">
        <f t="shared" si="41"/>
        <v>#DIV/0!</v>
      </c>
      <c r="Q902" s="2">
        <v>0</v>
      </c>
      <c r="R902" s="2">
        <v>0</v>
      </c>
      <c r="S902" s="2">
        <v>0</v>
      </c>
      <c r="T902" s="2">
        <v>23623</v>
      </c>
      <c r="U902" s="2">
        <v>23623</v>
      </c>
      <c r="V902" s="2">
        <v>2000</v>
      </c>
    </row>
    <row r="903" spans="1:22" ht="15" hidden="1">
      <c r="A903" s="3">
        <v>110201</v>
      </c>
      <c r="B903" s="3"/>
      <c r="C903" s="5" t="s">
        <v>23</v>
      </c>
      <c r="D903" s="6">
        <v>14059</v>
      </c>
      <c r="E903" s="6"/>
      <c r="F903" s="6">
        <v>2923.73</v>
      </c>
      <c r="G903" s="6">
        <f aca="true" t="shared" si="42" ref="G903:G966">F903/D903*100</f>
        <v>20.79614481826588</v>
      </c>
      <c r="H903" s="6" t="e">
        <f aca="true" t="shared" si="43" ref="H903:H966">F903/E903*100</f>
        <v>#DIV/0!</v>
      </c>
      <c r="I903" s="6">
        <v>0</v>
      </c>
      <c r="J903" s="6">
        <v>0</v>
      </c>
      <c r="K903" s="6">
        <v>0</v>
      </c>
      <c r="L903" s="6" t="e">
        <f t="shared" si="41"/>
        <v>#DIV/0!</v>
      </c>
      <c r="Q903" s="2">
        <v>0</v>
      </c>
      <c r="R903" s="2">
        <v>0</v>
      </c>
      <c r="S903" s="2">
        <v>0</v>
      </c>
      <c r="T903" s="2">
        <v>14059</v>
      </c>
      <c r="U903" s="2">
        <v>14059</v>
      </c>
      <c r="V903" s="2">
        <v>2923.73</v>
      </c>
    </row>
    <row r="904" spans="1:22" ht="15" hidden="1">
      <c r="A904" s="3">
        <v>110201</v>
      </c>
      <c r="B904" s="3"/>
      <c r="C904" s="5" t="s">
        <v>25</v>
      </c>
      <c r="D904" s="6">
        <v>60457</v>
      </c>
      <c r="E904" s="6"/>
      <c r="F904" s="6">
        <v>2666.86</v>
      </c>
      <c r="G904" s="6">
        <f t="shared" si="42"/>
        <v>4.411168268356022</v>
      </c>
      <c r="H904" s="6" t="e">
        <f t="shared" si="43"/>
        <v>#DIV/0!</v>
      </c>
      <c r="I904" s="6">
        <v>0</v>
      </c>
      <c r="J904" s="6">
        <v>0</v>
      </c>
      <c r="K904" s="6">
        <v>0</v>
      </c>
      <c r="L904" s="6" t="e">
        <f t="shared" si="41"/>
        <v>#DIV/0!</v>
      </c>
      <c r="Q904" s="2">
        <v>0</v>
      </c>
      <c r="R904" s="2">
        <v>0</v>
      </c>
      <c r="S904" s="2">
        <v>0</v>
      </c>
      <c r="T904" s="2">
        <v>60457</v>
      </c>
      <c r="U904" s="2">
        <v>60457</v>
      </c>
      <c r="V904" s="2">
        <v>2666.86</v>
      </c>
    </row>
    <row r="905" spans="1:22" ht="30" hidden="1">
      <c r="A905" s="3">
        <v>110201</v>
      </c>
      <c r="B905" s="3"/>
      <c r="C905" s="5" t="s">
        <v>29</v>
      </c>
      <c r="D905" s="6">
        <v>534541</v>
      </c>
      <c r="E905" s="6"/>
      <c r="F905" s="6">
        <v>260575.4</v>
      </c>
      <c r="G905" s="6">
        <f t="shared" si="42"/>
        <v>48.74750486866302</v>
      </c>
      <c r="H905" s="6" t="e">
        <f t="shared" si="43"/>
        <v>#DIV/0!</v>
      </c>
      <c r="I905" s="6">
        <v>3781</v>
      </c>
      <c r="J905" s="6">
        <v>3781</v>
      </c>
      <c r="K905" s="6">
        <v>61.47</v>
      </c>
      <c r="L905" s="6">
        <f t="shared" si="41"/>
        <v>1.6257603808516268</v>
      </c>
      <c r="Q905" s="2">
        <v>0</v>
      </c>
      <c r="R905" s="2">
        <v>61.47</v>
      </c>
      <c r="S905" s="2">
        <v>0</v>
      </c>
      <c r="T905" s="2">
        <v>538322</v>
      </c>
      <c r="U905" s="2">
        <v>538322</v>
      </c>
      <c r="V905" s="2">
        <v>260636.87</v>
      </c>
    </row>
    <row r="906" spans="1:22" ht="15" hidden="1">
      <c r="A906" s="3">
        <v>110201</v>
      </c>
      <c r="B906" s="3"/>
      <c r="C906" s="5" t="s">
        <v>31</v>
      </c>
      <c r="D906" s="6">
        <v>327585</v>
      </c>
      <c r="E906" s="6"/>
      <c r="F906" s="6">
        <v>207725.55</v>
      </c>
      <c r="G906" s="6">
        <f t="shared" si="42"/>
        <v>63.41119098859838</v>
      </c>
      <c r="H906" s="6" t="e">
        <f t="shared" si="43"/>
        <v>#DIV/0!</v>
      </c>
      <c r="I906" s="6">
        <v>3246</v>
      </c>
      <c r="J906" s="6">
        <v>3246</v>
      </c>
      <c r="K906" s="6">
        <v>0</v>
      </c>
      <c r="L906" s="6">
        <f t="shared" si="41"/>
        <v>0</v>
      </c>
      <c r="Q906" s="2">
        <v>0</v>
      </c>
      <c r="R906" s="2">
        <v>0</v>
      </c>
      <c r="S906" s="2">
        <v>0</v>
      </c>
      <c r="T906" s="2">
        <v>330831</v>
      </c>
      <c r="U906" s="2">
        <v>330831</v>
      </c>
      <c r="V906" s="2">
        <v>207725.55</v>
      </c>
    </row>
    <row r="907" spans="1:22" ht="30" hidden="1">
      <c r="A907" s="3">
        <v>110201</v>
      </c>
      <c r="B907" s="3"/>
      <c r="C907" s="5" t="s">
        <v>33</v>
      </c>
      <c r="D907" s="6">
        <v>22432</v>
      </c>
      <c r="E907" s="6"/>
      <c r="F907" s="6">
        <v>5473</v>
      </c>
      <c r="G907" s="6">
        <f t="shared" si="42"/>
        <v>24.39818116975749</v>
      </c>
      <c r="H907" s="6" t="e">
        <f t="shared" si="43"/>
        <v>#DIV/0!</v>
      </c>
      <c r="I907" s="6">
        <v>97</v>
      </c>
      <c r="J907" s="6">
        <v>97</v>
      </c>
      <c r="K907" s="6">
        <v>61.47</v>
      </c>
      <c r="L907" s="6">
        <f t="shared" si="41"/>
        <v>63.371134020618555</v>
      </c>
      <c r="Q907" s="2">
        <v>0</v>
      </c>
      <c r="R907" s="2">
        <v>61.47</v>
      </c>
      <c r="S907" s="2">
        <v>0</v>
      </c>
      <c r="T907" s="2">
        <v>22529</v>
      </c>
      <c r="U907" s="2">
        <v>22529</v>
      </c>
      <c r="V907" s="2">
        <v>5534.47</v>
      </c>
    </row>
    <row r="908" spans="1:22" ht="15" hidden="1">
      <c r="A908" s="3">
        <v>110201</v>
      </c>
      <c r="B908" s="3"/>
      <c r="C908" s="5" t="s">
        <v>35</v>
      </c>
      <c r="D908" s="6">
        <v>69730</v>
      </c>
      <c r="E908" s="6"/>
      <c r="F908" s="6">
        <v>21103.86</v>
      </c>
      <c r="G908" s="6">
        <f t="shared" si="42"/>
        <v>30.26510827477413</v>
      </c>
      <c r="H908" s="6" t="e">
        <f t="shared" si="43"/>
        <v>#DIV/0!</v>
      </c>
      <c r="I908" s="6">
        <v>438</v>
      </c>
      <c r="J908" s="6">
        <v>438</v>
      </c>
      <c r="K908" s="6">
        <v>0</v>
      </c>
      <c r="L908" s="6">
        <f t="shared" si="41"/>
        <v>0</v>
      </c>
      <c r="Q908" s="2">
        <v>0</v>
      </c>
      <c r="R908" s="2">
        <v>0</v>
      </c>
      <c r="S908" s="2">
        <v>0</v>
      </c>
      <c r="T908" s="2">
        <v>70168</v>
      </c>
      <c r="U908" s="2">
        <v>70168</v>
      </c>
      <c r="V908" s="2">
        <v>21103.86</v>
      </c>
    </row>
    <row r="909" spans="1:22" ht="15" hidden="1">
      <c r="A909" s="3">
        <v>110201</v>
      </c>
      <c r="B909" s="3"/>
      <c r="C909" s="5" t="s">
        <v>57</v>
      </c>
      <c r="D909" s="6">
        <v>5365</v>
      </c>
      <c r="E909" s="6"/>
      <c r="F909" s="6">
        <v>4960.85</v>
      </c>
      <c r="G909" s="6">
        <f t="shared" si="42"/>
        <v>92.46691519105313</v>
      </c>
      <c r="H909" s="6" t="e">
        <f t="shared" si="43"/>
        <v>#DIV/0!</v>
      </c>
      <c r="I909" s="6">
        <v>0</v>
      </c>
      <c r="J909" s="6">
        <v>0</v>
      </c>
      <c r="K909" s="6">
        <v>0</v>
      </c>
      <c r="L909" s="6" t="e">
        <f t="shared" si="41"/>
        <v>#DIV/0!</v>
      </c>
      <c r="Q909" s="2">
        <v>0</v>
      </c>
      <c r="R909" s="2">
        <v>0</v>
      </c>
      <c r="S909" s="2">
        <v>0</v>
      </c>
      <c r="T909" s="2">
        <v>5365</v>
      </c>
      <c r="U909" s="2">
        <v>5365</v>
      </c>
      <c r="V909" s="2">
        <v>4960.85</v>
      </c>
    </row>
    <row r="910" spans="1:22" ht="15" hidden="1">
      <c r="A910" s="3">
        <v>110201</v>
      </c>
      <c r="B910" s="3"/>
      <c r="C910" s="5" t="s">
        <v>37</v>
      </c>
      <c r="D910" s="6">
        <v>105000</v>
      </c>
      <c r="E910" s="6"/>
      <c r="F910" s="6">
        <v>21312.14</v>
      </c>
      <c r="G910" s="6">
        <f t="shared" si="42"/>
        <v>20.29727619047619</v>
      </c>
      <c r="H910" s="6" t="e">
        <f t="shared" si="43"/>
        <v>#DIV/0!</v>
      </c>
      <c r="I910" s="6">
        <v>0</v>
      </c>
      <c r="J910" s="6">
        <v>0</v>
      </c>
      <c r="K910" s="6">
        <v>0</v>
      </c>
      <c r="L910" s="6" t="e">
        <f t="shared" si="41"/>
        <v>#DIV/0!</v>
      </c>
      <c r="Q910" s="2">
        <v>0</v>
      </c>
      <c r="R910" s="2">
        <v>0</v>
      </c>
      <c r="S910" s="2">
        <v>0</v>
      </c>
      <c r="T910" s="2">
        <v>105000</v>
      </c>
      <c r="U910" s="2">
        <v>105000</v>
      </c>
      <c r="V910" s="2">
        <v>21312.14</v>
      </c>
    </row>
    <row r="911" spans="1:22" ht="15" hidden="1">
      <c r="A911" s="3">
        <v>110201</v>
      </c>
      <c r="B911" s="3"/>
      <c r="C911" s="5" t="s">
        <v>59</v>
      </c>
      <c r="D911" s="6">
        <v>4429</v>
      </c>
      <c r="E911" s="6"/>
      <c r="F911" s="6">
        <v>0</v>
      </c>
      <c r="G911" s="6">
        <f t="shared" si="42"/>
        <v>0</v>
      </c>
      <c r="H911" s="6" t="e">
        <f t="shared" si="43"/>
        <v>#DIV/0!</v>
      </c>
      <c r="I911" s="6">
        <v>0</v>
      </c>
      <c r="J911" s="6">
        <v>0</v>
      </c>
      <c r="K911" s="6">
        <v>0</v>
      </c>
      <c r="L911" s="6" t="e">
        <f t="shared" si="41"/>
        <v>#DIV/0!</v>
      </c>
      <c r="Q911" s="2">
        <v>0</v>
      </c>
      <c r="R911" s="2">
        <v>0</v>
      </c>
      <c r="S911" s="2">
        <v>0</v>
      </c>
      <c r="T911" s="2">
        <v>4429</v>
      </c>
      <c r="U911" s="2">
        <v>4429</v>
      </c>
      <c r="V911" s="2">
        <v>0</v>
      </c>
    </row>
    <row r="912" spans="1:22" ht="15" hidden="1">
      <c r="A912" s="3">
        <v>110201</v>
      </c>
      <c r="B912" s="3"/>
      <c r="C912" s="5" t="s">
        <v>43</v>
      </c>
      <c r="D912" s="6">
        <v>80000</v>
      </c>
      <c r="E912" s="6"/>
      <c r="F912" s="6">
        <v>0</v>
      </c>
      <c r="G912" s="6">
        <f t="shared" si="42"/>
        <v>0</v>
      </c>
      <c r="H912" s="6" t="e">
        <f t="shared" si="43"/>
        <v>#DIV/0!</v>
      </c>
      <c r="I912" s="6">
        <v>8180</v>
      </c>
      <c r="J912" s="6">
        <v>65645.47</v>
      </c>
      <c r="K912" s="6">
        <v>40675.38</v>
      </c>
      <c r="L912" s="6">
        <f t="shared" si="41"/>
        <v>61.96220394187139</v>
      </c>
      <c r="Q912" s="2">
        <v>0</v>
      </c>
      <c r="R912" s="2">
        <v>0</v>
      </c>
      <c r="S912" s="2">
        <v>40675.38</v>
      </c>
      <c r="T912" s="2">
        <v>88180</v>
      </c>
      <c r="U912" s="2">
        <v>145645.47</v>
      </c>
      <c r="V912" s="2">
        <v>40675.38</v>
      </c>
    </row>
    <row r="913" spans="1:22" ht="15" hidden="1">
      <c r="A913" s="3">
        <v>110201</v>
      </c>
      <c r="B913" s="3"/>
      <c r="C913" s="5" t="s">
        <v>45</v>
      </c>
      <c r="D913" s="6">
        <v>80000</v>
      </c>
      <c r="E913" s="6"/>
      <c r="F913" s="6">
        <v>0</v>
      </c>
      <c r="G913" s="6">
        <f t="shared" si="42"/>
        <v>0</v>
      </c>
      <c r="H913" s="6" t="e">
        <f t="shared" si="43"/>
        <v>#DIV/0!</v>
      </c>
      <c r="I913" s="6">
        <v>8180</v>
      </c>
      <c r="J913" s="6">
        <v>65645.47</v>
      </c>
      <c r="K913" s="6">
        <v>40675.38</v>
      </c>
      <c r="L913" s="6">
        <f t="shared" si="41"/>
        <v>61.96220394187139</v>
      </c>
      <c r="Q913" s="2">
        <v>0</v>
      </c>
      <c r="R913" s="2">
        <v>0</v>
      </c>
      <c r="S913" s="2">
        <v>40675.38</v>
      </c>
      <c r="T913" s="2">
        <v>88180</v>
      </c>
      <c r="U913" s="2">
        <v>145645.47</v>
      </c>
      <c r="V913" s="2">
        <v>40675.38</v>
      </c>
    </row>
    <row r="914" spans="1:22" ht="30" hidden="1">
      <c r="A914" s="3">
        <v>110201</v>
      </c>
      <c r="B914" s="3"/>
      <c r="C914" s="5" t="s">
        <v>47</v>
      </c>
      <c r="D914" s="6">
        <v>80000</v>
      </c>
      <c r="E914" s="6"/>
      <c r="F914" s="6">
        <v>0</v>
      </c>
      <c r="G914" s="6">
        <f t="shared" si="42"/>
        <v>0</v>
      </c>
      <c r="H914" s="6" t="e">
        <f t="shared" si="43"/>
        <v>#DIV/0!</v>
      </c>
      <c r="I914" s="6">
        <v>8180</v>
      </c>
      <c r="J914" s="6">
        <v>65645.47</v>
      </c>
      <c r="K914" s="6">
        <v>40675.38</v>
      </c>
      <c r="L914" s="6">
        <f t="shared" si="41"/>
        <v>61.96220394187139</v>
      </c>
      <c r="Q914" s="2">
        <v>0</v>
      </c>
      <c r="R914" s="2">
        <v>0</v>
      </c>
      <c r="S914" s="2">
        <v>40675.38</v>
      </c>
      <c r="T914" s="2">
        <v>88180</v>
      </c>
      <c r="U914" s="2">
        <v>145645.47</v>
      </c>
      <c r="V914" s="2">
        <v>40675.38</v>
      </c>
    </row>
    <row r="915" spans="1:22" ht="30" hidden="1">
      <c r="A915" s="3">
        <v>110204</v>
      </c>
      <c r="B915" s="3"/>
      <c r="C915" s="5" t="s">
        <v>137</v>
      </c>
      <c r="D915" s="6">
        <v>3915177</v>
      </c>
      <c r="E915" s="6"/>
      <c r="F915" s="6">
        <v>995578.84</v>
      </c>
      <c r="G915" s="6">
        <f t="shared" si="42"/>
        <v>25.428705777542117</v>
      </c>
      <c r="H915" s="6" t="e">
        <f t="shared" si="43"/>
        <v>#DIV/0!</v>
      </c>
      <c r="I915" s="6">
        <v>2200433</v>
      </c>
      <c r="J915" s="6">
        <v>2200433</v>
      </c>
      <c r="K915" s="6">
        <v>358161.2</v>
      </c>
      <c r="L915" s="6">
        <f t="shared" si="41"/>
        <v>16.27685096524184</v>
      </c>
      <c r="Q915" s="2">
        <v>0</v>
      </c>
      <c r="R915" s="2">
        <v>358161.2</v>
      </c>
      <c r="S915" s="2">
        <v>0</v>
      </c>
      <c r="T915" s="2">
        <v>6115610</v>
      </c>
      <c r="U915" s="2">
        <v>6115610</v>
      </c>
      <c r="V915" s="2">
        <v>1353740.04</v>
      </c>
    </row>
    <row r="916" spans="1:22" ht="15" hidden="1">
      <c r="A916" s="3">
        <v>110204</v>
      </c>
      <c r="B916" s="3"/>
      <c r="C916" s="5" t="s">
        <v>3</v>
      </c>
      <c r="D916" s="6">
        <v>3625177</v>
      </c>
      <c r="E916" s="6"/>
      <c r="F916" s="6">
        <v>995578.84</v>
      </c>
      <c r="G916" s="6">
        <f t="shared" si="42"/>
        <v>27.4629029148094</v>
      </c>
      <c r="H916" s="6" t="e">
        <f t="shared" si="43"/>
        <v>#DIV/0!</v>
      </c>
      <c r="I916" s="6">
        <v>2046303</v>
      </c>
      <c r="J916" s="6">
        <v>2041503</v>
      </c>
      <c r="K916" s="6">
        <v>353361.2</v>
      </c>
      <c r="L916" s="6">
        <f t="shared" si="41"/>
        <v>17.30887488286816</v>
      </c>
      <c r="Q916" s="2">
        <v>0</v>
      </c>
      <c r="R916" s="2">
        <v>353361.2</v>
      </c>
      <c r="S916" s="2">
        <v>0</v>
      </c>
      <c r="T916" s="2">
        <v>5671480</v>
      </c>
      <c r="U916" s="2">
        <v>5666680</v>
      </c>
      <c r="V916" s="2">
        <v>1348940.04</v>
      </c>
    </row>
    <row r="917" spans="1:22" ht="15" hidden="1">
      <c r="A917" s="3">
        <v>110204</v>
      </c>
      <c r="B917" s="3"/>
      <c r="C917" s="5" t="s">
        <v>5</v>
      </c>
      <c r="D917" s="6">
        <v>3625177</v>
      </c>
      <c r="E917" s="6"/>
      <c r="F917" s="6">
        <v>995578.84</v>
      </c>
      <c r="G917" s="6">
        <f t="shared" si="42"/>
        <v>27.4629029148094</v>
      </c>
      <c r="H917" s="6" t="e">
        <f t="shared" si="43"/>
        <v>#DIV/0!</v>
      </c>
      <c r="I917" s="6">
        <v>2046303</v>
      </c>
      <c r="J917" s="6">
        <v>2041203</v>
      </c>
      <c r="K917" s="6">
        <v>353111.2</v>
      </c>
      <c r="L917" s="6">
        <f t="shared" si="41"/>
        <v>17.299171126046748</v>
      </c>
      <c r="Q917" s="2">
        <v>0</v>
      </c>
      <c r="R917" s="2">
        <v>353111.2</v>
      </c>
      <c r="S917" s="2">
        <v>0</v>
      </c>
      <c r="T917" s="2">
        <v>5671480</v>
      </c>
      <c r="U917" s="2">
        <v>5666380</v>
      </c>
      <c r="V917" s="2">
        <v>1348690.04</v>
      </c>
    </row>
    <row r="918" spans="1:22" ht="30" hidden="1">
      <c r="A918" s="3">
        <v>110204</v>
      </c>
      <c r="B918" s="3"/>
      <c r="C918" s="5" t="s">
        <v>7</v>
      </c>
      <c r="D918" s="6">
        <v>2068170</v>
      </c>
      <c r="E918" s="6"/>
      <c r="F918" s="6">
        <v>479747.74</v>
      </c>
      <c r="G918" s="6">
        <f t="shared" si="42"/>
        <v>23.196726574701305</v>
      </c>
      <c r="H918" s="6" t="e">
        <f t="shared" si="43"/>
        <v>#DIV/0!</v>
      </c>
      <c r="I918" s="6">
        <v>507960</v>
      </c>
      <c r="J918" s="6">
        <v>507960</v>
      </c>
      <c r="K918" s="6">
        <v>81805.06</v>
      </c>
      <c r="L918" s="6">
        <f t="shared" si="41"/>
        <v>16.104626348531383</v>
      </c>
      <c r="Q918" s="2">
        <v>0</v>
      </c>
      <c r="R918" s="2">
        <v>81805.06</v>
      </c>
      <c r="S918" s="2">
        <v>0</v>
      </c>
      <c r="T918" s="2">
        <v>2576130</v>
      </c>
      <c r="U918" s="2">
        <v>2576130</v>
      </c>
      <c r="V918" s="2">
        <v>561552.8</v>
      </c>
    </row>
    <row r="919" spans="1:22" ht="15" hidden="1">
      <c r="A919" s="3">
        <v>110204</v>
      </c>
      <c r="B919" s="3"/>
      <c r="C919" s="5" t="s">
        <v>9</v>
      </c>
      <c r="D919" s="6">
        <v>2068170</v>
      </c>
      <c r="E919" s="6"/>
      <c r="F919" s="6">
        <v>479747.74</v>
      </c>
      <c r="G919" s="6">
        <f t="shared" si="42"/>
        <v>23.196726574701305</v>
      </c>
      <c r="H919" s="6" t="e">
        <f t="shared" si="43"/>
        <v>#DIV/0!</v>
      </c>
      <c r="I919" s="6">
        <v>507960</v>
      </c>
      <c r="J919" s="6">
        <v>507960</v>
      </c>
      <c r="K919" s="6">
        <v>81805.06</v>
      </c>
      <c r="L919" s="6">
        <f t="shared" si="41"/>
        <v>16.104626348531383</v>
      </c>
      <c r="Q919" s="2">
        <v>0</v>
      </c>
      <c r="R919" s="2">
        <v>81805.06</v>
      </c>
      <c r="S919" s="2">
        <v>0</v>
      </c>
      <c r="T919" s="2">
        <v>2576130</v>
      </c>
      <c r="U919" s="2">
        <v>2576130</v>
      </c>
      <c r="V919" s="2">
        <v>561552.8</v>
      </c>
    </row>
    <row r="920" spans="1:22" ht="15" hidden="1">
      <c r="A920" s="3">
        <v>110204</v>
      </c>
      <c r="B920" s="3"/>
      <c r="C920" s="5" t="s">
        <v>11</v>
      </c>
      <c r="D920" s="6">
        <v>748678</v>
      </c>
      <c r="E920" s="6"/>
      <c r="F920" s="6">
        <v>171190.09</v>
      </c>
      <c r="G920" s="6">
        <f t="shared" si="42"/>
        <v>22.86564985213937</v>
      </c>
      <c r="H920" s="6" t="e">
        <f t="shared" si="43"/>
        <v>#DIV/0!</v>
      </c>
      <c r="I920" s="6">
        <v>183008</v>
      </c>
      <c r="J920" s="6">
        <v>183008</v>
      </c>
      <c r="K920" s="6">
        <v>28900.22</v>
      </c>
      <c r="L920" s="6">
        <f t="shared" si="41"/>
        <v>15.791779594334674</v>
      </c>
      <c r="Q920" s="2">
        <v>0</v>
      </c>
      <c r="R920" s="2">
        <v>28900.22</v>
      </c>
      <c r="S920" s="2">
        <v>0</v>
      </c>
      <c r="T920" s="2">
        <v>931686</v>
      </c>
      <c r="U920" s="2">
        <v>931686</v>
      </c>
      <c r="V920" s="2">
        <v>200090.31</v>
      </c>
    </row>
    <row r="921" spans="1:22" ht="45" hidden="1">
      <c r="A921" s="3">
        <v>110204</v>
      </c>
      <c r="B921" s="3"/>
      <c r="C921" s="5" t="s">
        <v>13</v>
      </c>
      <c r="D921" s="6">
        <v>63739</v>
      </c>
      <c r="E921" s="6"/>
      <c r="F921" s="6">
        <v>609.23</v>
      </c>
      <c r="G921" s="6">
        <f t="shared" si="42"/>
        <v>0.9558198277349818</v>
      </c>
      <c r="H921" s="6" t="e">
        <f t="shared" si="43"/>
        <v>#DIV/0!</v>
      </c>
      <c r="I921" s="6">
        <v>866549</v>
      </c>
      <c r="J921" s="6">
        <v>860999</v>
      </c>
      <c r="K921" s="6">
        <v>142245.36</v>
      </c>
      <c r="L921" s="6">
        <f t="shared" si="41"/>
        <v>16.520966923306528</v>
      </c>
      <c r="Q921" s="2">
        <v>0</v>
      </c>
      <c r="R921" s="2">
        <v>142245.36</v>
      </c>
      <c r="S921" s="2">
        <v>0</v>
      </c>
      <c r="T921" s="2">
        <v>930288</v>
      </c>
      <c r="U921" s="2">
        <v>924738</v>
      </c>
      <c r="V921" s="2">
        <v>142854.59</v>
      </c>
    </row>
    <row r="922" spans="1:22" ht="30" hidden="1">
      <c r="A922" s="3">
        <v>110204</v>
      </c>
      <c r="B922" s="3"/>
      <c r="C922" s="5" t="s">
        <v>15</v>
      </c>
      <c r="D922" s="6">
        <v>22006</v>
      </c>
      <c r="E922" s="6"/>
      <c r="F922" s="6">
        <v>0</v>
      </c>
      <c r="G922" s="6">
        <f t="shared" si="42"/>
        <v>0</v>
      </c>
      <c r="H922" s="6" t="e">
        <f t="shared" si="43"/>
        <v>#DIV/0!</v>
      </c>
      <c r="I922" s="6">
        <v>179868</v>
      </c>
      <c r="J922" s="6">
        <v>179868</v>
      </c>
      <c r="K922" s="6">
        <v>17770.96</v>
      </c>
      <c r="L922" s="6">
        <f t="shared" si="41"/>
        <v>9.880000889541218</v>
      </c>
      <c r="Q922" s="2">
        <v>0</v>
      </c>
      <c r="R922" s="2">
        <v>17770.96</v>
      </c>
      <c r="S922" s="2">
        <v>0</v>
      </c>
      <c r="T922" s="2">
        <v>201874</v>
      </c>
      <c r="U922" s="2">
        <v>201874</v>
      </c>
      <c r="V922" s="2">
        <v>17770.96</v>
      </c>
    </row>
    <row r="923" spans="1:22" ht="15" hidden="1">
      <c r="A923" s="3">
        <v>110204</v>
      </c>
      <c r="B923" s="3"/>
      <c r="C923" s="5" t="s">
        <v>53</v>
      </c>
      <c r="D923" s="6">
        <v>0</v>
      </c>
      <c r="E923" s="6"/>
      <c r="F923" s="6">
        <v>0</v>
      </c>
      <c r="G923" s="6" t="e">
        <f t="shared" si="42"/>
        <v>#DIV/0!</v>
      </c>
      <c r="H923" s="6" t="e">
        <f t="shared" si="43"/>
        <v>#DIV/0!</v>
      </c>
      <c r="I923" s="6">
        <v>200</v>
      </c>
      <c r="J923" s="6">
        <v>200</v>
      </c>
      <c r="K923" s="6">
        <v>0</v>
      </c>
      <c r="L923" s="6">
        <f t="shared" si="41"/>
        <v>0</v>
      </c>
      <c r="Q923" s="2">
        <v>0</v>
      </c>
      <c r="R923" s="2">
        <v>0</v>
      </c>
      <c r="S923" s="2">
        <v>0</v>
      </c>
      <c r="T923" s="2">
        <v>200</v>
      </c>
      <c r="U923" s="2">
        <v>200</v>
      </c>
      <c r="V923" s="2">
        <v>0</v>
      </c>
    </row>
    <row r="924" spans="1:22" ht="15" hidden="1">
      <c r="A924" s="3">
        <v>110204</v>
      </c>
      <c r="B924" s="3"/>
      <c r="C924" s="5" t="s">
        <v>55</v>
      </c>
      <c r="D924" s="6">
        <v>0</v>
      </c>
      <c r="E924" s="6"/>
      <c r="F924" s="6">
        <v>0</v>
      </c>
      <c r="G924" s="6" t="e">
        <f t="shared" si="42"/>
        <v>#DIV/0!</v>
      </c>
      <c r="H924" s="6" t="e">
        <f t="shared" si="43"/>
        <v>#DIV/0!</v>
      </c>
      <c r="I924" s="6">
        <v>13121</v>
      </c>
      <c r="J924" s="6">
        <v>13121</v>
      </c>
      <c r="K924" s="6">
        <v>95</v>
      </c>
      <c r="L924" s="6">
        <f t="shared" si="41"/>
        <v>0.7240301806264766</v>
      </c>
      <c r="Q924" s="2">
        <v>0</v>
      </c>
      <c r="R924" s="2">
        <v>95</v>
      </c>
      <c r="S924" s="2">
        <v>0</v>
      </c>
      <c r="T924" s="2">
        <v>13121</v>
      </c>
      <c r="U924" s="2">
        <v>13121</v>
      </c>
      <c r="V924" s="2">
        <v>95</v>
      </c>
    </row>
    <row r="925" spans="1:22" ht="30" hidden="1">
      <c r="A925" s="3">
        <v>110204</v>
      </c>
      <c r="B925" s="3"/>
      <c r="C925" s="5" t="s">
        <v>17</v>
      </c>
      <c r="D925" s="6">
        <v>0</v>
      </c>
      <c r="E925" s="6"/>
      <c r="F925" s="6">
        <v>0</v>
      </c>
      <c r="G925" s="6" t="e">
        <f t="shared" si="42"/>
        <v>#DIV/0!</v>
      </c>
      <c r="H925" s="6" t="e">
        <f t="shared" si="43"/>
        <v>#DIV/0!</v>
      </c>
      <c r="I925" s="6">
        <v>2190</v>
      </c>
      <c r="J925" s="6">
        <v>2190</v>
      </c>
      <c r="K925" s="6">
        <v>497</v>
      </c>
      <c r="L925" s="6">
        <f t="shared" si="41"/>
        <v>22.69406392694064</v>
      </c>
      <c r="Q925" s="2">
        <v>0</v>
      </c>
      <c r="R925" s="2">
        <v>497</v>
      </c>
      <c r="S925" s="2">
        <v>0</v>
      </c>
      <c r="T925" s="2">
        <v>2190</v>
      </c>
      <c r="U925" s="2">
        <v>2190</v>
      </c>
      <c r="V925" s="2">
        <v>497</v>
      </c>
    </row>
    <row r="926" spans="1:22" ht="15" hidden="1">
      <c r="A926" s="3">
        <v>110204</v>
      </c>
      <c r="B926" s="3"/>
      <c r="C926" s="5" t="s">
        <v>19</v>
      </c>
      <c r="D926" s="6">
        <v>0</v>
      </c>
      <c r="E926" s="6"/>
      <c r="F926" s="6">
        <v>0</v>
      </c>
      <c r="G926" s="6" t="e">
        <f t="shared" si="42"/>
        <v>#DIV/0!</v>
      </c>
      <c r="H926" s="6" t="e">
        <f t="shared" si="43"/>
        <v>#DIV/0!</v>
      </c>
      <c r="I926" s="6">
        <v>2304</v>
      </c>
      <c r="J926" s="6">
        <v>2304</v>
      </c>
      <c r="K926" s="6">
        <v>768</v>
      </c>
      <c r="L926" s="6">
        <f t="shared" si="41"/>
        <v>33.33333333333333</v>
      </c>
      <c r="Q926" s="2">
        <v>0</v>
      </c>
      <c r="R926" s="2">
        <v>768</v>
      </c>
      <c r="S926" s="2">
        <v>0</v>
      </c>
      <c r="T926" s="2">
        <v>2304</v>
      </c>
      <c r="U926" s="2">
        <v>2304</v>
      </c>
      <c r="V926" s="2">
        <v>768</v>
      </c>
    </row>
    <row r="927" spans="1:22" ht="45" hidden="1">
      <c r="A927" s="3">
        <v>110204</v>
      </c>
      <c r="B927" s="3"/>
      <c r="C927" s="5" t="s">
        <v>21</v>
      </c>
      <c r="D927" s="6">
        <v>1169</v>
      </c>
      <c r="E927" s="6"/>
      <c r="F927" s="6">
        <v>0</v>
      </c>
      <c r="G927" s="6">
        <f t="shared" si="42"/>
        <v>0</v>
      </c>
      <c r="H927" s="6" t="e">
        <f t="shared" si="43"/>
        <v>#DIV/0!</v>
      </c>
      <c r="I927" s="6">
        <v>142011</v>
      </c>
      <c r="J927" s="6">
        <v>142011</v>
      </c>
      <c r="K927" s="6">
        <v>1513.39</v>
      </c>
      <c r="L927" s="6">
        <f t="shared" si="41"/>
        <v>1.0656850525663506</v>
      </c>
      <c r="Q927" s="2">
        <v>0</v>
      </c>
      <c r="R927" s="2">
        <v>1513.39</v>
      </c>
      <c r="S927" s="2">
        <v>0</v>
      </c>
      <c r="T927" s="2">
        <v>143180</v>
      </c>
      <c r="U927" s="2">
        <v>143180</v>
      </c>
      <c r="V927" s="2">
        <v>1513.39</v>
      </c>
    </row>
    <row r="928" spans="1:22" ht="15" hidden="1">
      <c r="A928" s="3">
        <v>110204</v>
      </c>
      <c r="B928" s="3"/>
      <c r="C928" s="5" t="s">
        <v>23</v>
      </c>
      <c r="D928" s="6">
        <v>7463</v>
      </c>
      <c r="E928" s="6"/>
      <c r="F928" s="6">
        <v>0</v>
      </c>
      <c r="G928" s="6">
        <f t="shared" si="42"/>
        <v>0</v>
      </c>
      <c r="H928" s="6" t="e">
        <f t="shared" si="43"/>
        <v>#DIV/0!</v>
      </c>
      <c r="I928" s="6">
        <v>31220</v>
      </c>
      <c r="J928" s="6">
        <v>31220</v>
      </c>
      <c r="K928" s="6">
        <v>7930.16</v>
      </c>
      <c r="L928" s="6">
        <f t="shared" si="41"/>
        <v>25.40089686098655</v>
      </c>
      <c r="Q928" s="2">
        <v>0</v>
      </c>
      <c r="R928" s="2">
        <v>7930.16</v>
      </c>
      <c r="S928" s="2">
        <v>0</v>
      </c>
      <c r="T928" s="2">
        <v>38683</v>
      </c>
      <c r="U928" s="2">
        <v>38683</v>
      </c>
      <c r="V928" s="2">
        <v>7930.16</v>
      </c>
    </row>
    <row r="929" spans="1:22" ht="15" hidden="1">
      <c r="A929" s="3">
        <v>110204</v>
      </c>
      <c r="B929" s="3"/>
      <c r="C929" s="5" t="s">
        <v>25</v>
      </c>
      <c r="D929" s="6">
        <v>33101</v>
      </c>
      <c r="E929" s="6"/>
      <c r="F929" s="6">
        <v>609.23</v>
      </c>
      <c r="G929" s="6">
        <f t="shared" si="42"/>
        <v>1.8405184133409869</v>
      </c>
      <c r="H929" s="6" t="e">
        <f t="shared" si="43"/>
        <v>#DIV/0!</v>
      </c>
      <c r="I929" s="6">
        <v>495635</v>
      </c>
      <c r="J929" s="6">
        <v>490085</v>
      </c>
      <c r="K929" s="6">
        <v>113670.85</v>
      </c>
      <c r="L929" s="6">
        <f t="shared" si="41"/>
        <v>23.194109185141354</v>
      </c>
      <c r="Q929" s="2">
        <v>0</v>
      </c>
      <c r="R929" s="2">
        <v>113670.85</v>
      </c>
      <c r="S929" s="2">
        <v>0</v>
      </c>
      <c r="T929" s="2">
        <v>528736</v>
      </c>
      <c r="U929" s="2">
        <v>523186</v>
      </c>
      <c r="V929" s="2">
        <v>114280.08</v>
      </c>
    </row>
    <row r="930" spans="1:22" ht="15" hidden="1">
      <c r="A930" s="3">
        <v>110204</v>
      </c>
      <c r="B930" s="3"/>
      <c r="C930" s="5" t="s">
        <v>27</v>
      </c>
      <c r="D930" s="6">
        <v>0</v>
      </c>
      <c r="E930" s="6"/>
      <c r="F930" s="6">
        <v>0</v>
      </c>
      <c r="G930" s="6" t="e">
        <f t="shared" si="42"/>
        <v>#DIV/0!</v>
      </c>
      <c r="H930" s="6" t="e">
        <f t="shared" si="43"/>
        <v>#DIV/0!</v>
      </c>
      <c r="I930" s="6">
        <v>1000</v>
      </c>
      <c r="J930" s="6">
        <v>1450</v>
      </c>
      <c r="K930" s="6">
        <v>580.25</v>
      </c>
      <c r="L930" s="6">
        <f t="shared" si="41"/>
        <v>40.01724137931034</v>
      </c>
      <c r="Q930" s="2">
        <v>0</v>
      </c>
      <c r="R930" s="2">
        <v>580.25</v>
      </c>
      <c r="S930" s="2">
        <v>0</v>
      </c>
      <c r="T930" s="2">
        <v>1000</v>
      </c>
      <c r="U930" s="2">
        <v>1450</v>
      </c>
      <c r="V930" s="2">
        <v>580.25</v>
      </c>
    </row>
    <row r="931" spans="1:22" ht="30" hidden="1">
      <c r="A931" s="3">
        <v>110204</v>
      </c>
      <c r="B931" s="3"/>
      <c r="C931" s="5" t="s">
        <v>29</v>
      </c>
      <c r="D931" s="6">
        <v>744590</v>
      </c>
      <c r="E931" s="6"/>
      <c r="F931" s="6">
        <v>344031.78</v>
      </c>
      <c r="G931" s="6">
        <f t="shared" si="42"/>
        <v>46.20419022549323</v>
      </c>
      <c r="H931" s="6" t="e">
        <f t="shared" si="43"/>
        <v>#DIV/0!</v>
      </c>
      <c r="I931" s="6">
        <v>481786</v>
      </c>
      <c r="J931" s="6">
        <v>481786</v>
      </c>
      <c r="K931" s="6">
        <v>99580.31</v>
      </c>
      <c r="L931" s="6">
        <f t="shared" si="41"/>
        <v>20.66899204210998</v>
      </c>
      <c r="Q931" s="2">
        <v>0</v>
      </c>
      <c r="R931" s="2">
        <v>99580.31</v>
      </c>
      <c r="S931" s="2">
        <v>0</v>
      </c>
      <c r="T931" s="2">
        <v>1226376</v>
      </c>
      <c r="U931" s="2">
        <v>1226376</v>
      </c>
      <c r="V931" s="2">
        <v>443612.09</v>
      </c>
    </row>
    <row r="932" spans="1:22" ht="15" hidden="1">
      <c r="A932" s="3">
        <v>110204</v>
      </c>
      <c r="B932" s="3"/>
      <c r="C932" s="5" t="s">
        <v>31</v>
      </c>
      <c r="D932" s="6">
        <v>520570</v>
      </c>
      <c r="E932" s="6"/>
      <c r="F932" s="6">
        <v>301469.14</v>
      </c>
      <c r="G932" s="6">
        <f t="shared" si="42"/>
        <v>57.91135486101774</v>
      </c>
      <c r="H932" s="6" t="e">
        <f t="shared" si="43"/>
        <v>#DIV/0!</v>
      </c>
      <c r="I932" s="6">
        <v>166185</v>
      </c>
      <c r="J932" s="6">
        <v>166185</v>
      </c>
      <c r="K932" s="6">
        <v>30312</v>
      </c>
      <c r="L932" s="6">
        <f t="shared" si="41"/>
        <v>18.239913349580288</v>
      </c>
      <c r="Q932" s="2">
        <v>0</v>
      </c>
      <c r="R932" s="2">
        <v>30312</v>
      </c>
      <c r="S932" s="2">
        <v>0</v>
      </c>
      <c r="T932" s="2">
        <v>686755</v>
      </c>
      <c r="U932" s="2">
        <v>686755</v>
      </c>
      <c r="V932" s="2">
        <v>331781.14</v>
      </c>
    </row>
    <row r="933" spans="1:22" ht="30" hidden="1">
      <c r="A933" s="3">
        <v>110204</v>
      </c>
      <c r="B933" s="3"/>
      <c r="C933" s="5" t="s">
        <v>33</v>
      </c>
      <c r="D933" s="6">
        <v>22965</v>
      </c>
      <c r="E933" s="6"/>
      <c r="F933" s="6">
        <v>6635</v>
      </c>
      <c r="G933" s="6">
        <f t="shared" si="42"/>
        <v>28.89179185717396</v>
      </c>
      <c r="H933" s="6" t="e">
        <f t="shared" si="43"/>
        <v>#DIV/0!</v>
      </c>
      <c r="I933" s="6">
        <v>37789</v>
      </c>
      <c r="J933" s="6">
        <v>37789</v>
      </c>
      <c r="K933" s="6">
        <v>9667.84</v>
      </c>
      <c r="L933" s="6">
        <f t="shared" si="41"/>
        <v>25.583741300378414</v>
      </c>
      <c r="Q933" s="2">
        <v>0</v>
      </c>
      <c r="R933" s="2">
        <v>9667.84</v>
      </c>
      <c r="S933" s="2">
        <v>0</v>
      </c>
      <c r="T933" s="2">
        <v>60754</v>
      </c>
      <c r="U933" s="2">
        <v>60754</v>
      </c>
      <c r="V933" s="2">
        <v>16302.84</v>
      </c>
    </row>
    <row r="934" spans="1:22" ht="15" hidden="1">
      <c r="A934" s="3">
        <v>110204</v>
      </c>
      <c r="B934" s="3"/>
      <c r="C934" s="5" t="s">
        <v>35</v>
      </c>
      <c r="D934" s="6">
        <v>201055</v>
      </c>
      <c r="E934" s="6"/>
      <c r="F934" s="6">
        <v>35927.64</v>
      </c>
      <c r="G934" s="6">
        <f t="shared" si="42"/>
        <v>17.86955808112208</v>
      </c>
      <c r="H934" s="6" t="e">
        <f t="shared" si="43"/>
        <v>#DIV/0!</v>
      </c>
      <c r="I934" s="6">
        <v>204198</v>
      </c>
      <c r="J934" s="6">
        <v>204198</v>
      </c>
      <c r="K934" s="6">
        <v>54025.39</v>
      </c>
      <c r="L934" s="6">
        <f t="shared" si="41"/>
        <v>26.45735511611279</v>
      </c>
      <c r="Q934" s="2">
        <v>0</v>
      </c>
      <c r="R934" s="2">
        <v>54025.39</v>
      </c>
      <c r="S934" s="2">
        <v>0</v>
      </c>
      <c r="T934" s="2">
        <v>405253</v>
      </c>
      <c r="U934" s="2">
        <v>405253</v>
      </c>
      <c r="V934" s="2">
        <v>89953.03</v>
      </c>
    </row>
    <row r="935" spans="1:22" ht="15" hidden="1">
      <c r="A935" s="3">
        <v>110204</v>
      </c>
      <c r="B935" s="3"/>
      <c r="C935" s="5" t="s">
        <v>37</v>
      </c>
      <c r="D935" s="6">
        <v>0</v>
      </c>
      <c r="E935" s="6"/>
      <c r="F935" s="6">
        <v>0</v>
      </c>
      <c r="G935" s="6" t="e">
        <f t="shared" si="42"/>
        <v>#DIV/0!</v>
      </c>
      <c r="H935" s="6" t="e">
        <f t="shared" si="43"/>
        <v>#DIV/0!</v>
      </c>
      <c r="I935" s="6">
        <v>73614</v>
      </c>
      <c r="J935" s="6">
        <v>73614</v>
      </c>
      <c r="K935" s="6">
        <v>5575.08</v>
      </c>
      <c r="L935" s="6">
        <f t="shared" si="41"/>
        <v>7.573396364821909</v>
      </c>
      <c r="Q935" s="2">
        <v>0</v>
      </c>
      <c r="R935" s="2">
        <v>5575.08</v>
      </c>
      <c r="S935" s="2">
        <v>0</v>
      </c>
      <c r="T935" s="2">
        <v>73614</v>
      </c>
      <c r="U935" s="2">
        <v>73614</v>
      </c>
      <c r="V935" s="2">
        <v>5575.08</v>
      </c>
    </row>
    <row r="936" spans="1:22" ht="30" hidden="1">
      <c r="A936" s="3">
        <v>110204</v>
      </c>
      <c r="B936" s="3"/>
      <c r="C936" s="5" t="s">
        <v>39</v>
      </c>
      <c r="D936" s="6">
        <v>0</v>
      </c>
      <c r="E936" s="6"/>
      <c r="F936" s="6">
        <v>0</v>
      </c>
      <c r="G936" s="6" t="e">
        <f t="shared" si="42"/>
        <v>#DIV/0!</v>
      </c>
      <c r="H936" s="6" t="e">
        <f t="shared" si="43"/>
        <v>#DIV/0!</v>
      </c>
      <c r="I936" s="6">
        <v>6000</v>
      </c>
      <c r="J936" s="6">
        <v>6000</v>
      </c>
      <c r="K936" s="6">
        <v>0</v>
      </c>
      <c r="L936" s="6">
        <f t="shared" si="41"/>
        <v>0</v>
      </c>
      <c r="Q936" s="2">
        <v>0</v>
      </c>
      <c r="R936" s="2">
        <v>0</v>
      </c>
      <c r="S936" s="2">
        <v>0</v>
      </c>
      <c r="T936" s="2">
        <v>6000</v>
      </c>
      <c r="U936" s="2">
        <v>6000</v>
      </c>
      <c r="V936" s="2">
        <v>0</v>
      </c>
    </row>
    <row r="937" spans="1:22" ht="45" hidden="1">
      <c r="A937" s="3">
        <v>110204</v>
      </c>
      <c r="B937" s="3"/>
      <c r="C937" s="5" t="s">
        <v>41</v>
      </c>
      <c r="D937" s="6">
        <v>0</v>
      </c>
      <c r="E937" s="6"/>
      <c r="F937" s="6">
        <v>0</v>
      </c>
      <c r="G937" s="6" t="e">
        <f t="shared" si="42"/>
        <v>#DIV/0!</v>
      </c>
      <c r="H937" s="6" t="e">
        <f t="shared" si="43"/>
        <v>#DIV/0!</v>
      </c>
      <c r="I937" s="6">
        <v>6000</v>
      </c>
      <c r="J937" s="6">
        <v>6000</v>
      </c>
      <c r="K937" s="6">
        <v>0</v>
      </c>
      <c r="L937" s="6">
        <f t="shared" si="41"/>
        <v>0</v>
      </c>
      <c r="Q937" s="2">
        <v>0</v>
      </c>
      <c r="R937" s="2">
        <v>0</v>
      </c>
      <c r="S937" s="2">
        <v>0</v>
      </c>
      <c r="T937" s="2">
        <v>6000</v>
      </c>
      <c r="U937" s="2">
        <v>6000</v>
      </c>
      <c r="V937" s="2">
        <v>0</v>
      </c>
    </row>
    <row r="938" spans="1:22" ht="15" hidden="1">
      <c r="A938" s="3">
        <v>110204</v>
      </c>
      <c r="B938" s="3"/>
      <c r="C938" s="5" t="s">
        <v>61</v>
      </c>
      <c r="D938" s="6">
        <v>0</v>
      </c>
      <c r="E938" s="6"/>
      <c r="F938" s="6">
        <v>0</v>
      </c>
      <c r="G938" s="6" t="e">
        <f t="shared" si="42"/>
        <v>#DIV/0!</v>
      </c>
      <c r="H938" s="6" t="e">
        <f t="shared" si="43"/>
        <v>#DIV/0!</v>
      </c>
      <c r="I938" s="6">
        <v>0</v>
      </c>
      <c r="J938" s="6">
        <v>300</v>
      </c>
      <c r="K938" s="6">
        <v>250</v>
      </c>
      <c r="L938" s="6">
        <f t="shared" si="41"/>
        <v>83.33333333333334</v>
      </c>
      <c r="Q938" s="2">
        <v>0</v>
      </c>
      <c r="R938" s="2">
        <v>250</v>
      </c>
      <c r="S938" s="2">
        <v>0</v>
      </c>
      <c r="T938" s="2">
        <v>0</v>
      </c>
      <c r="U938" s="2">
        <v>300</v>
      </c>
      <c r="V938" s="2">
        <v>250</v>
      </c>
    </row>
    <row r="939" spans="1:22" ht="15" hidden="1">
      <c r="A939" s="3">
        <v>110204</v>
      </c>
      <c r="B939" s="3"/>
      <c r="C939" s="5" t="s">
        <v>63</v>
      </c>
      <c r="D939" s="6">
        <v>0</v>
      </c>
      <c r="E939" s="6"/>
      <c r="F939" s="6">
        <v>0</v>
      </c>
      <c r="G939" s="6" t="e">
        <f t="shared" si="42"/>
        <v>#DIV/0!</v>
      </c>
      <c r="H939" s="6" t="e">
        <f t="shared" si="43"/>
        <v>#DIV/0!</v>
      </c>
      <c r="I939" s="6">
        <v>0</v>
      </c>
      <c r="J939" s="6">
        <v>300</v>
      </c>
      <c r="K939" s="6">
        <v>250</v>
      </c>
      <c r="L939" s="6">
        <f t="shared" si="41"/>
        <v>83.33333333333334</v>
      </c>
      <c r="Q939" s="2">
        <v>0</v>
      </c>
      <c r="R939" s="2">
        <v>250</v>
      </c>
      <c r="S939" s="2">
        <v>0</v>
      </c>
      <c r="T939" s="2">
        <v>0</v>
      </c>
      <c r="U939" s="2">
        <v>300</v>
      </c>
      <c r="V939" s="2">
        <v>250</v>
      </c>
    </row>
    <row r="940" spans="1:22" ht="15" hidden="1">
      <c r="A940" s="3">
        <v>110204</v>
      </c>
      <c r="B940" s="3"/>
      <c r="C940" s="5" t="s">
        <v>65</v>
      </c>
      <c r="D940" s="6">
        <v>0</v>
      </c>
      <c r="E940" s="6"/>
      <c r="F940" s="6">
        <v>0</v>
      </c>
      <c r="G940" s="6" t="e">
        <f t="shared" si="42"/>
        <v>#DIV/0!</v>
      </c>
      <c r="H940" s="6" t="e">
        <f t="shared" si="43"/>
        <v>#DIV/0!</v>
      </c>
      <c r="I940" s="6">
        <v>0</v>
      </c>
      <c r="J940" s="6">
        <v>300</v>
      </c>
      <c r="K940" s="6">
        <v>250</v>
      </c>
      <c r="L940" s="6">
        <f t="shared" si="41"/>
        <v>83.33333333333334</v>
      </c>
      <c r="Q940" s="2">
        <v>0</v>
      </c>
      <c r="R940" s="2">
        <v>250</v>
      </c>
      <c r="S940" s="2">
        <v>0</v>
      </c>
      <c r="T940" s="2">
        <v>0</v>
      </c>
      <c r="U940" s="2">
        <v>300</v>
      </c>
      <c r="V940" s="2">
        <v>250</v>
      </c>
    </row>
    <row r="941" spans="1:22" ht="15" hidden="1">
      <c r="A941" s="3">
        <v>110204</v>
      </c>
      <c r="B941" s="3"/>
      <c r="C941" s="5" t="s">
        <v>43</v>
      </c>
      <c r="D941" s="6">
        <v>290000</v>
      </c>
      <c r="E941" s="6"/>
      <c r="F941" s="6">
        <v>0</v>
      </c>
      <c r="G941" s="6">
        <f t="shared" si="42"/>
        <v>0</v>
      </c>
      <c r="H941" s="6" t="e">
        <f t="shared" si="43"/>
        <v>#DIV/0!</v>
      </c>
      <c r="I941" s="6">
        <v>154130</v>
      </c>
      <c r="J941" s="6">
        <v>158930</v>
      </c>
      <c r="K941" s="6">
        <v>4800</v>
      </c>
      <c r="L941" s="6">
        <f t="shared" si="41"/>
        <v>3.0201975712577864</v>
      </c>
      <c r="Q941" s="2">
        <v>0</v>
      </c>
      <c r="R941" s="2">
        <v>4800</v>
      </c>
      <c r="S941" s="2">
        <v>0</v>
      </c>
      <c r="T941" s="2">
        <v>444130</v>
      </c>
      <c r="U941" s="2">
        <v>448930</v>
      </c>
      <c r="V941" s="2">
        <v>4800</v>
      </c>
    </row>
    <row r="942" spans="1:22" ht="15" hidden="1">
      <c r="A942" s="3">
        <v>110204</v>
      </c>
      <c r="B942" s="3"/>
      <c r="C942" s="5" t="s">
        <v>45</v>
      </c>
      <c r="D942" s="6">
        <v>290000</v>
      </c>
      <c r="E942" s="6"/>
      <c r="F942" s="6">
        <v>0</v>
      </c>
      <c r="G942" s="6">
        <f t="shared" si="42"/>
        <v>0</v>
      </c>
      <c r="H942" s="6" t="e">
        <f t="shared" si="43"/>
        <v>#DIV/0!</v>
      </c>
      <c r="I942" s="6">
        <v>154130</v>
      </c>
      <c r="J942" s="6">
        <v>158930</v>
      </c>
      <c r="K942" s="6">
        <v>4800</v>
      </c>
      <c r="L942" s="6">
        <f t="shared" si="41"/>
        <v>3.0201975712577864</v>
      </c>
      <c r="Q942" s="2">
        <v>0</v>
      </c>
      <c r="R942" s="2">
        <v>4800</v>
      </c>
      <c r="S942" s="2">
        <v>0</v>
      </c>
      <c r="T942" s="2">
        <v>444130</v>
      </c>
      <c r="U942" s="2">
        <v>448930</v>
      </c>
      <c r="V942" s="2">
        <v>4800</v>
      </c>
    </row>
    <row r="943" spans="1:22" ht="30" hidden="1">
      <c r="A943" s="3">
        <v>110204</v>
      </c>
      <c r="B943" s="3"/>
      <c r="C943" s="5" t="s">
        <v>47</v>
      </c>
      <c r="D943" s="6">
        <v>0</v>
      </c>
      <c r="E943" s="6"/>
      <c r="F943" s="6">
        <v>0</v>
      </c>
      <c r="G943" s="6" t="e">
        <f t="shared" si="42"/>
        <v>#DIV/0!</v>
      </c>
      <c r="H943" s="6" t="e">
        <f t="shared" si="43"/>
        <v>#DIV/0!</v>
      </c>
      <c r="I943" s="6">
        <v>154130</v>
      </c>
      <c r="J943" s="6">
        <v>158930</v>
      </c>
      <c r="K943" s="6">
        <v>4800</v>
      </c>
      <c r="L943" s="6">
        <f t="shared" si="41"/>
        <v>3.0201975712577864</v>
      </c>
      <c r="Q943" s="2">
        <v>0</v>
      </c>
      <c r="R943" s="2">
        <v>4800</v>
      </c>
      <c r="S943" s="2">
        <v>0</v>
      </c>
      <c r="T943" s="2">
        <v>154130</v>
      </c>
      <c r="U943" s="2">
        <v>158930</v>
      </c>
      <c r="V943" s="2">
        <v>4800</v>
      </c>
    </row>
    <row r="944" spans="1:22" ht="15" hidden="1">
      <c r="A944" s="3">
        <v>110204</v>
      </c>
      <c r="B944" s="3"/>
      <c r="C944" s="5" t="s">
        <v>67</v>
      </c>
      <c r="D944" s="6">
        <v>290000</v>
      </c>
      <c r="E944" s="6"/>
      <c r="F944" s="6">
        <v>0</v>
      </c>
      <c r="G944" s="6">
        <f t="shared" si="42"/>
        <v>0</v>
      </c>
      <c r="H944" s="6" t="e">
        <f t="shared" si="43"/>
        <v>#DIV/0!</v>
      </c>
      <c r="I944" s="6">
        <v>0</v>
      </c>
      <c r="J944" s="6">
        <v>0</v>
      </c>
      <c r="K944" s="6">
        <v>0</v>
      </c>
      <c r="L944" s="6" t="e">
        <f t="shared" si="41"/>
        <v>#DIV/0!</v>
      </c>
      <c r="Q944" s="2">
        <v>0</v>
      </c>
      <c r="R944" s="2">
        <v>0</v>
      </c>
      <c r="S944" s="2">
        <v>0</v>
      </c>
      <c r="T944" s="2">
        <v>290000</v>
      </c>
      <c r="U944" s="2">
        <v>290000</v>
      </c>
      <c r="V944" s="2">
        <v>0</v>
      </c>
    </row>
    <row r="945" spans="1:22" ht="15" hidden="1">
      <c r="A945" s="3">
        <v>110204</v>
      </c>
      <c r="B945" s="3"/>
      <c r="C945" s="5" t="s">
        <v>69</v>
      </c>
      <c r="D945" s="6">
        <v>290000</v>
      </c>
      <c r="E945" s="6"/>
      <c r="F945" s="6">
        <v>0</v>
      </c>
      <c r="G945" s="6">
        <f t="shared" si="42"/>
        <v>0</v>
      </c>
      <c r="H945" s="6" t="e">
        <f t="shared" si="43"/>
        <v>#DIV/0!</v>
      </c>
      <c r="I945" s="6">
        <v>0</v>
      </c>
      <c r="J945" s="6">
        <v>0</v>
      </c>
      <c r="K945" s="6">
        <v>0</v>
      </c>
      <c r="L945" s="6" t="e">
        <f t="shared" si="41"/>
        <v>#DIV/0!</v>
      </c>
      <c r="Q945" s="2">
        <v>0</v>
      </c>
      <c r="R945" s="2">
        <v>0</v>
      </c>
      <c r="S945" s="2">
        <v>0</v>
      </c>
      <c r="T945" s="2">
        <v>290000</v>
      </c>
      <c r="U945" s="2">
        <v>290000</v>
      </c>
      <c r="V945" s="2">
        <v>0</v>
      </c>
    </row>
    <row r="946" spans="1:22" ht="15" hidden="1">
      <c r="A946" s="3">
        <v>110205</v>
      </c>
      <c r="B946" s="3"/>
      <c r="C946" s="5" t="s">
        <v>138</v>
      </c>
      <c r="D946" s="6">
        <v>25139347</v>
      </c>
      <c r="E946" s="6"/>
      <c r="F946" s="6">
        <v>6063670.14</v>
      </c>
      <c r="G946" s="6">
        <f t="shared" si="42"/>
        <v>24.1202372519859</v>
      </c>
      <c r="H946" s="6" t="e">
        <f t="shared" si="43"/>
        <v>#DIV/0!</v>
      </c>
      <c r="I946" s="6">
        <v>1449000</v>
      </c>
      <c r="J946" s="6">
        <v>1968791.8</v>
      </c>
      <c r="K946" s="6">
        <v>368547.71</v>
      </c>
      <c r="L946" s="6">
        <f t="shared" si="41"/>
        <v>18.719486235162094</v>
      </c>
      <c r="Q946" s="2">
        <v>0</v>
      </c>
      <c r="R946" s="2">
        <v>365329.71</v>
      </c>
      <c r="S946" s="2">
        <v>3218</v>
      </c>
      <c r="T946" s="2">
        <v>26588347</v>
      </c>
      <c r="U946" s="2">
        <v>27108138.8</v>
      </c>
      <c r="V946" s="2">
        <v>6432217.85</v>
      </c>
    </row>
    <row r="947" spans="1:22" ht="15" hidden="1">
      <c r="A947" s="3">
        <v>110205</v>
      </c>
      <c r="B947" s="3"/>
      <c r="C947" s="5" t="s">
        <v>3</v>
      </c>
      <c r="D947" s="6">
        <v>25139347</v>
      </c>
      <c r="E947" s="6"/>
      <c r="F947" s="6">
        <v>6063670.14</v>
      </c>
      <c r="G947" s="6">
        <f t="shared" si="42"/>
        <v>24.1202372519859</v>
      </c>
      <c r="H947" s="6" t="e">
        <f t="shared" si="43"/>
        <v>#DIV/0!</v>
      </c>
      <c r="I947" s="6">
        <v>1285500</v>
      </c>
      <c r="J947" s="6">
        <v>1512893.8</v>
      </c>
      <c r="K947" s="6">
        <v>152691.05</v>
      </c>
      <c r="L947" s="6">
        <f t="shared" si="41"/>
        <v>10.092648274452575</v>
      </c>
      <c r="Q947" s="2">
        <v>0</v>
      </c>
      <c r="R947" s="2">
        <v>151871.05</v>
      </c>
      <c r="S947" s="2">
        <v>820</v>
      </c>
      <c r="T947" s="2">
        <v>26424847</v>
      </c>
      <c r="U947" s="2">
        <v>26652240.8</v>
      </c>
      <c r="V947" s="2">
        <v>6216361.19</v>
      </c>
    </row>
    <row r="948" spans="1:22" ht="15" hidden="1">
      <c r="A948" s="3">
        <v>110205</v>
      </c>
      <c r="B948" s="3"/>
      <c r="C948" s="5" t="s">
        <v>5</v>
      </c>
      <c r="D948" s="6">
        <v>25139347</v>
      </c>
      <c r="E948" s="6"/>
      <c r="F948" s="6">
        <v>6063670.14</v>
      </c>
      <c r="G948" s="6">
        <f t="shared" si="42"/>
        <v>24.1202372519859</v>
      </c>
      <c r="H948" s="6" t="e">
        <f t="shared" si="43"/>
        <v>#DIV/0!</v>
      </c>
      <c r="I948" s="6">
        <v>1285500</v>
      </c>
      <c r="J948" s="6">
        <v>1512893.8</v>
      </c>
      <c r="K948" s="6">
        <v>152691.05</v>
      </c>
      <c r="L948" s="6">
        <f t="shared" si="41"/>
        <v>10.092648274452575</v>
      </c>
      <c r="Q948" s="2">
        <v>0</v>
      </c>
      <c r="R948" s="2">
        <v>151871.05</v>
      </c>
      <c r="S948" s="2">
        <v>820</v>
      </c>
      <c r="T948" s="2">
        <v>26424847</v>
      </c>
      <c r="U948" s="2">
        <v>26652240.8</v>
      </c>
      <c r="V948" s="2">
        <v>6216361.19</v>
      </c>
    </row>
    <row r="949" spans="1:22" ht="30" hidden="1">
      <c r="A949" s="3">
        <v>110205</v>
      </c>
      <c r="B949" s="3"/>
      <c r="C949" s="5" t="s">
        <v>7</v>
      </c>
      <c r="D949" s="6">
        <v>17797174</v>
      </c>
      <c r="E949" s="6"/>
      <c r="F949" s="6">
        <v>4173545</v>
      </c>
      <c r="G949" s="6">
        <f t="shared" si="42"/>
        <v>23.450605135399584</v>
      </c>
      <c r="H949" s="6" t="e">
        <f t="shared" si="43"/>
        <v>#DIV/0!</v>
      </c>
      <c r="I949" s="6">
        <v>322089</v>
      </c>
      <c r="J949" s="6">
        <v>322089</v>
      </c>
      <c r="K949" s="6">
        <v>74763.26</v>
      </c>
      <c r="L949" s="6">
        <f t="shared" si="41"/>
        <v>23.211987990896922</v>
      </c>
      <c r="Q949" s="2">
        <v>0</v>
      </c>
      <c r="R949" s="2">
        <v>74763.26</v>
      </c>
      <c r="S949" s="2">
        <v>0</v>
      </c>
      <c r="T949" s="2">
        <v>18119263</v>
      </c>
      <c r="U949" s="2">
        <v>18119263</v>
      </c>
      <c r="V949" s="2">
        <v>4248308.26</v>
      </c>
    </row>
    <row r="950" spans="1:22" ht="15" hidden="1">
      <c r="A950" s="3">
        <v>110205</v>
      </c>
      <c r="B950" s="3"/>
      <c r="C950" s="5" t="s">
        <v>9</v>
      </c>
      <c r="D950" s="6">
        <v>17797174</v>
      </c>
      <c r="E950" s="6"/>
      <c r="F950" s="6">
        <v>4173545</v>
      </c>
      <c r="G950" s="6">
        <f t="shared" si="42"/>
        <v>23.450605135399584</v>
      </c>
      <c r="H950" s="6" t="e">
        <f t="shared" si="43"/>
        <v>#DIV/0!</v>
      </c>
      <c r="I950" s="6">
        <v>322089</v>
      </c>
      <c r="J950" s="6">
        <v>322089</v>
      </c>
      <c r="K950" s="6">
        <v>74763.26</v>
      </c>
      <c r="L950" s="6">
        <f t="shared" si="41"/>
        <v>23.211987990896922</v>
      </c>
      <c r="Q950" s="2">
        <v>0</v>
      </c>
      <c r="R950" s="2">
        <v>74763.26</v>
      </c>
      <c r="S950" s="2">
        <v>0</v>
      </c>
      <c r="T950" s="2">
        <v>18119263</v>
      </c>
      <c r="U950" s="2">
        <v>18119263</v>
      </c>
      <c r="V950" s="2">
        <v>4248308.26</v>
      </c>
    </row>
    <row r="951" spans="1:22" ht="15" hidden="1">
      <c r="A951" s="3">
        <v>110205</v>
      </c>
      <c r="B951" s="3"/>
      <c r="C951" s="5" t="s">
        <v>11</v>
      </c>
      <c r="D951" s="6">
        <v>6442577</v>
      </c>
      <c r="E951" s="6"/>
      <c r="F951" s="6">
        <v>1519211</v>
      </c>
      <c r="G951" s="6">
        <f t="shared" si="42"/>
        <v>23.580796938864683</v>
      </c>
      <c r="H951" s="6" t="e">
        <f t="shared" si="43"/>
        <v>#DIV/0!</v>
      </c>
      <c r="I951" s="6">
        <v>116596</v>
      </c>
      <c r="J951" s="6">
        <v>116596</v>
      </c>
      <c r="K951" s="6">
        <v>23172.22</v>
      </c>
      <c r="L951" s="6">
        <f t="shared" si="41"/>
        <v>19.87394078699098</v>
      </c>
      <c r="Q951" s="2">
        <v>0</v>
      </c>
      <c r="R951" s="2">
        <v>23172.22</v>
      </c>
      <c r="S951" s="2">
        <v>0</v>
      </c>
      <c r="T951" s="2">
        <v>6559173</v>
      </c>
      <c r="U951" s="2">
        <v>6559173</v>
      </c>
      <c r="V951" s="2">
        <v>1542383.22</v>
      </c>
    </row>
    <row r="952" spans="1:22" ht="45" hidden="1">
      <c r="A952" s="3">
        <v>110205</v>
      </c>
      <c r="B952" s="3"/>
      <c r="C952" s="5" t="s">
        <v>13</v>
      </c>
      <c r="D952" s="6">
        <v>257883</v>
      </c>
      <c r="E952" s="6"/>
      <c r="F952" s="6">
        <v>13249.14</v>
      </c>
      <c r="G952" s="6">
        <f t="shared" si="42"/>
        <v>5.137655448401019</v>
      </c>
      <c r="H952" s="6" t="e">
        <f t="shared" si="43"/>
        <v>#DIV/0!</v>
      </c>
      <c r="I952" s="6">
        <v>657597</v>
      </c>
      <c r="J952" s="6">
        <v>800490.8</v>
      </c>
      <c r="K952" s="6">
        <v>20902.32</v>
      </c>
      <c r="L952" s="6">
        <f t="shared" si="41"/>
        <v>2.611188036139828</v>
      </c>
      <c r="Q952" s="2">
        <v>0</v>
      </c>
      <c r="R952" s="2">
        <v>20082.32</v>
      </c>
      <c r="S952" s="2">
        <v>820</v>
      </c>
      <c r="T952" s="2">
        <v>915480</v>
      </c>
      <c r="U952" s="2">
        <v>1058373.8</v>
      </c>
      <c r="V952" s="2">
        <v>34151.46</v>
      </c>
    </row>
    <row r="953" spans="1:22" ht="30" hidden="1">
      <c r="A953" s="3">
        <v>110205</v>
      </c>
      <c r="B953" s="3"/>
      <c r="C953" s="5" t="s">
        <v>15</v>
      </c>
      <c r="D953" s="6">
        <v>30654</v>
      </c>
      <c r="E953" s="6"/>
      <c r="F953" s="6">
        <v>0</v>
      </c>
      <c r="G953" s="6">
        <f t="shared" si="42"/>
        <v>0</v>
      </c>
      <c r="H953" s="6" t="e">
        <f t="shared" si="43"/>
        <v>#DIV/0!</v>
      </c>
      <c r="I953" s="6">
        <v>297697</v>
      </c>
      <c r="J953" s="6">
        <v>398517.8</v>
      </c>
      <c r="K953" s="6">
        <v>14060.3</v>
      </c>
      <c r="L953" s="6">
        <f t="shared" si="41"/>
        <v>3.5281485544685833</v>
      </c>
      <c r="Q953" s="2">
        <v>0</v>
      </c>
      <c r="R953" s="2">
        <v>13240.3</v>
      </c>
      <c r="S953" s="2">
        <v>820</v>
      </c>
      <c r="T953" s="2">
        <v>328351</v>
      </c>
      <c r="U953" s="2">
        <v>429171.8</v>
      </c>
      <c r="V953" s="2">
        <v>14060.3</v>
      </c>
    </row>
    <row r="954" spans="1:22" ht="15" hidden="1">
      <c r="A954" s="3">
        <v>110205</v>
      </c>
      <c r="B954" s="3"/>
      <c r="C954" s="5" t="s">
        <v>55</v>
      </c>
      <c r="D954" s="6">
        <v>5631</v>
      </c>
      <c r="E954" s="6"/>
      <c r="F954" s="6">
        <v>0</v>
      </c>
      <c r="G954" s="6">
        <f t="shared" si="42"/>
        <v>0</v>
      </c>
      <c r="H954" s="6" t="e">
        <f t="shared" si="43"/>
        <v>#DIV/0!</v>
      </c>
      <c r="I954" s="6">
        <v>5850</v>
      </c>
      <c r="J954" s="6">
        <v>11850</v>
      </c>
      <c r="K954" s="6">
        <v>1734</v>
      </c>
      <c r="L954" s="6">
        <f t="shared" si="41"/>
        <v>14.632911392405063</v>
      </c>
      <c r="Q954" s="2">
        <v>0</v>
      </c>
      <c r="R954" s="2">
        <v>1734</v>
      </c>
      <c r="S954" s="2">
        <v>0</v>
      </c>
      <c r="T954" s="2">
        <v>11481</v>
      </c>
      <c r="U954" s="2">
        <v>17481</v>
      </c>
      <c r="V954" s="2">
        <v>1734</v>
      </c>
    </row>
    <row r="955" spans="1:22" ht="30" hidden="1">
      <c r="A955" s="3">
        <v>110205</v>
      </c>
      <c r="B955" s="3"/>
      <c r="C955" s="5" t="s">
        <v>17</v>
      </c>
      <c r="D955" s="6">
        <v>0</v>
      </c>
      <c r="E955" s="6"/>
      <c r="F955" s="6">
        <v>0</v>
      </c>
      <c r="G955" s="6" t="e">
        <f t="shared" si="42"/>
        <v>#DIV/0!</v>
      </c>
      <c r="H955" s="6" t="e">
        <f t="shared" si="43"/>
        <v>#DIV/0!</v>
      </c>
      <c r="I955" s="6">
        <v>3000</v>
      </c>
      <c r="J955" s="6">
        <v>7000</v>
      </c>
      <c r="K955" s="6">
        <v>749.26</v>
      </c>
      <c r="L955" s="6">
        <f t="shared" si="41"/>
        <v>10.703714285714286</v>
      </c>
      <c r="Q955" s="2">
        <v>0</v>
      </c>
      <c r="R955" s="2">
        <v>749.26</v>
      </c>
      <c r="S955" s="2">
        <v>0</v>
      </c>
      <c r="T955" s="2">
        <v>3000</v>
      </c>
      <c r="U955" s="2">
        <v>7000</v>
      </c>
      <c r="V955" s="2">
        <v>749.26</v>
      </c>
    </row>
    <row r="956" spans="1:22" ht="15" hidden="1">
      <c r="A956" s="3">
        <v>110205</v>
      </c>
      <c r="B956" s="3"/>
      <c r="C956" s="5" t="s">
        <v>19</v>
      </c>
      <c r="D956" s="6">
        <v>12000</v>
      </c>
      <c r="E956" s="6"/>
      <c r="F956" s="6">
        <v>2083.11</v>
      </c>
      <c r="G956" s="6">
        <f t="shared" si="42"/>
        <v>17.35925</v>
      </c>
      <c r="H956" s="6" t="e">
        <f t="shared" si="43"/>
        <v>#DIV/0!</v>
      </c>
      <c r="I956" s="6">
        <v>3000</v>
      </c>
      <c r="J956" s="6">
        <v>3000</v>
      </c>
      <c r="K956" s="6">
        <v>1004.68</v>
      </c>
      <c r="L956" s="6">
        <f t="shared" si="41"/>
        <v>33.489333333333335</v>
      </c>
      <c r="Q956" s="2">
        <v>0</v>
      </c>
      <c r="R956" s="2">
        <v>1004.68</v>
      </c>
      <c r="S956" s="2">
        <v>0</v>
      </c>
      <c r="T956" s="2">
        <v>15000</v>
      </c>
      <c r="U956" s="2">
        <v>15000</v>
      </c>
      <c r="V956" s="2">
        <v>3087.79</v>
      </c>
    </row>
    <row r="957" spans="1:22" ht="45" hidden="1">
      <c r="A957" s="3">
        <v>110205</v>
      </c>
      <c r="B957" s="3"/>
      <c r="C957" s="5" t="s">
        <v>21</v>
      </c>
      <c r="D957" s="6">
        <v>40069</v>
      </c>
      <c r="E957" s="6"/>
      <c r="F957" s="6">
        <v>1086</v>
      </c>
      <c r="G957" s="6">
        <f t="shared" si="42"/>
        <v>2.710324689909905</v>
      </c>
      <c r="H957" s="6" t="e">
        <f t="shared" si="43"/>
        <v>#DIV/0!</v>
      </c>
      <c r="I957" s="6">
        <v>210000</v>
      </c>
      <c r="J957" s="6">
        <v>220000</v>
      </c>
      <c r="K957" s="6">
        <v>200</v>
      </c>
      <c r="L957" s="6">
        <f t="shared" si="41"/>
        <v>0.09090909090909091</v>
      </c>
      <c r="Q957" s="2">
        <v>0</v>
      </c>
      <c r="R957" s="2">
        <v>200</v>
      </c>
      <c r="S957" s="2">
        <v>0</v>
      </c>
      <c r="T957" s="2">
        <v>250069</v>
      </c>
      <c r="U957" s="2">
        <v>260069</v>
      </c>
      <c r="V957" s="2">
        <v>1286</v>
      </c>
    </row>
    <row r="958" spans="1:22" ht="15" hidden="1">
      <c r="A958" s="3">
        <v>110205</v>
      </c>
      <c r="B958" s="3"/>
      <c r="C958" s="5" t="s">
        <v>23</v>
      </c>
      <c r="D958" s="6">
        <v>15589</v>
      </c>
      <c r="E958" s="6"/>
      <c r="F958" s="6">
        <v>3141.03</v>
      </c>
      <c r="G958" s="6">
        <f t="shared" si="42"/>
        <v>20.14901533132337</v>
      </c>
      <c r="H958" s="6" t="e">
        <f t="shared" si="43"/>
        <v>#DIV/0!</v>
      </c>
      <c r="I958" s="6">
        <v>3000</v>
      </c>
      <c r="J958" s="6">
        <v>11000</v>
      </c>
      <c r="K958" s="6">
        <v>496.46</v>
      </c>
      <c r="L958" s="6">
        <f aca="true" t="shared" si="44" ref="L958:L1021">K958/J958*100</f>
        <v>4.513272727272727</v>
      </c>
      <c r="Q958" s="2">
        <v>0</v>
      </c>
      <c r="R958" s="2">
        <v>496.46</v>
      </c>
      <c r="S958" s="2">
        <v>0</v>
      </c>
      <c r="T958" s="2">
        <v>18589</v>
      </c>
      <c r="U958" s="2">
        <v>26589</v>
      </c>
      <c r="V958" s="2">
        <v>3637.49</v>
      </c>
    </row>
    <row r="959" spans="1:22" ht="15" hidden="1">
      <c r="A959" s="3">
        <v>110205</v>
      </c>
      <c r="B959" s="3"/>
      <c r="C959" s="5" t="s">
        <v>25</v>
      </c>
      <c r="D959" s="6">
        <v>153940</v>
      </c>
      <c r="E959" s="6"/>
      <c r="F959" s="6">
        <v>6939</v>
      </c>
      <c r="G959" s="6">
        <f t="shared" si="42"/>
        <v>4.507600363778096</v>
      </c>
      <c r="H959" s="6" t="e">
        <f t="shared" si="43"/>
        <v>#DIV/0!</v>
      </c>
      <c r="I959" s="6">
        <v>135050</v>
      </c>
      <c r="J959" s="6">
        <v>149123</v>
      </c>
      <c r="K959" s="6">
        <v>2657.62</v>
      </c>
      <c r="L959" s="6">
        <f t="shared" si="44"/>
        <v>1.782166399549365</v>
      </c>
      <c r="Q959" s="2">
        <v>0</v>
      </c>
      <c r="R959" s="2">
        <v>2657.62</v>
      </c>
      <c r="S959" s="2">
        <v>0</v>
      </c>
      <c r="T959" s="2">
        <v>288990</v>
      </c>
      <c r="U959" s="2">
        <v>303063</v>
      </c>
      <c r="V959" s="2">
        <v>9596.62</v>
      </c>
    </row>
    <row r="960" spans="1:22" ht="15" hidden="1">
      <c r="A960" s="3">
        <v>110205</v>
      </c>
      <c r="B960" s="3"/>
      <c r="C960" s="5" t="s">
        <v>27</v>
      </c>
      <c r="D960" s="6">
        <v>0</v>
      </c>
      <c r="E960" s="6"/>
      <c r="F960" s="6">
        <v>0</v>
      </c>
      <c r="G960" s="6" t="e">
        <f t="shared" si="42"/>
        <v>#DIV/0!</v>
      </c>
      <c r="H960" s="6" t="e">
        <f t="shared" si="43"/>
        <v>#DIV/0!</v>
      </c>
      <c r="I960" s="6">
        <v>26000</v>
      </c>
      <c r="J960" s="6">
        <v>39000</v>
      </c>
      <c r="K960" s="6">
        <v>4067.98</v>
      </c>
      <c r="L960" s="6">
        <f t="shared" si="44"/>
        <v>10.430717948717948</v>
      </c>
      <c r="Q960" s="2">
        <v>0</v>
      </c>
      <c r="R960" s="2">
        <v>4067.98</v>
      </c>
      <c r="S960" s="2">
        <v>0</v>
      </c>
      <c r="T960" s="2">
        <v>26000</v>
      </c>
      <c r="U960" s="2">
        <v>39000</v>
      </c>
      <c r="V960" s="2">
        <v>4067.98</v>
      </c>
    </row>
    <row r="961" spans="1:22" ht="30" hidden="1">
      <c r="A961" s="3">
        <v>110205</v>
      </c>
      <c r="B961" s="3"/>
      <c r="C961" s="5" t="s">
        <v>29</v>
      </c>
      <c r="D961" s="6">
        <v>641713</v>
      </c>
      <c r="E961" s="6"/>
      <c r="F961" s="6">
        <v>357665</v>
      </c>
      <c r="G961" s="6">
        <f t="shared" si="42"/>
        <v>55.73597542826778</v>
      </c>
      <c r="H961" s="6" t="e">
        <f t="shared" si="43"/>
        <v>#DIV/0!</v>
      </c>
      <c r="I961" s="6">
        <v>163218</v>
      </c>
      <c r="J961" s="6">
        <v>234718</v>
      </c>
      <c r="K961" s="6">
        <v>29785.27</v>
      </c>
      <c r="L961" s="6">
        <f t="shared" si="44"/>
        <v>12.689810751625355</v>
      </c>
      <c r="Q961" s="2">
        <v>0</v>
      </c>
      <c r="R961" s="2">
        <v>29785.27</v>
      </c>
      <c r="S961" s="2">
        <v>0</v>
      </c>
      <c r="T961" s="2">
        <v>804931</v>
      </c>
      <c r="U961" s="2">
        <v>876431</v>
      </c>
      <c r="V961" s="2">
        <v>387450.27</v>
      </c>
    </row>
    <row r="962" spans="1:22" ht="15" hidden="1">
      <c r="A962" s="3">
        <v>110205</v>
      </c>
      <c r="B962" s="3"/>
      <c r="C962" s="5" t="s">
        <v>31</v>
      </c>
      <c r="D962" s="6">
        <v>398510</v>
      </c>
      <c r="E962" s="6"/>
      <c r="F962" s="6">
        <v>277680</v>
      </c>
      <c r="G962" s="6">
        <f t="shared" si="42"/>
        <v>69.67955634739404</v>
      </c>
      <c r="H962" s="6" t="e">
        <f t="shared" si="43"/>
        <v>#DIV/0!</v>
      </c>
      <c r="I962" s="6">
        <v>129587</v>
      </c>
      <c r="J962" s="6">
        <v>184587</v>
      </c>
      <c r="K962" s="6">
        <v>25715.13</v>
      </c>
      <c r="L962" s="6">
        <f t="shared" si="44"/>
        <v>13.931170667490129</v>
      </c>
      <c r="Q962" s="2">
        <v>0</v>
      </c>
      <c r="R962" s="2">
        <v>25715.13</v>
      </c>
      <c r="S962" s="2">
        <v>0</v>
      </c>
      <c r="T962" s="2">
        <v>528097</v>
      </c>
      <c r="U962" s="2">
        <v>583097</v>
      </c>
      <c r="V962" s="2">
        <v>303395.13</v>
      </c>
    </row>
    <row r="963" spans="1:22" ht="30" hidden="1">
      <c r="A963" s="3">
        <v>110205</v>
      </c>
      <c r="B963" s="3"/>
      <c r="C963" s="5" t="s">
        <v>33</v>
      </c>
      <c r="D963" s="6">
        <v>40585</v>
      </c>
      <c r="E963" s="6"/>
      <c r="F963" s="6">
        <v>10332.4</v>
      </c>
      <c r="G963" s="6">
        <f t="shared" si="42"/>
        <v>25.458666995195266</v>
      </c>
      <c r="H963" s="6" t="e">
        <f t="shared" si="43"/>
        <v>#DIV/0!</v>
      </c>
      <c r="I963" s="6">
        <v>4427</v>
      </c>
      <c r="J963" s="6">
        <v>5927</v>
      </c>
      <c r="K963" s="6">
        <v>370.31</v>
      </c>
      <c r="L963" s="6">
        <f t="shared" si="44"/>
        <v>6.247848827400033</v>
      </c>
      <c r="Q963" s="2">
        <v>0</v>
      </c>
      <c r="R963" s="2">
        <v>370.31</v>
      </c>
      <c r="S963" s="2">
        <v>0</v>
      </c>
      <c r="T963" s="2">
        <v>45012</v>
      </c>
      <c r="U963" s="2">
        <v>46512</v>
      </c>
      <c r="V963" s="2">
        <v>10702.71</v>
      </c>
    </row>
    <row r="964" spans="1:22" ht="15" hidden="1">
      <c r="A964" s="3">
        <v>110205</v>
      </c>
      <c r="B964" s="3"/>
      <c r="C964" s="5" t="s">
        <v>35</v>
      </c>
      <c r="D964" s="6">
        <v>139480</v>
      </c>
      <c r="E964" s="6"/>
      <c r="F964" s="6">
        <v>55902.92</v>
      </c>
      <c r="G964" s="6">
        <f t="shared" si="42"/>
        <v>40.07952394608546</v>
      </c>
      <c r="H964" s="6" t="e">
        <f t="shared" si="43"/>
        <v>#DIV/0!</v>
      </c>
      <c r="I964" s="6">
        <v>21204</v>
      </c>
      <c r="J964" s="6">
        <v>36204</v>
      </c>
      <c r="K964" s="6">
        <v>573.96</v>
      </c>
      <c r="L964" s="6">
        <f t="shared" si="44"/>
        <v>1.5853496851176665</v>
      </c>
      <c r="Q964" s="2">
        <v>0</v>
      </c>
      <c r="R964" s="2">
        <v>573.96</v>
      </c>
      <c r="S964" s="2">
        <v>0</v>
      </c>
      <c r="T964" s="2">
        <v>160684</v>
      </c>
      <c r="U964" s="2">
        <v>175684</v>
      </c>
      <c r="V964" s="2">
        <v>56476.88</v>
      </c>
    </row>
    <row r="965" spans="1:22" ht="15" hidden="1">
      <c r="A965" s="3">
        <v>110205</v>
      </c>
      <c r="B965" s="3"/>
      <c r="C965" s="5" t="s">
        <v>37</v>
      </c>
      <c r="D965" s="6">
        <v>55000</v>
      </c>
      <c r="E965" s="6"/>
      <c r="F965" s="6">
        <v>13749.68</v>
      </c>
      <c r="G965" s="6">
        <f t="shared" si="42"/>
        <v>24.999418181818182</v>
      </c>
      <c r="H965" s="6" t="e">
        <f t="shared" si="43"/>
        <v>#DIV/0!</v>
      </c>
      <c r="I965" s="6">
        <v>8000</v>
      </c>
      <c r="J965" s="6">
        <v>8000</v>
      </c>
      <c r="K965" s="6">
        <v>3125.87</v>
      </c>
      <c r="L965" s="6">
        <f t="shared" si="44"/>
        <v>39.073375</v>
      </c>
      <c r="Q965" s="2">
        <v>0</v>
      </c>
      <c r="R965" s="2">
        <v>3125.87</v>
      </c>
      <c r="S965" s="2">
        <v>0</v>
      </c>
      <c r="T965" s="2">
        <v>63000</v>
      </c>
      <c r="U965" s="2">
        <v>63000</v>
      </c>
      <c r="V965" s="2">
        <v>16875.55</v>
      </c>
    </row>
    <row r="966" spans="1:22" ht="15" hidden="1">
      <c r="A966" s="3">
        <v>110205</v>
      </c>
      <c r="B966" s="3"/>
      <c r="C966" s="5" t="s">
        <v>59</v>
      </c>
      <c r="D966" s="6">
        <v>8138</v>
      </c>
      <c r="E966" s="6"/>
      <c r="F966" s="6">
        <v>0</v>
      </c>
      <c r="G966" s="6">
        <f t="shared" si="42"/>
        <v>0</v>
      </c>
      <c r="H966" s="6" t="e">
        <f t="shared" si="43"/>
        <v>#DIV/0!</v>
      </c>
      <c r="I966" s="6">
        <v>0</v>
      </c>
      <c r="J966" s="6">
        <v>0</v>
      </c>
      <c r="K966" s="6">
        <v>0</v>
      </c>
      <c r="L966" s="6" t="e">
        <f t="shared" si="44"/>
        <v>#DIV/0!</v>
      </c>
      <c r="Q966" s="2">
        <v>0</v>
      </c>
      <c r="R966" s="2">
        <v>0</v>
      </c>
      <c r="S966" s="2">
        <v>0</v>
      </c>
      <c r="T966" s="2">
        <v>8138</v>
      </c>
      <c r="U966" s="2">
        <v>8138</v>
      </c>
      <c r="V966" s="2">
        <v>0</v>
      </c>
    </row>
    <row r="967" spans="1:22" ht="15" hidden="1">
      <c r="A967" s="3">
        <v>110205</v>
      </c>
      <c r="B967" s="3"/>
      <c r="C967" s="5" t="s">
        <v>43</v>
      </c>
      <c r="D967" s="6">
        <v>0</v>
      </c>
      <c r="E967" s="6"/>
      <c r="F967" s="6">
        <v>0</v>
      </c>
      <c r="G967" s="6" t="e">
        <f aca="true" t="shared" si="45" ref="G967:G1030">F967/D967*100</f>
        <v>#DIV/0!</v>
      </c>
      <c r="H967" s="6" t="e">
        <f aca="true" t="shared" si="46" ref="H967:H1030">F967/E967*100</f>
        <v>#DIV/0!</v>
      </c>
      <c r="I967" s="6">
        <v>163500</v>
      </c>
      <c r="J967" s="6">
        <v>455898</v>
      </c>
      <c r="K967" s="6">
        <v>215856.66</v>
      </c>
      <c r="L967" s="6">
        <f t="shared" si="44"/>
        <v>47.34757774765408</v>
      </c>
      <c r="Q967" s="2">
        <v>0</v>
      </c>
      <c r="R967" s="2">
        <v>213458.66</v>
      </c>
      <c r="S967" s="2">
        <v>2398</v>
      </c>
      <c r="T967" s="2">
        <v>163500</v>
      </c>
      <c r="U967" s="2">
        <v>455898</v>
      </c>
      <c r="V967" s="2">
        <v>215856.66</v>
      </c>
    </row>
    <row r="968" spans="1:22" ht="15" hidden="1">
      <c r="A968" s="3">
        <v>110205</v>
      </c>
      <c r="B968" s="3"/>
      <c r="C968" s="5" t="s">
        <v>45</v>
      </c>
      <c r="D968" s="6">
        <v>0</v>
      </c>
      <c r="E968" s="6"/>
      <c r="F968" s="6">
        <v>0</v>
      </c>
      <c r="G968" s="6" t="e">
        <f t="shared" si="45"/>
        <v>#DIV/0!</v>
      </c>
      <c r="H968" s="6" t="e">
        <f t="shared" si="46"/>
        <v>#DIV/0!</v>
      </c>
      <c r="I968" s="6">
        <v>163500</v>
      </c>
      <c r="J968" s="6">
        <v>455898</v>
      </c>
      <c r="K968" s="6">
        <v>215856.66</v>
      </c>
      <c r="L968" s="6">
        <f t="shared" si="44"/>
        <v>47.34757774765408</v>
      </c>
      <c r="Q968" s="2">
        <v>0</v>
      </c>
      <c r="R968" s="2">
        <v>213458.66</v>
      </c>
      <c r="S968" s="2">
        <v>2398</v>
      </c>
      <c r="T968" s="2">
        <v>163500</v>
      </c>
      <c r="U968" s="2">
        <v>455898</v>
      </c>
      <c r="V968" s="2">
        <v>215856.66</v>
      </c>
    </row>
    <row r="969" spans="1:22" ht="30" hidden="1">
      <c r="A969" s="3">
        <v>110205</v>
      </c>
      <c r="B969" s="3"/>
      <c r="C969" s="5" t="s">
        <v>47</v>
      </c>
      <c r="D969" s="6">
        <v>0</v>
      </c>
      <c r="E969" s="6"/>
      <c r="F969" s="6">
        <v>0</v>
      </c>
      <c r="G969" s="6" t="e">
        <f t="shared" si="45"/>
        <v>#DIV/0!</v>
      </c>
      <c r="H969" s="6" t="e">
        <f t="shared" si="46"/>
        <v>#DIV/0!</v>
      </c>
      <c r="I969" s="6">
        <v>163500</v>
      </c>
      <c r="J969" s="6">
        <v>155998</v>
      </c>
      <c r="K969" s="6">
        <v>10988</v>
      </c>
      <c r="L969" s="6">
        <f t="shared" si="44"/>
        <v>7.043680047180093</v>
      </c>
      <c r="Q969" s="2">
        <v>0</v>
      </c>
      <c r="R969" s="2">
        <v>8590</v>
      </c>
      <c r="S969" s="2">
        <v>2398</v>
      </c>
      <c r="T969" s="2">
        <v>163500</v>
      </c>
      <c r="U969" s="2">
        <v>155998</v>
      </c>
      <c r="V969" s="2">
        <v>10988</v>
      </c>
    </row>
    <row r="970" spans="1:22" ht="15" hidden="1">
      <c r="A970" s="3">
        <v>110205</v>
      </c>
      <c r="B970" s="3"/>
      <c r="C970" s="5" t="s">
        <v>67</v>
      </c>
      <c r="D970" s="6">
        <v>0</v>
      </c>
      <c r="E970" s="6"/>
      <c r="F970" s="6">
        <v>0</v>
      </c>
      <c r="G970" s="6" t="e">
        <f t="shared" si="45"/>
        <v>#DIV/0!</v>
      </c>
      <c r="H970" s="6" t="e">
        <f t="shared" si="46"/>
        <v>#DIV/0!</v>
      </c>
      <c r="I970" s="6">
        <v>0</v>
      </c>
      <c r="J970" s="6">
        <v>299900</v>
      </c>
      <c r="K970" s="6">
        <v>204868.66</v>
      </c>
      <c r="L970" s="6">
        <f t="shared" si="44"/>
        <v>68.31232410803601</v>
      </c>
      <c r="Q970" s="2">
        <v>0</v>
      </c>
      <c r="R970" s="2">
        <v>204868.66</v>
      </c>
      <c r="S970" s="2">
        <v>0</v>
      </c>
      <c r="T970" s="2">
        <v>0</v>
      </c>
      <c r="U970" s="2">
        <v>299900</v>
      </c>
      <c r="V970" s="2">
        <v>204868.66</v>
      </c>
    </row>
    <row r="971" spans="1:22" ht="15" hidden="1">
      <c r="A971" s="3">
        <v>110205</v>
      </c>
      <c r="B971" s="3"/>
      <c r="C971" s="5" t="s">
        <v>69</v>
      </c>
      <c r="D971" s="6">
        <v>0</v>
      </c>
      <c r="E971" s="6"/>
      <c r="F971" s="6">
        <v>0</v>
      </c>
      <c r="G971" s="6" t="e">
        <f t="shared" si="45"/>
        <v>#DIV/0!</v>
      </c>
      <c r="H971" s="6" t="e">
        <f t="shared" si="46"/>
        <v>#DIV/0!</v>
      </c>
      <c r="I971" s="6">
        <v>0</v>
      </c>
      <c r="J971" s="6">
        <v>299900</v>
      </c>
      <c r="K971" s="6">
        <v>204868.66</v>
      </c>
      <c r="L971" s="6">
        <f t="shared" si="44"/>
        <v>68.31232410803601</v>
      </c>
      <c r="Q971" s="2">
        <v>0</v>
      </c>
      <c r="R971" s="2">
        <v>204868.66</v>
      </c>
      <c r="S971" s="2">
        <v>0</v>
      </c>
      <c r="T971" s="2">
        <v>0</v>
      </c>
      <c r="U971" s="2">
        <v>299900</v>
      </c>
      <c r="V971" s="2">
        <v>204868.66</v>
      </c>
    </row>
    <row r="972" spans="1:22" ht="105" hidden="1">
      <c r="A972" s="3">
        <v>110206</v>
      </c>
      <c r="B972" s="3"/>
      <c r="C972" s="5" t="s">
        <v>82</v>
      </c>
      <c r="D972" s="6">
        <v>440290</v>
      </c>
      <c r="E972" s="6"/>
      <c r="F972" s="6">
        <v>0</v>
      </c>
      <c r="G972" s="6">
        <f t="shared" si="45"/>
        <v>0</v>
      </c>
      <c r="H972" s="6" t="e">
        <f t="shared" si="46"/>
        <v>#DIV/0!</v>
      </c>
      <c r="I972" s="6">
        <v>0</v>
      </c>
      <c r="J972" s="6">
        <v>0</v>
      </c>
      <c r="K972" s="6">
        <v>0</v>
      </c>
      <c r="L972" s="6" t="e">
        <f t="shared" si="44"/>
        <v>#DIV/0!</v>
      </c>
      <c r="Q972" s="2">
        <v>0</v>
      </c>
      <c r="R972" s="2">
        <v>0</v>
      </c>
      <c r="S972" s="2">
        <v>0</v>
      </c>
      <c r="T972" s="2">
        <v>440290</v>
      </c>
      <c r="U972" s="2">
        <v>440290</v>
      </c>
      <c r="V972" s="2">
        <v>0</v>
      </c>
    </row>
    <row r="973" spans="1:22" ht="15" hidden="1">
      <c r="A973" s="3">
        <v>110206</v>
      </c>
      <c r="B973" s="3"/>
      <c r="C973" s="5" t="s">
        <v>3</v>
      </c>
      <c r="D973" s="6">
        <v>440290</v>
      </c>
      <c r="E973" s="6"/>
      <c r="F973" s="6">
        <v>0</v>
      </c>
      <c r="G973" s="6">
        <f t="shared" si="45"/>
        <v>0</v>
      </c>
      <c r="H973" s="6" t="e">
        <f t="shared" si="46"/>
        <v>#DIV/0!</v>
      </c>
      <c r="I973" s="6">
        <v>0</v>
      </c>
      <c r="J973" s="6">
        <v>0</v>
      </c>
      <c r="K973" s="6">
        <v>0</v>
      </c>
      <c r="L973" s="6" t="e">
        <f t="shared" si="44"/>
        <v>#DIV/0!</v>
      </c>
      <c r="Q973" s="2">
        <v>0</v>
      </c>
      <c r="R973" s="2">
        <v>0</v>
      </c>
      <c r="S973" s="2">
        <v>0</v>
      </c>
      <c r="T973" s="2">
        <v>440290</v>
      </c>
      <c r="U973" s="2">
        <v>440290</v>
      </c>
      <c r="V973" s="2">
        <v>0</v>
      </c>
    </row>
    <row r="974" spans="1:22" ht="15" hidden="1">
      <c r="A974" s="3">
        <v>110206</v>
      </c>
      <c r="B974" s="3"/>
      <c r="C974" s="5" t="s">
        <v>61</v>
      </c>
      <c r="D974" s="6">
        <v>440290</v>
      </c>
      <c r="E974" s="6"/>
      <c r="F974" s="6">
        <v>0</v>
      </c>
      <c r="G974" s="6">
        <f t="shared" si="45"/>
        <v>0</v>
      </c>
      <c r="H974" s="6" t="e">
        <f t="shared" si="46"/>
        <v>#DIV/0!</v>
      </c>
      <c r="I974" s="6">
        <v>0</v>
      </c>
      <c r="J974" s="6">
        <v>0</v>
      </c>
      <c r="K974" s="6">
        <v>0</v>
      </c>
      <c r="L974" s="6" t="e">
        <f t="shared" si="44"/>
        <v>#DIV/0!</v>
      </c>
      <c r="Q974" s="2">
        <v>0</v>
      </c>
      <c r="R974" s="2">
        <v>0</v>
      </c>
      <c r="S974" s="2">
        <v>0</v>
      </c>
      <c r="T974" s="2">
        <v>440290</v>
      </c>
      <c r="U974" s="2">
        <v>440290</v>
      </c>
      <c r="V974" s="2">
        <v>0</v>
      </c>
    </row>
    <row r="975" spans="1:22" ht="15" hidden="1">
      <c r="A975" s="3">
        <v>110206</v>
      </c>
      <c r="B975" s="3"/>
      <c r="C975" s="5" t="s">
        <v>63</v>
      </c>
      <c r="D975" s="6">
        <v>440290</v>
      </c>
      <c r="E975" s="6"/>
      <c r="F975" s="6">
        <v>0</v>
      </c>
      <c r="G975" s="6">
        <f t="shared" si="45"/>
        <v>0</v>
      </c>
      <c r="H975" s="6" t="e">
        <f t="shared" si="46"/>
        <v>#DIV/0!</v>
      </c>
      <c r="I975" s="6">
        <v>0</v>
      </c>
      <c r="J975" s="6">
        <v>0</v>
      </c>
      <c r="K975" s="6">
        <v>0</v>
      </c>
      <c r="L975" s="6" t="e">
        <f t="shared" si="44"/>
        <v>#DIV/0!</v>
      </c>
      <c r="Q975" s="2">
        <v>0</v>
      </c>
      <c r="R975" s="2">
        <v>0</v>
      </c>
      <c r="S975" s="2">
        <v>0</v>
      </c>
      <c r="T975" s="2">
        <v>440290</v>
      </c>
      <c r="U975" s="2">
        <v>440290</v>
      </c>
      <c r="V975" s="2">
        <v>0</v>
      </c>
    </row>
    <row r="976" spans="1:22" ht="15" hidden="1">
      <c r="A976" s="3">
        <v>110206</v>
      </c>
      <c r="B976" s="3"/>
      <c r="C976" s="5" t="s">
        <v>65</v>
      </c>
      <c r="D976" s="6">
        <v>440290</v>
      </c>
      <c r="E976" s="6"/>
      <c r="F976" s="6">
        <v>0</v>
      </c>
      <c r="G976" s="6">
        <f t="shared" si="45"/>
        <v>0</v>
      </c>
      <c r="H976" s="6" t="e">
        <f t="shared" si="46"/>
        <v>#DIV/0!</v>
      </c>
      <c r="I976" s="6">
        <v>0</v>
      </c>
      <c r="J976" s="6">
        <v>0</v>
      </c>
      <c r="K976" s="6">
        <v>0</v>
      </c>
      <c r="L976" s="6" t="e">
        <f t="shared" si="44"/>
        <v>#DIV/0!</v>
      </c>
      <c r="Q976" s="2">
        <v>0</v>
      </c>
      <c r="R976" s="2">
        <v>0</v>
      </c>
      <c r="S976" s="2">
        <v>0</v>
      </c>
      <c r="T976" s="2">
        <v>440290</v>
      </c>
      <c r="U976" s="2">
        <v>440290</v>
      </c>
      <c r="V976" s="2">
        <v>0</v>
      </c>
    </row>
    <row r="977" spans="1:22" ht="15" hidden="1">
      <c r="A977" s="3">
        <v>110300</v>
      </c>
      <c r="B977" s="3"/>
      <c r="C977" s="5" t="s">
        <v>139</v>
      </c>
      <c r="D977" s="6">
        <v>336250</v>
      </c>
      <c r="E977" s="6"/>
      <c r="F977" s="6">
        <v>0</v>
      </c>
      <c r="G977" s="6">
        <f t="shared" si="45"/>
        <v>0</v>
      </c>
      <c r="H977" s="6" t="e">
        <f t="shared" si="46"/>
        <v>#DIV/0!</v>
      </c>
      <c r="I977" s="6">
        <v>0</v>
      </c>
      <c r="J977" s="6">
        <v>0</v>
      </c>
      <c r="K977" s="6">
        <v>0</v>
      </c>
      <c r="L977" s="6" t="e">
        <f t="shared" si="44"/>
        <v>#DIV/0!</v>
      </c>
      <c r="Q977" s="2">
        <v>0</v>
      </c>
      <c r="R977" s="2">
        <v>0</v>
      </c>
      <c r="S977" s="2">
        <v>0</v>
      </c>
      <c r="T977" s="2">
        <v>336250</v>
      </c>
      <c r="U977" s="2">
        <v>336250</v>
      </c>
      <c r="V977" s="2">
        <v>0</v>
      </c>
    </row>
    <row r="978" spans="1:22" ht="15" hidden="1">
      <c r="A978" s="3">
        <v>110300</v>
      </c>
      <c r="B978" s="3"/>
      <c r="C978" s="5" t="s">
        <v>3</v>
      </c>
      <c r="D978" s="6">
        <v>336250</v>
      </c>
      <c r="E978" s="6"/>
      <c r="F978" s="6">
        <v>0</v>
      </c>
      <c r="G978" s="6">
        <f t="shared" si="45"/>
        <v>0</v>
      </c>
      <c r="H978" s="6" t="e">
        <f t="shared" si="46"/>
        <v>#DIV/0!</v>
      </c>
      <c r="I978" s="6">
        <v>0</v>
      </c>
      <c r="J978" s="6">
        <v>0</v>
      </c>
      <c r="K978" s="6">
        <v>0</v>
      </c>
      <c r="L978" s="6" t="e">
        <f t="shared" si="44"/>
        <v>#DIV/0!</v>
      </c>
      <c r="Q978" s="2">
        <v>0</v>
      </c>
      <c r="R978" s="2">
        <v>0</v>
      </c>
      <c r="S978" s="2">
        <v>0</v>
      </c>
      <c r="T978" s="2">
        <v>336250</v>
      </c>
      <c r="U978" s="2">
        <v>336250</v>
      </c>
      <c r="V978" s="2">
        <v>0</v>
      </c>
    </row>
    <row r="979" spans="1:22" ht="15" hidden="1">
      <c r="A979" s="3">
        <v>110300</v>
      </c>
      <c r="B979" s="3"/>
      <c r="C979" s="5" t="s">
        <v>61</v>
      </c>
      <c r="D979" s="6">
        <v>336250</v>
      </c>
      <c r="E979" s="6"/>
      <c r="F979" s="6">
        <v>0</v>
      </c>
      <c r="G979" s="6">
        <f t="shared" si="45"/>
        <v>0</v>
      </c>
      <c r="H979" s="6" t="e">
        <f t="shared" si="46"/>
        <v>#DIV/0!</v>
      </c>
      <c r="I979" s="6">
        <v>0</v>
      </c>
      <c r="J979" s="6">
        <v>0</v>
      </c>
      <c r="K979" s="6">
        <v>0</v>
      </c>
      <c r="L979" s="6" t="e">
        <f t="shared" si="44"/>
        <v>#DIV/0!</v>
      </c>
      <c r="Q979" s="2">
        <v>0</v>
      </c>
      <c r="R979" s="2">
        <v>0</v>
      </c>
      <c r="S979" s="2">
        <v>0</v>
      </c>
      <c r="T979" s="2">
        <v>336250</v>
      </c>
      <c r="U979" s="2">
        <v>336250</v>
      </c>
      <c r="V979" s="2">
        <v>0</v>
      </c>
    </row>
    <row r="980" spans="1:22" ht="45" hidden="1">
      <c r="A980" s="3">
        <v>110300</v>
      </c>
      <c r="B980" s="3"/>
      <c r="C980" s="5" t="s">
        <v>97</v>
      </c>
      <c r="D980" s="6">
        <v>336250</v>
      </c>
      <c r="E980" s="6"/>
      <c r="F980" s="6">
        <v>0</v>
      </c>
      <c r="G980" s="6">
        <f t="shared" si="45"/>
        <v>0</v>
      </c>
      <c r="H980" s="6" t="e">
        <f t="shared" si="46"/>
        <v>#DIV/0!</v>
      </c>
      <c r="I980" s="6">
        <v>0</v>
      </c>
      <c r="J980" s="6">
        <v>0</v>
      </c>
      <c r="K980" s="6">
        <v>0</v>
      </c>
      <c r="L980" s="6" t="e">
        <f t="shared" si="44"/>
        <v>#DIV/0!</v>
      </c>
      <c r="Q980" s="2">
        <v>0</v>
      </c>
      <c r="R980" s="2">
        <v>0</v>
      </c>
      <c r="S980" s="2">
        <v>0</v>
      </c>
      <c r="T980" s="2">
        <v>336250</v>
      </c>
      <c r="U980" s="2">
        <v>336250</v>
      </c>
      <c r="V980" s="2">
        <v>0</v>
      </c>
    </row>
    <row r="981" spans="1:22" ht="15" hidden="1">
      <c r="A981" s="3">
        <v>110502</v>
      </c>
      <c r="B981" s="3"/>
      <c r="C981" s="5" t="s">
        <v>140</v>
      </c>
      <c r="D981" s="6">
        <v>1808711</v>
      </c>
      <c r="E981" s="6"/>
      <c r="F981" s="6">
        <v>235415.69</v>
      </c>
      <c r="G981" s="6">
        <f t="shared" si="45"/>
        <v>13.01566087672381</v>
      </c>
      <c r="H981" s="6" t="e">
        <f t="shared" si="46"/>
        <v>#DIV/0!</v>
      </c>
      <c r="I981" s="6">
        <v>200</v>
      </c>
      <c r="J981" s="6">
        <v>200</v>
      </c>
      <c r="K981" s="6">
        <v>0</v>
      </c>
      <c r="L981" s="6">
        <f t="shared" si="44"/>
        <v>0</v>
      </c>
      <c r="Q981" s="2">
        <v>0</v>
      </c>
      <c r="R981" s="2">
        <v>0</v>
      </c>
      <c r="S981" s="2">
        <v>0</v>
      </c>
      <c r="T981" s="2">
        <v>1808911</v>
      </c>
      <c r="U981" s="2">
        <v>1808911</v>
      </c>
      <c r="V981" s="2">
        <v>235415.69</v>
      </c>
    </row>
    <row r="982" spans="1:22" ht="15" hidden="1">
      <c r="A982" s="3">
        <v>110502</v>
      </c>
      <c r="B982" s="3"/>
      <c r="C982" s="5" t="s">
        <v>3</v>
      </c>
      <c r="D982" s="6">
        <v>1808711</v>
      </c>
      <c r="E982" s="6"/>
      <c r="F982" s="6">
        <v>235415.69</v>
      </c>
      <c r="G982" s="6">
        <f t="shared" si="45"/>
        <v>13.01566087672381</v>
      </c>
      <c r="H982" s="6" t="e">
        <f t="shared" si="46"/>
        <v>#DIV/0!</v>
      </c>
      <c r="I982" s="6">
        <v>200</v>
      </c>
      <c r="J982" s="6">
        <v>200</v>
      </c>
      <c r="K982" s="6">
        <v>0</v>
      </c>
      <c r="L982" s="6">
        <f t="shared" si="44"/>
        <v>0</v>
      </c>
      <c r="Q982" s="2">
        <v>0</v>
      </c>
      <c r="R982" s="2">
        <v>0</v>
      </c>
      <c r="S982" s="2">
        <v>0</v>
      </c>
      <c r="T982" s="2">
        <v>1808911</v>
      </c>
      <c r="U982" s="2">
        <v>1808911</v>
      </c>
      <c r="V982" s="2">
        <v>235415.69</v>
      </c>
    </row>
    <row r="983" spans="1:22" ht="15" hidden="1">
      <c r="A983" s="3">
        <v>110502</v>
      </c>
      <c r="B983" s="3"/>
      <c r="C983" s="5" t="s">
        <v>5</v>
      </c>
      <c r="D983" s="6">
        <v>1808711</v>
      </c>
      <c r="E983" s="6"/>
      <c r="F983" s="6">
        <v>235415.69</v>
      </c>
      <c r="G983" s="6">
        <f t="shared" si="45"/>
        <v>13.01566087672381</v>
      </c>
      <c r="H983" s="6" t="e">
        <f t="shared" si="46"/>
        <v>#DIV/0!</v>
      </c>
      <c r="I983" s="6">
        <v>200</v>
      </c>
      <c r="J983" s="6">
        <v>200</v>
      </c>
      <c r="K983" s="6">
        <v>0</v>
      </c>
      <c r="L983" s="6">
        <f t="shared" si="44"/>
        <v>0</v>
      </c>
      <c r="Q983" s="2">
        <v>0</v>
      </c>
      <c r="R983" s="2">
        <v>0</v>
      </c>
      <c r="S983" s="2">
        <v>0</v>
      </c>
      <c r="T983" s="2">
        <v>1808911</v>
      </c>
      <c r="U983" s="2">
        <v>1808911</v>
      </c>
      <c r="V983" s="2">
        <v>235415.69</v>
      </c>
    </row>
    <row r="984" spans="1:22" ht="30" hidden="1">
      <c r="A984" s="3">
        <v>110502</v>
      </c>
      <c r="B984" s="3"/>
      <c r="C984" s="5" t="s">
        <v>7</v>
      </c>
      <c r="D984" s="6">
        <v>586773</v>
      </c>
      <c r="E984" s="6"/>
      <c r="F984" s="6">
        <v>135100</v>
      </c>
      <c r="G984" s="6">
        <f t="shared" si="45"/>
        <v>23.02423594814349</v>
      </c>
      <c r="H984" s="6" t="e">
        <f t="shared" si="46"/>
        <v>#DIV/0!</v>
      </c>
      <c r="I984" s="6">
        <v>0</v>
      </c>
      <c r="J984" s="6">
        <v>0</v>
      </c>
      <c r="K984" s="6">
        <v>0</v>
      </c>
      <c r="L984" s="6" t="e">
        <f t="shared" si="44"/>
        <v>#DIV/0!</v>
      </c>
      <c r="Q984" s="2">
        <v>0</v>
      </c>
      <c r="R984" s="2">
        <v>0</v>
      </c>
      <c r="S984" s="2">
        <v>0</v>
      </c>
      <c r="T984" s="2">
        <v>586773</v>
      </c>
      <c r="U984" s="2">
        <v>586773</v>
      </c>
      <c r="V984" s="2">
        <v>135100</v>
      </c>
    </row>
    <row r="985" spans="1:22" ht="15" hidden="1">
      <c r="A985" s="3">
        <v>110502</v>
      </c>
      <c r="B985" s="3"/>
      <c r="C985" s="5" t="s">
        <v>9</v>
      </c>
      <c r="D985" s="6">
        <v>586773</v>
      </c>
      <c r="E985" s="6"/>
      <c r="F985" s="6">
        <v>135100</v>
      </c>
      <c r="G985" s="6">
        <f t="shared" si="45"/>
        <v>23.02423594814349</v>
      </c>
      <c r="H985" s="6" t="e">
        <f t="shared" si="46"/>
        <v>#DIV/0!</v>
      </c>
      <c r="I985" s="6">
        <v>0</v>
      </c>
      <c r="J985" s="6">
        <v>0</v>
      </c>
      <c r="K985" s="6">
        <v>0</v>
      </c>
      <c r="L985" s="6" t="e">
        <f t="shared" si="44"/>
        <v>#DIV/0!</v>
      </c>
      <c r="Q985" s="2">
        <v>0</v>
      </c>
      <c r="R985" s="2">
        <v>0</v>
      </c>
      <c r="S985" s="2">
        <v>0</v>
      </c>
      <c r="T985" s="2">
        <v>586773</v>
      </c>
      <c r="U985" s="2">
        <v>586773</v>
      </c>
      <c r="V985" s="2">
        <v>135100</v>
      </c>
    </row>
    <row r="986" spans="1:22" ht="15" hidden="1">
      <c r="A986" s="3">
        <v>110502</v>
      </c>
      <c r="B986" s="3"/>
      <c r="C986" s="5" t="s">
        <v>11</v>
      </c>
      <c r="D986" s="6">
        <v>212412</v>
      </c>
      <c r="E986" s="6"/>
      <c r="F986" s="6">
        <v>49580.52</v>
      </c>
      <c r="G986" s="6">
        <f t="shared" si="45"/>
        <v>23.34167561154737</v>
      </c>
      <c r="H986" s="6" t="e">
        <f t="shared" si="46"/>
        <v>#DIV/0!</v>
      </c>
      <c r="I986" s="6">
        <v>0</v>
      </c>
      <c r="J986" s="6">
        <v>0</v>
      </c>
      <c r="K986" s="6">
        <v>0</v>
      </c>
      <c r="L986" s="6" t="e">
        <f t="shared" si="44"/>
        <v>#DIV/0!</v>
      </c>
      <c r="Q986" s="2">
        <v>0</v>
      </c>
      <c r="R986" s="2">
        <v>0</v>
      </c>
      <c r="S986" s="2">
        <v>0</v>
      </c>
      <c r="T986" s="2">
        <v>212412</v>
      </c>
      <c r="U986" s="2">
        <v>212412</v>
      </c>
      <c r="V986" s="2">
        <v>49580.52</v>
      </c>
    </row>
    <row r="987" spans="1:22" ht="45" hidden="1">
      <c r="A987" s="3">
        <v>110502</v>
      </c>
      <c r="B987" s="3"/>
      <c r="C987" s="5" t="s">
        <v>13</v>
      </c>
      <c r="D987" s="6">
        <v>991600</v>
      </c>
      <c r="E987" s="6"/>
      <c r="F987" s="6">
        <v>42971.15</v>
      </c>
      <c r="G987" s="6">
        <f t="shared" si="45"/>
        <v>4.333516538926987</v>
      </c>
      <c r="H987" s="6" t="e">
        <f t="shared" si="46"/>
        <v>#DIV/0!</v>
      </c>
      <c r="I987" s="6">
        <v>200</v>
      </c>
      <c r="J987" s="6">
        <v>200</v>
      </c>
      <c r="K987" s="6">
        <v>0</v>
      </c>
      <c r="L987" s="6">
        <f t="shared" si="44"/>
        <v>0</v>
      </c>
      <c r="Q987" s="2">
        <v>0</v>
      </c>
      <c r="R987" s="2">
        <v>0</v>
      </c>
      <c r="S987" s="2">
        <v>0</v>
      </c>
      <c r="T987" s="2">
        <v>991800</v>
      </c>
      <c r="U987" s="2">
        <v>991800</v>
      </c>
      <c r="V987" s="2">
        <v>42971.15</v>
      </c>
    </row>
    <row r="988" spans="1:22" ht="30" hidden="1">
      <c r="A988" s="3">
        <v>110502</v>
      </c>
      <c r="B988" s="3"/>
      <c r="C988" s="5" t="s">
        <v>15</v>
      </c>
      <c r="D988" s="6">
        <v>67907</v>
      </c>
      <c r="E988" s="6"/>
      <c r="F988" s="6">
        <v>11697.05</v>
      </c>
      <c r="G988" s="6">
        <f t="shared" si="45"/>
        <v>17.225101977704803</v>
      </c>
      <c r="H988" s="6" t="e">
        <f t="shared" si="46"/>
        <v>#DIV/0!</v>
      </c>
      <c r="I988" s="6">
        <v>200</v>
      </c>
      <c r="J988" s="6">
        <v>200</v>
      </c>
      <c r="K988" s="6">
        <v>0</v>
      </c>
      <c r="L988" s="6">
        <f t="shared" si="44"/>
        <v>0</v>
      </c>
      <c r="Q988" s="2">
        <v>0</v>
      </c>
      <c r="R988" s="2">
        <v>0</v>
      </c>
      <c r="S988" s="2">
        <v>0</v>
      </c>
      <c r="T988" s="2">
        <v>68107</v>
      </c>
      <c r="U988" s="2">
        <v>68107</v>
      </c>
      <c r="V988" s="2">
        <v>11697.05</v>
      </c>
    </row>
    <row r="989" spans="1:22" ht="15" hidden="1">
      <c r="A989" s="3">
        <v>110502</v>
      </c>
      <c r="B989" s="3"/>
      <c r="C989" s="5" t="s">
        <v>53</v>
      </c>
      <c r="D989" s="6">
        <v>14990</v>
      </c>
      <c r="E989" s="6"/>
      <c r="F989" s="6">
        <v>0</v>
      </c>
      <c r="G989" s="6">
        <f t="shared" si="45"/>
        <v>0</v>
      </c>
      <c r="H989" s="6" t="e">
        <f t="shared" si="46"/>
        <v>#DIV/0!</v>
      </c>
      <c r="I989" s="6">
        <v>0</v>
      </c>
      <c r="J989" s="6">
        <v>0</v>
      </c>
      <c r="K989" s="6">
        <v>0</v>
      </c>
      <c r="L989" s="6" t="e">
        <f t="shared" si="44"/>
        <v>#DIV/0!</v>
      </c>
      <c r="Q989" s="2">
        <v>0</v>
      </c>
      <c r="R989" s="2">
        <v>0</v>
      </c>
      <c r="S989" s="2">
        <v>0</v>
      </c>
      <c r="T989" s="2">
        <v>14990</v>
      </c>
      <c r="U989" s="2">
        <v>14990</v>
      </c>
      <c r="V989" s="2">
        <v>0</v>
      </c>
    </row>
    <row r="990" spans="1:22" ht="30" hidden="1">
      <c r="A990" s="3">
        <v>110502</v>
      </c>
      <c r="B990" s="3"/>
      <c r="C990" s="5" t="s">
        <v>17</v>
      </c>
      <c r="D990" s="6">
        <v>136154</v>
      </c>
      <c r="E990" s="6"/>
      <c r="F990" s="6">
        <v>18000</v>
      </c>
      <c r="G990" s="6">
        <f t="shared" si="45"/>
        <v>13.220324044831589</v>
      </c>
      <c r="H990" s="6" t="e">
        <f t="shared" si="46"/>
        <v>#DIV/0!</v>
      </c>
      <c r="I990" s="6">
        <v>0</v>
      </c>
      <c r="J990" s="6">
        <v>0</v>
      </c>
      <c r="K990" s="6">
        <v>0</v>
      </c>
      <c r="L990" s="6" t="e">
        <f t="shared" si="44"/>
        <v>#DIV/0!</v>
      </c>
      <c r="Q990" s="2">
        <v>0</v>
      </c>
      <c r="R990" s="2">
        <v>0</v>
      </c>
      <c r="S990" s="2">
        <v>0</v>
      </c>
      <c r="T990" s="2">
        <v>136154</v>
      </c>
      <c r="U990" s="2">
        <v>136154</v>
      </c>
      <c r="V990" s="2">
        <v>18000</v>
      </c>
    </row>
    <row r="991" spans="1:22" ht="15" hidden="1">
      <c r="A991" s="3">
        <v>110502</v>
      </c>
      <c r="B991" s="3"/>
      <c r="C991" s="5" t="s">
        <v>19</v>
      </c>
      <c r="D991" s="6">
        <v>161848</v>
      </c>
      <c r="E991" s="6"/>
      <c r="F991" s="6">
        <v>0</v>
      </c>
      <c r="G991" s="6">
        <f t="shared" si="45"/>
        <v>0</v>
      </c>
      <c r="H991" s="6" t="e">
        <f t="shared" si="46"/>
        <v>#DIV/0!</v>
      </c>
      <c r="I991" s="6">
        <v>0</v>
      </c>
      <c r="J991" s="6">
        <v>0</v>
      </c>
      <c r="K991" s="6">
        <v>0</v>
      </c>
      <c r="L991" s="6" t="e">
        <f t="shared" si="44"/>
        <v>#DIV/0!</v>
      </c>
      <c r="Q991" s="2">
        <v>0</v>
      </c>
      <c r="R991" s="2">
        <v>0</v>
      </c>
      <c r="S991" s="2">
        <v>0</v>
      </c>
      <c r="T991" s="2">
        <v>161848</v>
      </c>
      <c r="U991" s="2">
        <v>161848</v>
      </c>
      <c r="V991" s="2">
        <v>0</v>
      </c>
    </row>
    <row r="992" spans="1:22" ht="45" hidden="1">
      <c r="A992" s="3">
        <v>110502</v>
      </c>
      <c r="B992" s="3"/>
      <c r="C992" s="5" t="s">
        <v>21</v>
      </c>
      <c r="D992" s="6">
        <v>7246</v>
      </c>
      <c r="E992" s="6"/>
      <c r="F992" s="6">
        <v>903.02</v>
      </c>
      <c r="G992" s="6">
        <f t="shared" si="45"/>
        <v>12.462324040850124</v>
      </c>
      <c r="H992" s="6" t="e">
        <f t="shared" si="46"/>
        <v>#DIV/0!</v>
      </c>
      <c r="I992" s="6">
        <v>0</v>
      </c>
      <c r="J992" s="6">
        <v>0</v>
      </c>
      <c r="K992" s="6">
        <v>0</v>
      </c>
      <c r="L992" s="6" t="e">
        <f t="shared" si="44"/>
        <v>#DIV/0!</v>
      </c>
      <c r="Q992" s="2">
        <v>0</v>
      </c>
      <c r="R992" s="2">
        <v>0</v>
      </c>
      <c r="S992" s="2">
        <v>0</v>
      </c>
      <c r="T992" s="2">
        <v>7246</v>
      </c>
      <c r="U992" s="2">
        <v>7246</v>
      </c>
      <c r="V992" s="2">
        <v>903.02</v>
      </c>
    </row>
    <row r="993" spans="1:22" ht="15" hidden="1">
      <c r="A993" s="3">
        <v>110502</v>
      </c>
      <c r="B993" s="3"/>
      <c r="C993" s="5" t="s">
        <v>23</v>
      </c>
      <c r="D993" s="6">
        <v>8984</v>
      </c>
      <c r="E993" s="6"/>
      <c r="F993" s="6">
        <v>2077.74</v>
      </c>
      <c r="G993" s="6">
        <f t="shared" si="45"/>
        <v>23.127114870881567</v>
      </c>
      <c r="H993" s="6" t="e">
        <f t="shared" si="46"/>
        <v>#DIV/0!</v>
      </c>
      <c r="I993" s="6">
        <v>0</v>
      </c>
      <c r="J993" s="6">
        <v>0</v>
      </c>
      <c r="K993" s="6">
        <v>0</v>
      </c>
      <c r="L993" s="6" t="e">
        <f t="shared" si="44"/>
        <v>#DIV/0!</v>
      </c>
      <c r="Q993" s="2">
        <v>0</v>
      </c>
      <c r="R993" s="2">
        <v>0</v>
      </c>
      <c r="S993" s="2">
        <v>0</v>
      </c>
      <c r="T993" s="2">
        <v>8984</v>
      </c>
      <c r="U993" s="2">
        <v>8984</v>
      </c>
      <c r="V993" s="2">
        <v>2077.74</v>
      </c>
    </row>
    <row r="994" spans="1:22" ht="15" hidden="1">
      <c r="A994" s="3">
        <v>110502</v>
      </c>
      <c r="B994" s="3"/>
      <c r="C994" s="5" t="s">
        <v>25</v>
      </c>
      <c r="D994" s="6">
        <v>594471</v>
      </c>
      <c r="E994" s="6"/>
      <c r="F994" s="6">
        <v>10293.34</v>
      </c>
      <c r="G994" s="6">
        <f t="shared" si="45"/>
        <v>1.7315125548596988</v>
      </c>
      <c r="H994" s="6" t="e">
        <f t="shared" si="46"/>
        <v>#DIV/0!</v>
      </c>
      <c r="I994" s="6">
        <v>0</v>
      </c>
      <c r="J994" s="6">
        <v>0</v>
      </c>
      <c r="K994" s="6">
        <v>0</v>
      </c>
      <c r="L994" s="6" t="e">
        <f t="shared" si="44"/>
        <v>#DIV/0!</v>
      </c>
      <c r="Q994" s="2">
        <v>0</v>
      </c>
      <c r="R994" s="2">
        <v>0</v>
      </c>
      <c r="S994" s="2">
        <v>0</v>
      </c>
      <c r="T994" s="2">
        <v>594471</v>
      </c>
      <c r="U994" s="2">
        <v>594471</v>
      </c>
      <c r="V994" s="2">
        <v>10293.34</v>
      </c>
    </row>
    <row r="995" spans="1:22" ht="30" hidden="1">
      <c r="A995" s="3">
        <v>110502</v>
      </c>
      <c r="B995" s="3"/>
      <c r="C995" s="5" t="s">
        <v>29</v>
      </c>
      <c r="D995" s="6">
        <v>17926</v>
      </c>
      <c r="E995" s="6"/>
      <c r="F995" s="6">
        <v>7764.02</v>
      </c>
      <c r="G995" s="6">
        <f t="shared" si="45"/>
        <v>43.31150284502957</v>
      </c>
      <c r="H995" s="6" t="e">
        <f t="shared" si="46"/>
        <v>#DIV/0!</v>
      </c>
      <c r="I995" s="6">
        <v>0</v>
      </c>
      <c r="J995" s="6">
        <v>0</v>
      </c>
      <c r="K995" s="6">
        <v>0</v>
      </c>
      <c r="L995" s="6" t="e">
        <f t="shared" si="44"/>
        <v>#DIV/0!</v>
      </c>
      <c r="Q995" s="2">
        <v>0</v>
      </c>
      <c r="R995" s="2">
        <v>0</v>
      </c>
      <c r="S995" s="2">
        <v>0</v>
      </c>
      <c r="T995" s="2">
        <v>17926</v>
      </c>
      <c r="U995" s="2">
        <v>17926</v>
      </c>
      <c r="V995" s="2">
        <v>7764.02</v>
      </c>
    </row>
    <row r="996" spans="1:22" ht="15" hidden="1">
      <c r="A996" s="3">
        <v>110502</v>
      </c>
      <c r="B996" s="3"/>
      <c r="C996" s="5" t="s">
        <v>31</v>
      </c>
      <c r="D996" s="6">
        <v>13410</v>
      </c>
      <c r="E996" s="6"/>
      <c r="F996" s="6">
        <v>7062.54</v>
      </c>
      <c r="G996" s="6">
        <f t="shared" si="45"/>
        <v>52.6662192393736</v>
      </c>
      <c r="H996" s="6" t="e">
        <f t="shared" si="46"/>
        <v>#DIV/0!</v>
      </c>
      <c r="I996" s="6">
        <v>0</v>
      </c>
      <c r="J996" s="6">
        <v>0</v>
      </c>
      <c r="K996" s="6">
        <v>0</v>
      </c>
      <c r="L996" s="6" t="e">
        <f t="shared" si="44"/>
        <v>#DIV/0!</v>
      </c>
      <c r="Q996" s="2">
        <v>0</v>
      </c>
      <c r="R996" s="2">
        <v>0</v>
      </c>
      <c r="S996" s="2">
        <v>0</v>
      </c>
      <c r="T996" s="2">
        <v>13410</v>
      </c>
      <c r="U996" s="2">
        <v>13410</v>
      </c>
      <c r="V996" s="2">
        <v>7062.54</v>
      </c>
    </row>
    <row r="997" spans="1:22" ht="30" hidden="1">
      <c r="A997" s="3">
        <v>110502</v>
      </c>
      <c r="B997" s="3"/>
      <c r="C997" s="5" t="s">
        <v>33</v>
      </c>
      <c r="D997" s="6">
        <v>1178</v>
      </c>
      <c r="E997" s="6"/>
      <c r="F997" s="6">
        <v>175.76</v>
      </c>
      <c r="G997" s="6">
        <f t="shared" si="45"/>
        <v>14.92020373514431</v>
      </c>
      <c r="H997" s="6" t="e">
        <f t="shared" si="46"/>
        <v>#DIV/0!</v>
      </c>
      <c r="I997" s="6">
        <v>0</v>
      </c>
      <c r="J997" s="6">
        <v>0</v>
      </c>
      <c r="K997" s="6">
        <v>0</v>
      </c>
      <c r="L997" s="6" t="e">
        <f t="shared" si="44"/>
        <v>#DIV/0!</v>
      </c>
      <c r="Q997" s="2">
        <v>0</v>
      </c>
      <c r="R997" s="2">
        <v>0</v>
      </c>
      <c r="S997" s="2">
        <v>0</v>
      </c>
      <c r="T997" s="2">
        <v>1178</v>
      </c>
      <c r="U997" s="2">
        <v>1178</v>
      </c>
      <c r="V997" s="2">
        <v>175.76</v>
      </c>
    </row>
    <row r="998" spans="1:22" ht="15" hidden="1">
      <c r="A998" s="3">
        <v>110502</v>
      </c>
      <c r="B998" s="3"/>
      <c r="C998" s="5" t="s">
        <v>35</v>
      </c>
      <c r="D998" s="6">
        <v>785</v>
      </c>
      <c r="E998" s="6"/>
      <c r="F998" s="6">
        <v>0</v>
      </c>
      <c r="G998" s="6">
        <f t="shared" si="45"/>
        <v>0</v>
      </c>
      <c r="H998" s="6" t="e">
        <f t="shared" si="46"/>
        <v>#DIV/0!</v>
      </c>
      <c r="I998" s="6">
        <v>0</v>
      </c>
      <c r="J998" s="6">
        <v>0</v>
      </c>
      <c r="K998" s="6">
        <v>0</v>
      </c>
      <c r="L998" s="6" t="e">
        <f t="shared" si="44"/>
        <v>#DIV/0!</v>
      </c>
      <c r="Q998" s="2">
        <v>0</v>
      </c>
      <c r="R998" s="2">
        <v>0</v>
      </c>
      <c r="S998" s="2">
        <v>0</v>
      </c>
      <c r="T998" s="2">
        <v>785</v>
      </c>
      <c r="U998" s="2">
        <v>785</v>
      </c>
      <c r="V998" s="2">
        <v>0</v>
      </c>
    </row>
    <row r="999" spans="1:22" ht="15" hidden="1">
      <c r="A999" s="3">
        <v>110502</v>
      </c>
      <c r="B999" s="3"/>
      <c r="C999" s="5" t="s">
        <v>37</v>
      </c>
      <c r="D999" s="6">
        <v>2553</v>
      </c>
      <c r="E999" s="6"/>
      <c r="F999" s="6">
        <v>525.72</v>
      </c>
      <c r="G999" s="6">
        <f t="shared" si="45"/>
        <v>20.592244418331376</v>
      </c>
      <c r="H999" s="6" t="e">
        <f t="shared" si="46"/>
        <v>#DIV/0!</v>
      </c>
      <c r="I999" s="6">
        <v>0</v>
      </c>
      <c r="J999" s="6">
        <v>0</v>
      </c>
      <c r="K999" s="6">
        <v>0</v>
      </c>
      <c r="L999" s="6" t="e">
        <f t="shared" si="44"/>
        <v>#DIV/0!</v>
      </c>
      <c r="Q999" s="2">
        <v>0</v>
      </c>
      <c r="R999" s="2">
        <v>0</v>
      </c>
      <c r="S999" s="2">
        <v>0</v>
      </c>
      <c r="T999" s="2">
        <v>2553</v>
      </c>
      <c r="U999" s="2">
        <v>2553</v>
      </c>
      <c r="V999" s="2">
        <v>525.72</v>
      </c>
    </row>
    <row r="1000" spans="1:22" ht="15">
      <c r="A1000" s="3">
        <v>120000</v>
      </c>
      <c r="B1000" s="3"/>
      <c r="C1000" s="5" t="s">
        <v>141</v>
      </c>
      <c r="D1000" s="6">
        <v>500000</v>
      </c>
      <c r="E1000" s="6">
        <f>E1004</f>
        <v>125000</v>
      </c>
      <c r="F1000" s="6">
        <v>95015.68</v>
      </c>
      <c r="G1000" s="6">
        <f t="shared" si="45"/>
        <v>19.003135999999998</v>
      </c>
      <c r="H1000" s="6">
        <f t="shared" si="46"/>
        <v>76.01254399999999</v>
      </c>
      <c r="I1000" s="6"/>
      <c r="J1000" s="6"/>
      <c r="K1000" s="6"/>
      <c r="L1000" s="6"/>
      <c r="Q1000" s="2">
        <v>0</v>
      </c>
      <c r="R1000" s="2">
        <v>0</v>
      </c>
      <c r="S1000" s="2">
        <v>0</v>
      </c>
      <c r="T1000" s="2">
        <v>500000</v>
      </c>
      <c r="U1000" s="2">
        <v>500000</v>
      </c>
      <c r="V1000" s="2">
        <v>95015.68</v>
      </c>
    </row>
    <row r="1001" spans="1:22" ht="15" hidden="1">
      <c r="A1001" s="3">
        <v>120000</v>
      </c>
      <c r="B1001" s="3"/>
      <c r="C1001" s="5" t="s">
        <v>3</v>
      </c>
      <c r="D1001" s="6">
        <v>500000</v>
      </c>
      <c r="E1001" s="6"/>
      <c r="F1001" s="6">
        <v>95015.68</v>
      </c>
      <c r="G1001" s="6">
        <f t="shared" si="45"/>
        <v>19.003135999999998</v>
      </c>
      <c r="H1001" s="6" t="e">
        <f t="shared" si="46"/>
        <v>#DIV/0!</v>
      </c>
      <c r="I1001" s="6"/>
      <c r="J1001" s="6"/>
      <c r="K1001" s="6"/>
      <c r="L1001" s="6"/>
      <c r="Q1001" s="2">
        <v>0</v>
      </c>
      <c r="R1001" s="2">
        <v>0</v>
      </c>
      <c r="S1001" s="2">
        <v>0</v>
      </c>
      <c r="T1001" s="2">
        <v>500000</v>
      </c>
      <c r="U1001" s="2">
        <v>500000</v>
      </c>
      <c r="V1001" s="2">
        <v>95015.68</v>
      </c>
    </row>
    <row r="1002" spans="1:22" ht="15" hidden="1">
      <c r="A1002" s="3">
        <v>120000</v>
      </c>
      <c r="B1002" s="3"/>
      <c r="C1002" s="5" t="s">
        <v>61</v>
      </c>
      <c r="D1002" s="6">
        <v>500000</v>
      </c>
      <c r="E1002" s="6"/>
      <c r="F1002" s="6">
        <v>95015.68</v>
      </c>
      <c r="G1002" s="6">
        <f t="shared" si="45"/>
        <v>19.003135999999998</v>
      </c>
      <c r="H1002" s="6" t="e">
        <f t="shared" si="46"/>
        <v>#DIV/0!</v>
      </c>
      <c r="I1002" s="6"/>
      <c r="J1002" s="6"/>
      <c r="K1002" s="6"/>
      <c r="L1002" s="6"/>
      <c r="Q1002" s="2">
        <v>0</v>
      </c>
      <c r="R1002" s="2">
        <v>0</v>
      </c>
      <c r="S1002" s="2">
        <v>0</v>
      </c>
      <c r="T1002" s="2">
        <v>500000</v>
      </c>
      <c r="U1002" s="2">
        <v>500000</v>
      </c>
      <c r="V1002" s="2">
        <v>95015.68</v>
      </c>
    </row>
    <row r="1003" spans="1:22" ht="45" hidden="1">
      <c r="A1003" s="3">
        <v>120000</v>
      </c>
      <c r="B1003" s="3"/>
      <c r="C1003" s="5" t="s">
        <v>97</v>
      </c>
      <c r="D1003" s="6">
        <v>500000</v>
      </c>
      <c r="E1003" s="6"/>
      <c r="F1003" s="6">
        <v>95015.68</v>
      </c>
      <c r="G1003" s="6">
        <f t="shared" si="45"/>
        <v>19.003135999999998</v>
      </c>
      <c r="H1003" s="6" t="e">
        <f t="shared" si="46"/>
        <v>#DIV/0!</v>
      </c>
      <c r="I1003" s="6"/>
      <c r="J1003" s="6"/>
      <c r="K1003" s="6"/>
      <c r="L1003" s="6"/>
      <c r="Q1003" s="2">
        <v>0</v>
      </c>
      <c r="R1003" s="2">
        <v>0</v>
      </c>
      <c r="S1003" s="2">
        <v>0</v>
      </c>
      <c r="T1003" s="2">
        <v>500000</v>
      </c>
      <c r="U1003" s="2">
        <v>500000</v>
      </c>
      <c r="V1003" s="2">
        <v>95015.68</v>
      </c>
    </row>
    <row r="1004" spans="1:22" ht="15">
      <c r="A1004" s="3">
        <v>120201</v>
      </c>
      <c r="B1004" s="3"/>
      <c r="C1004" s="5" t="s">
        <v>142</v>
      </c>
      <c r="D1004" s="6">
        <v>500000</v>
      </c>
      <c r="E1004" s="6">
        <v>125000</v>
      </c>
      <c r="F1004" s="6">
        <v>95015.68</v>
      </c>
      <c r="G1004" s="6">
        <f t="shared" si="45"/>
        <v>19.003135999999998</v>
      </c>
      <c r="H1004" s="6">
        <f t="shared" si="46"/>
        <v>76.01254399999999</v>
      </c>
      <c r="I1004" s="6"/>
      <c r="J1004" s="6"/>
      <c r="K1004" s="6"/>
      <c r="L1004" s="6"/>
      <c r="Q1004" s="2">
        <v>0</v>
      </c>
      <c r="R1004" s="2">
        <v>0</v>
      </c>
      <c r="S1004" s="2">
        <v>0</v>
      </c>
      <c r="T1004" s="2">
        <v>500000</v>
      </c>
      <c r="U1004" s="2">
        <v>500000</v>
      </c>
      <c r="V1004" s="2">
        <v>95015.68</v>
      </c>
    </row>
    <row r="1005" spans="1:22" ht="15" hidden="1">
      <c r="A1005" s="3">
        <v>120201</v>
      </c>
      <c r="B1005" s="3"/>
      <c r="C1005" s="5" t="s">
        <v>3</v>
      </c>
      <c r="D1005" s="6">
        <v>500000</v>
      </c>
      <c r="E1005" s="6"/>
      <c r="F1005" s="6">
        <v>95015.68</v>
      </c>
      <c r="G1005" s="6">
        <f t="shared" si="45"/>
        <v>19.003135999999998</v>
      </c>
      <c r="H1005" s="6" t="e">
        <f t="shared" si="46"/>
        <v>#DIV/0!</v>
      </c>
      <c r="I1005" s="6">
        <v>0</v>
      </c>
      <c r="J1005" s="6">
        <v>0</v>
      </c>
      <c r="K1005" s="6">
        <v>0</v>
      </c>
      <c r="L1005" s="6" t="e">
        <f t="shared" si="44"/>
        <v>#DIV/0!</v>
      </c>
      <c r="Q1005" s="2">
        <v>0</v>
      </c>
      <c r="R1005" s="2">
        <v>0</v>
      </c>
      <c r="S1005" s="2">
        <v>0</v>
      </c>
      <c r="T1005" s="2">
        <v>500000</v>
      </c>
      <c r="U1005" s="2">
        <v>500000</v>
      </c>
      <c r="V1005" s="2">
        <v>95015.68</v>
      </c>
    </row>
    <row r="1006" spans="1:22" ht="15" hidden="1">
      <c r="A1006" s="3">
        <v>120201</v>
      </c>
      <c r="B1006" s="3"/>
      <c r="C1006" s="5" t="s">
        <v>61</v>
      </c>
      <c r="D1006" s="6">
        <v>500000</v>
      </c>
      <c r="E1006" s="6"/>
      <c r="F1006" s="6">
        <v>95015.68</v>
      </c>
      <c r="G1006" s="6">
        <f t="shared" si="45"/>
        <v>19.003135999999998</v>
      </c>
      <c r="H1006" s="6" t="e">
        <f t="shared" si="46"/>
        <v>#DIV/0!</v>
      </c>
      <c r="I1006" s="6">
        <v>0</v>
      </c>
      <c r="J1006" s="6">
        <v>0</v>
      </c>
      <c r="K1006" s="6">
        <v>0</v>
      </c>
      <c r="L1006" s="6" t="e">
        <f t="shared" si="44"/>
        <v>#DIV/0!</v>
      </c>
      <c r="Q1006" s="2">
        <v>0</v>
      </c>
      <c r="R1006" s="2">
        <v>0</v>
      </c>
      <c r="S1006" s="2">
        <v>0</v>
      </c>
      <c r="T1006" s="2">
        <v>500000</v>
      </c>
      <c r="U1006" s="2">
        <v>500000</v>
      </c>
      <c r="V1006" s="2">
        <v>95015.68</v>
      </c>
    </row>
    <row r="1007" spans="1:22" ht="45" hidden="1">
      <c r="A1007" s="3">
        <v>120201</v>
      </c>
      <c r="B1007" s="3"/>
      <c r="C1007" s="5" t="s">
        <v>97</v>
      </c>
      <c r="D1007" s="6">
        <v>500000</v>
      </c>
      <c r="E1007" s="6"/>
      <c r="F1007" s="6">
        <v>95015.68</v>
      </c>
      <c r="G1007" s="6">
        <f t="shared" si="45"/>
        <v>19.003135999999998</v>
      </c>
      <c r="H1007" s="6" t="e">
        <f t="shared" si="46"/>
        <v>#DIV/0!</v>
      </c>
      <c r="I1007" s="6">
        <v>0</v>
      </c>
      <c r="J1007" s="6">
        <v>0</v>
      </c>
      <c r="K1007" s="6">
        <v>0</v>
      </c>
      <c r="L1007" s="6" t="e">
        <f t="shared" si="44"/>
        <v>#DIV/0!</v>
      </c>
      <c r="Q1007" s="2">
        <v>0</v>
      </c>
      <c r="R1007" s="2">
        <v>0</v>
      </c>
      <c r="S1007" s="2">
        <v>0</v>
      </c>
      <c r="T1007" s="2">
        <v>500000</v>
      </c>
      <c r="U1007" s="2">
        <v>500000</v>
      </c>
      <c r="V1007" s="2">
        <v>95015.68</v>
      </c>
    </row>
    <row r="1008" spans="1:22" ht="15">
      <c r="A1008" s="3">
        <v>130000</v>
      </c>
      <c r="B1008" s="3"/>
      <c r="C1008" s="5" t="s">
        <v>143</v>
      </c>
      <c r="D1008" s="6">
        <v>14530700</v>
      </c>
      <c r="E1008" s="6">
        <v>4012617</v>
      </c>
      <c r="F1008" s="6">
        <v>3742968.75</v>
      </c>
      <c r="G1008" s="6">
        <f t="shared" si="45"/>
        <v>25.75903948192448</v>
      </c>
      <c r="H1008" s="6">
        <f t="shared" si="46"/>
        <v>93.27999034046857</v>
      </c>
      <c r="I1008" s="6">
        <v>862066</v>
      </c>
      <c r="J1008" s="6">
        <v>1018137.54</v>
      </c>
      <c r="K1008" s="6">
        <v>413871.28</v>
      </c>
      <c r="L1008" s="6">
        <f t="shared" si="44"/>
        <v>40.64983990276991</v>
      </c>
      <c r="Q1008" s="2">
        <v>0</v>
      </c>
      <c r="R1008" s="2">
        <v>412170.13</v>
      </c>
      <c r="S1008" s="2">
        <v>1701.15</v>
      </c>
      <c r="T1008" s="2">
        <v>15392766</v>
      </c>
      <c r="U1008" s="2">
        <v>15548837.54</v>
      </c>
      <c r="V1008" s="2">
        <v>4156840.03</v>
      </c>
    </row>
    <row r="1009" spans="1:22" ht="15" hidden="1">
      <c r="A1009" s="3">
        <v>130000</v>
      </c>
      <c r="B1009" s="3"/>
      <c r="C1009" s="5" t="s">
        <v>3</v>
      </c>
      <c r="D1009" s="6">
        <v>14530700</v>
      </c>
      <c r="E1009" s="6"/>
      <c r="F1009" s="6">
        <v>3742968.75</v>
      </c>
      <c r="G1009" s="6">
        <f t="shared" si="45"/>
        <v>25.75903948192448</v>
      </c>
      <c r="H1009" s="6" t="e">
        <f t="shared" si="46"/>
        <v>#DIV/0!</v>
      </c>
      <c r="I1009" s="6">
        <v>682566</v>
      </c>
      <c r="J1009" s="6">
        <v>744738.79</v>
      </c>
      <c r="K1009" s="6">
        <v>194873.68</v>
      </c>
      <c r="L1009" s="6">
        <f t="shared" si="44"/>
        <v>26.166715446633305</v>
      </c>
      <c r="Q1009" s="2">
        <v>0</v>
      </c>
      <c r="R1009" s="2">
        <v>194873.68</v>
      </c>
      <c r="S1009" s="2">
        <v>0</v>
      </c>
      <c r="T1009" s="2">
        <v>15213266</v>
      </c>
      <c r="U1009" s="2">
        <v>15275438.79</v>
      </c>
      <c r="V1009" s="2">
        <v>3937842.43</v>
      </c>
    </row>
    <row r="1010" spans="1:22" ht="15" hidden="1">
      <c r="A1010" s="3">
        <v>130000</v>
      </c>
      <c r="B1010" s="3"/>
      <c r="C1010" s="5" t="s">
        <v>5</v>
      </c>
      <c r="D1010" s="6">
        <v>12795620</v>
      </c>
      <c r="E1010" s="6"/>
      <c r="F1010" s="6">
        <v>3190426.78</v>
      </c>
      <c r="G1010" s="6">
        <f t="shared" si="45"/>
        <v>24.933741233328277</v>
      </c>
      <c r="H1010" s="6" t="e">
        <f t="shared" si="46"/>
        <v>#DIV/0!</v>
      </c>
      <c r="I1010" s="6">
        <v>682566</v>
      </c>
      <c r="J1010" s="6">
        <v>744738.79</v>
      </c>
      <c r="K1010" s="6">
        <v>194873.68</v>
      </c>
      <c r="L1010" s="6">
        <f t="shared" si="44"/>
        <v>26.166715446633305</v>
      </c>
      <c r="Q1010" s="2">
        <v>0</v>
      </c>
      <c r="R1010" s="2">
        <v>194873.68</v>
      </c>
      <c r="S1010" s="2">
        <v>0</v>
      </c>
      <c r="T1010" s="2">
        <v>13478186</v>
      </c>
      <c r="U1010" s="2">
        <v>13540358.79</v>
      </c>
      <c r="V1010" s="2">
        <v>3385300.46</v>
      </c>
    </row>
    <row r="1011" spans="1:22" ht="30" hidden="1">
      <c r="A1011" s="3">
        <v>130000</v>
      </c>
      <c r="B1011" s="3"/>
      <c r="C1011" s="5" t="s">
        <v>7</v>
      </c>
      <c r="D1011" s="6">
        <v>8391800</v>
      </c>
      <c r="E1011" s="6"/>
      <c r="F1011" s="6">
        <v>1954418.38</v>
      </c>
      <c r="G1011" s="6">
        <f t="shared" si="45"/>
        <v>23.289620581996708</v>
      </c>
      <c r="H1011" s="6" t="e">
        <f t="shared" si="46"/>
        <v>#DIV/0!</v>
      </c>
      <c r="I1011" s="6">
        <v>166705</v>
      </c>
      <c r="J1011" s="6">
        <v>166705</v>
      </c>
      <c r="K1011" s="6">
        <v>84799.74</v>
      </c>
      <c r="L1011" s="6">
        <f t="shared" si="44"/>
        <v>50.868144326804845</v>
      </c>
      <c r="Q1011" s="2">
        <v>0</v>
      </c>
      <c r="R1011" s="2">
        <v>84799.74</v>
      </c>
      <c r="S1011" s="2">
        <v>0</v>
      </c>
      <c r="T1011" s="2">
        <v>8558505</v>
      </c>
      <c r="U1011" s="2">
        <v>8558505</v>
      </c>
      <c r="V1011" s="2">
        <v>2039218.12</v>
      </c>
    </row>
    <row r="1012" spans="1:22" ht="15" hidden="1">
      <c r="A1012" s="3">
        <v>130000</v>
      </c>
      <c r="B1012" s="3"/>
      <c r="C1012" s="5" t="s">
        <v>9</v>
      </c>
      <c r="D1012" s="6">
        <v>8391800</v>
      </c>
      <c r="E1012" s="6"/>
      <c r="F1012" s="6">
        <v>1954418.38</v>
      </c>
      <c r="G1012" s="6">
        <f t="shared" si="45"/>
        <v>23.289620581996708</v>
      </c>
      <c r="H1012" s="6" t="e">
        <f t="shared" si="46"/>
        <v>#DIV/0!</v>
      </c>
      <c r="I1012" s="6">
        <v>166705</v>
      </c>
      <c r="J1012" s="6">
        <v>166705</v>
      </c>
      <c r="K1012" s="6">
        <v>84799.74</v>
      </c>
      <c r="L1012" s="6">
        <f t="shared" si="44"/>
        <v>50.868144326804845</v>
      </c>
      <c r="Q1012" s="2">
        <v>0</v>
      </c>
      <c r="R1012" s="2">
        <v>84799.74</v>
      </c>
      <c r="S1012" s="2">
        <v>0</v>
      </c>
      <c r="T1012" s="2">
        <v>8558505</v>
      </c>
      <c r="U1012" s="2">
        <v>8558505</v>
      </c>
      <c r="V1012" s="2">
        <v>2039218.12</v>
      </c>
    </row>
    <row r="1013" spans="1:22" ht="15" hidden="1">
      <c r="A1013" s="3">
        <v>130000</v>
      </c>
      <c r="B1013" s="3"/>
      <c r="C1013" s="5" t="s">
        <v>11</v>
      </c>
      <c r="D1013" s="6">
        <v>3007438</v>
      </c>
      <c r="E1013" s="6"/>
      <c r="F1013" s="6">
        <v>700125.48</v>
      </c>
      <c r="G1013" s="6">
        <f t="shared" si="45"/>
        <v>23.279797621763105</v>
      </c>
      <c r="H1013" s="6" t="e">
        <f t="shared" si="46"/>
        <v>#DIV/0!</v>
      </c>
      <c r="I1013" s="6">
        <v>60348</v>
      </c>
      <c r="J1013" s="6">
        <v>60348</v>
      </c>
      <c r="K1013" s="6">
        <v>30176.64</v>
      </c>
      <c r="L1013" s="6">
        <f t="shared" si="44"/>
        <v>50.00437462716246</v>
      </c>
      <c r="Q1013" s="2">
        <v>0</v>
      </c>
      <c r="R1013" s="2">
        <v>30176.64</v>
      </c>
      <c r="S1013" s="2">
        <v>0</v>
      </c>
      <c r="T1013" s="2">
        <v>3067786</v>
      </c>
      <c r="U1013" s="2">
        <v>3067786</v>
      </c>
      <c r="V1013" s="2">
        <v>730302.12</v>
      </c>
    </row>
    <row r="1014" spans="1:22" ht="45" hidden="1">
      <c r="A1014" s="3">
        <v>130000</v>
      </c>
      <c r="B1014" s="3"/>
      <c r="C1014" s="5" t="s">
        <v>13</v>
      </c>
      <c r="D1014" s="6">
        <v>143472</v>
      </c>
      <c r="E1014" s="6"/>
      <c r="F1014" s="6">
        <v>7918.49</v>
      </c>
      <c r="G1014" s="6">
        <f t="shared" si="45"/>
        <v>5.519188413070146</v>
      </c>
      <c r="H1014" s="6" t="e">
        <f t="shared" si="46"/>
        <v>#DIV/0!</v>
      </c>
      <c r="I1014" s="6">
        <v>297807</v>
      </c>
      <c r="J1014" s="6">
        <v>349767</v>
      </c>
      <c r="K1014" s="6">
        <v>58786.01</v>
      </c>
      <c r="L1014" s="6">
        <f t="shared" si="44"/>
        <v>16.80719164472349</v>
      </c>
      <c r="Q1014" s="2">
        <v>0</v>
      </c>
      <c r="R1014" s="2">
        <v>58786.01</v>
      </c>
      <c r="S1014" s="2">
        <v>0</v>
      </c>
      <c r="T1014" s="2">
        <v>441279</v>
      </c>
      <c r="U1014" s="2">
        <v>493239</v>
      </c>
      <c r="V1014" s="2">
        <v>66704.5</v>
      </c>
    </row>
    <row r="1015" spans="1:22" ht="30" hidden="1">
      <c r="A1015" s="3">
        <v>130000</v>
      </c>
      <c r="B1015" s="3"/>
      <c r="C1015" s="5" t="s">
        <v>15</v>
      </c>
      <c r="D1015" s="6">
        <v>67940</v>
      </c>
      <c r="E1015" s="6"/>
      <c r="F1015" s="6">
        <v>0</v>
      </c>
      <c r="G1015" s="6">
        <f t="shared" si="45"/>
        <v>0</v>
      </c>
      <c r="H1015" s="6" t="e">
        <f t="shared" si="46"/>
        <v>#DIV/0!</v>
      </c>
      <c r="I1015" s="6">
        <v>99966</v>
      </c>
      <c r="J1015" s="6">
        <v>99425</v>
      </c>
      <c r="K1015" s="6">
        <v>15805.43</v>
      </c>
      <c r="L1015" s="6">
        <f t="shared" si="44"/>
        <v>15.896836811667086</v>
      </c>
      <c r="Q1015" s="2">
        <v>0</v>
      </c>
      <c r="R1015" s="2">
        <v>15805.43</v>
      </c>
      <c r="S1015" s="2">
        <v>0</v>
      </c>
      <c r="T1015" s="2">
        <v>167906</v>
      </c>
      <c r="U1015" s="2">
        <v>167365</v>
      </c>
      <c r="V1015" s="2">
        <v>15805.43</v>
      </c>
    </row>
    <row r="1016" spans="1:22" ht="30" hidden="1">
      <c r="A1016" s="3">
        <v>130000</v>
      </c>
      <c r="B1016" s="3"/>
      <c r="C1016" s="5" t="s">
        <v>51</v>
      </c>
      <c r="D1016" s="6">
        <v>0</v>
      </c>
      <c r="E1016" s="6"/>
      <c r="F1016" s="6">
        <v>0</v>
      </c>
      <c r="G1016" s="6" t="e">
        <f t="shared" si="45"/>
        <v>#DIV/0!</v>
      </c>
      <c r="H1016" s="6" t="e">
        <f t="shared" si="46"/>
        <v>#DIV/0!</v>
      </c>
      <c r="I1016" s="6">
        <v>700</v>
      </c>
      <c r="J1016" s="6">
        <v>700</v>
      </c>
      <c r="K1016" s="6">
        <v>0</v>
      </c>
      <c r="L1016" s="6">
        <f t="shared" si="44"/>
        <v>0</v>
      </c>
      <c r="Q1016" s="2">
        <v>0</v>
      </c>
      <c r="R1016" s="2">
        <v>0</v>
      </c>
      <c r="S1016" s="2">
        <v>0</v>
      </c>
      <c r="T1016" s="2">
        <v>700</v>
      </c>
      <c r="U1016" s="2">
        <v>700</v>
      </c>
      <c r="V1016" s="2">
        <v>0</v>
      </c>
    </row>
    <row r="1017" spans="1:22" ht="15" hidden="1">
      <c r="A1017" s="3">
        <v>130000</v>
      </c>
      <c r="B1017" s="3"/>
      <c r="C1017" s="5" t="s">
        <v>55</v>
      </c>
      <c r="D1017" s="6">
        <v>0</v>
      </c>
      <c r="E1017" s="6"/>
      <c r="F1017" s="6">
        <v>0</v>
      </c>
      <c r="G1017" s="6" t="e">
        <f t="shared" si="45"/>
        <v>#DIV/0!</v>
      </c>
      <c r="H1017" s="6" t="e">
        <f t="shared" si="46"/>
        <v>#DIV/0!</v>
      </c>
      <c r="I1017" s="6">
        <v>300</v>
      </c>
      <c r="J1017" s="6">
        <v>300</v>
      </c>
      <c r="K1017" s="6">
        <v>186.4</v>
      </c>
      <c r="L1017" s="6">
        <f t="shared" si="44"/>
        <v>62.13333333333334</v>
      </c>
      <c r="Q1017" s="2">
        <v>0</v>
      </c>
      <c r="R1017" s="2">
        <v>186.4</v>
      </c>
      <c r="S1017" s="2">
        <v>0</v>
      </c>
      <c r="T1017" s="2">
        <v>300</v>
      </c>
      <c r="U1017" s="2">
        <v>300</v>
      </c>
      <c r="V1017" s="2">
        <v>186.4</v>
      </c>
    </row>
    <row r="1018" spans="1:22" ht="30" hidden="1">
      <c r="A1018" s="3">
        <v>130000</v>
      </c>
      <c r="B1018" s="3"/>
      <c r="C1018" s="5" t="s">
        <v>17</v>
      </c>
      <c r="D1018" s="6">
        <v>1400</v>
      </c>
      <c r="E1018" s="6"/>
      <c r="F1018" s="6">
        <v>0</v>
      </c>
      <c r="G1018" s="6">
        <f t="shared" si="45"/>
        <v>0</v>
      </c>
      <c r="H1018" s="6" t="e">
        <f t="shared" si="46"/>
        <v>#DIV/0!</v>
      </c>
      <c r="I1018" s="6">
        <v>37580</v>
      </c>
      <c r="J1018" s="6">
        <v>77580</v>
      </c>
      <c r="K1018" s="6">
        <v>6315</v>
      </c>
      <c r="L1018" s="6">
        <f t="shared" si="44"/>
        <v>8.139984532095902</v>
      </c>
      <c r="Q1018" s="2">
        <v>0</v>
      </c>
      <c r="R1018" s="2">
        <v>6315</v>
      </c>
      <c r="S1018" s="2">
        <v>0</v>
      </c>
      <c r="T1018" s="2">
        <v>38980</v>
      </c>
      <c r="U1018" s="2">
        <v>78980</v>
      </c>
      <c r="V1018" s="2">
        <v>6315</v>
      </c>
    </row>
    <row r="1019" spans="1:22" ht="15" hidden="1">
      <c r="A1019" s="3">
        <v>130000</v>
      </c>
      <c r="B1019" s="3"/>
      <c r="C1019" s="5" t="s">
        <v>19</v>
      </c>
      <c r="D1019" s="6">
        <v>14504</v>
      </c>
      <c r="E1019" s="6"/>
      <c r="F1019" s="6">
        <v>0.3</v>
      </c>
      <c r="G1019" s="6">
        <f t="shared" si="45"/>
        <v>0.0020683949255377826</v>
      </c>
      <c r="H1019" s="6" t="e">
        <f t="shared" si="46"/>
        <v>#DIV/0!</v>
      </c>
      <c r="I1019" s="6">
        <v>0</v>
      </c>
      <c r="J1019" s="6">
        <v>0</v>
      </c>
      <c r="K1019" s="6">
        <v>0</v>
      </c>
      <c r="L1019" s="6" t="e">
        <f t="shared" si="44"/>
        <v>#DIV/0!</v>
      </c>
      <c r="Q1019" s="2">
        <v>0</v>
      </c>
      <c r="R1019" s="2">
        <v>0</v>
      </c>
      <c r="S1019" s="2">
        <v>0</v>
      </c>
      <c r="T1019" s="2">
        <v>14504</v>
      </c>
      <c r="U1019" s="2">
        <v>14504</v>
      </c>
      <c r="V1019" s="2">
        <v>0.3</v>
      </c>
    </row>
    <row r="1020" spans="1:22" ht="45" hidden="1">
      <c r="A1020" s="3">
        <v>130000</v>
      </c>
      <c r="B1020" s="3"/>
      <c r="C1020" s="5" t="s">
        <v>21</v>
      </c>
      <c r="D1020" s="6">
        <v>9398</v>
      </c>
      <c r="E1020" s="6"/>
      <c r="F1020" s="6">
        <v>87.75</v>
      </c>
      <c r="G1020" s="6">
        <f t="shared" si="45"/>
        <v>0.9337092998510321</v>
      </c>
      <c r="H1020" s="6" t="e">
        <f t="shared" si="46"/>
        <v>#DIV/0!</v>
      </c>
      <c r="I1020" s="6">
        <v>51568</v>
      </c>
      <c r="J1020" s="6">
        <v>51568</v>
      </c>
      <c r="K1020" s="6">
        <v>0</v>
      </c>
      <c r="L1020" s="6">
        <f t="shared" si="44"/>
        <v>0</v>
      </c>
      <c r="Q1020" s="2">
        <v>0</v>
      </c>
      <c r="R1020" s="2">
        <v>0</v>
      </c>
      <c r="S1020" s="2">
        <v>0</v>
      </c>
      <c r="T1020" s="2">
        <v>60966</v>
      </c>
      <c r="U1020" s="2">
        <v>60966</v>
      </c>
      <c r="V1020" s="2">
        <v>87.75</v>
      </c>
    </row>
    <row r="1021" spans="1:22" ht="15" hidden="1">
      <c r="A1021" s="3">
        <v>130000</v>
      </c>
      <c r="B1021" s="3"/>
      <c r="C1021" s="5" t="s">
        <v>23</v>
      </c>
      <c r="D1021" s="6">
        <v>18111</v>
      </c>
      <c r="E1021" s="6"/>
      <c r="F1021" s="6">
        <v>3734.69</v>
      </c>
      <c r="G1021" s="6">
        <f t="shared" si="45"/>
        <v>20.621114239964662</v>
      </c>
      <c r="H1021" s="6" t="e">
        <f t="shared" si="46"/>
        <v>#DIV/0!</v>
      </c>
      <c r="I1021" s="6">
        <v>4604</v>
      </c>
      <c r="J1021" s="6">
        <v>4604</v>
      </c>
      <c r="K1021" s="6">
        <v>574.15</v>
      </c>
      <c r="L1021" s="6">
        <f t="shared" si="44"/>
        <v>12.47067767158992</v>
      </c>
      <c r="Q1021" s="2">
        <v>0</v>
      </c>
      <c r="R1021" s="2">
        <v>574.15</v>
      </c>
      <c r="S1021" s="2">
        <v>0</v>
      </c>
      <c r="T1021" s="2">
        <v>22715</v>
      </c>
      <c r="U1021" s="2">
        <v>22715</v>
      </c>
      <c r="V1021" s="2">
        <v>4308.84</v>
      </c>
    </row>
    <row r="1022" spans="1:22" ht="15" hidden="1">
      <c r="A1022" s="3">
        <v>130000</v>
      </c>
      <c r="B1022" s="3"/>
      <c r="C1022" s="5" t="s">
        <v>25</v>
      </c>
      <c r="D1022" s="6">
        <v>32119</v>
      </c>
      <c r="E1022" s="6"/>
      <c r="F1022" s="6">
        <v>4095.75</v>
      </c>
      <c r="G1022" s="6">
        <f t="shared" si="45"/>
        <v>12.7517980011831</v>
      </c>
      <c r="H1022" s="6" t="e">
        <f t="shared" si="46"/>
        <v>#DIV/0!</v>
      </c>
      <c r="I1022" s="6">
        <v>103089</v>
      </c>
      <c r="J1022" s="6">
        <v>115590</v>
      </c>
      <c r="K1022" s="6">
        <v>35905.03</v>
      </c>
      <c r="L1022" s="6">
        <f aca="true" t="shared" si="47" ref="L1022:L1085">K1022/J1022*100</f>
        <v>31.062401591833204</v>
      </c>
      <c r="Q1022" s="2">
        <v>0</v>
      </c>
      <c r="R1022" s="2">
        <v>35905.03</v>
      </c>
      <c r="S1022" s="2">
        <v>0</v>
      </c>
      <c r="T1022" s="2">
        <v>135208</v>
      </c>
      <c r="U1022" s="2">
        <v>147709</v>
      </c>
      <c r="V1022" s="2">
        <v>40000.78</v>
      </c>
    </row>
    <row r="1023" spans="1:22" ht="15" hidden="1">
      <c r="A1023" s="3">
        <v>130000</v>
      </c>
      <c r="B1023" s="3"/>
      <c r="C1023" s="5" t="s">
        <v>27</v>
      </c>
      <c r="D1023" s="6">
        <v>243110</v>
      </c>
      <c r="E1023" s="6"/>
      <c r="F1023" s="6">
        <v>45178.4</v>
      </c>
      <c r="G1023" s="6">
        <f t="shared" si="45"/>
        <v>18.583521862531367</v>
      </c>
      <c r="H1023" s="6" t="e">
        <f t="shared" si="46"/>
        <v>#DIV/0!</v>
      </c>
      <c r="I1023" s="6">
        <v>53000</v>
      </c>
      <c r="J1023" s="6">
        <v>53540</v>
      </c>
      <c r="K1023" s="6">
        <v>4322.5</v>
      </c>
      <c r="L1023" s="6">
        <f t="shared" si="47"/>
        <v>8.073403063130371</v>
      </c>
      <c r="Q1023" s="2">
        <v>0</v>
      </c>
      <c r="R1023" s="2">
        <v>4322.5</v>
      </c>
      <c r="S1023" s="2">
        <v>0</v>
      </c>
      <c r="T1023" s="2">
        <v>296110</v>
      </c>
      <c r="U1023" s="2">
        <v>296650</v>
      </c>
      <c r="V1023" s="2">
        <v>49500.9</v>
      </c>
    </row>
    <row r="1024" spans="1:22" ht="30" hidden="1">
      <c r="A1024" s="3">
        <v>130000</v>
      </c>
      <c r="B1024" s="3"/>
      <c r="C1024" s="5" t="s">
        <v>29</v>
      </c>
      <c r="D1024" s="6">
        <v>1009800</v>
      </c>
      <c r="E1024" s="6"/>
      <c r="F1024" s="6">
        <v>482786.03</v>
      </c>
      <c r="G1024" s="6">
        <f t="shared" si="45"/>
        <v>47.81006436918202</v>
      </c>
      <c r="H1024" s="6" t="e">
        <f t="shared" si="46"/>
        <v>#DIV/0!</v>
      </c>
      <c r="I1024" s="6">
        <v>104706</v>
      </c>
      <c r="J1024" s="6">
        <v>114378.79</v>
      </c>
      <c r="K1024" s="6">
        <v>16788.79</v>
      </c>
      <c r="L1024" s="6">
        <f t="shared" si="47"/>
        <v>14.678237110219476</v>
      </c>
      <c r="Q1024" s="2">
        <v>0</v>
      </c>
      <c r="R1024" s="2">
        <v>16788.79</v>
      </c>
      <c r="S1024" s="2">
        <v>0</v>
      </c>
      <c r="T1024" s="2">
        <v>1114506</v>
      </c>
      <c r="U1024" s="2">
        <v>1124178.79</v>
      </c>
      <c r="V1024" s="2">
        <v>499574.82</v>
      </c>
    </row>
    <row r="1025" spans="1:22" ht="15" hidden="1">
      <c r="A1025" s="3">
        <v>130000</v>
      </c>
      <c r="B1025" s="3"/>
      <c r="C1025" s="5" t="s">
        <v>31</v>
      </c>
      <c r="D1025" s="6">
        <v>685453</v>
      </c>
      <c r="E1025" s="6"/>
      <c r="F1025" s="6">
        <v>383092.23</v>
      </c>
      <c r="G1025" s="6">
        <f t="shared" si="45"/>
        <v>55.8889128795118</v>
      </c>
      <c r="H1025" s="6" t="e">
        <f t="shared" si="46"/>
        <v>#DIV/0!</v>
      </c>
      <c r="I1025" s="6">
        <v>45027</v>
      </c>
      <c r="J1025" s="6">
        <v>45027</v>
      </c>
      <c r="K1025" s="6">
        <v>2200.42</v>
      </c>
      <c r="L1025" s="6">
        <f t="shared" si="47"/>
        <v>4.886890088169321</v>
      </c>
      <c r="Q1025" s="2">
        <v>0</v>
      </c>
      <c r="R1025" s="2">
        <v>2200.42</v>
      </c>
      <c r="S1025" s="2">
        <v>0</v>
      </c>
      <c r="T1025" s="2">
        <v>730480</v>
      </c>
      <c r="U1025" s="2">
        <v>730480</v>
      </c>
      <c r="V1025" s="2">
        <v>385292.65</v>
      </c>
    </row>
    <row r="1026" spans="1:22" ht="30" hidden="1">
      <c r="A1026" s="3">
        <v>130000</v>
      </c>
      <c r="B1026" s="3"/>
      <c r="C1026" s="5" t="s">
        <v>33</v>
      </c>
      <c r="D1026" s="6">
        <v>67201</v>
      </c>
      <c r="E1026" s="6"/>
      <c r="F1026" s="6">
        <v>19819.65</v>
      </c>
      <c r="G1026" s="6">
        <f t="shared" si="45"/>
        <v>29.493087900477672</v>
      </c>
      <c r="H1026" s="6" t="e">
        <f t="shared" si="46"/>
        <v>#DIV/0!</v>
      </c>
      <c r="I1026" s="6">
        <v>25962</v>
      </c>
      <c r="J1026" s="6">
        <v>35634.79</v>
      </c>
      <c r="K1026" s="6">
        <v>12797.66</v>
      </c>
      <c r="L1026" s="6">
        <f t="shared" si="47"/>
        <v>35.913386889609846</v>
      </c>
      <c r="Q1026" s="2">
        <v>0</v>
      </c>
      <c r="R1026" s="2">
        <v>12797.66</v>
      </c>
      <c r="S1026" s="2">
        <v>0</v>
      </c>
      <c r="T1026" s="2">
        <v>93163</v>
      </c>
      <c r="U1026" s="2">
        <v>102835.79</v>
      </c>
      <c r="V1026" s="2">
        <v>32617.31</v>
      </c>
    </row>
    <row r="1027" spans="1:22" ht="15" hidden="1">
      <c r="A1027" s="3">
        <v>130000</v>
      </c>
      <c r="B1027" s="3"/>
      <c r="C1027" s="5" t="s">
        <v>35</v>
      </c>
      <c r="D1027" s="6">
        <v>231118</v>
      </c>
      <c r="E1027" s="6"/>
      <c r="F1027" s="6">
        <v>75612.42</v>
      </c>
      <c r="G1027" s="6">
        <f t="shared" si="45"/>
        <v>32.715937313407004</v>
      </c>
      <c r="H1027" s="6" t="e">
        <f t="shared" si="46"/>
        <v>#DIV/0!</v>
      </c>
      <c r="I1027" s="6">
        <v>33017</v>
      </c>
      <c r="J1027" s="6">
        <v>33017</v>
      </c>
      <c r="K1027" s="6">
        <v>1730.2</v>
      </c>
      <c r="L1027" s="6">
        <f t="shared" si="47"/>
        <v>5.2403307387103615</v>
      </c>
      <c r="Q1027" s="2">
        <v>0</v>
      </c>
      <c r="R1027" s="2">
        <v>1730.2</v>
      </c>
      <c r="S1027" s="2">
        <v>0</v>
      </c>
      <c r="T1027" s="2">
        <v>264135</v>
      </c>
      <c r="U1027" s="2">
        <v>264135</v>
      </c>
      <c r="V1027" s="2">
        <v>77342.62</v>
      </c>
    </row>
    <row r="1028" spans="1:22" ht="15" hidden="1">
      <c r="A1028" s="3">
        <v>130000</v>
      </c>
      <c r="B1028" s="3"/>
      <c r="C1028" s="5" t="s">
        <v>37</v>
      </c>
      <c r="D1028" s="6">
        <v>22115</v>
      </c>
      <c r="E1028" s="6"/>
      <c r="F1028" s="6">
        <v>4261.73</v>
      </c>
      <c r="G1028" s="6">
        <f t="shared" si="45"/>
        <v>19.270766448112138</v>
      </c>
      <c r="H1028" s="6" t="e">
        <f t="shared" si="46"/>
        <v>#DIV/0!</v>
      </c>
      <c r="I1028" s="6">
        <v>700</v>
      </c>
      <c r="J1028" s="6">
        <v>700</v>
      </c>
      <c r="K1028" s="6">
        <v>60.51</v>
      </c>
      <c r="L1028" s="6">
        <f t="shared" si="47"/>
        <v>8.644285714285713</v>
      </c>
      <c r="Q1028" s="2">
        <v>0</v>
      </c>
      <c r="R1028" s="2">
        <v>60.51</v>
      </c>
      <c r="S1028" s="2">
        <v>0</v>
      </c>
      <c r="T1028" s="2">
        <v>22815</v>
      </c>
      <c r="U1028" s="2">
        <v>22815</v>
      </c>
      <c r="V1028" s="2">
        <v>4322.24</v>
      </c>
    </row>
    <row r="1029" spans="1:22" ht="15" hidden="1">
      <c r="A1029" s="3">
        <v>130000</v>
      </c>
      <c r="B1029" s="3"/>
      <c r="C1029" s="5" t="s">
        <v>59</v>
      </c>
      <c r="D1029" s="6">
        <v>3913</v>
      </c>
      <c r="E1029" s="6"/>
      <c r="F1029" s="6">
        <v>0</v>
      </c>
      <c r="G1029" s="6">
        <f t="shared" si="45"/>
        <v>0</v>
      </c>
      <c r="H1029" s="6" t="e">
        <f t="shared" si="46"/>
        <v>#DIV/0!</v>
      </c>
      <c r="I1029" s="6">
        <v>0</v>
      </c>
      <c r="J1029" s="6">
        <v>0</v>
      </c>
      <c r="K1029" s="6">
        <v>0</v>
      </c>
      <c r="L1029" s="6" t="e">
        <f t="shared" si="47"/>
        <v>#DIV/0!</v>
      </c>
      <c r="Q1029" s="2">
        <v>0</v>
      </c>
      <c r="R1029" s="2">
        <v>0</v>
      </c>
      <c r="S1029" s="2">
        <v>0</v>
      </c>
      <c r="T1029" s="2">
        <v>3913</v>
      </c>
      <c r="U1029" s="2">
        <v>3913</v>
      </c>
      <c r="V1029" s="2">
        <v>0</v>
      </c>
    </row>
    <row r="1030" spans="1:22" ht="15" hidden="1">
      <c r="A1030" s="3">
        <v>130000</v>
      </c>
      <c r="B1030" s="3"/>
      <c r="C1030" s="5" t="s">
        <v>61</v>
      </c>
      <c r="D1030" s="6">
        <v>1735080</v>
      </c>
      <c r="E1030" s="6"/>
      <c r="F1030" s="6">
        <v>552541.97</v>
      </c>
      <c r="G1030" s="6">
        <f t="shared" si="45"/>
        <v>31.845331051017816</v>
      </c>
      <c r="H1030" s="6" t="e">
        <f t="shared" si="46"/>
        <v>#DIV/0!</v>
      </c>
      <c r="I1030" s="6">
        <v>0</v>
      </c>
      <c r="J1030" s="6">
        <v>0</v>
      </c>
      <c r="K1030" s="6">
        <v>0</v>
      </c>
      <c r="L1030" s="6" t="e">
        <f t="shared" si="47"/>
        <v>#DIV/0!</v>
      </c>
      <c r="Q1030" s="2">
        <v>0</v>
      </c>
      <c r="R1030" s="2">
        <v>0</v>
      </c>
      <c r="S1030" s="2">
        <v>0</v>
      </c>
      <c r="T1030" s="2">
        <v>1735080</v>
      </c>
      <c r="U1030" s="2">
        <v>1735080</v>
      </c>
      <c r="V1030" s="2">
        <v>552541.97</v>
      </c>
    </row>
    <row r="1031" spans="1:22" ht="45" hidden="1">
      <c r="A1031" s="3">
        <v>130000</v>
      </c>
      <c r="B1031" s="3"/>
      <c r="C1031" s="5" t="s">
        <v>97</v>
      </c>
      <c r="D1031" s="6">
        <v>1720915</v>
      </c>
      <c r="E1031" s="6"/>
      <c r="F1031" s="6">
        <v>548455.97</v>
      </c>
      <c r="G1031" s="6">
        <f aca="true" t="shared" si="48" ref="G1031:G1094">F1031/D1031*100</f>
        <v>31.870020890049766</v>
      </c>
      <c r="H1031" s="6" t="e">
        <f aca="true" t="shared" si="49" ref="H1031:H1094">F1031/E1031*100</f>
        <v>#DIV/0!</v>
      </c>
      <c r="I1031" s="6">
        <v>0</v>
      </c>
      <c r="J1031" s="6">
        <v>0</v>
      </c>
      <c r="K1031" s="6">
        <v>0</v>
      </c>
      <c r="L1031" s="6" t="e">
        <f t="shared" si="47"/>
        <v>#DIV/0!</v>
      </c>
      <c r="Q1031" s="2">
        <v>0</v>
      </c>
      <c r="R1031" s="2">
        <v>0</v>
      </c>
      <c r="S1031" s="2">
        <v>0</v>
      </c>
      <c r="T1031" s="2">
        <v>1720915</v>
      </c>
      <c r="U1031" s="2">
        <v>1720915</v>
      </c>
      <c r="V1031" s="2">
        <v>548455.97</v>
      </c>
    </row>
    <row r="1032" spans="1:22" ht="15" hidden="1">
      <c r="A1032" s="3">
        <v>130000</v>
      </c>
      <c r="B1032" s="3"/>
      <c r="C1032" s="5" t="s">
        <v>63</v>
      </c>
      <c r="D1032" s="6">
        <v>14165</v>
      </c>
      <c r="E1032" s="6"/>
      <c r="F1032" s="6">
        <v>4086</v>
      </c>
      <c r="G1032" s="6">
        <f t="shared" si="48"/>
        <v>28.84574655841864</v>
      </c>
      <c r="H1032" s="6" t="e">
        <f t="shared" si="49"/>
        <v>#DIV/0!</v>
      </c>
      <c r="I1032" s="6">
        <v>0</v>
      </c>
      <c r="J1032" s="6">
        <v>0</v>
      </c>
      <c r="K1032" s="6">
        <v>0</v>
      </c>
      <c r="L1032" s="6" t="e">
        <f t="shared" si="47"/>
        <v>#DIV/0!</v>
      </c>
      <c r="Q1032" s="2">
        <v>0</v>
      </c>
      <c r="R1032" s="2">
        <v>0</v>
      </c>
      <c r="S1032" s="2">
        <v>0</v>
      </c>
      <c r="T1032" s="2">
        <v>14165</v>
      </c>
      <c r="U1032" s="2">
        <v>14165</v>
      </c>
      <c r="V1032" s="2">
        <v>4086</v>
      </c>
    </row>
    <row r="1033" spans="1:22" ht="15" hidden="1">
      <c r="A1033" s="3">
        <v>130000</v>
      </c>
      <c r="B1033" s="3"/>
      <c r="C1033" s="5" t="s">
        <v>65</v>
      </c>
      <c r="D1033" s="6">
        <v>14165</v>
      </c>
      <c r="E1033" s="6"/>
      <c r="F1033" s="6">
        <v>4086</v>
      </c>
      <c r="G1033" s="6">
        <f t="shared" si="48"/>
        <v>28.84574655841864</v>
      </c>
      <c r="H1033" s="6" t="e">
        <f t="shared" si="49"/>
        <v>#DIV/0!</v>
      </c>
      <c r="I1033" s="6">
        <v>0</v>
      </c>
      <c r="J1033" s="6">
        <v>0</v>
      </c>
      <c r="K1033" s="6">
        <v>0</v>
      </c>
      <c r="L1033" s="6" t="e">
        <f t="shared" si="47"/>
        <v>#DIV/0!</v>
      </c>
      <c r="Q1033" s="2">
        <v>0</v>
      </c>
      <c r="R1033" s="2">
        <v>0</v>
      </c>
      <c r="S1033" s="2">
        <v>0</v>
      </c>
      <c r="T1033" s="2">
        <v>14165</v>
      </c>
      <c r="U1033" s="2">
        <v>14165</v>
      </c>
      <c r="V1033" s="2">
        <v>4086</v>
      </c>
    </row>
    <row r="1034" spans="1:22" ht="15" hidden="1">
      <c r="A1034" s="3">
        <v>130000</v>
      </c>
      <c r="B1034" s="3"/>
      <c r="C1034" s="5" t="s">
        <v>43</v>
      </c>
      <c r="D1034" s="6">
        <v>0</v>
      </c>
      <c r="E1034" s="6"/>
      <c r="F1034" s="6">
        <v>0</v>
      </c>
      <c r="G1034" s="6" t="e">
        <f t="shared" si="48"/>
        <v>#DIV/0!</v>
      </c>
      <c r="H1034" s="6" t="e">
        <f t="shared" si="49"/>
        <v>#DIV/0!</v>
      </c>
      <c r="I1034" s="6">
        <v>179500</v>
      </c>
      <c r="J1034" s="6">
        <v>273398.75</v>
      </c>
      <c r="K1034" s="6">
        <v>218997.6</v>
      </c>
      <c r="L1034" s="6">
        <f t="shared" si="47"/>
        <v>80.10190244103164</v>
      </c>
      <c r="Q1034" s="2">
        <v>0</v>
      </c>
      <c r="R1034" s="2">
        <v>217296.45</v>
      </c>
      <c r="S1034" s="2">
        <v>1701.15</v>
      </c>
      <c r="T1034" s="2">
        <v>179500</v>
      </c>
      <c r="U1034" s="2">
        <v>273398.75</v>
      </c>
      <c r="V1034" s="2">
        <v>218997.6</v>
      </c>
    </row>
    <row r="1035" spans="1:22" ht="15" hidden="1">
      <c r="A1035" s="3">
        <v>130000</v>
      </c>
      <c r="B1035" s="3"/>
      <c r="C1035" s="5" t="s">
        <v>45</v>
      </c>
      <c r="D1035" s="6">
        <v>0</v>
      </c>
      <c r="E1035" s="6"/>
      <c r="F1035" s="6">
        <v>0</v>
      </c>
      <c r="G1035" s="6" t="e">
        <f t="shared" si="48"/>
        <v>#DIV/0!</v>
      </c>
      <c r="H1035" s="6" t="e">
        <f t="shared" si="49"/>
        <v>#DIV/0!</v>
      </c>
      <c r="I1035" s="6">
        <v>179500</v>
      </c>
      <c r="J1035" s="6">
        <v>273398.75</v>
      </c>
      <c r="K1035" s="6">
        <v>218997.6</v>
      </c>
      <c r="L1035" s="6">
        <f t="shared" si="47"/>
        <v>80.10190244103164</v>
      </c>
      <c r="Q1035" s="2">
        <v>0</v>
      </c>
      <c r="R1035" s="2">
        <v>217296.45</v>
      </c>
      <c r="S1035" s="2">
        <v>1701.15</v>
      </c>
      <c r="T1035" s="2">
        <v>179500</v>
      </c>
      <c r="U1035" s="2">
        <v>273398.75</v>
      </c>
      <c r="V1035" s="2">
        <v>218997.6</v>
      </c>
    </row>
    <row r="1036" spans="1:22" ht="30" hidden="1">
      <c r="A1036" s="3">
        <v>130000</v>
      </c>
      <c r="B1036" s="3"/>
      <c r="C1036" s="5" t="s">
        <v>47</v>
      </c>
      <c r="D1036" s="6">
        <v>0</v>
      </c>
      <c r="E1036" s="6"/>
      <c r="F1036" s="6">
        <v>0</v>
      </c>
      <c r="G1036" s="6" t="e">
        <f t="shared" si="48"/>
        <v>#DIV/0!</v>
      </c>
      <c r="H1036" s="6" t="e">
        <f t="shared" si="49"/>
        <v>#DIV/0!</v>
      </c>
      <c r="I1036" s="6">
        <v>54500</v>
      </c>
      <c r="J1036" s="6">
        <v>56201.15</v>
      </c>
      <c r="K1036" s="6">
        <v>1800</v>
      </c>
      <c r="L1036" s="6">
        <f t="shared" si="47"/>
        <v>3.2027814377463804</v>
      </c>
      <c r="Q1036" s="2">
        <v>0</v>
      </c>
      <c r="R1036" s="2">
        <v>98.85</v>
      </c>
      <c r="S1036" s="2">
        <v>1701.15</v>
      </c>
      <c r="T1036" s="2">
        <v>54500</v>
      </c>
      <c r="U1036" s="2">
        <v>56201.15</v>
      </c>
      <c r="V1036" s="2">
        <v>1800</v>
      </c>
    </row>
    <row r="1037" spans="1:22" ht="15" hidden="1">
      <c r="A1037" s="3">
        <v>130000</v>
      </c>
      <c r="B1037" s="3"/>
      <c r="C1037" s="5" t="s">
        <v>67</v>
      </c>
      <c r="D1037" s="6">
        <v>0</v>
      </c>
      <c r="E1037" s="6"/>
      <c r="F1037" s="6">
        <v>0</v>
      </c>
      <c r="G1037" s="6" t="e">
        <f t="shared" si="48"/>
        <v>#DIV/0!</v>
      </c>
      <c r="H1037" s="6" t="e">
        <f t="shared" si="49"/>
        <v>#DIV/0!</v>
      </c>
      <c r="I1037" s="6">
        <v>125000</v>
      </c>
      <c r="J1037" s="6">
        <v>217197.6</v>
      </c>
      <c r="K1037" s="6">
        <v>217197.6</v>
      </c>
      <c r="L1037" s="6">
        <f t="shared" si="47"/>
        <v>100</v>
      </c>
      <c r="Q1037" s="2">
        <v>0</v>
      </c>
      <c r="R1037" s="2">
        <v>217197.6</v>
      </c>
      <c r="S1037" s="2">
        <v>0</v>
      </c>
      <c r="T1037" s="2">
        <v>125000</v>
      </c>
      <c r="U1037" s="2">
        <v>217197.6</v>
      </c>
      <c r="V1037" s="2">
        <v>217197.6</v>
      </c>
    </row>
    <row r="1038" spans="1:22" ht="15" hidden="1">
      <c r="A1038" s="3">
        <v>130000</v>
      </c>
      <c r="B1038" s="3"/>
      <c r="C1038" s="5" t="s">
        <v>69</v>
      </c>
      <c r="D1038" s="6">
        <v>0</v>
      </c>
      <c r="E1038" s="6"/>
      <c r="F1038" s="6">
        <v>0</v>
      </c>
      <c r="G1038" s="6" t="e">
        <f t="shared" si="48"/>
        <v>#DIV/0!</v>
      </c>
      <c r="H1038" s="6" t="e">
        <f t="shared" si="49"/>
        <v>#DIV/0!</v>
      </c>
      <c r="I1038" s="6">
        <v>125000</v>
      </c>
      <c r="J1038" s="6">
        <v>217197.6</v>
      </c>
      <c r="K1038" s="6">
        <v>217197.6</v>
      </c>
      <c r="L1038" s="6">
        <f t="shared" si="47"/>
        <v>100</v>
      </c>
      <c r="Q1038" s="2">
        <v>0</v>
      </c>
      <c r="R1038" s="2">
        <v>217197.6</v>
      </c>
      <c r="S1038" s="2">
        <v>0</v>
      </c>
      <c r="T1038" s="2">
        <v>125000</v>
      </c>
      <c r="U1038" s="2">
        <v>217197.6</v>
      </c>
      <c r="V1038" s="2">
        <v>217197.6</v>
      </c>
    </row>
    <row r="1039" spans="1:22" ht="30" hidden="1">
      <c r="A1039" s="3">
        <v>130102</v>
      </c>
      <c r="B1039" s="3"/>
      <c r="C1039" s="5" t="s">
        <v>144</v>
      </c>
      <c r="D1039" s="6">
        <v>263200</v>
      </c>
      <c r="E1039" s="6"/>
      <c r="F1039" s="6">
        <v>43239.87</v>
      </c>
      <c r="G1039" s="6">
        <f t="shared" si="48"/>
        <v>16.428522036474167</v>
      </c>
      <c r="H1039" s="6" t="e">
        <f t="shared" si="49"/>
        <v>#DIV/0!</v>
      </c>
      <c r="I1039" s="6">
        <v>0</v>
      </c>
      <c r="J1039" s="6">
        <v>0</v>
      </c>
      <c r="K1039" s="6">
        <v>0</v>
      </c>
      <c r="L1039" s="6" t="e">
        <f t="shared" si="47"/>
        <v>#DIV/0!</v>
      </c>
      <c r="Q1039" s="2">
        <v>0</v>
      </c>
      <c r="R1039" s="2">
        <v>0</v>
      </c>
      <c r="S1039" s="2">
        <v>0</v>
      </c>
      <c r="T1039" s="2">
        <v>263200</v>
      </c>
      <c r="U1039" s="2">
        <v>263200</v>
      </c>
      <c r="V1039" s="2">
        <v>43239.87</v>
      </c>
    </row>
    <row r="1040" spans="1:22" ht="15" hidden="1">
      <c r="A1040" s="3">
        <v>130102</v>
      </c>
      <c r="B1040" s="3"/>
      <c r="C1040" s="5" t="s">
        <v>3</v>
      </c>
      <c r="D1040" s="6">
        <v>263200</v>
      </c>
      <c r="E1040" s="6"/>
      <c r="F1040" s="6">
        <v>43239.87</v>
      </c>
      <c r="G1040" s="6">
        <f t="shared" si="48"/>
        <v>16.428522036474167</v>
      </c>
      <c r="H1040" s="6" t="e">
        <f t="shared" si="49"/>
        <v>#DIV/0!</v>
      </c>
      <c r="I1040" s="6">
        <v>0</v>
      </c>
      <c r="J1040" s="6">
        <v>0</v>
      </c>
      <c r="K1040" s="6">
        <v>0</v>
      </c>
      <c r="L1040" s="6" t="e">
        <f t="shared" si="47"/>
        <v>#DIV/0!</v>
      </c>
      <c r="Q1040" s="2">
        <v>0</v>
      </c>
      <c r="R1040" s="2">
        <v>0</v>
      </c>
      <c r="S1040" s="2">
        <v>0</v>
      </c>
      <c r="T1040" s="2">
        <v>263200</v>
      </c>
      <c r="U1040" s="2">
        <v>263200</v>
      </c>
      <c r="V1040" s="2">
        <v>43239.87</v>
      </c>
    </row>
    <row r="1041" spans="1:22" ht="15" hidden="1">
      <c r="A1041" s="3">
        <v>130102</v>
      </c>
      <c r="B1041" s="3"/>
      <c r="C1041" s="5" t="s">
        <v>5</v>
      </c>
      <c r="D1041" s="6">
        <v>263200</v>
      </c>
      <c r="E1041" s="6"/>
      <c r="F1041" s="6">
        <v>43239.87</v>
      </c>
      <c r="G1041" s="6">
        <f t="shared" si="48"/>
        <v>16.428522036474167</v>
      </c>
      <c r="H1041" s="6" t="e">
        <f t="shared" si="49"/>
        <v>#DIV/0!</v>
      </c>
      <c r="I1041" s="6">
        <v>0</v>
      </c>
      <c r="J1041" s="6">
        <v>0</v>
      </c>
      <c r="K1041" s="6">
        <v>0</v>
      </c>
      <c r="L1041" s="6" t="e">
        <f t="shared" si="47"/>
        <v>#DIV/0!</v>
      </c>
      <c r="Q1041" s="2">
        <v>0</v>
      </c>
      <c r="R1041" s="2">
        <v>0</v>
      </c>
      <c r="S1041" s="2">
        <v>0</v>
      </c>
      <c r="T1041" s="2">
        <v>263200</v>
      </c>
      <c r="U1041" s="2">
        <v>263200</v>
      </c>
      <c r="V1041" s="2">
        <v>43239.87</v>
      </c>
    </row>
    <row r="1042" spans="1:22" ht="45" hidden="1">
      <c r="A1042" s="3">
        <v>130102</v>
      </c>
      <c r="B1042" s="3"/>
      <c r="C1042" s="5" t="s">
        <v>13</v>
      </c>
      <c r="D1042" s="6">
        <v>63700</v>
      </c>
      <c r="E1042" s="6"/>
      <c r="F1042" s="6">
        <v>75.87</v>
      </c>
      <c r="G1042" s="6">
        <f t="shared" si="48"/>
        <v>0.11910518053375196</v>
      </c>
      <c r="H1042" s="6" t="e">
        <f t="shared" si="49"/>
        <v>#DIV/0!</v>
      </c>
      <c r="I1042" s="6">
        <v>0</v>
      </c>
      <c r="J1042" s="6">
        <v>0</v>
      </c>
      <c r="K1042" s="6">
        <v>0</v>
      </c>
      <c r="L1042" s="6" t="e">
        <f t="shared" si="47"/>
        <v>#DIV/0!</v>
      </c>
      <c r="Q1042" s="2">
        <v>0</v>
      </c>
      <c r="R1042" s="2">
        <v>0</v>
      </c>
      <c r="S1042" s="2">
        <v>0</v>
      </c>
      <c r="T1042" s="2">
        <v>63700</v>
      </c>
      <c r="U1042" s="2">
        <v>63700</v>
      </c>
      <c r="V1042" s="2">
        <v>75.87</v>
      </c>
    </row>
    <row r="1043" spans="1:22" ht="30" hidden="1">
      <c r="A1043" s="3">
        <v>130102</v>
      </c>
      <c r="B1043" s="3"/>
      <c r="C1043" s="5" t="s">
        <v>15</v>
      </c>
      <c r="D1043" s="6">
        <v>46900</v>
      </c>
      <c r="E1043" s="6"/>
      <c r="F1043" s="6">
        <v>0</v>
      </c>
      <c r="G1043" s="6">
        <f t="shared" si="48"/>
        <v>0</v>
      </c>
      <c r="H1043" s="6" t="e">
        <f t="shared" si="49"/>
        <v>#DIV/0!</v>
      </c>
      <c r="I1043" s="6">
        <v>0</v>
      </c>
      <c r="J1043" s="6">
        <v>0</v>
      </c>
      <c r="K1043" s="6">
        <v>0</v>
      </c>
      <c r="L1043" s="6" t="e">
        <f t="shared" si="47"/>
        <v>#DIV/0!</v>
      </c>
      <c r="Q1043" s="2">
        <v>0</v>
      </c>
      <c r="R1043" s="2">
        <v>0</v>
      </c>
      <c r="S1043" s="2">
        <v>0</v>
      </c>
      <c r="T1043" s="2">
        <v>46900</v>
      </c>
      <c r="U1043" s="2">
        <v>46900</v>
      </c>
      <c r="V1043" s="2">
        <v>0</v>
      </c>
    </row>
    <row r="1044" spans="1:22" ht="30" hidden="1">
      <c r="A1044" s="3">
        <v>130102</v>
      </c>
      <c r="B1044" s="3"/>
      <c r="C1044" s="5" t="s">
        <v>17</v>
      </c>
      <c r="D1044" s="6">
        <v>1400</v>
      </c>
      <c r="E1044" s="6"/>
      <c r="F1044" s="6">
        <v>0</v>
      </c>
      <c r="G1044" s="6">
        <f t="shared" si="48"/>
        <v>0</v>
      </c>
      <c r="H1044" s="6" t="e">
        <f t="shared" si="49"/>
        <v>#DIV/0!</v>
      </c>
      <c r="I1044" s="6">
        <v>0</v>
      </c>
      <c r="J1044" s="6">
        <v>0</v>
      </c>
      <c r="K1044" s="6">
        <v>0</v>
      </c>
      <c r="L1044" s="6" t="e">
        <f t="shared" si="47"/>
        <v>#DIV/0!</v>
      </c>
      <c r="Q1044" s="2">
        <v>0</v>
      </c>
      <c r="R1044" s="2">
        <v>0</v>
      </c>
      <c r="S1044" s="2">
        <v>0</v>
      </c>
      <c r="T1044" s="2">
        <v>1400</v>
      </c>
      <c r="U1044" s="2">
        <v>1400</v>
      </c>
      <c r="V1044" s="2">
        <v>0</v>
      </c>
    </row>
    <row r="1045" spans="1:22" ht="15" hidden="1">
      <c r="A1045" s="3">
        <v>130102</v>
      </c>
      <c r="B1045" s="3"/>
      <c r="C1045" s="5" t="s">
        <v>19</v>
      </c>
      <c r="D1045" s="6">
        <v>13300</v>
      </c>
      <c r="E1045" s="6"/>
      <c r="F1045" s="6">
        <v>0</v>
      </c>
      <c r="G1045" s="6">
        <f t="shared" si="48"/>
        <v>0</v>
      </c>
      <c r="H1045" s="6" t="e">
        <f t="shared" si="49"/>
        <v>#DIV/0!</v>
      </c>
      <c r="I1045" s="6">
        <v>0</v>
      </c>
      <c r="J1045" s="6">
        <v>0</v>
      </c>
      <c r="K1045" s="6">
        <v>0</v>
      </c>
      <c r="L1045" s="6" t="e">
        <f t="shared" si="47"/>
        <v>#DIV/0!</v>
      </c>
      <c r="Q1045" s="2">
        <v>0</v>
      </c>
      <c r="R1045" s="2">
        <v>0</v>
      </c>
      <c r="S1045" s="2">
        <v>0</v>
      </c>
      <c r="T1045" s="2">
        <v>13300</v>
      </c>
      <c r="U1045" s="2">
        <v>13300</v>
      </c>
      <c r="V1045" s="2">
        <v>0</v>
      </c>
    </row>
    <row r="1046" spans="1:22" ht="15" hidden="1">
      <c r="A1046" s="3">
        <v>130102</v>
      </c>
      <c r="B1046" s="3"/>
      <c r="C1046" s="5" t="s">
        <v>25</v>
      </c>
      <c r="D1046" s="6">
        <v>2100</v>
      </c>
      <c r="E1046" s="6"/>
      <c r="F1046" s="6">
        <v>75.87</v>
      </c>
      <c r="G1046" s="6">
        <f t="shared" si="48"/>
        <v>3.6128571428571434</v>
      </c>
      <c r="H1046" s="6" t="e">
        <f t="shared" si="49"/>
        <v>#DIV/0!</v>
      </c>
      <c r="I1046" s="6">
        <v>0</v>
      </c>
      <c r="J1046" s="6">
        <v>0</v>
      </c>
      <c r="K1046" s="6">
        <v>0</v>
      </c>
      <c r="L1046" s="6" t="e">
        <f t="shared" si="47"/>
        <v>#DIV/0!</v>
      </c>
      <c r="Q1046" s="2">
        <v>0</v>
      </c>
      <c r="R1046" s="2">
        <v>0</v>
      </c>
      <c r="S1046" s="2">
        <v>0</v>
      </c>
      <c r="T1046" s="2">
        <v>2100</v>
      </c>
      <c r="U1046" s="2">
        <v>2100</v>
      </c>
      <c r="V1046" s="2">
        <v>75.87</v>
      </c>
    </row>
    <row r="1047" spans="1:22" ht="15" hidden="1">
      <c r="A1047" s="3">
        <v>130102</v>
      </c>
      <c r="B1047" s="3"/>
      <c r="C1047" s="5" t="s">
        <v>27</v>
      </c>
      <c r="D1047" s="6">
        <v>199500</v>
      </c>
      <c r="E1047" s="6"/>
      <c r="F1047" s="6">
        <v>43164</v>
      </c>
      <c r="G1047" s="6">
        <f t="shared" si="48"/>
        <v>21.63609022556391</v>
      </c>
      <c r="H1047" s="6" t="e">
        <f t="shared" si="49"/>
        <v>#DIV/0!</v>
      </c>
      <c r="I1047" s="6">
        <v>0</v>
      </c>
      <c r="J1047" s="6">
        <v>0</v>
      </c>
      <c r="K1047" s="6">
        <v>0</v>
      </c>
      <c r="L1047" s="6" t="e">
        <f t="shared" si="47"/>
        <v>#DIV/0!</v>
      </c>
      <c r="Q1047" s="2">
        <v>0</v>
      </c>
      <c r="R1047" s="2">
        <v>0</v>
      </c>
      <c r="S1047" s="2">
        <v>0</v>
      </c>
      <c r="T1047" s="2">
        <v>199500</v>
      </c>
      <c r="U1047" s="2">
        <v>199500</v>
      </c>
      <c r="V1047" s="2">
        <v>43164</v>
      </c>
    </row>
    <row r="1048" spans="1:22" ht="45" hidden="1">
      <c r="A1048" s="3">
        <v>130107</v>
      </c>
      <c r="B1048" s="3"/>
      <c r="C1048" s="5" t="s">
        <v>145</v>
      </c>
      <c r="D1048" s="6">
        <v>11193600</v>
      </c>
      <c r="E1048" s="6"/>
      <c r="F1048" s="6">
        <v>2775295.73</v>
      </c>
      <c r="G1048" s="6">
        <f t="shared" si="48"/>
        <v>24.793593928673527</v>
      </c>
      <c r="H1048" s="6" t="e">
        <f t="shared" si="49"/>
        <v>#DIV/0!</v>
      </c>
      <c r="I1048" s="6">
        <v>684516</v>
      </c>
      <c r="J1048" s="6">
        <v>838886.39</v>
      </c>
      <c r="K1048" s="6">
        <v>382798.01</v>
      </c>
      <c r="L1048" s="6">
        <f t="shared" si="47"/>
        <v>45.6316867889584</v>
      </c>
      <c r="Q1048" s="2">
        <v>0</v>
      </c>
      <c r="R1048" s="2">
        <v>382798.01</v>
      </c>
      <c r="S1048" s="2">
        <v>0</v>
      </c>
      <c r="T1048" s="2">
        <v>11878116</v>
      </c>
      <c r="U1048" s="2">
        <v>12032486.39</v>
      </c>
      <c r="V1048" s="2">
        <v>3158093.74</v>
      </c>
    </row>
    <row r="1049" spans="1:22" ht="15" hidden="1">
      <c r="A1049" s="3">
        <v>130107</v>
      </c>
      <c r="B1049" s="3"/>
      <c r="C1049" s="5" t="s">
        <v>3</v>
      </c>
      <c r="D1049" s="6">
        <v>11193600</v>
      </c>
      <c r="E1049" s="6"/>
      <c r="F1049" s="6">
        <v>2775295.73</v>
      </c>
      <c r="G1049" s="6">
        <f t="shared" si="48"/>
        <v>24.793593928673527</v>
      </c>
      <c r="H1049" s="6" t="e">
        <f t="shared" si="49"/>
        <v>#DIV/0!</v>
      </c>
      <c r="I1049" s="6">
        <v>517016</v>
      </c>
      <c r="J1049" s="6">
        <v>579188.79</v>
      </c>
      <c r="K1049" s="6">
        <v>165600.41</v>
      </c>
      <c r="L1049" s="6">
        <f t="shared" si="47"/>
        <v>28.591784381738467</v>
      </c>
      <c r="Q1049" s="2">
        <v>0</v>
      </c>
      <c r="R1049" s="2">
        <v>165600.41</v>
      </c>
      <c r="S1049" s="2">
        <v>0</v>
      </c>
      <c r="T1049" s="2">
        <v>11710616</v>
      </c>
      <c r="U1049" s="2">
        <v>11772788.79</v>
      </c>
      <c r="V1049" s="2">
        <v>2940896.14</v>
      </c>
    </row>
    <row r="1050" spans="1:22" ht="15" hidden="1">
      <c r="A1050" s="3">
        <v>130107</v>
      </c>
      <c r="B1050" s="3"/>
      <c r="C1050" s="5" t="s">
        <v>5</v>
      </c>
      <c r="D1050" s="6">
        <v>11179435</v>
      </c>
      <c r="E1050" s="6"/>
      <c r="F1050" s="6">
        <v>2771209.73</v>
      </c>
      <c r="G1050" s="6">
        <f t="shared" si="48"/>
        <v>24.78845961356723</v>
      </c>
      <c r="H1050" s="6" t="e">
        <f t="shared" si="49"/>
        <v>#DIV/0!</v>
      </c>
      <c r="I1050" s="6">
        <v>517016</v>
      </c>
      <c r="J1050" s="6">
        <v>579188.79</v>
      </c>
      <c r="K1050" s="6">
        <v>165600.41</v>
      </c>
      <c r="L1050" s="6">
        <f t="shared" si="47"/>
        <v>28.591784381738467</v>
      </c>
      <c r="Q1050" s="2">
        <v>0</v>
      </c>
      <c r="R1050" s="2">
        <v>165600.41</v>
      </c>
      <c r="S1050" s="2">
        <v>0</v>
      </c>
      <c r="T1050" s="2">
        <v>11696451</v>
      </c>
      <c r="U1050" s="2">
        <v>11758623.79</v>
      </c>
      <c r="V1050" s="2">
        <v>2936810.14</v>
      </c>
    </row>
    <row r="1051" spans="1:22" ht="30" hidden="1">
      <c r="A1051" s="3">
        <v>130107</v>
      </c>
      <c r="B1051" s="3"/>
      <c r="C1051" s="5" t="s">
        <v>7</v>
      </c>
      <c r="D1051" s="6">
        <v>7541400</v>
      </c>
      <c r="E1051" s="6"/>
      <c r="F1051" s="6">
        <v>1760348.03</v>
      </c>
      <c r="G1051" s="6">
        <f t="shared" si="48"/>
        <v>23.342456705651472</v>
      </c>
      <c r="H1051" s="6" t="e">
        <f t="shared" si="49"/>
        <v>#DIV/0!</v>
      </c>
      <c r="I1051" s="6">
        <v>121605</v>
      </c>
      <c r="J1051" s="6">
        <v>121605</v>
      </c>
      <c r="K1051" s="6">
        <v>77649.71</v>
      </c>
      <c r="L1051" s="6">
        <f t="shared" si="47"/>
        <v>63.854043830434605</v>
      </c>
      <c r="Q1051" s="2">
        <v>0</v>
      </c>
      <c r="R1051" s="2">
        <v>77649.71</v>
      </c>
      <c r="S1051" s="2">
        <v>0</v>
      </c>
      <c r="T1051" s="2">
        <v>7663005</v>
      </c>
      <c r="U1051" s="2">
        <v>7663005</v>
      </c>
      <c r="V1051" s="2">
        <v>1837997.74</v>
      </c>
    </row>
    <row r="1052" spans="1:22" ht="15" hidden="1">
      <c r="A1052" s="3">
        <v>130107</v>
      </c>
      <c r="B1052" s="3"/>
      <c r="C1052" s="5" t="s">
        <v>9</v>
      </c>
      <c r="D1052" s="6">
        <v>7541400</v>
      </c>
      <c r="E1052" s="6"/>
      <c r="F1052" s="6">
        <v>1760348.03</v>
      </c>
      <c r="G1052" s="6">
        <f t="shared" si="48"/>
        <v>23.342456705651472</v>
      </c>
      <c r="H1052" s="6" t="e">
        <f t="shared" si="49"/>
        <v>#DIV/0!</v>
      </c>
      <c r="I1052" s="6">
        <v>121605</v>
      </c>
      <c r="J1052" s="6">
        <v>121605</v>
      </c>
      <c r="K1052" s="6">
        <v>77649.71</v>
      </c>
      <c r="L1052" s="6">
        <f t="shared" si="47"/>
        <v>63.854043830434605</v>
      </c>
      <c r="Q1052" s="2">
        <v>0</v>
      </c>
      <c r="R1052" s="2">
        <v>77649.71</v>
      </c>
      <c r="S1052" s="2">
        <v>0</v>
      </c>
      <c r="T1052" s="2">
        <v>7663005</v>
      </c>
      <c r="U1052" s="2">
        <v>7663005</v>
      </c>
      <c r="V1052" s="2">
        <v>1837997.74</v>
      </c>
    </row>
    <row r="1053" spans="1:22" ht="15" hidden="1">
      <c r="A1053" s="3">
        <v>130107</v>
      </c>
      <c r="B1053" s="3"/>
      <c r="C1053" s="5" t="s">
        <v>11</v>
      </c>
      <c r="D1053" s="6">
        <v>2715190</v>
      </c>
      <c r="E1053" s="6"/>
      <c r="F1053" s="6">
        <v>633344.19</v>
      </c>
      <c r="G1053" s="6">
        <f t="shared" si="48"/>
        <v>23.32596208736773</v>
      </c>
      <c r="H1053" s="6" t="e">
        <f t="shared" si="49"/>
        <v>#DIV/0!</v>
      </c>
      <c r="I1053" s="6">
        <v>44021</v>
      </c>
      <c r="J1053" s="6">
        <v>44021</v>
      </c>
      <c r="K1053" s="6">
        <v>27575.13</v>
      </c>
      <c r="L1053" s="6">
        <f t="shared" si="47"/>
        <v>62.64085322914064</v>
      </c>
      <c r="Q1053" s="2">
        <v>0</v>
      </c>
      <c r="R1053" s="2">
        <v>27575.13</v>
      </c>
      <c r="S1053" s="2">
        <v>0</v>
      </c>
      <c r="T1053" s="2">
        <v>2759211</v>
      </c>
      <c r="U1053" s="2">
        <v>2759211</v>
      </c>
      <c r="V1053" s="2">
        <v>660919.32</v>
      </c>
    </row>
    <row r="1054" spans="1:22" ht="45" hidden="1">
      <c r="A1054" s="3">
        <v>130107</v>
      </c>
      <c r="B1054" s="3"/>
      <c r="C1054" s="5" t="s">
        <v>13</v>
      </c>
      <c r="D1054" s="6">
        <v>58285</v>
      </c>
      <c r="E1054" s="6"/>
      <c r="F1054" s="6">
        <v>7503.57</v>
      </c>
      <c r="G1054" s="6">
        <f t="shared" si="48"/>
        <v>12.873929827571414</v>
      </c>
      <c r="H1054" s="6" t="e">
        <f t="shared" si="49"/>
        <v>#DIV/0!</v>
      </c>
      <c r="I1054" s="6">
        <v>250013</v>
      </c>
      <c r="J1054" s="6">
        <v>302513</v>
      </c>
      <c r="K1054" s="6">
        <v>43572.91</v>
      </c>
      <c r="L1054" s="6">
        <f t="shared" si="47"/>
        <v>14.403648768813243</v>
      </c>
      <c r="Q1054" s="2">
        <v>0</v>
      </c>
      <c r="R1054" s="2">
        <v>43572.91</v>
      </c>
      <c r="S1054" s="2">
        <v>0</v>
      </c>
      <c r="T1054" s="2">
        <v>308298</v>
      </c>
      <c r="U1054" s="2">
        <v>360798</v>
      </c>
      <c r="V1054" s="2">
        <v>51076.48</v>
      </c>
    </row>
    <row r="1055" spans="1:22" ht="30" hidden="1">
      <c r="A1055" s="3">
        <v>130107</v>
      </c>
      <c r="B1055" s="3"/>
      <c r="C1055" s="5" t="s">
        <v>15</v>
      </c>
      <c r="D1055" s="6">
        <v>11240</v>
      </c>
      <c r="E1055" s="6"/>
      <c r="F1055" s="6">
        <v>0</v>
      </c>
      <c r="G1055" s="6">
        <f t="shared" si="48"/>
        <v>0</v>
      </c>
      <c r="H1055" s="6" t="e">
        <f t="shared" si="49"/>
        <v>#DIV/0!</v>
      </c>
      <c r="I1055" s="6">
        <v>65741</v>
      </c>
      <c r="J1055" s="6">
        <v>65741</v>
      </c>
      <c r="K1055" s="6">
        <v>1578</v>
      </c>
      <c r="L1055" s="6">
        <f t="shared" si="47"/>
        <v>2.400328562084544</v>
      </c>
      <c r="Q1055" s="2">
        <v>0</v>
      </c>
      <c r="R1055" s="2">
        <v>1578</v>
      </c>
      <c r="S1055" s="2">
        <v>0</v>
      </c>
      <c r="T1055" s="2">
        <v>76981</v>
      </c>
      <c r="U1055" s="2">
        <v>76981</v>
      </c>
      <c r="V1055" s="2">
        <v>1578</v>
      </c>
    </row>
    <row r="1056" spans="1:22" ht="30" hidden="1">
      <c r="A1056" s="3">
        <v>130107</v>
      </c>
      <c r="B1056" s="3"/>
      <c r="C1056" s="5" t="s">
        <v>17</v>
      </c>
      <c r="D1056" s="6">
        <v>0</v>
      </c>
      <c r="E1056" s="6"/>
      <c r="F1056" s="6">
        <v>0</v>
      </c>
      <c r="G1056" s="6" t="e">
        <f t="shared" si="48"/>
        <v>#DIV/0!</v>
      </c>
      <c r="H1056" s="6" t="e">
        <f t="shared" si="49"/>
        <v>#DIV/0!</v>
      </c>
      <c r="I1056" s="6">
        <v>37580</v>
      </c>
      <c r="J1056" s="6">
        <v>77580</v>
      </c>
      <c r="K1056" s="6">
        <v>6315</v>
      </c>
      <c r="L1056" s="6">
        <f t="shared" si="47"/>
        <v>8.139984532095902</v>
      </c>
      <c r="Q1056" s="2">
        <v>0</v>
      </c>
      <c r="R1056" s="2">
        <v>6315</v>
      </c>
      <c r="S1056" s="2">
        <v>0</v>
      </c>
      <c r="T1056" s="2">
        <v>37580</v>
      </c>
      <c r="U1056" s="2">
        <v>77580</v>
      </c>
      <c r="V1056" s="2">
        <v>6315</v>
      </c>
    </row>
    <row r="1057" spans="1:22" ht="15" hidden="1">
      <c r="A1057" s="3">
        <v>130107</v>
      </c>
      <c r="B1057" s="3"/>
      <c r="C1057" s="5" t="s">
        <v>19</v>
      </c>
      <c r="D1057" s="6">
        <v>1204</v>
      </c>
      <c r="E1057" s="6"/>
      <c r="F1057" s="6">
        <v>0.3</v>
      </c>
      <c r="G1057" s="6">
        <f t="shared" si="48"/>
        <v>0.02491694352159468</v>
      </c>
      <c r="H1057" s="6" t="e">
        <f t="shared" si="49"/>
        <v>#DIV/0!</v>
      </c>
      <c r="I1057" s="6">
        <v>0</v>
      </c>
      <c r="J1057" s="6">
        <v>0</v>
      </c>
      <c r="K1057" s="6">
        <v>0</v>
      </c>
      <c r="L1057" s="6" t="e">
        <f t="shared" si="47"/>
        <v>#DIV/0!</v>
      </c>
      <c r="Q1057" s="2">
        <v>0</v>
      </c>
      <c r="R1057" s="2">
        <v>0</v>
      </c>
      <c r="S1057" s="2">
        <v>0</v>
      </c>
      <c r="T1057" s="2">
        <v>1204</v>
      </c>
      <c r="U1057" s="2">
        <v>1204</v>
      </c>
      <c r="V1057" s="2">
        <v>0.3</v>
      </c>
    </row>
    <row r="1058" spans="1:22" ht="45" hidden="1">
      <c r="A1058" s="3">
        <v>130107</v>
      </c>
      <c r="B1058" s="3"/>
      <c r="C1058" s="5" t="s">
        <v>21</v>
      </c>
      <c r="D1058" s="6">
        <v>1116</v>
      </c>
      <c r="E1058" s="6"/>
      <c r="F1058" s="6">
        <v>87.75</v>
      </c>
      <c r="G1058" s="6">
        <f t="shared" si="48"/>
        <v>7.862903225806452</v>
      </c>
      <c r="H1058" s="6" t="e">
        <f t="shared" si="49"/>
        <v>#DIV/0!</v>
      </c>
      <c r="I1058" s="6">
        <v>50668</v>
      </c>
      <c r="J1058" s="6">
        <v>50668</v>
      </c>
      <c r="K1058" s="6">
        <v>0</v>
      </c>
      <c r="L1058" s="6">
        <f t="shared" si="47"/>
        <v>0</v>
      </c>
      <c r="Q1058" s="2">
        <v>0</v>
      </c>
      <c r="R1058" s="2">
        <v>0</v>
      </c>
      <c r="S1058" s="2">
        <v>0</v>
      </c>
      <c r="T1058" s="2">
        <v>51784</v>
      </c>
      <c r="U1058" s="2">
        <v>51784</v>
      </c>
      <c r="V1058" s="2">
        <v>87.75</v>
      </c>
    </row>
    <row r="1059" spans="1:22" ht="15" hidden="1">
      <c r="A1059" s="3">
        <v>130107</v>
      </c>
      <c r="B1059" s="3"/>
      <c r="C1059" s="5" t="s">
        <v>23</v>
      </c>
      <c r="D1059" s="6">
        <v>17700</v>
      </c>
      <c r="E1059" s="6"/>
      <c r="F1059" s="6">
        <v>3643.04</v>
      </c>
      <c r="G1059" s="6">
        <f t="shared" si="48"/>
        <v>20.582146892655366</v>
      </c>
      <c r="H1059" s="6" t="e">
        <f t="shared" si="49"/>
        <v>#DIV/0!</v>
      </c>
      <c r="I1059" s="6">
        <v>1500</v>
      </c>
      <c r="J1059" s="6">
        <v>1500</v>
      </c>
      <c r="K1059" s="6">
        <v>0</v>
      </c>
      <c r="L1059" s="6">
        <f t="shared" si="47"/>
        <v>0</v>
      </c>
      <c r="Q1059" s="2">
        <v>0</v>
      </c>
      <c r="R1059" s="2">
        <v>0</v>
      </c>
      <c r="S1059" s="2">
        <v>0</v>
      </c>
      <c r="T1059" s="2">
        <v>19200</v>
      </c>
      <c r="U1059" s="2">
        <v>19200</v>
      </c>
      <c r="V1059" s="2">
        <v>3643.04</v>
      </c>
    </row>
    <row r="1060" spans="1:22" ht="15" hidden="1">
      <c r="A1060" s="3">
        <v>130107</v>
      </c>
      <c r="B1060" s="3"/>
      <c r="C1060" s="5" t="s">
        <v>25</v>
      </c>
      <c r="D1060" s="6">
        <v>27025</v>
      </c>
      <c r="E1060" s="6"/>
      <c r="F1060" s="6">
        <v>3772.48</v>
      </c>
      <c r="G1060" s="6">
        <f t="shared" si="48"/>
        <v>13.959222941720629</v>
      </c>
      <c r="H1060" s="6" t="e">
        <f t="shared" si="49"/>
        <v>#DIV/0!</v>
      </c>
      <c r="I1060" s="6">
        <v>94524</v>
      </c>
      <c r="J1060" s="6">
        <v>107024</v>
      </c>
      <c r="K1060" s="6">
        <v>35679.91</v>
      </c>
      <c r="L1060" s="6">
        <f t="shared" si="47"/>
        <v>33.338232545971</v>
      </c>
      <c r="Q1060" s="2">
        <v>0</v>
      </c>
      <c r="R1060" s="2">
        <v>35679.91</v>
      </c>
      <c r="S1060" s="2">
        <v>0</v>
      </c>
      <c r="T1060" s="2">
        <v>121549</v>
      </c>
      <c r="U1060" s="2">
        <v>134049</v>
      </c>
      <c r="V1060" s="2">
        <v>39452.39</v>
      </c>
    </row>
    <row r="1061" spans="1:22" ht="15" hidden="1">
      <c r="A1061" s="3">
        <v>130107</v>
      </c>
      <c r="B1061" s="3"/>
      <c r="C1061" s="5" t="s">
        <v>27</v>
      </c>
      <c r="D1061" s="6">
        <v>42560</v>
      </c>
      <c r="E1061" s="6"/>
      <c r="F1061" s="6">
        <v>2014.4</v>
      </c>
      <c r="G1061" s="6">
        <f t="shared" si="48"/>
        <v>4.7330827067669174</v>
      </c>
      <c r="H1061" s="6" t="e">
        <f t="shared" si="49"/>
        <v>#DIV/0!</v>
      </c>
      <c r="I1061" s="6">
        <v>50600</v>
      </c>
      <c r="J1061" s="6">
        <v>50600</v>
      </c>
      <c r="K1061" s="6">
        <v>4005</v>
      </c>
      <c r="L1061" s="6">
        <f t="shared" si="47"/>
        <v>7.91501976284585</v>
      </c>
      <c r="Q1061" s="2">
        <v>0</v>
      </c>
      <c r="R1061" s="2">
        <v>4005</v>
      </c>
      <c r="S1061" s="2">
        <v>0</v>
      </c>
      <c r="T1061" s="2">
        <v>93160</v>
      </c>
      <c r="U1061" s="2">
        <v>93160</v>
      </c>
      <c r="V1061" s="2">
        <v>6019.4</v>
      </c>
    </row>
    <row r="1062" spans="1:22" ht="30" hidden="1">
      <c r="A1062" s="3">
        <v>130107</v>
      </c>
      <c r="B1062" s="3"/>
      <c r="C1062" s="5" t="s">
        <v>29</v>
      </c>
      <c r="D1062" s="6">
        <v>822000</v>
      </c>
      <c r="E1062" s="6"/>
      <c r="F1062" s="6">
        <v>367999.54</v>
      </c>
      <c r="G1062" s="6">
        <f t="shared" si="48"/>
        <v>44.768800486618005</v>
      </c>
      <c r="H1062" s="6" t="e">
        <f t="shared" si="49"/>
        <v>#DIV/0!</v>
      </c>
      <c r="I1062" s="6">
        <v>50777</v>
      </c>
      <c r="J1062" s="6">
        <v>60449.79</v>
      </c>
      <c r="K1062" s="6">
        <v>12797.66</v>
      </c>
      <c r="L1062" s="6">
        <f t="shared" si="47"/>
        <v>21.170726978538717</v>
      </c>
      <c r="Q1062" s="2">
        <v>0</v>
      </c>
      <c r="R1062" s="2">
        <v>12797.66</v>
      </c>
      <c r="S1062" s="2">
        <v>0</v>
      </c>
      <c r="T1062" s="2">
        <v>872777</v>
      </c>
      <c r="U1062" s="2">
        <v>882449.79</v>
      </c>
      <c r="V1062" s="2">
        <v>380797.2</v>
      </c>
    </row>
    <row r="1063" spans="1:22" ht="15" hidden="1">
      <c r="A1063" s="3">
        <v>130107</v>
      </c>
      <c r="B1063" s="3"/>
      <c r="C1063" s="5" t="s">
        <v>31</v>
      </c>
      <c r="D1063" s="6">
        <v>544362</v>
      </c>
      <c r="E1063" s="6"/>
      <c r="F1063" s="6">
        <v>285888.73</v>
      </c>
      <c r="G1063" s="6">
        <f t="shared" si="48"/>
        <v>52.518127643002266</v>
      </c>
      <c r="H1063" s="6" t="e">
        <f t="shared" si="49"/>
        <v>#DIV/0!</v>
      </c>
      <c r="I1063" s="6">
        <v>25697</v>
      </c>
      <c r="J1063" s="6">
        <v>25697</v>
      </c>
      <c r="K1063" s="6">
        <v>0</v>
      </c>
      <c r="L1063" s="6">
        <f t="shared" si="47"/>
        <v>0</v>
      </c>
      <c r="Q1063" s="2">
        <v>0</v>
      </c>
      <c r="R1063" s="2">
        <v>0</v>
      </c>
      <c r="S1063" s="2">
        <v>0</v>
      </c>
      <c r="T1063" s="2">
        <v>570059</v>
      </c>
      <c r="U1063" s="2">
        <v>570059</v>
      </c>
      <c r="V1063" s="2">
        <v>285888.73</v>
      </c>
    </row>
    <row r="1064" spans="1:22" ht="30" hidden="1">
      <c r="A1064" s="3">
        <v>130107</v>
      </c>
      <c r="B1064" s="3"/>
      <c r="C1064" s="5" t="s">
        <v>33</v>
      </c>
      <c r="D1064" s="6">
        <v>61962</v>
      </c>
      <c r="E1064" s="6"/>
      <c r="F1064" s="6">
        <v>18496.14</v>
      </c>
      <c r="G1064" s="6">
        <f t="shared" si="48"/>
        <v>29.850779510022267</v>
      </c>
      <c r="H1064" s="6" t="e">
        <f t="shared" si="49"/>
        <v>#DIV/0!</v>
      </c>
      <c r="I1064" s="6">
        <v>9130</v>
      </c>
      <c r="J1064" s="6">
        <v>18802.79</v>
      </c>
      <c r="K1064" s="6">
        <v>12797.66</v>
      </c>
      <c r="L1064" s="6">
        <f t="shared" si="47"/>
        <v>68.06255880111408</v>
      </c>
      <c r="Q1064" s="2">
        <v>0</v>
      </c>
      <c r="R1064" s="2">
        <v>12797.66</v>
      </c>
      <c r="S1064" s="2">
        <v>0</v>
      </c>
      <c r="T1064" s="2">
        <v>71092</v>
      </c>
      <c r="U1064" s="2">
        <v>80764.79</v>
      </c>
      <c r="V1064" s="2">
        <v>31293.8</v>
      </c>
    </row>
    <row r="1065" spans="1:22" ht="15" hidden="1">
      <c r="A1065" s="3">
        <v>130107</v>
      </c>
      <c r="B1065" s="3"/>
      <c r="C1065" s="5" t="s">
        <v>35</v>
      </c>
      <c r="D1065" s="6">
        <v>196546</v>
      </c>
      <c r="E1065" s="6"/>
      <c r="F1065" s="6">
        <v>60335.7</v>
      </c>
      <c r="G1065" s="6">
        <f t="shared" si="48"/>
        <v>30.69800453837778</v>
      </c>
      <c r="H1065" s="6" t="e">
        <f t="shared" si="49"/>
        <v>#DIV/0!</v>
      </c>
      <c r="I1065" s="6">
        <v>15950</v>
      </c>
      <c r="J1065" s="6">
        <v>15950</v>
      </c>
      <c r="K1065" s="6">
        <v>0</v>
      </c>
      <c r="L1065" s="6">
        <f t="shared" si="47"/>
        <v>0</v>
      </c>
      <c r="Q1065" s="2">
        <v>0</v>
      </c>
      <c r="R1065" s="2">
        <v>0</v>
      </c>
      <c r="S1065" s="2">
        <v>0</v>
      </c>
      <c r="T1065" s="2">
        <v>212496</v>
      </c>
      <c r="U1065" s="2">
        <v>212496</v>
      </c>
      <c r="V1065" s="2">
        <v>60335.7</v>
      </c>
    </row>
    <row r="1066" spans="1:22" ht="15" hidden="1">
      <c r="A1066" s="3">
        <v>130107</v>
      </c>
      <c r="B1066" s="3"/>
      <c r="C1066" s="5" t="s">
        <v>37</v>
      </c>
      <c r="D1066" s="6">
        <v>15217</v>
      </c>
      <c r="E1066" s="6"/>
      <c r="F1066" s="6">
        <v>3278.97</v>
      </c>
      <c r="G1066" s="6">
        <f t="shared" si="48"/>
        <v>21.5480712361175</v>
      </c>
      <c r="H1066" s="6" t="e">
        <f t="shared" si="49"/>
        <v>#DIV/0!</v>
      </c>
      <c r="I1066" s="6">
        <v>0</v>
      </c>
      <c r="J1066" s="6">
        <v>0</v>
      </c>
      <c r="K1066" s="6">
        <v>0</v>
      </c>
      <c r="L1066" s="6" t="e">
        <f t="shared" si="47"/>
        <v>#DIV/0!</v>
      </c>
      <c r="Q1066" s="2">
        <v>0</v>
      </c>
      <c r="R1066" s="2">
        <v>0</v>
      </c>
      <c r="S1066" s="2">
        <v>0</v>
      </c>
      <c r="T1066" s="2">
        <v>15217</v>
      </c>
      <c r="U1066" s="2">
        <v>15217</v>
      </c>
      <c r="V1066" s="2">
        <v>3278.97</v>
      </c>
    </row>
    <row r="1067" spans="1:22" ht="15" hidden="1">
      <c r="A1067" s="3">
        <v>130107</v>
      </c>
      <c r="B1067" s="3"/>
      <c r="C1067" s="5" t="s">
        <v>59</v>
      </c>
      <c r="D1067" s="6">
        <v>3913</v>
      </c>
      <c r="E1067" s="6"/>
      <c r="F1067" s="6">
        <v>0</v>
      </c>
      <c r="G1067" s="6">
        <f t="shared" si="48"/>
        <v>0</v>
      </c>
      <c r="H1067" s="6" t="e">
        <f t="shared" si="49"/>
        <v>#DIV/0!</v>
      </c>
      <c r="I1067" s="6">
        <v>0</v>
      </c>
      <c r="J1067" s="6">
        <v>0</v>
      </c>
      <c r="K1067" s="6">
        <v>0</v>
      </c>
      <c r="L1067" s="6" t="e">
        <f t="shared" si="47"/>
        <v>#DIV/0!</v>
      </c>
      <c r="Q1067" s="2">
        <v>0</v>
      </c>
      <c r="R1067" s="2">
        <v>0</v>
      </c>
      <c r="S1067" s="2">
        <v>0</v>
      </c>
      <c r="T1067" s="2">
        <v>3913</v>
      </c>
      <c r="U1067" s="2">
        <v>3913</v>
      </c>
      <c r="V1067" s="2">
        <v>0</v>
      </c>
    </row>
    <row r="1068" spans="1:22" ht="15" hidden="1">
      <c r="A1068" s="3">
        <v>130107</v>
      </c>
      <c r="B1068" s="3"/>
      <c r="C1068" s="5" t="s">
        <v>61</v>
      </c>
      <c r="D1068" s="6">
        <v>14165</v>
      </c>
      <c r="E1068" s="6"/>
      <c r="F1068" s="6">
        <v>4086</v>
      </c>
      <c r="G1068" s="6">
        <f t="shared" si="48"/>
        <v>28.84574655841864</v>
      </c>
      <c r="H1068" s="6" t="e">
        <f t="shared" si="49"/>
        <v>#DIV/0!</v>
      </c>
      <c r="I1068" s="6">
        <v>0</v>
      </c>
      <c r="J1068" s="6">
        <v>0</v>
      </c>
      <c r="K1068" s="6">
        <v>0</v>
      </c>
      <c r="L1068" s="6" t="e">
        <f t="shared" si="47"/>
        <v>#DIV/0!</v>
      </c>
      <c r="Q1068" s="2">
        <v>0</v>
      </c>
      <c r="R1068" s="2">
        <v>0</v>
      </c>
      <c r="S1068" s="2">
        <v>0</v>
      </c>
      <c r="T1068" s="2">
        <v>14165</v>
      </c>
      <c r="U1068" s="2">
        <v>14165</v>
      </c>
      <c r="V1068" s="2">
        <v>4086</v>
      </c>
    </row>
    <row r="1069" spans="1:22" ht="15" hidden="1">
      <c r="A1069" s="3">
        <v>130107</v>
      </c>
      <c r="B1069" s="3"/>
      <c r="C1069" s="5" t="s">
        <v>63</v>
      </c>
      <c r="D1069" s="6">
        <v>14165</v>
      </c>
      <c r="E1069" s="6"/>
      <c r="F1069" s="6">
        <v>4086</v>
      </c>
      <c r="G1069" s="6">
        <f t="shared" si="48"/>
        <v>28.84574655841864</v>
      </c>
      <c r="H1069" s="6" t="e">
        <f t="shared" si="49"/>
        <v>#DIV/0!</v>
      </c>
      <c r="I1069" s="6">
        <v>0</v>
      </c>
      <c r="J1069" s="6">
        <v>0</v>
      </c>
      <c r="K1069" s="6">
        <v>0</v>
      </c>
      <c r="L1069" s="6" t="e">
        <f t="shared" si="47"/>
        <v>#DIV/0!</v>
      </c>
      <c r="Q1069" s="2">
        <v>0</v>
      </c>
      <c r="R1069" s="2">
        <v>0</v>
      </c>
      <c r="S1069" s="2">
        <v>0</v>
      </c>
      <c r="T1069" s="2">
        <v>14165</v>
      </c>
      <c r="U1069" s="2">
        <v>14165</v>
      </c>
      <c r="V1069" s="2">
        <v>4086</v>
      </c>
    </row>
    <row r="1070" spans="1:22" ht="15" hidden="1">
      <c r="A1070" s="3">
        <v>130107</v>
      </c>
      <c r="B1070" s="3"/>
      <c r="C1070" s="5" t="s">
        <v>65</v>
      </c>
      <c r="D1070" s="6">
        <v>14165</v>
      </c>
      <c r="E1070" s="6"/>
      <c r="F1070" s="6">
        <v>4086</v>
      </c>
      <c r="G1070" s="6">
        <f t="shared" si="48"/>
        <v>28.84574655841864</v>
      </c>
      <c r="H1070" s="6" t="e">
        <f t="shared" si="49"/>
        <v>#DIV/0!</v>
      </c>
      <c r="I1070" s="6">
        <v>0</v>
      </c>
      <c r="J1070" s="6">
        <v>0</v>
      </c>
      <c r="K1070" s="6">
        <v>0</v>
      </c>
      <c r="L1070" s="6" t="e">
        <f t="shared" si="47"/>
        <v>#DIV/0!</v>
      </c>
      <c r="Q1070" s="2">
        <v>0</v>
      </c>
      <c r="R1070" s="2">
        <v>0</v>
      </c>
      <c r="S1070" s="2">
        <v>0</v>
      </c>
      <c r="T1070" s="2">
        <v>14165</v>
      </c>
      <c r="U1070" s="2">
        <v>14165</v>
      </c>
      <c r="V1070" s="2">
        <v>4086</v>
      </c>
    </row>
    <row r="1071" spans="1:22" ht="15" hidden="1">
      <c r="A1071" s="3">
        <v>130107</v>
      </c>
      <c r="B1071" s="3"/>
      <c r="C1071" s="5" t="s">
        <v>43</v>
      </c>
      <c r="D1071" s="6">
        <v>0</v>
      </c>
      <c r="E1071" s="6"/>
      <c r="F1071" s="6">
        <v>0</v>
      </c>
      <c r="G1071" s="6" t="e">
        <f t="shared" si="48"/>
        <v>#DIV/0!</v>
      </c>
      <c r="H1071" s="6" t="e">
        <f t="shared" si="49"/>
        <v>#DIV/0!</v>
      </c>
      <c r="I1071" s="6">
        <v>167500</v>
      </c>
      <c r="J1071" s="6">
        <v>259697.6</v>
      </c>
      <c r="K1071" s="6">
        <v>217197.6</v>
      </c>
      <c r="L1071" s="6">
        <f t="shared" si="47"/>
        <v>83.6348121815527</v>
      </c>
      <c r="Q1071" s="2">
        <v>0</v>
      </c>
      <c r="R1071" s="2">
        <v>217197.6</v>
      </c>
      <c r="S1071" s="2">
        <v>0</v>
      </c>
      <c r="T1071" s="2">
        <v>167500</v>
      </c>
      <c r="U1071" s="2">
        <v>259697.6</v>
      </c>
      <c r="V1071" s="2">
        <v>217197.6</v>
      </c>
    </row>
    <row r="1072" spans="1:22" ht="15" hidden="1">
      <c r="A1072" s="3">
        <v>130107</v>
      </c>
      <c r="B1072" s="3"/>
      <c r="C1072" s="5" t="s">
        <v>45</v>
      </c>
      <c r="D1072" s="6">
        <v>0</v>
      </c>
      <c r="E1072" s="6"/>
      <c r="F1072" s="6">
        <v>0</v>
      </c>
      <c r="G1072" s="6" t="e">
        <f t="shared" si="48"/>
        <v>#DIV/0!</v>
      </c>
      <c r="H1072" s="6" t="e">
        <f t="shared" si="49"/>
        <v>#DIV/0!</v>
      </c>
      <c r="I1072" s="6">
        <v>167500</v>
      </c>
      <c r="J1072" s="6">
        <v>259697.6</v>
      </c>
      <c r="K1072" s="6">
        <v>217197.6</v>
      </c>
      <c r="L1072" s="6">
        <f t="shared" si="47"/>
        <v>83.6348121815527</v>
      </c>
      <c r="Q1072" s="2">
        <v>0</v>
      </c>
      <c r="R1072" s="2">
        <v>217197.6</v>
      </c>
      <c r="S1072" s="2">
        <v>0</v>
      </c>
      <c r="T1072" s="2">
        <v>167500</v>
      </c>
      <c r="U1072" s="2">
        <v>259697.6</v>
      </c>
      <c r="V1072" s="2">
        <v>217197.6</v>
      </c>
    </row>
    <row r="1073" spans="1:22" ht="30" hidden="1">
      <c r="A1073" s="3">
        <v>130107</v>
      </c>
      <c r="B1073" s="3"/>
      <c r="C1073" s="5" t="s">
        <v>47</v>
      </c>
      <c r="D1073" s="6">
        <v>0</v>
      </c>
      <c r="E1073" s="6"/>
      <c r="F1073" s="6">
        <v>0</v>
      </c>
      <c r="G1073" s="6" t="e">
        <f t="shared" si="48"/>
        <v>#DIV/0!</v>
      </c>
      <c r="H1073" s="6" t="e">
        <f t="shared" si="49"/>
        <v>#DIV/0!</v>
      </c>
      <c r="I1073" s="6">
        <v>42500</v>
      </c>
      <c r="J1073" s="6">
        <v>42500</v>
      </c>
      <c r="K1073" s="6">
        <v>0</v>
      </c>
      <c r="L1073" s="6">
        <f t="shared" si="47"/>
        <v>0</v>
      </c>
      <c r="Q1073" s="2">
        <v>0</v>
      </c>
      <c r="R1073" s="2">
        <v>0</v>
      </c>
      <c r="S1073" s="2">
        <v>0</v>
      </c>
      <c r="T1073" s="2">
        <v>42500</v>
      </c>
      <c r="U1073" s="2">
        <v>42500</v>
      </c>
      <c r="V1073" s="2">
        <v>0</v>
      </c>
    </row>
    <row r="1074" spans="1:22" ht="15" hidden="1">
      <c r="A1074" s="3">
        <v>130107</v>
      </c>
      <c r="B1074" s="3"/>
      <c r="C1074" s="5" t="s">
        <v>67</v>
      </c>
      <c r="D1074" s="6">
        <v>0</v>
      </c>
      <c r="E1074" s="6"/>
      <c r="F1074" s="6">
        <v>0</v>
      </c>
      <c r="G1074" s="6" t="e">
        <f t="shared" si="48"/>
        <v>#DIV/0!</v>
      </c>
      <c r="H1074" s="6" t="e">
        <f t="shared" si="49"/>
        <v>#DIV/0!</v>
      </c>
      <c r="I1074" s="6">
        <v>125000</v>
      </c>
      <c r="J1074" s="6">
        <v>217197.6</v>
      </c>
      <c r="K1074" s="6">
        <v>217197.6</v>
      </c>
      <c r="L1074" s="6">
        <f t="shared" si="47"/>
        <v>100</v>
      </c>
      <c r="Q1074" s="2">
        <v>0</v>
      </c>
      <c r="R1074" s="2">
        <v>217197.6</v>
      </c>
      <c r="S1074" s="2">
        <v>0</v>
      </c>
      <c r="T1074" s="2">
        <v>125000</v>
      </c>
      <c r="U1074" s="2">
        <v>217197.6</v>
      </c>
      <c r="V1074" s="2">
        <v>217197.6</v>
      </c>
    </row>
    <row r="1075" spans="1:22" ht="15" hidden="1">
      <c r="A1075" s="3">
        <v>130107</v>
      </c>
      <c r="B1075" s="3"/>
      <c r="C1075" s="5" t="s">
        <v>69</v>
      </c>
      <c r="D1075" s="6">
        <v>0</v>
      </c>
      <c r="E1075" s="6"/>
      <c r="F1075" s="6">
        <v>0</v>
      </c>
      <c r="G1075" s="6" t="e">
        <f t="shared" si="48"/>
        <v>#DIV/0!</v>
      </c>
      <c r="H1075" s="6" t="e">
        <f t="shared" si="49"/>
        <v>#DIV/0!</v>
      </c>
      <c r="I1075" s="6">
        <v>125000</v>
      </c>
      <c r="J1075" s="6">
        <v>217197.6</v>
      </c>
      <c r="K1075" s="6">
        <v>217197.6</v>
      </c>
      <c r="L1075" s="6">
        <f t="shared" si="47"/>
        <v>100</v>
      </c>
      <c r="Q1075" s="2">
        <v>0</v>
      </c>
      <c r="R1075" s="2">
        <v>217197.6</v>
      </c>
      <c r="S1075" s="2">
        <v>0</v>
      </c>
      <c r="T1075" s="2">
        <v>125000</v>
      </c>
      <c r="U1075" s="2">
        <v>217197.6</v>
      </c>
      <c r="V1075" s="2">
        <v>217197.6</v>
      </c>
    </row>
    <row r="1076" spans="1:22" ht="15" hidden="1">
      <c r="A1076" s="3">
        <v>130110</v>
      </c>
      <c r="B1076" s="3"/>
      <c r="C1076" s="5" t="s">
        <v>146</v>
      </c>
      <c r="D1076" s="6">
        <v>2691800</v>
      </c>
      <c r="E1076" s="6"/>
      <c r="F1076" s="6">
        <v>826800.31</v>
      </c>
      <c r="G1076" s="6">
        <f t="shared" si="48"/>
        <v>30.715517869083886</v>
      </c>
      <c r="H1076" s="6" t="e">
        <f t="shared" si="49"/>
        <v>#DIV/0!</v>
      </c>
      <c r="I1076" s="6">
        <v>108950</v>
      </c>
      <c r="J1076" s="6">
        <v>110651.15</v>
      </c>
      <c r="K1076" s="6">
        <v>22614.91</v>
      </c>
      <c r="L1076" s="6">
        <f t="shared" si="47"/>
        <v>20.438025271314398</v>
      </c>
      <c r="Q1076" s="2">
        <v>0</v>
      </c>
      <c r="R1076" s="2">
        <v>20913.76</v>
      </c>
      <c r="S1076" s="2">
        <v>1701.15</v>
      </c>
      <c r="T1076" s="2">
        <v>2800750</v>
      </c>
      <c r="U1076" s="2">
        <v>2802451.15</v>
      </c>
      <c r="V1076" s="2">
        <v>849415.22</v>
      </c>
    </row>
    <row r="1077" spans="1:22" ht="15" hidden="1">
      <c r="A1077" s="3">
        <v>130110</v>
      </c>
      <c r="B1077" s="3"/>
      <c r="C1077" s="5" t="s">
        <v>3</v>
      </c>
      <c r="D1077" s="6">
        <v>2691800</v>
      </c>
      <c r="E1077" s="6"/>
      <c r="F1077" s="6">
        <v>826800.31</v>
      </c>
      <c r="G1077" s="6">
        <f t="shared" si="48"/>
        <v>30.715517869083886</v>
      </c>
      <c r="H1077" s="6" t="e">
        <f t="shared" si="49"/>
        <v>#DIV/0!</v>
      </c>
      <c r="I1077" s="6">
        <v>98950</v>
      </c>
      <c r="J1077" s="6">
        <v>98950</v>
      </c>
      <c r="K1077" s="6">
        <v>20814.91</v>
      </c>
      <c r="L1077" s="6">
        <f t="shared" si="47"/>
        <v>21.03578575037898</v>
      </c>
      <c r="Q1077" s="2">
        <v>0</v>
      </c>
      <c r="R1077" s="2">
        <v>20814.91</v>
      </c>
      <c r="S1077" s="2">
        <v>0</v>
      </c>
      <c r="T1077" s="2">
        <v>2790750</v>
      </c>
      <c r="U1077" s="2">
        <v>2790750</v>
      </c>
      <c r="V1077" s="2">
        <v>847615.22</v>
      </c>
    </row>
    <row r="1078" spans="1:22" ht="15" hidden="1">
      <c r="A1078" s="3">
        <v>130110</v>
      </c>
      <c r="B1078" s="3"/>
      <c r="C1078" s="5" t="s">
        <v>5</v>
      </c>
      <c r="D1078" s="6">
        <v>970885</v>
      </c>
      <c r="E1078" s="6"/>
      <c r="F1078" s="6">
        <v>278344.34</v>
      </c>
      <c r="G1078" s="6">
        <f t="shared" si="48"/>
        <v>28.669135891480458</v>
      </c>
      <c r="H1078" s="6" t="e">
        <f t="shared" si="49"/>
        <v>#DIV/0!</v>
      </c>
      <c r="I1078" s="6">
        <v>98950</v>
      </c>
      <c r="J1078" s="6">
        <v>98950</v>
      </c>
      <c r="K1078" s="6">
        <v>20814.91</v>
      </c>
      <c r="L1078" s="6">
        <f t="shared" si="47"/>
        <v>21.03578575037898</v>
      </c>
      <c r="Q1078" s="2">
        <v>0</v>
      </c>
      <c r="R1078" s="2">
        <v>20814.91</v>
      </c>
      <c r="S1078" s="2">
        <v>0</v>
      </c>
      <c r="T1078" s="2">
        <v>1069835</v>
      </c>
      <c r="U1078" s="2">
        <v>1069835</v>
      </c>
      <c r="V1078" s="2">
        <v>299159.25</v>
      </c>
    </row>
    <row r="1079" spans="1:22" ht="30" hidden="1">
      <c r="A1079" s="3">
        <v>130110</v>
      </c>
      <c r="B1079" s="3"/>
      <c r="C1079" s="5" t="s">
        <v>7</v>
      </c>
      <c r="D1079" s="6">
        <v>606300</v>
      </c>
      <c r="E1079" s="6"/>
      <c r="F1079" s="6">
        <v>140261.36</v>
      </c>
      <c r="G1079" s="6">
        <f t="shared" si="48"/>
        <v>23.13398647534224</v>
      </c>
      <c r="H1079" s="6" t="e">
        <f t="shared" si="49"/>
        <v>#DIV/0!</v>
      </c>
      <c r="I1079" s="6">
        <v>6985</v>
      </c>
      <c r="J1079" s="6">
        <v>6985</v>
      </c>
      <c r="K1079" s="6">
        <v>1414.5</v>
      </c>
      <c r="L1079" s="6">
        <f t="shared" si="47"/>
        <v>20.250536864710092</v>
      </c>
      <c r="Q1079" s="2">
        <v>0</v>
      </c>
      <c r="R1079" s="2">
        <v>1414.5</v>
      </c>
      <c r="S1079" s="2">
        <v>0</v>
      </c>
      <c r="T1079" s="2">
        <v>613285</v>
      </c>
      <c r="U1079" s="2">
        <v>613285</v>
      </c>
      <c r="V1079" s="2">
        <v>141675.86</v>
      </c>
    </row>
    <row r="1080" spans="1:22" ht="15" hidden="1">
      <c r="A1080" s="3">
        <v>130110</v>
      </c>
      <c r="B1080" s="3"/>
      <c r="C1080" s="5" t="s">
        <v>9</v>
      </c>
      <c r="D1080" s="6">
        <v>606300</v>
      </c>
      <c r="E1080" s="6"/>
      <c r="F1080" s="6">
        <v>140261.36</v>
      </c>
      <c r="G1080" s="6">
        <f t="shared" si="48"/>
        <v>23.13398647534224</v>
      </c>
      <c r="H1080" s="6" t="e">
        <f t="shared" si="49"/>
        <v>#DIV/0!</v>
      </c>
      <c r="I1080" s="6">
        <v>6985</v>
      </c>
      <c r="J1080" s="6">
        <v>6985</v>
      </c>
      <c r="K1080" s="6">
        <v>1414.5</v>
      </c>
      <c r="L1080" s="6">
        <f t="shared" si="47"/>
        <v>20.250536864710092</v>
      </c>
      <c r="Q1080" s="2">
        <v>0</v>
      </c>
      <c r="R1080" s="2">
        <v>1414.5</v>
      </c>
      <c r="S1080" s="2">
        <v>0</v>
      </c>
      <c r="T1080" s="2">
        <v>613285</v>
      </c>
      <c r="U1080" s="2">
        <v>613285</v>
      </c>
      <c r="V1080" s="2">
        <v>141675.86</v>
      </c>
    </row>
    <row r="1081" spans="1:22" ht="15" hidden="1">
      <c r="A1081" s="3">
        <v>130110</v>
      </c>
      <c r="B1081" s="3"/>
      <c r="C1081" s="5" t="s">
        <v>11</v>
      </c>
      <c r="D1081" s="6">
        <v>214680</v>
      </c>
      <c r="E1081" s="6"/>
      <c r="F1081" s="6">
        <v>49412.83</v>
      </c>
      <c r="G1081" s="6">
        <f t="shared" si="48"/>
        <v>23.016969442891746</v>
      </c>
      <c r="H1081" s="6" t="e">
        <f t="shared" si="49"/>
        <v>#DIV/0!</v>
      </c>
      <c r="I1081" s="6">
        <v>2529</v>
      </c>
      <c r="J1081" s="6">
        <v>2529</v>
      </c>
      <c r="K1081" s="6">
        <v>514.55</v>
      </c>
      <c r="L1081" s="6">
        <f t="shared" si="47"/>
        <v>20.34598655595097</v>
      </c>
      <c r="Q1081" s="2">
        <v>0</v>
      </c>
      <c r="R1081" s="2">
        <v>514.55</v>
      </c>
      <c r="S1081" s="2">
        <v>0</v>
      </c>
      <c r="T1081" s="2">
        <v>217209</v>
      </c>
      <c r="U1081" s="2">
        <v>217209</v>
      </c>
      <c r="V1081" s="2">
        <v>49927.38</v>
      </c>
    </row>
    <row r="1082" spans="1:22" ht="45" hidden="1">
      <c r="A1082" s="3">
        <v>130110</v>
      </c>
      <c r="B1082" s="3"/>
      <c r="C1082" s="5" t="s">
        <v>13</v>
      </c>
      <c r="D1082" s="6">
        <v>1405</v>
      </c>
      <c r="E1082" s="6"/>
      <c r="F1082" s="6">
        <v>179.15</v>
      </c>
      <c r="G1082" s="6">
        <f t="shared" si="48"/>
        <v>12.750889679715302</v>
      </c>
      <c r="H1082" s="6" t="e">
        <f t="shared" si="49"/>
        <v>#DIV/0!</v>
      </c>
      <c r="I1082" s="6">
        <v>39736</v>
      </c>
      <c r="J1082" s="6">
        <v>39736</v>
      </c>
      <c r="K1082" s="6">
        <v>14894.73</v>
      </c>
      <c r="L1082" s="6">
        <f t="shared" si="47"/>
        <v>37.48422085766056</v>
      </c>
      <c r="Q1082" s="2">
        <v>0</v>
      </c>
      <c r="R1082" s="2">
        <v>14894.73</v>
      </c>
      <c r="S1082" s="2">
        <v>0</v>
      </c>
      <c r="T1082" s="2">
        <v>41141</v>
      </c>
      <c r="U1082" s="2">
        <v>41141</v>
      </c>
      <c r="V1082" s="2">
        <v>15073.88</v>
      </c>
    </row>
    <row r="1083" spans="1:22" ht="30" hidden="1">
      <c r="A1083" s="3">
        <v>130110</v>
      </c>
      <c r="B1083" s="3"/>
      <c r="C1083" s="5" t="s">
        <v>15</v>
      </c>
      <c r="D1083" s="6">
        <v>0</v>
      </c>
      <c r="E1083" s="6"/>
      <c r="F1083" s="6">
        <v>0</v>
      </c>
      <c r="G1083" s="6" t="e">
        <f t="shared" si="48"/>
        <v>#DIV/0!</v>
      </c>
      <c r="H1083" s="6" t="e">
        <f t="shared" si="49"/>
        <v>#DIV/0!</v>
      </c>
      <c r="I1083" s="6">
        <v>28736</v>
      </c>
      <c r="J1083" s="6">
        <v>28736</v>
      </c>
      <c r="K1083" s="6">
        <v>14064.45</v>
      </c>
      <c r="L1083" s="6">
        <f t="shared" si="47"/>
        <v>48.94365952115813</v>
      </c>
      <c r="Q1083" s="2">
        <v>0</v>
      </c>
      <c r="R1083" s="2">
        <v>14064.45</v>
      </c>
      <c r="S1083" s="2">
        <v>0</v>
      </c>
      <c r="T1083" s="2">
        <v>28736</v>
      </c>
      <c r="U1083" s="2">
        <v>28736</v>
      </c>
      <c r="V1083" s="2">
        <v>14064.45</v>
      </c>
    </row>
    <row r="1084" spans="1:22" ht="30" hidden="1">
      <c r="A1084" s="3">
        <v>130110</v>
      </c>
      <c r="B1084" s="3"/>
      <c r="C1084" s="5" t="s">
        <v>51</v>
      </c>
      <c r="D1084" s="6">
        <v>0</v>
      </c>
      <c r="E1084" s="6"/>
      <c r="F1084" s="6">
        <v>0</v>
      </c>
      <c r="G1084" s="6" t="e">
        <f t="shared" si="48"/>
        <v>#DIV/0!</v>
      </c>
      <c r="H1084" s="6" t="e">
        <f t="shared" si="49"/>
        <v>#DIV/0!</v>
      </c>
      <c r="I1084" s="6">
        <v>700</v>
      </c>
      <c r="J1084" s="6">
        <v>700</v>
      </c>
      <c r="K1084" s="6">
        <v>0</v>
      </c>
      <c r="L1084" s="6">
        <f t="shared" si="47"/>
        <v>0</v>
      </c>
      <c r="Q1084" s="2">
        <v>0</v>
      </c>
      <c r="R1084" s="2">
        <v>0</v>
      </c>
      <c r="S1084" s="2">
        <v>0</v>
      </c>
      <c r="T1084" s="2">
        <v>700</v>
      </c>
      <c r="U1084" s="2">
        <v>700</v>
      </c>
      <c r="V1084" s="2">
        <v>0</v>
      </c>
    </row>
    <row r="1085" spans="1:22" ht="15" hidden="1">
      <c r="A1085" s="3">
        <v>130110</v>
      </c>
      <c r="B1085" s="3"/>
      <c r="C1085" s="5" t="s">
        <v>55</v>
      </c>
      <c r="D1085" s="6">
        <v>0</v>
      </c>
      <c r="E1085" s="6"/>
      <c r="F1085" s="6">
        <v>0</v>
      </c>
      <c r="G1085" s="6" t="e">
        <f t="shared" si="48"/>
        <v>#DIV/0!</v>
      </c>
      <c r="H1085" s="6" t="e">
        <f t="shared" si="49"/>
        <v>#DIV/0!</v>
      </c>
      <c r="I1085" s="6">
        <v>300</v>
      </c>
      <c r="J1085" s="6">
        <v>300</v>
      </c>
      <c r="K1085" s="6">
        <v>186.4</v>
      </c>
      <c r="L1085" s="6">
        <f t="shared" si="47"/>
        <v>62.13333333333334</v>
      </c>
      <c r="Q1085" s="2">
        <v>0</v>
      </c>
      <c r="R1085" s="2">
        <v>186.4</v>
      </c>
      <c r="S1085" s="2">
        <v>0</v>
      </c>
      <c r="T1085" s="2">
        <v>300</v>
      </c>
      <c r="U1085" s="2">
        <v>300</v>
      </c>
      <c r="V1085" s="2">
        <v>186.4</v>
      </c>
    </row>
    <row r="1086" spans="1:22" ht="15" hidden="1">
      <c r="A1086" s="3">
        <v>130110</v>
      </c>
      <c r="B1086" s="3"/>
      <c r="C1086" s="5" t="s">
        <v>23</v>
      </c>
      <c r="D1086" s="6">
        <v>0</v>
      </c>
      <c r="E1086" s="6"/>
      <c r="F1086" s="6">
        <v>0</v>
      </c>
      <c r="G1086" s="6" t="e">
        <f t="shared" si="48"/>
        <v>#DIV/0!</v>
      </c>
      <c r="H1086" s="6" t="e">
        <f t="shared" si="49"/>
        <v>#DIV/0!</v>
      </c>
      <c r="I1086" s="6">
        <v>3000</v>
      </c>
      <c r="J1086" s="6">
        <v>3000</v>
      </c>
      <c r="K1086" s="6">
        <v>574.15</v>
      </c>
      <c r="L1086" s="6">
        <f aca="true" t="shared" si="50" ref="L1086:L1148">K1086/J1086*100</f>
        <v>19.138333333333332</v>
      </c>
      <c r="Q1086" s="2">
        <v>0</v>
      </c>
      <c r="R1086" s="2">
        <v>574.15</v>
      </c>
      <c r="S1086" s="2">
        <v>0</v>
      </c>
      <c r="T1086" s="2">
        <v>3000</v>
      </c>
      <c r="U1086" s="2">
        <v>3000</v>
      </c>
      <c r="V1086" s="2">
        <v>574.15</v>
      </c>
    </row>
    <row r="1087" spans="1:22" ht="15" hidden="1">
      <c r="A1087" s="3">
        <v>130110</v>
      </c>
      <c r="B1087" s="3"/>
      <c r="C1087" s="5" t="s">
        <v>25</v>
      </c>
      <c r="D1087" s="6">
        <v>1405</v>
      </c>
      <c r="E1087" s="6"/>
      <c r="F1087" s="6">
        <v>179.15</v>
      </c>
      <c r="G1087" s="6">
        <f t="shared" si="48"/>
        <v>12.750889679715302</v>
      </c>
      <c r="H1087" s="6" t="e">
        <f t="shared" si="49"/>
        <v>#DIV/0!</v>
      </c>
      <c r="I1087" s="6">
        <v>7000</v>
      </c>
      <c r="J1087" s="6">
        <v>7000</v>
      </c>
      <c r="K1087" s="6">
        <v>69.73</v>
      </c>
      <c r="L1087" s="6">
        <f t="shared" si="50"/>
        <v>0.9961428571428572</v>
      </c>
      <c r="Q1087" s="2">
        <v>0</v>
      </c>
      <c r="R1087" s="2">
        <v>69.73</v>
      </c>
      <c r="S1087" s="2">
        <v>0</v>
      </c>
      <c r="T1087" s="2">
        <v>8405</v>
      </c>
      <c r="U1087" s="2">
        <v>8405</v>
      </c>
      <c r="V1087" s="2">
        <v>248.88</v>
      </c>
    </row>
    <row r="1088" spans="1:22" ht="30" hidden="1">
      <c r="A1088" s="3">
        <v>130110</v>
      </c>
      <c r="B1088" s="3"/>
      <c r="C1088" s="5" t="s">
        <v>29</v>
      </c>
      <c r="D1088" s="6">
        <v>148500</v>
      </c>
      <c r="E1088" s="6"/>
      <c r="F1088" s="6">
        <v>88491</v>
      </c>
      <c r="G1088" s="6">
        <f t="shared" si="48"/>
        <v>59.58989898989899</v>
      </c>
      <c r="H1088" s="6" t="e">
        <f t="shared" si="49"/>
        <v>#DIV/0!</v>
      </c>
      <c r="I1088" s="6">
        <v>49700</v>
      </c>
      <c r="J1088" s="6">
        <v>49700</v>
      </c>
      <c r="K1088" s="6">
        <v>3991.13</v>
      </c>
      <c r="L1088" s="6">
        <f t="shared" si="50"/>
        <v>8.030442655935614</v>
      </c>
      <c r="Q1088" s="2">
        <v>0</v>
      </c>
      <c r="R1088" s="2">
        <v>3991.13</v>
      </c>
      <c r="S1088" s="2">
        <v>0</v>
      </c>
      <c r="T1088" s="2">
        <v>198200</v>
      </c>
      <c r="U1088" s="2">
        <v>198200</v>
      </c>
      <c r="V1088" s="2">
        <v>92482.13</v>
      </c>
    </row>
    <row r="1089" spans="1:22" ht="15" hidden="1">
      <c r="A1089" s="3">
        <v>130110</v>
      </c>
      <c r="B1089" s="3"/>
      <c r="C1089" s="5" t="s">
        <v>31</v>
      </c>
      <c r="D1089" s="6">
        <v>115298</v>
      </c>
      <c r="E1089" s="6"/>
      <c r="F1089" s="6">
        <v>74435.74</v>
      </c>
      <c r="G1089" s="6">
        <f t="shared" si="48"/>
        <v>64.55943728425471</v>
      </c>
      <c r="H1089" s="6" t="e">
        <f t="shared" si="49"/>
        <v>#DIV/0!</v>
      </c>
      <c r="I1089" s="6">
        <v>17000</v>
      </c>
      <c r="J1089" s="6">
        <v>17000</v>
      </c>
      <c r="K1089" s="6">
        <v>2200.42</v>
      </c>
      <c r="L1089" s="6">
        <f t="shared" si="50"/>
        <v>12.94364705882353</v>
      </c>
      <c r="Q1089" s="2">
        <v>0</v>
      </c>
      <c r="R1089" s="2">
        <v>2200.42</v>
      </c>
      <c r="S1089" s="2">
        <v>0</v>
      </c>
      <c r="T1089" s="2">
        <v>132298</v>
      </c>
      <c r="U1089" s="2">
        <v>132298</v>
      </c>
      <c r="V1089" s="2">
        <v>76636.16</v>
      </c>
    </row>
    <row r="1090" spans="1:22" ht="30" hidden="1">
      <c r="A1090" s="3">
        <v>130110</v>
      </c>
      <c r="B1090" s="3"/>
      <c r="C1090" s="5" t="s">
        <v>33</v>
      </c>
      <c r="D1090" s="6">
        <v>4334</v>
      </c>
      <c r="E1090" s="6"/>
      <c r="F1090" s="6">
        <v>983.54</v>
      </c>
      <c r="G1090" s="6">
        <f t="shared" si="48"/>
        <v>22.693585602215045</v>
      </c>
      <c r="H1090" s="6" t="e">
        <f t="shared" si="49"/>
        <v>#DIV/0!</v>
      </c>
      <c r="I1090" s="6">
        <v>16500</v>
      </c>
      <c r="J1090" s="6">
        <v>16500</v>
      </c>
      <c r="K1090" s="6">
        <v>0</v>
      </c>
      <c r="L1090" s="6">
        <f t="shared" si="50"/>
        <v>0</v>
      </c>
      <c r="Q1090" s="2">
        <v>0</v>
      </c>
      <c r="R1090" s="2">
        <v>0</v>
      </c>
      <c r="S1090" s="2">
        <v>0</v>
      </c>
      <c r="T1090" s="2">
        <v>20834</v>
      </c>
      <c r="U1090" s="2">
        <v>20834</v>
      </c>
      <c r="V1090" s="2">
        <v>983.54</v>
      </c>
    </row>
    <row r="1091" spans="1:22" ht="15" hidden="1">
      <c r="A1091" s="3">
        <v>130110</v>
      </c>
      <c r="B1091" s="3"/>
      <c r="C1091" s="5" t="s">
        <v>35</v>
      </c>
      <c r="D1091" s="6">
        <v>28364</v>
      </c>
      <c r="E1091" s="6"/>
      <c r="F1091" s="6">
        <v>12947.7</v>
      </c>
      <c r="G1091" s="6">
        <f t="shared" si="48"/>
        <v>45.64835707234523</v>
      </c>
      <c r="H1091" s="6" t="e">
        <f t="shared" si="49"/>
        <v>#DIV/0!</v>
      </c>
      <c r="I1091" s="6">
        <v>15500</v>
      </c>
      <c r="J1091" s="6">
        <v>15500</v>
      </c>
      <c r="K1091" s="6">
        <v>1730.2</v>
      </c>
      <c r="L1091" s="6">
        <f t="shared" si="50"/>
        <v>11.162580645161292</v>
      </c>
      <c r="Q1091" s="2">
        <v>0</v>
      </c>
      <c r="R1091" s="2">
        <v>1730.2</v>
      </c>
      <c r="S1091" s="2">
        <v>0</v>
      </c>
      <c r="T1091" s="2">
        <v>43864</v>
      </c>
      <c r="U1091" s="2">
        <v>43864</v>
      </c>
      <c r="V1091" s="2">
        <v>14677.9</v>
      </c>
    </row>
    <row r="1092" spans="1:22" ht="15" hidden="1">
      <c r="A1092" s="3">
        <v>130110</v>
      </c>
      <c r="B1092" s="3"/>
      <c r="C1092" s="5" t="s">
        <v>37</v>
      </c>
      <c r="D1092" s="6">
        <v>504</v>
      </c>
      <c r="E1092" s="6"/>
      <c r="F1092" s="6">
        <v>124.02</v>
      </c>
      <c r="G1092" s="6">
        <f t="shared" si="48"/>
        <v>24.607142857142854</v>
      </c>
      <c r="H1092" s="6" t="e">
        <f t="shared" si="49"/>
        <v>#DIV/0!</v>
      </c>
      <c r="I1092" s="6">
        <v>700</v>
      </c>
      <c r="J1092" s="6">
        <v>700</v>
      </c>
      <c r="K1092" s="6">
        <v>60.51</v>
      </c>
      <c r="L1092" s="6">
        <f t="shared" si="50"/>
        <v>8.644285714285713</v>
      </c>
      <c r="Q1092" s="2">
        <v>0</v>
      </c>
      <c r="R1092" s="2">
        <v>60.51</v>
      </c>
      <c r="S1092" s="2">
        <v>0</v>
      </c>
      <c r="T1092" s="2">
        <v>1204</v>
      </c>
      <c r="U1092" s="2">
        <v>1204</v>
      </c>
      <c r="V1092" s="2">
        <v>184.53</v>
      </c>
    </row>
    <row r="1093" spans="1:22" ht="15" hidden="1">
      <c r="A1093" s="3">
        <v>130110</v>
      </c>
      <c r="B1093" s="3"/>
      <c r="C1093" s="5" t="s">
        <v>61</v>
      </c>
      <c r="D1093" s="6">
        <v>1720915</v>
      </c>
      <c r="E1093" s="6"/>
      <c r="F1093" s="6">
        <v>548455.97</v>
      </c>
      <c r="G1093" s="6">
        <f t="shared" si="48"/>
        <v>31.870020890049766</v>
      </c>
      <c r="H1093" s="6" t="e">
        <f t="shared" si="49"/>
        <v>#DIV/0!</v>
      </c>
      <c r="I1093" s="6">
        <v>0</v>
      </c>
      <c r="J1093" s="6">
        <v>0</v>
      </c>
      <c r="K1093" s="6">
        <v>0</v>
      </c>
      <c r="L1093" s="6" t="e">
        <f t="shared" si="50"/>
        <v>#DIV/0!</v>
      </c>
      <c r="Q1093" s="2">
        <v>0</v>
      </c>
      <c r="R1093" s="2">
        <v>0</v>
      </c>
      <c r="S1093" s="2">
        <v>0</v>
      </c>
      <c r="T1093" s="2">
        <v>1720915</v>
      </c>
      <c r="U1093" s="2">
        <v>1720915</v>
      </c>
      <c r="V1093" s="2">
        <v>548455.97</v>
      </c>
    </row>
    <row r="1094" spans="1:22" ht="45" hidden="1">
      <c r="A1094" s="3">
        <v>130110</v>
      </c>
      <c r="B1094" s="3"/>
      <c r="C1094" s="5" t="s">
        <v>97</v>
      </c>
      <c r="D1094" s="6">
        <v>1720915</v>
      </c>
      <c r="E1094" s="6"/>
      <c r="F1094" s="6">
        <v>548455.97</v>
      </c>
      <c r="G1094" s="6">
        <f t="shared" si="48"/>
        <v>31.870020890049766</v>
      </c>
      <c r="H1094" s="6" t="e">
        <f t="shared" si="49"/>
        <v>#DIV/0!</v>
      </c>
      <c r="I1094" s="6">
        <v>0</v>
      </c>
      <c r="J1094" s="6">
        <v>0</v>
      </c>
      <c r="K1094" s="6">
        <v>0</v>
      </c>
      <c r="L1094" s="6" t="e">
        <f t="shared" si="50"/>
        <v>#DIV/0!</v>
      </c>
      <c r="Q1094" s="2">
        <v>0</v>
      </c>
      <c r="R1094" s="2">
        <v>0</v>
      </c>
      <c r="S1094" s="2">
        <v>0</v>
      </c>
      <c r="T1094" s="2">
        <v>1720915</v>
      </c>
      <c r="U1094" s="2">
        <v>1720915</v>
      </c>
      <c r="V1094" s="2">
        <v>548455.97</v>
      </c>
    </row>
    <row r="1095" spans="1:22" ht="15" hidden="1">
      <c r="A1095" s="3">
        <v>130110</v>
      </c>
      <c r="B1095" s="3"/>
      <c r="C1095" s="5" t="s">
        <v>43</v>
      </c>
      <c r="D1095" s="6">
        <v>0</v>
      </c>
      <c r="E1095" s="6"/>
      <c r="F1095" s="6">
        <v>0</v>
      </c>
      <c r="G1095" s="6" t="e">
        <f aca="true" t="shared" si="51" ref="G1095:G1158">F1095/D1095*100</f>
        <v>#DIV/0!</v>
      </c>
      <c r="H1095" s="6" t="e">
        <f aca="true" t="shared" si="52" ref="H1095:H1158">F1095/E1095*100</f>
        <v>#DIV/0!</v>
      </c>
      <c r="I1095" s="6">
        <v>10000</v>
      </c>
      <c r="J1095" s="6">
        <v>11701.15</v>
      </c>
      <c r="K1095" s="6">
        <v>1800</v>
      </c>
      <c r="L1095" s="6">
        <f t="shared" si="50"/>
        <v>15.383103370181564</v>
      </c>
      <c r="Q1095" s="2">
        <v>0</v>
      </c>
      <c r="R1095" s="2">
        <v>98.85</v>
      </c>
      <c r="S1095" s="2">
        <v>1701.15</v>
      </c>
      <c r="T1095" s="2">
        <v>10000</v>
      </c>
      <c r="U1095" s="2">
        <v>11701.15</v>
      </c>
      <c r="V1095" s="2">
        <v>1800</v>
      </c>
    </row>
    <row r="1096" spans="1:22" ht="15" hidden="1">
      <c r="A1096" s="3">
        <v>130110</v>
      </c>
      <c r="B1096" s="3"/>
      <c r="C1096" s="5" t="s">
        <v>45</v>
      </c>
      <c r="D1096" s="6">
        <v>0</v>
      </c>
      <c r="E1096" s="6"/>
      <c r="F1096" s="6">
        <v>0</v>
      </c>
      <c r="G1096" s="6" t="e">
        <f t="shared" si="51"/>
        <v>#DIV/0!</v>
      </c>
      <c r="H1096" s="6" t="e">
        <f t="shared" si="52"/>
        <v>#DIV/0!</v>
      </c>
      <c r="I1096" s="6">
        <v>10000</v>
      </c>
      <c r="J1096" s="6">
        <v>11701.15</v>
      </c>
      <c r="K1096" s="6">
        <v>1800</v>
      </c>
      <c r="L1096" s="6">
        <f t="shared" si="50"/>
        <v>15.383103370181564</v>
      </c>
      <c r="Q1096" s="2">
        <v>0</v>
      </c>
      <c r="R1096" s="2">
        <v>98.85</v>
      </c>
      <c r="S1096" s="2">
        <v>1701.15</v>
      </c>
      <c r="T1096" s="2">
        <v>10000</v>
      </c>
      <c r="U1096" s="2">
        <v>11701.15</v>
      </c>
      <c r="V1096" s="2">
        <v>1800</v>
      </c>
    </row>
    <row r="1097" spans="1:22" ht="30" hidden="1">
      <c r="A1097" s="3">
        <v>130110</v>
      </c>
      <c r="B1097" s="3"/>
      <c r="C1097" s="5" t="s">
        <v>47</v>
      </c>
      <c r="D1097" s="6">
        <v>0</v>
      </c>
      <c r="E1097" s="6"/>
      <c r="F1097" s="6">
        <v>0</v>
      </c>
      <c r="G1097" s="6" t="e">
        <f t="shared" si="51"/>
        <v>#DIV/0!</v>
      </c>
      <c r="H1097" s="6" t="e">
        <f t="shared" si="52"/>
        <v>#DIV/0!</v>
      </c>
      <c r="I1097" s="6">
        <v>10000</v>
      </c>
      <c r="J1097" s="6">
        <v>11701.15</v>
      </c>
      <c r="K1097" s="6">
        <v>1800</v>
      </c>
      <c r="L1097" s="6">
        <f t="shared" si="50"/>
        <v>15.383103370181564</v>
      </c>
      <c r="Q1097" s="2">
        <v>0</v>
      </c>
      <c r="R1097" s="2">
        <v>98.85</v>
      </c>
      <c r="S1097" s="2">
        <v>1701.15</v>
      </c>
      <c r="T1097" s="2">
        <v>10000</v>
      </c>
      <c r="U1097" s="2">
        <v>11701.15</v>
      </c>
      <c r="V1097" s="2">
        <v>1800</v>
      </c>
    </row>
    <row r="1098" spans="1:22" ht="15" hidden="1">
      <c r="A1098" s="3">
        <v>130112</v>
      </c>
      <c r="B1098" s="3"/>
      <c r="C1098" s="5" t="s">
        <v>147</v>
      </c>
      <c r="D1098" s="6">
        <v>246500</v>
      </c>
      <c r="E1098" s="6"/>
      <c r="F1098" s="6">
        <v>70940.38</v>
      </c>
      <c r="G1098" s="6">
        <f t="shared" si="51"/>
        <v>28.779058823529414</v>
      </c>
      <c r="H1098" s="6" t="e">
        <f t="shared" si="52"/>
        <v>#DIV/0!</v>
      </c>
      <c r="I1098" s="6">
        <v>68600</v>
      </c>
      <c r="J1098" s="6">
        <v>68600</v>
      </c>
      <c r="K1098" s="6">
        <v>8458.36</v>
      </c>
      <c r="L1098" s="6">
        <f t="shared" si="50"/>
        <v>12.32997084548105</v>
      </c>
      <c r="Q1098" s="2">
        <v>0</v>
      </c>
      <c r="R1098" s="2">
        <v>8458.36</v>
      </c>
      <c r="S1098" s="2">
        <v>0</v>
      </c>
      <c r="T1098" s="2">
        <v>315100</v>
      </c>
      <c r="U1098" s="2">
        <v>315100</v>
      </c>
      <c r="V1098" s="2">
        <v>79398.74</v>
      </c>
    </row>
    <row r="1099" spans="1:22" ht="15" hidden="1">
      <c r="A1099" s="3">
        <v>130112</v>
      </c>
      <c r="B1099" s="3"/>
      <c r="C1099" s="5" t="s">
        <v>3</v>
      </c>
      <c r="D1099" s="6">
        <v>246500</v>
      </c>
      <c r="E1099" s="6"/>
      <c r="F1099" s="6">
        <v>70940.38</v>
      </c>
      <c r="G1099" s="6">
        <f t="shared" si="51"/>
        <v>28.779058823529414</v>
      </c>
      <c r="H1099" s="6" t="e">
        <f t="shared" si="52"/>
        <v>#DIV/0!</v>
      </c>
      <c r="I1099" s="6">
        <v>66600</v>
      </c>
      <c r="J1099" s="6">
        <v>66600</v>
      </c>
      <c r="K1099" s="6">
        <v>8458.36</v>
      </c>
      <c r="L1099" s="6">
        <f t="shared" si="50"/>
        <v>12.700240240240241</v>
      </c>
      <c r="Q1099" s="2">
        <v>0</v>
      </c>
      <c r="R1099" s="2">
        <v>8458.36</v>
      </c>
      <c r="S1099" s="2">
        <v>0</v>
      </c>
      <c r="T1099" s="2">
        <v>313100</v>
      </c>
      <c r="U1099" s="2">
        <v>313100</v>
      </c>
      <c r="V1099" s="2">
        <v>79398.74</v>
      </c>
    </row>
    <row r="1100" spans="1:22" ht="15" hidden="1">
      <c r="A1100" s="3">
        <v>130112</v>
      </c>
      <c r="B1100" s="3"/>
      <c r="C1100" s="5" t="s">
        <v>5</v>
      </c>
      <c r="D1100" s="6">
        <v>246500</v>
      </c>
      <c r="E1100" s="6"/>
      <c r="F1100" s="6">
        <v>70940.38</v>
      </c>
      <c r="G1100" s="6">
        <f t="shared" si="51"/>
        <v>28.779058823529414</v>
      </c>
      <c r="H1100" s="6" t="e">
        <f t="shared" si="52"/>
        <v>#DIV/0!</v>
      </c>
      <c r="I1100" s="6">
        <v>66600</v>
      </c>
      <c r="J1100" s="6">
        <v>66600</v>
      </c>
      <c r="K1100" s="6">
        <v>8458.36</v>
      </c>
      <c r="L1100" s="6">
        <f t="shared" si="50"/>
        <v>12.700240240240241</v>
      </c>
      <c r="Q1100" s="2">
        <v>0</v>
      </c>
      <c r="R1100" s="2">
        <v>8458.36</v>
      </c>
      <c r="S1100" s="2">
        <v>0</v>
      </c>
      <c r="T1100" s="2">
        <v>313100</v>
      </c>
      <c r="U1100" s="2">
        <v>313100</v>
      </c>
      <c r="V1100" s="2">
        <v>79398.74</v>
      </c>
    </row>
    <row r="1101" spans="1:22" ht="30" hidden="1">
      <c r="A1101" s="3">
        <v>130112</v>
      </c>
      <c r="B1101" s="3"/>
      <c r="C1101" s="5" t="s">
        <v>7</v>
      </c>
      <c r="D1101" s="6">
        <v>153200</v>
      </c>
      <c r="E1101" s="6"/>
      <c r="F1101" s="6">
        <v>33067.01</v>
      </c>
      <c r="G1101" s="6">
        <f t="shared" si="51"/>
        <v>21.584210182767624</v>
      </c>
      <c r="H1101" s="6" t="e">
        <f t="shared" si="52"/>
        <v>#DIV/0!</v>
      </c>
      <c r="I1101" s="6">
        <v>38115</v>
      </c>
      <c r="J1101" s="6">
        <v>38115</v>
      </c>
      <c r="K1101" s="6">
        <v>5735.53</v>
      </c>
      <c r="L1101" s="6">
        <f t="shared" si="50"/>
        <v>15.047960120687392</v>
      </c>
      <c r="Q1101" s="2">
        <v>0</v>
      </c>
      <c r="R1101" s="2">
        <v>5735.53</v>
      </c>
      <c r="S1101" s="2">
        <v>0</v>
      </c>
      <c r="T1101" s="2">
        <v>191315</v>
      </c>
      <c r="U1101" s="2">
        <v>191315</v>
      </c>
      <c r="V1101" s="2">
        <v>38802.54</v>
      </c>
    </row>
    <row r="1102" spans="1:22" ht="15" hidden="1">
      <c r="A1102" s="3">
        <v>130112</v>
      </c>
      <c r="B1102" s="3"/>
      <c r="C1102" s="5" t="s">
        <v>9</v>
      </c>
      <c r="D1102" s="6">
        <v>153200</v>
      </c>
      <c r="E1102" s="6"/>
      <c r="F1102" s="6">
        <v>33067.01</v>
      </c>
      <c r="G1102" s="6">
        <f t="shared" si="51"/>
        <v>21.584210182767624</v>
      </c>
      <c r="H1102" s="6" t="e">
        <f t="shared" si="52"/>
        <v>#DIV/0!</v>
      </c>
      <c r="I1102" s="6">
        <v>38115</v>
      </c>
      <c r="J1102" s="6">
        <v>38115</v>
      </c>
      <c r="K1102" s="6">
        <v>5735.53</v>
      </c>
      <c r="L1102" s="6">
        <f t="shared" si="50"/>
        <v>15.047960120687392</v>
      </c>
      <c r="Q1102" s="2">
        <v>0</v>
      </c>
      <c r="R1102" s="2">
        <v>5735.53</v>
      </c>
      <c r="S1102" s="2">
        <v>0</v>
      </c>
      <c r="T1102" s="2">
        <v>191315</v>
      </c>
      <c r="U1102" s="2">
        <v>191315</v>
      </c>
      <c r="V1102" s="2">
        <v>38802.54</v>
      </c>
    </row>
    <row r="1103" spans="1:22" ht="15" hidden="1">
      <c r="A1103" s="3">
        <v>130112</v>
      </c>
      <c r="B1103" s="3"/>
      <c r="C1103" s="5" t="s">
        <v>11</v>
      </c>
      <c r="D1103" s="6">
        <v>51268</v>
      </c>
      <c r="E1103" s="6"/>
      <c r="F1103" s="6">
        <v>11443.45</v>
      </c>
      <c r="G1103" s="6">
        <f t="shared" si="51"/>
        <v>22.32084341109464</v>
      </c>
      <c r="H1103" s="6" t="e">
        <f t="shared" si="52"/>
        <v>#DIV/0!</v>
      </c>
      <c r="I1103" s="6">
        <v>13798</v>
      </c>
      <c r="J1103" s="6">
        <v>13798</v>
      </c>
      <c r="K1103" s="6">
        <v>2086.96</v>
      </c>
      <c r="L1103" s="6">
        <f t="shared" si="50"/>
        <v>15.125090592839543</v>
      </c>
      <c r="Q1103" s="2">
        <v>0</v>
      </c>
      <c r="R1103" s="2">
        <v>2086.96</v>
      </c>
      <c r="S1103" s="2">
        <v>0</v>
      </c>
      <c r="T1103" s="2">
        <v>65066</v>
      </c>
      <c r="U1103" s="2">
        <v>65066</v>
      </c>
      <c r="V1103" s="2">
        <v>13530.41</v>
      </c>
    </row>
    <row r="1104" spans="1:22" ht="45" hidden="1">
      <c r="A1104" s="3">
        <v>130112</v>
      </c>
      <c r="B1104" s="3"/>
      <c r="C1104" s="5" t="s">
        <v>13</v>
      </c>
      <c r="D1104" s="6">
        <v>2732</v>
      </c>
      <c r="E1104" s="6"/>
      <c r="F1104" s="6">
        <v>134.43</v>
      </c>
      <c r="G1104" s="6">
        <f t="shared" si="51"/>
        <v>4.920571010248902</v>
      </c>
      <c r="H1104" s="6" t="e">
        <f t="shared" si="52"/>
        <v>#DIV/0!</v>
      </c>
      <c r="I1104" s="6">
        <v>8058</v>
      </c>
      <c r="J1104" s="6">
        <v>7518</v>
      </c>
      <c r="K1104" s="6">
        <v>318.37</v>
      </c>
      <c r="L1104" s="6">
        <f t="shared" si="50"/>
        <v>4.234769885607874</v>
      </c>
      <c r="Q1104" s="2">
        <v>0</v>
      </c>
      <c r="R1104" s="2">
        <v>318.37</v>
      </c>
      <c r="S1104" s="2">
        <v>0</v>
      </c>
      <c r="T1104" s="2">
        <v>10790</v>
      </c>
      <c r="U1104" s="2">
        <v>10250</v>
      </c>
      <c r="V1104" s="2">
        <v>452.8</v>
      </c>
    </row>
    <row r="1105" spans="1:22" ht="30" hidden="1">
      <c r="A1105" s="3">
        <v>130112</v>
      </c>
      <c r="B1105" s="3"/>
      <c r="C1105" s="5" t="s">
        <v>15</v>
      </c>
      <c r="D1105" s="6">
        <v>0</v>
      </c>
      <c r="E1105" s="6"/>
      <c r="F1105" s="6">
        <v>0</v>
      </c>
      <c r="G1105" s="6" t="e">
        <f t="shared" si="51"/>
        <v>#DIV/0!</v>
      </c>
      <c r="H1105" s="6" t="e">
        <f t="shared" si="52"/>
        <v>#DIV/0!</v>
      </c>
      <c r="I1105" s="6">
        <v>5489</v>
      </c>
      <c r="J1105" s="6">
        <v>4948</v>
      </c>
      <c r="K1105" s="6">
        <v>162.98</v>
      </c>
      <c r="L1105" s="6">
        <f t="shared" si="50"/>
        <v>3.293856103476152</v>
      </c>
      <c r="Q1105" s="2">
        <v>0</v>
      </c>
      <c r="R1105" s="2">
        <v>162.98</v>
      </c>
      <c r="S1105" s="2">
        <v>0</v>
      </c>
      <c r="T1105" s="2">
        <v>5489</v>
      </c>
      <c r="U1105" s="2">
        <v>4948</v>
      </c>
      <c r="V1105" s="2">
        <v>162.98</v>
      </c>
    </row>
    <row r="1106" spans="1:22" ht="45" hidden="1">
      <c r="A1106" s="3">
        <v>130112</v>
      </c>
      <c r="B1106" s="3"/>
      <c r="C1106" s="5" t="s">
        <v>21</v>
      </c>
      <c r="D1106" s="6">
        <v>1142</v>
      </c>
      <c r="E1106" s="6"/>
      <c r="F1106" s="6">
        <v>0</v>
      </c>
      <c r="G1106" s="6">
        <f t="shared" si="51"/>
        <v>0</v>
      </c>
      <c r="H1106" s="6" t="e">
        <f t="shared" si="52"/>
        <v>#DIV/0!</v>
      </c>
      <c r="I1106" s="6">
        <v>900</v>
      </c>
      <c r="J1106" s="6">
        <v>900</v>
      </c>
      <c r="K1106" s="6">
        <v>0</v>
      </c>
      <c r="L1106" s="6">
        <f t="shared" si="50"/>
        <v>0</v>
      </c>
      <c r="Q1106" s="2">
        <v>0</v>
      </c>
      <c r="R1106" s="2">
        <v>0</v>
      </c>
      <c r="S1106" s="2">
        <v>0</v>
      </c>
      <c r="T1106" s="2">
        <v>2042</v>
      </c>
      <c r="U1106" s="2">
        <v>2042</v>
      </c>
      <c r="V1106" s="2">
        <v>0</v>
      </c>
    </row>
    <row r="1107" spans="1:22" ht="15" hidden="1">
      <c r="A1107" s="3">
        <v>130112</v>
      </c>
      <c r="B1107" s="3"/>
      <c r="C1107" s="5" t="s">
        <v>23</v>
      </c>
      <c r="D1107" s="6">
        <v>411</v>
      </c>
      <c r="E1107" s="6"/>
      <c r="F1107" s="6">
        <v>91.65</v>
      </c>
      <c r="G1107" s="6">
        <f t="shared" si="51"/>
        <v>22.2992700729927</v>
      </c>
      <c r="H1107" s="6" t="e">
        <f t="shared" si="52"/>
        <v>#DIV/0!</v>
      </c>
      <c r="I1107" s="6">
        <v>104</v>
      </c>
      <c r="J1107" s="6">
        <v>104</v>
      </c>
      <c r="K1107" s="6">
        <v>0</v>
      </c>
      <c r="L1107" s="6">
        <f t="shared" si="50"/>
        <v>0</v>
      </c>
      <c r="Q1107" s="2">
        <v>0</v>
      </c>
      <c r="R1107" s="2">
        <v>0</v>
      </c>
      <c r="S1107" s="2">
        <v>0</v>
      </c>
      <c r="T1107" s="2">
        <v>515</v>
      </c>
      <c r="U1107" s="2">
        <v>515</v>
      </c>
      <c r="V1107" s="2">
        <v>91.65</v>
      </c>
    </row>
    <row r="1108" spans="1:22" ht="15" hidden="1">
      <c r="A1108" s="3">
        <v>130112</v>
      </c>
      <c r="B1108" s="3"/>
      <c r="C1108" s="5" t="s">
        <v>25</v>
      </c>
      <c r="D1108" s="6">
        <v>1179</v>
      </c>
      <c r="E1108" s="6"/>
      <c r="F1108" s="6">
        <v>42.78</v>
      </c>
      <c r="G1108" s="6">
        <f t="shared" si="51"/>
        <v>3.6284987277353693</v>
      </c>
      <c r="H1108" s="6" t="e">
        <f t="shared" si="52"/>
        <v>#DIV/0!</v>
      </c>
      <c r="I1108" s="6">
        <v>1565</v>
      </c>
      <c r="J1108" s="6">
        <v>1566</v>
      </c>
      <c r="K1108" s="6">
        <v>155.39</v>
      </c>
      <c r="L1108" s="6">
        <f t="shared" si="50"/>
        <v>9.922733077905491</v>
      </c>
      <c r="Q1108" s="2">
        <v>0</v>
      </c>
      <c r="R1108" s="2">
        <v>155.39</v>
      </c>
      <c r="S1108" s="2">
        <v>0</v>
      </c>
      <c r="T1108" s="2">
        <v>2744</v>
      </c>
      <c r="U1108" s="2">
        <v>2745</v>
      </c>
      <c r="V1108" s="2">
        <v>198.17</v>
      </c>
    </row>
    <row r="1109" spans="1:22" ht="15" hidden="1">
      <c r="A1109" s="3">
        <v>130112</v>
      </c>
      <c r="B1109" s="3"/>
      <c r="C1109" s="5" t="s">
        <v>27</v>
      </c>
      <c r="D1109" s="6">
        <v>0</v>
      </c>
      <c r="E1109" s="6"/>
      <c r="F1109" s="6">
        <v>0</v>
      </c>
      <c r="G1109" s="6" t="e">
        <f t="shared" si="51"/>
        <v>#DIV/0!</v>
      </c>
      <c r="H1109" s="6" t="e">
        <f t="shared" si="52"/>
        <v>#DIV/0!</v>
      </c>
      <c r="I1109" s="6">
        <v>2400</v>
      </c>
      <c r="J1109" s="6">
        <v>2940</v>
      </c>
      <c r="K1109" s="6">
        <v>317.5</v>
      </c>
      <c r="L1109" s="6">
        <f t="shared" si="50"/>
        <v>10.799319727891156</v>
      </c>
      <c r="Q1109" s="2">
        <v>0</v>
      </c>
      <c r="R1109" s="2">
        <v>317.5</v>
      </c>
      <c r="S1109" s="2">
        <v>0</v>
      </c>
      <c r="T1109" s="2">
        <v>2400</v>
      </c>
      <c r="U1109" s="2">
        <v>2940</v>
      </c>
      <c r="V1109" s="2">
        <v>317.5</v>
      </c>
    </row>
    <row r="1110" spans="1:22" ht="30" hidden="1">
      <c r="A1110" s="3">
        <v>130112</v>
      </c>
      <c r="B1110" s="3"/>
      <c r="C1110" s="5" t="s">
        <v>29</v>
      </c>
      <c r="D1110" s="6">
        <v>39300</v>
      </c>
      <c r="E1110" s="6"/>
      <c r="F1110" s="6">
        <v>26295.49</v>
      </c>
      <c r="G1110" s="6">
        <f t="shared" si="51"/>
        <v>66.90964376590331</v>
      </c>
      <c r="H1110" s="6" t="e">
        <f t="shared" si="52"/>
        <v>#DIV/0!</v>
      </c>
      <c r="I1110" s="6">
        <v>4229</v>
      </c>
      <c r="J1110" s="6">
        <v>4229</v>
      </c>
      <c r="K1110" s="6">
        <v>0</v>
      </c>
      <c r="L1110" s="6">
        <f t="shared" si="50"/>
        <v>0</v>
      </c>
      <c r="Q1110" s="2">
        <v>0</v>
      </c>
      <c r="R1110" s="2">
        <v>0</v>
      </c>
      <c r="S1110" s="2">
        <v>0</v>
      </c>
      <c r="T1110" s="2">
        <v>43529</v>
      </c>
      <c r="U1110" s="2">
        <v>43529</v>
      </c>
      <c r="V1110" s="2">
        <v>26295.49</v>
      </c>
    </row>
    <row r="1111" spans="1:22" ht="15" hidden="1">
      <c r="A1111" s="3">
        <v>130112</v>
      </c>
      <c r="B1111" s="3"/>
      <c r="C1111" s="5" t="s">
        <v>31</v>
      </c>
      <c r="D1111" s="6">
        <v>25793</v>
      </c>
      <c r="E1111" s="6"/>
      <c r="F1111" s="6">
        <v>22767.76</v>
      </c>
      <c r="G1111" s="6">
        <f t="shared" si="51"/>
        <v>88.2710813011282</v>
      </c>
      <c r="H1111" s="6" t="e">
        <f t="shared" si="52"/>
        <v>#DIV/0!</v>
      </c>
      <c r="I1111" s="6">
        <v>2330</v>
      </c>
      <c r="J1111" s="6">
        <v>2330</v>
      </c>
      <c r="K1111" s="6">
        <v>0</v>
      </c>
      <c r="L1111" s="6">
        <f t="shared" si="50"/>
        <v>0</v>
      </c>
      <c r="Q1111" s="2">
        <v>0</v>
      </c>
      <c r="R1111" s="2">
        <v>0</v>
      </c>
      <c r="S1111" s="2">
        <v>0</v>
      </c>
      <c r="T1111" s="2">
        <v>28123</v>
      </c>
      <c r="U1111" s="2">
        <v>28123</v>
      </c>
      <c r="V1111" s="2">
        <v>22767.76</v>
      </c>
    </row>
    <row r="1112" spans="1:22" ht="30" hidden="1">
      <c r="A1112" s="3">
        <v>130112</v>
      </c>
      <c r="B1112" s="3"/>
      <c r="C1112" s="5" t="s">
        <v>33</v>
      </c>
      <c r="D1112" s="6">
        <v>905</v>
      </c>
      <c r="E1112" s="6"/>
      <c r="F1112" s="6">
        <v>339.97</v>
      </c>
      <c r="G1112" s="6">
        <f t="shared" si="51"/>
        <v>37.565745856353594</v>
      </c>
      <c r="H1112" s="6" t="e">
        <f t="shared" si="52"/>
        <v>#DIV/0!</v>
      </c>
      <c r="I1112" s="6">
        <v>332</v>
      </c>
      <c r="J1112" s="6">
        <v>332</v>
      </c>
      <c r="K1112" s="6">
        <v>0</v>
      </c>
      <c r="L1112" s="6">
        <f t="shared" si="50"/>
        <v>0</v>
      </c>
      <c r="Q1112" s="2">
        <v>0</v>
      </c>
      <c r="R1112" s="2">
        <v>0</v>
      </c>
      <c r="S1112" s="2">
        <v>0</v>
      </c>
      <c r="T1112" s="2">
        <v>1237</v>
      </c>
      <c r="U1112" s="2">
        <v>1237</v>
      </c>
      <c r="V1112" s="2">
        <v>339.97</v>
      </c>
    </row>
    <row r="1113" spans="1:22" ht="15" hidden="1">
      <c r="A1113" s="3">
        <v>130112</v>
      </c>
      <c r="B1113" s="3"/>
      <c r="C1113" s="5" t="s">
        <v>35</v>
      </c>
      <c r="D1113" s="6">
        <v>6208</v>
      </c>
      <c r="E1113" s="6"/>
      <c r="F1113" s="6">
        <v>2329.02</v>
      </c>
      <c r="G1113" s="6">
        <f t="shared" si="51"/>
        <v>37.51643041237113</v>
      </c>
      <c r="H1113" s="6" t="e">
        <f t="shared" si="52"/>
        <v>#DIV/0!</v>
      </c>
      <c r="I1113" s="6">
        <v>1567</v>
      </c>
      <c r="J1113" s="6">
        <v>1567</v>
      </c>
      <c r="K1113" s="6">
        <v>0</v>
      </c>
      <c r="L1113" s="6">
        <f t="shared" si="50"/>
        <v>0</v>
      </c>
      <c r="Q1113" s="2">
        <v>0</v>
      </c>
      <c r="R1113" s="2">
        <v>0</v>
      </c>
      <c r="S1113" s="2">
        <v>0</v>
      </c>
      <c r="T1113" s="2">
        <v>7775</v>
      </c>
      <c r="U1113" s="2">
        <v>7775</v>
      </c>
      <c r="V1113" s="2">
        <v>2329.02</v>
      </c>
    </row>
    <row r="1114" spans="1:22" ht="15" hidden="1">
      <c r="A1114" s="3">
        <v>130112</v>
      </c>
      <c r="B1114" s="3"/>
      <c r="C1114" s="5" t="s">
        <v>37</v>
      </c>
      <c r="D1114" s="6">
        <v>6394</v>
      </c>
      <c r="E1114" s="6"/>
      <c r="F1114" s="6">
        <v>858.74</v>
      </c>
      <c r="G1114" s="6">
        <f t="shared" si="51"/>
        <v>13.43040350328433</v>
      </c>
      <c r="H1114" s="6" t="e">
        <f t="shared" si="52"/>
        <v>#DIV/0!</v>
      </c>
      <c r="I1114" s="6">
        <v>0</v>
      </c>
      <c r="J1114" s="6">
        <v>0</v>
      </c>
      <c r="K1114" s="6">
        <v>0</v>
      </c>
      <c r="L1114" s="6" t="e">
        <f t="shared" si="50"/>
        <v>#DIV/0!</v>
      </c>
      <c r="Q1114" s="2">
        <v>0</v>
      </c>
      <c r="R1114" s="2">
        <v>0</v>
      </c>
      <c r="S1114" s="2">
        <v>0</v>
      </c>
      <c r="T1114" s="2">
        <v>6394</v>
      </c>
      <c r="U1114" s="2">
        <v>6394</v>
      </c>
      <c r="V1114" s="2">
        <v>858.74</v>
      </c>
    </row>
    <row r="1115" spans="1:22" ht="15" hidden="1">
      <c r="A1115" s="3">
        <v>130112</v>
      </c>
      <c r="B1115" s="3"/>
      <c r="C1115" s="5" t="s">
        <v>43</v>
      </c>
      <c r="D1115" s="6">
        <v>0</v>
      </c>
      <c r="E1115" s="6"/>
      <c r="F1115" s="6">
        <v>0</v>
      </c>
      <c r="G1115" s="6" t="e">
        <f t="shared" si="51"/>
        <v>#DIV/0!</v>
      </c>
      <c r="H1115" s="6" t="e">
        <f t="shared" si="52"/>
        <v>#DIV/0!</v>
      </c>
      <c r="I1115" s="6">
        <v>2000</v>
      </c>
      <c r="J1115" s="6">
        <v>2000</v>
      </c>
      <c r="K1115" s="6">
        <v>0</v>
      </c>
      <c r="L1115" s="6">
        <f t="shared" si="50"/>
        <v>0</v>
      </c>
      <c r="Q1115" s="2">
        <v>0</v>
      </c>
      <c r="R1115" s="2">
        <v>0</v>
      </c>
      <c r="S1115" s="2">
        <v>0</v>
      </c>
      <c r="T1115" s="2">
        <v>2000</v>
      </c>
      <c r="U1115" s="2">
        <v>2000</v>
      </c>
      <c r="V1115" s="2">
        <v>0</v>
      </c>
    </row>
    <row r="1116" spans="1:22" ht="15" hidden="1">
      <c r="A1116" s="3">
        <v>130112</v>
      </c>
      <c r="B1116" s="3"/>
      <c r="C1116" s="5" t="s">
        <v>45</v>
      </c>
      <c r="D1116" s="6">
        <v>0</v>
      </c>
      <c r="E1116" s="6"/>
      <c r="F1116" s="6">
        <v>0</v>
      </c>
      <c r="G1116" s="6" t="e">
        <f t="shared" si="51"/>
        <v>#DIV/0!</v>
      </c>
      <c r="H1116" s="6" t="e">
        <f t="shared" si="52"/>
        <v>#DIV/0!</v>
      </c>
      <c r="I1116" s="6">
        <v>2000</v>
      </c>
      <c r="J1116" s="6">
        <v>2000</v>
      </c>
      <c r="K1116" s="6">
        <v>0</v>
      </c>
      <c r="L1116" s="6">
        <f t="shared" si="50"/>
        <v>0</v>
      </c>
      <c r="Q1116" s="2">
        <v>0</v>
      </c>
      <c r="R1116" s="2">
        <v>0</v>
      </c>
      <c r="S1116" s="2">
        <v>0</v>
      </c>
      <c r="T1116" s="2">
        <v>2000</v>
      </c>
      <c r="U1116" s="2">
        <v>2000</v>
      </c>
      <c r="V1116" s="2">
        <v>0</v>
      </c>
    </row>
    <row r="1117" spans="1:22" ht="30" hidden="1">
      <c r="A1117" s="3">
        <v>130112</v>
      </c>
      <c r="B1117" s="3"/>
      <c r="C1117" s="5" t="s">
        <v>47</v>
      </c>
      <c r="D1117" s="6">
        <v>0</v>
      </c>
      <c r="E1117" s="6"/>
      <c r="F1117" s="6">
        <v>0</v>
      </c>
      <c r="G1117" s="6" t="e">
        <f t="shared" si="51"/>
        <v>#DIV/0!</v>
      </c>
      <c r="H1117" s="6" t="e">
        <f t="shared" si="52"/>
        <v>#DIV/0!</v>
      </c>
      <c r="I1117" s="6">
        <v>2000</v>
      </c>
      <c r="J1117" s="6">
        <v>2000</v>
      </c>
      <c r="K1117" s="6">
        <v>0</v>
      </c>
      <c r="L1117" s="6">
        <f t="shared" si="50"/>
        <v>0</v>
      </c>
      <c r="Q1117" s="2">
        <v>0</v>
      </c>
      <c r="R1117" s="2">
        <v>0</v>
      </c>
      <c r="S1117" s="2">
        <v>0</v>
      </c>
      <c r="T1117" s="2">
        <v>2000</v>
      </c>
      <c r="U1117" s="2">
        <v>2000</v>
      </c>
      <c r="V1117" s="2">
        <v>0</v>
      </c>
    </row>
    <row r="1118" spans="1:22" ht="15" hidden="1">
      <c r="A1118" s="3">
        <v>130113</v>
      </c>
      <c r="B1118" s="3"/>
      <c r="C1118" s="5" t="s">
        <v>148</v>
      </c>
      <c r="D1118" s="6">
        <v>135600</v>
      </c>
      <c r="E1118" s="6"/>
      <c r="F1118" s="6">
        <v>26692.46</v>
      </c>
      <c r="G1118" s="6">
        <f t="shared" si="51"/>
        <v>19.684705014749262</v>
      </c>
      <c r="H1118" s="6" t="e">
        <f t="shared" si="52"/>
        <v>#DIV/0!</v>
      </c>
      <c r="I1118" s="6">
        <v>0</v>
      </c>
      <c r="J1118" s="6">
        <v>0</v>
      </c>
      <c r="K1118" s="6">
        <v>0</v>
      </c>
      <c r="L1118" s="6" t="e">
        <f t="shared" si="50"/>
        <v>#DIV/0!</v>
      </c>
      <c r="Q1118" s="2">
        <v>0</v>
      </c>
      <c r="R1118" s="2">
        <v>0</v>
      </c>
      <c r="S1118" s="2">
        <v>0</v>
      </c>
      <c r="T1118" s="2">
        <v>135600</v>
      </c>
      <c r="U1118" s="2">
        <v>135600</v>
      </c>
      <c r="V1118" s="2">
        <v>26692.46</v>
      </c>
    </row>
    <row r="1119" spans="1:22" ht="15" hidden="1">
      <c r="A1119" s="3">
        <v>130113</v>
      </c>
      <c r="B1119" s="3"/>
      <c r="C1119" s="5" t="s">
        <v>3</v>
      </c>
      <c r="D1119" s="6">
        <v>135600</v>
      </c>
      <c r="E1119" s="6"/>
      <c r="F1119" s="6">
        <v>26692.46</v>
      </c>
      <c r="G1119" s="6">
        <f t="shared" si="51"/>
        <v>19.684705014749262</v>
      </c>
      <c r="H1119" s="6" t="e">
        <f t="shared" si="52"/>
        <v>#DIV/0!</v>
      </c>
      <c r="I1119" s="6">
        <v>0</v>
      </c>
      <c r="J1119" s="6">
        <v>0</v>
      </c>
      <c r="K1119" s="6">
        <v>0</v>
      </c>
      <c r="L1119" s="6" t="e">
        <f t="shared" si="50"/>
        <v>#DIV/0!</v>
      </c>
      <c r="Q1119" s="2">
        <v>0</v>
      </c>
      <c r="R1119" s="2">
        <v>0</v>
      </c>
      <c r="S1119" s="2">
        <v>0</v>
      </c>
      <c r="T1119" s="2">
        <v>135600</v>
      </c>
      <c r="U1119" s="2">
        <v>135600</v>
      </c>
      <c r="V1119" s="2">
        <v>26692.46</v>
      </c>
    </row>
    <row r="1120" spans="1:22" ht="15" hidden="1">
      <c r="A1120" s="3">
        <v>130113</v>
      </c>
      <c r="B1120" s="3"/>
      <c r="C1120" s="5" t="s">
        <v>5</v>
      </c>
      <c r="D1120" s="6">
        <v>135600</v>
      </c>
      <c r="E1120" s="6"/>
      <c r="F1120" s="6">
        <v>26692.46</v>
      </c>
      <c r="G1120" s="6">
        <f t="shared" si="51"/>
        <v>19.684705014749262</v>
      </c>
      <c r="H1120" s="6" t="e">
        <f t="shared" si="52"/>
        <v>#DIV/0!</v>
      </c>
      <c r="I1120" s="6">
        <v>0</v>
      </c>
      <c r="J1120" s="6">
        <v>0</v>
      </c>
      <c r="K1120" s="6">
        <v>0</v>
      </c>
      <c r="L1120" s="6" t="e">
        <f t="shared" si="50"/>
        <v>#DIV/0!</v>
      </c>
      <c r="Q1120" s="2">
        <v>0</v>
      </c>
      <c r="R1120" s="2">
        <v>0</v>
      </c>
      <c r="S1120" s="2">
        <v>0</v>
      </c>
      <c r="T1120" s="2">
        <v>135600</v>
      </c>
      <c r="U1120" s="2">
        <v>135600</v>
      </c>
      <c r="V1120" s="2">
        <v>26692.46</v>
      </c>
    </row>
    <row r="1121" spans="1:22" ht="30" hidden="1">
      <c r="A1121" s="3">
        <v>130113</v>
      </c>
      <c r="B1121" s="3"/>
      <c r="C1121" s="5" t="s">
        <v>7</v>
      </c>
      <c r="D1121" s="6">
        <v>90900</v>
      </c>
      <c r="E1121" s="6"/>
      <c r="F1121" s="6">
        <v>20741.98</v>
      </c>
      <c r="G1121" s="6">
        <f t="shared" si="51"/>
        <v>22.8184598459846</v>
      </c>
      <c r="H1121" s="6" t="e">
        <f t="shared" si="52"/>
        <v>#DIV/0!</v>
      </c>
      <c r="I1121" s="6">
        <v>0</v>
      </c>
      <c r="J1121" s="6">
        <v>0</v>
      </c>
      <c r="K1121" s="6">
        <v>0</v>
      </c>
      <c r="L1121" s="6" t="e">
        <f t="shared" si="50"/>
        <v>#DIV/0!</v>
      </c>
      <c r="Q1121" s="2">
        <v>0</v>
      </c>
      <c r="R1121" s="2">
        <v>0</v>
      </c>
      <c r="S1121" s="2">
        <v>0</v>
      </c>
      <c r="T1121" s="2">
        <v>90900</v>
      </c>
      <c r="U1121" s="2">
        <v>90900</v>
      </c>
      <c r="V1121" s="2">
        <v>20741.98</v>
      </c>
    </row>
    <row r="1122" spans="1:22" ht="15" hidden="1">
      <c r="A1122" s="3">
        <v>130113</v>
      </c>
      <c r="B1122" s="3"/>
      <c r="C1122" s="5" t="s">
        <v>9</v>
      </c>
      <c r="D1122" s="6">
        <v>90900</v>
      </c>
      <c r="E1122" s="6"/>
      <c r="F1122" s="6">
        <v>20741.98</v>
      </c>
      <c r="G1122" s="6">
        <f t="shared" si="51"/>
        <v>22.8184598459846</v>
      </c>
      <c r="H1122" s="6" t="e">
        <f t="shared" si="52"/>
        <v>#DIV/0!</v>
      </c>
      <c r="I1122" s="6">
        <v>0</v>
      </c>
      <c r="J1122" s="6">
        <v>0</v>
      </c>
      <c r="K1122" s="6">
        <v>0</v>
      </c>
      <c r="L1122" s="6" t="e">
        <f t="shared" si="50"/>
        <v>#DIV/0!</v>
      </c>
      <c r="Q1122" s="2">
        <v>0</v>
      </c>
      <c r="R1122" s="2">
        <v>0</v>
      </c>
      <c r="S1122" s="2">
        <v>0</v>
      </c>
      <c r="T1122" s="2">
        <v>90900</v>
      </c>
      <c r="U1122" s="2">
        <v>90900</v>
      </c>
      <c r="V1122" s="2">
        <v>20741.98</v>
      </c>
    </row>
    <row r="1123" spans="1:22" ht="15" hidden="1">
      <c r="A1123" s="3">
        <v>130113</v>
      </c>
      <c r="B1123" s="3"/>
      <c r="C1123" s="5" t="s">
        <v>11</v>
      </c>
      <c r="D1123" s="6">
        <v>26300</v>
      </c>
      <c r="E1123" s="6"/>
      <c r="F1123" s="6">
        <v>5925.01</v>
      </c>
      <c r="G1123" s="6">
        <f t="shared" si="51"/>
        <v>22.52855513307985</v>
      </c>
      <c r="H1123" s="6" t="e">
        <f t="shared" si="52"/>
        <v>#DIV/0!</v>
      </c>
      <c r="I1123" s="6">
        <v>0</v>
      </c>
      <c r="J1123" s="6">
        <v>0</v>
      </c>
      <c r="K1123" s="6">
        <v>0</v>
      </c>
      <c r="L1123" s="6" t="e">
        <f t="shared" si="50"/>
        <v>#DIV/0!</v>
      </c>
      <c r="Q1123" s="2">
        <v>0</v>
      </c>
      <c r="R1123" s="2">
        <v>0</v>
      </c>
      <c r="S1123" s="2">
        <v>0</v>
      </c>
      <c r="T1123" s="2">
        <v>26300</v>
      </c>
      <c r="U1123" s="2">
        <v>26300</v>
      </c>
      <c r="V1123" s="2">
        <v>5925.01</v>
      </c>
    </row>
    <row r="1124" spans="1:22" ht="45" hidden="1">
      <c r="A1124" s="3">
        <v>130113</v>
      </c>
      <c r="B1124" s="3"/>
      <c r="C1124" s="5" t="s">
        <v>13</v>
      </c>
      <c r="D1124" s="6">
        <v>17350</v>
      </c>
      <c r="E1124" s="6"/>
      <c r="F1124" s="6">
        <v>25.47</v>
      </c>
      <c r="G1124" s="6">
        <f t="shared" si="51"/>
        <v>0.14680115273775216</v>
      </c>
      <c r="H1124" s="6" t="e">
        <f t="shared" si="52"/>
        <v>#DIV/0!</v>
      </c>
      <c r="I1124" s="6">
        <v>0</v>
      </c>
      <c r="J1124" s="6">
        <v>0</v>
      </c>
      <c r="K1124" s="6">
        <v>0</v>
      </c>
      <c r="L1124" s="6" t="e">
        <f t="shared" si="50"/>
        <v>#DIV/0!</v>
      </c>
      <c r="Q1124" s="2">
        <v>0</v>
      </c>
      <c r="R1124" s="2">
        <v>0</v>
      </c>
      <c r="S1124" s="2">
        <v>0</v>
      </c>
      <c r="T1124" s="2">
        <v>17350</v>
      </c>
      <c r="U1124" s="2">
        <v>17350</v>
      </c>
      <c r="V1124" s="2">
        <v>25.47</v>
      </c>
    </row>
    <row r="1125" spans="1:22" ht="30" hidden="1">
      <c r="A1125" s="3">
        <v>130113</v>
      </c>
      <c r="B1125" s="3"/>
      <c r="C1125" s="5" t="s">
        <v>15</v>
      </c>
      <c r="D1125" s="6">
        <v>9800</v>
      </c>
      <c r="E1125" s="6"/>
      <c r="F1125" s="6">
        <v>0</v>
      </c>
      <c r="G1125" s="6">
        <f t="shared" si="51"/>
        <v>0</v>
      </c>
      <c r="H1125" s="6" t="e">
        <f t="shared" si="52"/>
        <v>#DIV/0!</v>
      </c>
      <c r="I1125" s="6">
        <v>0</v>
      </c>
      <c r="J1125" s="6">
        <v>0</v>
      </c>
      <c r="K1125" s="6">
        <v>0</v>
      </c>
      <c r="L1125" s="6" t="e">
        <f t="shared" si="50"/>
        <v>#DIV/0!</v>
      </c>
      <c r="Q1125" s="2">
        <v>0</v>
      </c>
      <c r="R1125" s="2">
        <v>0</v>
      </c>
      <c r="S1125" s="2">
        <v>0</v>
      </c>
      <c r="T1125" s="2">
        <v>9800</v>
      </c>
      <c r="U1125" s="2">
        <v>9800</v>
      </c>
      <c r="V1125" s="2">
        <v>0</v>
      </c>
    </row>
    <row r="1126" spans="1:22" ht="45" hidden="1">
      <c r="A1126" s="3">
        <v>130113</v>
      </c>
      <c r="B1126" s="3"/>
      <c r="C1126" s="5" t="s">
        <v>21</v>
      </c>
      <c r="D1126" s="6">
        <v>7140</v>
      </c>
      <c r="E1126" s="6"/>
      <c r="F1126" s="6">
        <v>0</v>
      </c>
      <c r="G1126" s="6">
        <f t="shared" si="51"/>
        <v>0</v>
      </c>
      <c r="H1126" s="6" t="e">
        <f t="shared" si="52"/>
        <v>#DIV/0!</v>
      </c>
      <c r="I1126" s="6">
        <v>0</v>
      </c>
      <c r="J1126" s="6">
        <v>0</v>
      </c>
      <c r="K1126" s="6">
        <v>0</v>
      </c>
      <c r="L1126" s="6" t="e">
        <f t="shared" si="50"/>
        <v>#DIV/0!</v>
      </c>
      <c r="Q1126" s="2">
        <v>0</v>
      </c>
      <c r="R1126" s="2">
        <v>0</v>
      </c>
      <c r="S1126" s="2">
        <v>0</v>
      </c>
      <c r="T1126" s="2">
        <v>7140</v>
      </c>
      <c r="U1126" s="2">
        <v>7140</v>
      </c>
      <c r="V1126" s="2">
        <v>0</v>
      </c>
    </row>
    <row r="1127" spans="1:22" ht="15" hidden="1">
      <c r="A1127" s="3">
        <v>130113</v>
      </c>
      <c r="B1127" s="3"/>
      <c r="C1127" s="5" t="s">
        <v>25</v>
      </c>
      <c r="D1127" s="6">
        <v>410</v>
      </c>
      <c r="E1127" s="6"/>
      <c r="F1127" s="6">
        <v>25.47</v>
      </c>
      <c r="G1127" s="6">
        <f t="shared" si="51"/>
        <v>6.212195121951219</v>
      </c>
      <c r="H1127" s="6" t="e">
        <f t="shared" si="52"/>
        <v>#DIV/0!</v>
      </c>
      <c r="I1127" s="6">
        <v>0</v>
      </c>
      <c r="J1127" s="6">
        <v>0</v>
      </c>
      <c r="K1127" s="6">
        <v>0</v>
      </c>
      <c r="L1127" s="6" t="e">
        <f t="shared" si="50"/>
        <v>#DIV/0!</v>
      </c>
      <c r="Q1127" s="2">
        <v>0</v>
      </c>
      <c r="R1127" s="2">
        <v>0</v>
      </c>
      <c r="S1127" s="2">
        <v>0</v>
      </c>
      <c r="T1127" s="2">
        <v>410</v>
      </c>
      <c r="U1127" s="2">
        <v>410</v>
      </c>
      <c r="V1127" s="2">
        <v>25.47</v>
      </c>
    </row>
    <row r="1128" spans="1:22" ht="15" hidden="1">
      <c r="A1128" s="3">
        <v>130113</v>
      </c>
      <c r="B1128" s="3"/>
      <c r="C1128" s="5" t="s">
        <v>27</v>
      </c>
      <c r="D1128" s="6">
        <v>1050</v>
      </c>
      <c r="E1128" s="6"/>
      <c r="F1128" s="6">
        <v>0</v>
      </c>
      <c r="G1128" s="6">
        <f t="shared" si="51"/>
        <v>0</v>
      </c>
      <c r="H1128" s="6" t="e">
        <f t="shared" si="52"/>
        <v>#DIV/0!</v>
      </c>
      <c r="I1128" s="6">
        <v>0</v>
      </c>
      <c r="J1128" s="6">
        <v>0</v>
      </c>
      <c r="K1128" s="6">
        <v>0</v>
      </c>
      <c r="L1128" s="6" t="e">
        <f t="shared" si="50"/>
        <v>#DIV/0!</v>
      </c>
      <c r="Q1128" s="2">
        <v>0</v>
      </c>
      <c r="R1128" s="2">
        <v>0</v>
      </c>
      <c r="S1128" s="2">
        <v>0</v>
      </c>
      <c r="T1128" s="2">
        <v>1050</v>
      </c>
      <c r="U1128" s="2">
        <v>1050</v>
      </c>
      <c r="V1128" s="2">
        <v>0</v>
      </c>
    </row>
    <row r="1129" spans="1:22" ht="15">
      <c r="A1129" s="3">
        <v>150000</v>
      </c>
      <c r="B1129" s="3"/>
      <c r="C1129" s="5" t="s">
        <v>149</v>
      </c>
      <c r="D1129" s="6"/>
      <c r="E1129" s="6"/>
      <c r="F1129" s="6"/>
      <c r="G1129" s="6"/>
      <c r="H1129" s="6"/>
      <c r="I1129" s="6">
        <v>157500000</v>
      </c>
      <c r="J1129" s="6">
        <v>157500000</v>
      </c>
      <c r="K1129" s="6">
        <v>814683.68</v>
      </c>
      <c r="L1129" s="6">
        <f t="shared" si="50"/>
        <v>0.5172594793650794</v>
      </c>
      <c r="Q1129" s="2">
        <v>814683.68</v>
      </c>
      <c r="R1129" s="2">
        <v>0</v>
      </c>
      <c r="S1129" s="2">
        <v>0</v>
      </c>
      <c r="T1129" s="2">
        <v>157500000</v>
      </c>
      <c r="U1129" s="2">
        <v>157500000</v>
      </c>
      <c r="V1129" s="2">
        <v>814683.68</v>
      </c>
    </row>
    <row r="1130" spans="1:22" ht="15" hidden="1">
      <c r="A1130" s="3">
        <v>150000</v>
      </c>
      <c r="B1130" s="3"/>
      <c r="C1130" s="5" t="s">
        <v>43</v>
      </c>
      <c r="D1130" s="6"/>
      <c r="E1130" s="6"/>
      <c r="F1130" s="6"/>
      <c r="G1130" s="6"/>
      <c r="H1130" s="6"/>
      <c r="I1130" s="6">
        <v>157500000</v>
      </c>
      <c r="J1130" s="6">
        <v>157500000</v>
      </c>
      <c r="K1130" s="6">
        <v>814683.68</v>
      </c>
      <c r="L1130" s="6">
        <f t="shared" si="50"/>
        <v>0.5172594793650794</v>
      </c>
      <c r="Q1130" s="2">
        <v>814683.68</v>
      </c>
      <c r="R1130" s="2">
        <v>0</v>
      </c>
      <c r="S1130" s="2">
        <v>0</v>
      </c>
      <c r="T1130" s="2">
        <v>157500000</v>
      </c>
      <c r="U1130" s="2">
        <v>157500000</v>
      </c>
      <c r="V1130" s="2">
        <v>814683.68</v>
      </c>
    </row>
    <row r="1131" spans="1:22" ht="15" hidden="1">
      <c r="A1131" s="3">
        <v>150000</v>
      </c>
      <c r="B1131" s="3"/>
      <c r="C1131" s="5" t="s">
        <v>45</v>
      </c>
      <c r="D1131" s="6"/>
      <c r="E1131" s="6"/>
      <c r="F1131" s="6"/>
      <c r="G1131" s="6"/>
      <c r="H1131" s="6"/>
      <c r="I1131" s="6">
        <v>31188967</v>
      </c>
      <c r="J1131" s="6">
        <v>31188967</v>
      </c>
      <c r="K1131" s="6">
        <v>613469.53</v>
      </c>
      <c r="L1131" s="6">
        <f t="shared" si="50"/>
        <v>1.9669440478743656</v>
      </c>
      <c r="Q1131" s="2">
        <v>613469.53</v>
      </c>
      <c r="R1131" s="2">
        <v>0</v>
      </c>
      <c r="S1131" s="2">
        <v>0</v>
      </c>
      <c r="T1131" s="2">
        <v>31188967</v>
      </c>
      <c r="U1131" s="2">
        <v>31188967</v>
      </c>
      <c r="V1131" s="2">
        <v>613469.53</v>
      </c>
    </row>
    <row r="1132" spans="1:22" ht="15" hidden="1">
      <c r="A1132" s="3">
        <v>150000</v>
      </c>
      <c r="B1132" s="3"/>
      <c r="C1132" s="5" t="s">
        <v>151</v>
      </c>
      <c r="D1132" s="6"/>
      <c r="E1132" s="6"/>
      <c r="F1132" s="6"/>
      <c r="G1132" s="6"/>
      <c r="H1132" s="6"/>
      <c r="I1132" s="6">
        <v>210404</v>
      </c>
      <c r="J1132" s="6">
        <v>210404</v>
      </c>
      <c r="K1132" s="6">
        <v>0</v>
      </c>
      <c r="L1132" s="6">
        <f t="shared" si="50"/>
        <v>0</v>
      </c>
      <c r="Q1132" s="2">
        <v>0</v>
      </c>
      <c r="R1132" s="2">
        <v>0</v>
      </c>
      <c r="S1132" s="2">
        <v>0</v>
      </c>
      <c r="T1132" s="2">
        <v>210404</v>
      </c>
      <c r="U1132" s="2">
        <v>210404</v>
      </c>
      <c r="V1132" s="2">
        <v>0</v>
      </c>
    </row>
    <row r="1133" spans="1:22" ht="15" hidden="1">
      <c r="A1133" s="3">
        <v>150000</v>
      </c>
      <c r="B1133" s="3"/>
      <c r="C1133" s="5" t="s">
        <v>153</v>
      </c>
      <c r="D1133" s="6"/>
      <c r="E1133" s="6"/>
      <c r="F1133" s="6"/>
      <c r="G1133" s="6"/>
      <c r="H1133" s="6"/>
      <c r="I1133" s="6">
        <v>210404</v>
      </c>
      <c r="J1133" s="6">
        <v>210404</v>
      </c>
      <c r="K1133" s="6">
        <v>0</v>
      </c>
      <c r="L1133" s="6">
        <f t="shared" si="50"/>
        <v>0</v>
      </c>
      <c r="Q1133" s="2">
        <v>0</v>
      </c>
      <c r="R1133" s="2">
        <v>0</v>
      </c>
      <c r="S1133" s="2">
        <v>0</v>
      </c>
      <c r="T1133" s="2">
        <v>210404</v>
      </c>
      <c r="U1133" s="2">
        <v>210404</v>
      </c>
      <c r="V1133" s="2">
        <v>0</v>
      </c>
    </row>
    <row r="1134" spans="1:22" ht="15" hidden="1">
      <c r="A1134" s="3">
        <v>150000</v>
      </c>
      <c r="B1134" s="3"/>
      <c r="C1134" s="5" t="s">
        <v>155</v>
      </c>
      <c r="D1134" s="6"/>
      <c r="E1134" s="6"/>
      <c r="F1134" s="6"/>
      <c r="G1134" s="6"/>
      <c r="H1134" s="6"/>
      <c r="I1134" s="6">
        <v>30978563</v>
      </c>
      <c r="J1134" s="6">
        <v>30978563</v>
      </c>
      <c r="K1134" s="6">
        <v>613469.53</v>
      </c>
      <c r="L1134" s="6">
        <f t="shared" si="50"/>
        <v>1.9803033794692158</v>
      </c>
      <c r="Q1134" s="2">
        <v>613469.53</v>
      </c>
      <c r="R1134" s="2">
        <v>0</v>
      </c>
      <c r="S1134" s="2">
        <v>0</v>
      </c>
      <c r="T1134" s="2">
        <v>30978563</v>
      </c>
      <c r="U1134" s="2">
        <v>30978563</v>
      </c>
      <c r="V1134" s="2">
        <v>613469.53</v>
      </c>
    </row>
    <row r="1135" spans="1:22" ht="15" hidden="1">
      <c r="A1135" s="3">
        <v>150000</v>
      </c>
      <c r="B1135" s="3"/>
      <c r="C1135" s="5" t="s">
        <v>157</v>
      </c>
      <c r="D1135" s="6"/>
      <c r="E1135" s="6"/>
      <c r="F1135" s="6"/>
      <c r="G1135" s="6"/>
      <c r="H1135" s="6"/>
      <c r="I1135" s="6">
        <v>200000</v>
      </c>
      <c r="J1135" s="6">
        <v>200000</v>
      </c>
      <c r="K1135" s="6">
        <v>0</v>
      </c>
      <c r="L1135" s="6">
        <f t="shared" si="50"/>
        <v>0</v>
      </c>
      <c r="Q1135" s="2">
        <v>0</v>
      </c>
      <c r="R1135" s="2">
        <v>0</v>
      </c>
      <c r="S1135" s="2">
        <v>0</v>
      </c>
      <c r="T1135" s="2">
        <v>200000</v>
      </c>
      <c r="U1135" s="2">
        <v>200000</v>
      </c>
      <c r="V1135" s="2">
        <v>0</v>
      </c>
    </row>
    <row r="1136" spans="1:22" ht="15" hidden="1">
      <c r="A1136" s="3">
        <v>150000</v>
      </c>
      <c r="B1136" s="3"/>
      <c r="C1136" s="5" t="s">
        <v>159</v>
      </c>
      <c r="D1136" s="6"/>
      <c r="E1136" s="6"/>
      <c r="F1136" s="6"/>
      <c r="G1136" s="6"/>
      <c r="H1136" s="6"/>
      <c r="I1136" s="6">
        <v>30778563</v>
      </c>
      <c r="J1136" s="6">
        <v>30778563</v>
      </c>
      <c r="K1136" s="6">
        <v>613469.53</v>
      </c>
      <c r="L1136" s="6">
        <f t="shared" si="50"/>
        <v>1.9931714485825738</v>
      </c>
      <c r="Q1136" s="2">
        <v>613469.53</v>
      </c>
      <c r="R1136" s="2">
        <v>0</v>
      </c>
      <c r="S1136" s="2">
        <v>0</v>
      </c>
      <c r="T1136" s="2">
        <v>30778563</v>
      </c>
      <c r="U1136" s="2">
        <v>30778563</v>
      </c>
      <c r="V1136" s="2">
        <v>613469.53</v>
      </c>
    </row>
    <row r="1137" spans="1:22" ht="15" hidden="1">
      <c r="A1137" s="3">
        <v>150000</v>
      </c>
      <c r="B1137" s="3"/>
      <c r="C1137" s="5" t="s">
        <v>99</v>
      </c>
      <c r="D1137" s="6"/>
      <c r="E1137" s="6"/>
      <c r="F1137" s="6"/>
      <c r="G1137" s="6"/>
      <c r="H1137" s="6"/>
      <c r="I1137" s="6">
        <v>126311033</v>
      </c>
      <c r="J1137" s="6">
        <v>126311033</v>
      </c>
      <c r="K1137" s="6">
        <v>201214.15</v>
      </c>
      <c r="L1137" s="6">
        <f t="shared" si="50"/>
        <v>0.15930053394464758</v>
      </c>
      <c r="Q1137" s="2">
        <v>201214.15</v>
      </c>
      <c r="R1137" s="2">
        <v>0</v>
      </c>
      <c r="S1137" s="2">
        <v>0</v>
      </c>
      <c r="T1137" s="2">
        <v>126311033</v>
      </c>
      <c r="U1137" s="2">
        <v>126311033</v>
      </c>
      <c r="V1137" s="2">
        <v>201214.15</v>
      </c>
    </row>
    <row r="1138" spans="1:22" ht="30" hidden="1">
      <c r="A1138" s="3">
        <v>150000</v>
      </c>
      <c r="B1138" s="3"/>
      <c r="C1138" s="5" t="s">
        <v>129</v>
      </c>
      <c r="D1138" s="6"/>
      <c r="E1138" s="6"/>
      <c r="F1138" s="6"/>
      <c r="G1138" s="6"/>
      <c r="H1138" s="6"/>
      <c r="I1138" s="6">
        <v>126311033</v>
      </c>
      <c r="J1138" s="6">
        <v>126311033</v>
      </c>
      <c r="K1138" s="6">
        <v>201214.15</v>
      </c>
      <c r="L1138" s="6">
        <f t="shared" si="50"/>
        <v>0.15930053394464758</v>
      </c>
      <c r="Q1138" s="2">
        <v>201214.15</v>
      </c>
      <c r="R1138" s="2">
        <v>0</v>
      </c>
      <c r="S1138" s="2">
        <v>0</v>
      </c>
      <c r="T1138" s="2">
        <v>126311033</v>
      </c>
      <c r="U1138" s="2">
        <v>126311033</v>
      </c>
      <c r="V1138" s="2">
        <v>201214.15</v>
      </c>
    </row>
    <row r="1139" spans="1:22" ht="15">
      <c r="A1139" s="3">
        <v>150101</v>
      </c>
      <c r="B1139" s="3"/>
      <c r="C1139" s="5" t="s">
        <v>160</v>
      </c>
      <c r="D1139" s="6"/>
      <c r="E1139" s="6"/>
      <c r="F1139" s="6"/>
      <c r="G1139" s="6"/>
      <c r="H1139" s="6"/>
      <c r="I1139" s="6">
        <v>153878410</v>
      </c>
      <c r="J1139" s="6">
        <v>153878410</v>
      </c>
      <c r="K1139" s="6">
        <v>814683.68</v>
      </c>
      <c r="L1139" s="6">
        <f t="shared" si="50"/>
        <v>0.5294333883486319</v>
      </c>
      <c r="Q1139" s="2">
        <v>814683.68</v>
      </c>
      <c r="R1139" s="2">
        <v>0</v>
      </c>
      <c r="S1139" s="2">
        <v>0</v>
      </c>
      <c r="T1139" s="2">
        <v>153878410</v>
      </c>
      <c r="U1139" s="2">
        <v>153878410</v>
      </c>
      <c r="V1139" s="2">
        <v>814683.68</v>
      </c>
    </row>
    <row r="1140" spans="1:22" ht="15" hidden="1">
      <c r="A1140" s="3">
        <v>150101</v>
      </c>
      <c r="B1140" s="3"/>
      <c r="C1140" s="5" t="s">
        <v>43</v>
      </c>
      <c r="D1140" s="6"/>
      <c r="E1140" s="6"/>
      <c r="F1140" s="6"/>
      <c r="G1140" s="6"/>
      <c r="H1140" s="6"/>
      <c r="I1140" s="6">
        <v>153878410</v>
      </c>
      <c r="J1140" s="6">
        <v>153878410</v>
      </c>
      <c r="K1140" s="6">
        <v>814683.68</v>
      </c>
      <c r="L1140" s="6">
        <f t="shared" si="50"/>
        <v>0.5294333883486319</v>
      </c>
      <c r="Q1140" s="2">
        <v>814683.68</v>
      </c>
      <c r="R1140" s="2">
        <v>0</v>
      </c>
      <c r="S1140" s="2">
        <v>0</v>
      </c>
      <c r="T1140" s="2">
        <v>153878410</v>
      </c>
      <c r="U1140" s="2">
        <v>153878410</v>
      </c>
      <c r="V1140" s="2">
        <v>814683.68</v>
      </c>
    </row>
    <row r="1141" spans="1:22" ht="15" hidden="1">
      <c r="A1141" s="3">
        <v>150101</v>
      </c>
      <c r="B1141" s="3"/>
      <c r="C1141" s="5" t="s">
        <v>45</v>
      </c>
      <c r="D1141" s="6"/>
      <c r="E1141" s="6"/>
      <c r="F1141" s="6"/>
      <c r="G1141" s="6"/>
      <c r="H1141" s="6"/>
      <c r="I1141" s="6">
        <v>31188967</v>
      </c>
      <c r="J1141" s="6">
        <v>31188967</v>
      </c>
      <c r="K1141" s="6">
        <v>613469.53</v>
      </c>
      <c r="L1141" s="6">
        <f t="shared" si="50"/>
        <v>1.9669440478743656</v>
      </c>
      <c r="Q1141" s="2">
        <v>613469.53</v>
      </c>
      <c r="R1141" s="2">
        <v>0</v>
      </c>
      <c r="S1141" s="2">
        <v>0</v>
      </c>
      <c r="T1141" s="2">
        <v>31188967</v>
      </c>
      <c r="U1141" s="2">
        <v>31188967</v>
      </c>
      <c r="V1141" s="2">
        <v>613469.53</v>
      </c>
    </row>
    <row r="1142" spans="1:22" ht="15" hidden="1">
      <c r="A1142" s="3">
        <v>150101</v>
      </c>
      <c r="B1142" s="3"/>
      <c r="C1142" s="5" t="s">
        <v>151</v>
      </c>
      <c r="D1142" s="6"/>
      <c r="E1142" s="6"/>
      <c r="F1142" s="6"/>
      <c r="G1142" s="6"/>
      <c r="H1142" s="6"/>
      <c r="I1142" s="6">
        <v>210404</v>
      </c>
      <c r="J1142" s="6">
        <v>210404</v>
      </c>
      <c r="K1142" s="6">
        <v>0</v>
      </c>
      <c r="L1142" s="6">
        <f t="shared" si="50"/>
        <v>0</v>
      </c>
      <c r="Q1142" s="2">
        <v>0</v>
      </c>
      <c r="R1142" s="2">
        <v>0</v>
      </c>
      <c r="S1142" s="2">
        <v>0</v>
      </c>
      <c r="T1142" s="2">
        <v>210404</v>
      </c>
      <c r="U1142" s="2">
        <v>210404</v>
      </c>
      <c r="V1142" s="2">
        <v>0</v>
      </c>
    </row>
    <row r="1143" spans="1:22" ht="15" hidden="1">
      <c r="A1143" s="3">
        <v>150101</v>
      </c>
      <c r="B1143" s="3"/>
      <c r="C1143" s="5" t="s">
        <v>153</v>
      </c>
      <c r="D1143" s="6"/>
      <c r="E1143" s="6"/>
      <c r="F1143" s="6"/>
      <c r="G1143" s="6"/>
      <c r="H1143" s="6"/>
      <c r="I1143" s="6">
        <v>210404</v>
      </c>
      <c r="J1143" s="6">
        <v>210404</v>
      </c>
      <c r="K1143" s="6">
        <v>0</v>
      </c>
      <c r="L1143" s="6">
        <f t="shared" si="50"/>
        <v>0</v>
      </c>
      <c r="Q1143" s="2">
        <v>0</v>
      </c>
      <c r="R1143" s="2">
        <v>0</v>
      </c>
      <c r="S1143" s="2">
        <v>0</v>
      </c>
      <c r="T1143" s="2">
        <v>210404</v>
      </c>
      <c r="U1143" s="2">
        <v>210404</v>
      </c>
      <c r="V1143" s="2">
        <v>0</v>
      </c>
    </row>
    <row r="1144" spans="1:22" ht="15" hidden="1">
      <c r="A1144" s="3">
        <v>150101</v>
      </c>
      <c r="B1144" s="3"/>
      <c r="C1144" s="5" t="s">
        <v>155</v>
      </c>
      <c r="D1144" s="6"/>
      <c r="E1144" s="6"/>
      <c r="F1144" s="6"/>
      <c r="G1144" s="6"/>
      <c r="H1144" s="6"/>
      <c r="I1144" s="6">
        <v>30978563</v>
      </c>
      <c r="J1144" s="6">
        <v>30978563</v>
      </c>
      <c r="K1144" s="6">
        <v>613469.53</v>
      </c>
      <c r="L1144" s="6">
        <f t="shared" si="50"/>
        <v>1.9803033794692158</v>
      </c>
      <c r="Q1144" s="2">
        <v>613469.53</v>
      </c>
      <c r="R1144" s="2">
        <v>0</v>
      </c>
      <c r="S1144" s="2">
        <v>0</v>
      </c>
      <c r="T1144" s="2">
        <v>30978563</v>
      </c>
      <c r="U1144" s="2">
        <v>30978563</v>
      </c>
      <c r="V1144" s="2">
        <v>613469.53</v>
      </c>
    </row>
    <row r="1145" spans="1:22" ht="15" hidden="1">
      <c r="A1145" s="3">
        <v>150101</v>
      </c>
      <c r="B1145" s="3"/>
      <c r="C1145" s="5" t="s">
        <v>157</v>
      </c>
      <c r="D1145" s="6"/>
      <c r="E1145" s="6"/>
      <c r="F1145" s="6"/>
      <c r="G1145" s="6"/>
      <c r="H1145" s="6"/>
      <c r="I1145" s="6">
        <v>200000</v>
      </c>
      <c r="J1145" s="6">
        <v>200000</v>
      </c>
      <c r="K1145" s="6">
        <v>0</v>
      </c>
      <c r="L1145" s="6">
        <f t="shared" si="50"/>
        <v>0</v>
      </c>
      <c r="Q1145" s="2">
        <v>0</v>
      </c>
      <c r="R1145" s="2">
        <v>0</v>
      </c>
      <c r="S1145" s="2">
        <v>0</v>
      </c>
      <c r="T1145" s="2">
        <v>200000</v>
      </c>
      <c r="U1145" s="2">
        <v>200000</v>
      </c>
      <c r="V1145" s="2">
        <v>0</v>
      </c>
    </row>
    <row r="1146" spans="1:22" ht="15" hidden="1">
      <c r="A1146" s="3">
        <v>150101</v>
      </c>
      <c r="B1146" s="3"/>
      <c r="C1146" s="5" t="s">
        <v>159</v>
      </c>
      <c r="D1146" s="6"/>
      <c r="E1146" s="6"/>
      <c r="F1146" s="6"/>
      <c r="G1146" s="6"/>
      <c r="H1146" s="6"/>
      <c r="I1146" s="6">
        <v>30778563</v>
      </c>
      <c r="J1146" s="6">
        <v>30778563</v>
      </c>
      <c r="K1146" s="6">
        <v>613469.53</v>
      </c>
      <c r="L1146" s="6">
        <f t="shared" si="50"/>
        <v>1.9931714485825738</v>
      </c>
      <c r="Q1146" s="2">
        <v>613469.53</v>
      </c>
      <c r="R1146" s="2">
        <v>0</v>
      </c>
      <c r="S1146" s="2">
        <v>0</v>
      </c>
      <c r="T1146" s="2">
        <v>30778563</v>
      </c>
      <c r="U1146" s="2">
        <v>30778563</v>
      </c>
      <c r="V1146" s="2">
        <v>613469.53</v>
      </c>
    </row>
    <row r="1147" spans="1:22" ht="15" hidden="1">
      <c r="A1147" s="3">
        <v>150101</v>
      </c>
      <c r="B1147" s="3"/>
      <c r="C1147" s="5" t="s">
        <v>99</v>
      </c>
      <c r="D1147" s="6"/>
      <c r="E1147" s="6"/>
      <c r="F1147" s="6"/>
      <c r="G1147" s="6"/>
      <c r="H1147" s="6"/>
      <c r="I1147" s="6">
        <v>122689443</v>
      </c>
      <c r="J1147" s="6">
        <v>122689443</v>
      </c>
      <c r="K1147" s="6">
        <v>201214.15</v>
      </c>
      <c r="L1147" s="6">
        <f t="shared" si="50"/>
        <v>0.16400282296497182</v>
      </c>
      <c r="Q1147" s="2">
        <v>201214.15</v>
      </c>
      <c r="R1147" s="2">
        <v>0</v>
      </c>
      <c r="S1147" s="2">
        <v>0</v>
      </c>
      <c r="T1147" s="2">
        <v>122689443</v>
      </c>
      <c r="U1147" s="2">
        <v>122689443</v>
      </c>
      <c r="V1147" s="2">
        <v>201214.15</v>
      </c>
    </row>
    <row r="1148" spans="1:22" ht="30" hidden="1">
      <c r="A1148" s="3">
        <v>150101</v>
      </c>
      <c r="B1148" s="3"/>
      <c r="C1148" s="5" t="s">
        <v>129</v>
      </c>
      <c r="D1148" s="6"/>
      <c r="E1148" s="6"/>
      <c r="F1148" s="6"/>
      <c r="G1148" s="6"/>
      <c r="H1148" s="6"/>
      <c r="I1148" s="6">
        <v>122689443</v>
      </c>
      <c r="J1148" s="6">
        <v>122689443</v>
      </c>
      <c r="K1148" s="6">
        <v>201214.15</v>
      </c>
      <c r="L1148" s="6">
        <f t="shared" si="50"/>
        <v>0.16400282296497182</v>
      </c>
      <c r="Q1148" s="2">
        <v>201214.15</v>
      </c>
      <c r="R1148" s="2">
        <v>0</v>
      </c>
      <c r="S1148" s="2">
        <v>0</v>
      </c>
      <c r="T1148" s="2">
        <v>122689443</v>
      </c>
      <c r="U1148" s="2">
        <v>122689443</v>
      </c>
      <c r="V1148" s="2">
        <v>201214.15</v>
      </c>
    </row>
    <row r="1149" spans="1:22" ht="45">
      <c r="A1149" s="3">
        <v>150121</v>
      </c>
      <c r="B1149" s="3"/>
      <c r="C1149" s="5" t="s">
        <v>161</v>
      </c>
      <c r="D1149" s="6"/>
      <c r="E1149" s="6"/>
      <c r="F1149" s="6"/>
      <c r="G1149" s="6"/>
      <c r="H1149" s="6"/>
      <c r="I1149" s="6">
        <v>1500000</v>
      </c>
      <c r="J1149" s="6">
        <v>1500000</v>
      </c>
      <c r="K1149" s="6"/>
      <c r="L1149" s="6"/>
      <c r="Q1149" s="2">
        <v>0</v>
      </c>
      <c r="R1149" s="2">
        <v>0</v>
      </c>
      <c r="S1149" s="2">
        <v>0</v>
      </c>
      <c r="T1149" s="2">
        <v>1500000</v>
      </c>
      <c r="U1149" s="2">
        <v>1500000</v>
      </c>
      <c r="V1149" s="2">
        <v>0</v>
      </c>
    </row>
    <row r="1150" spans="1:22" ht="15" hidden="1">
      <c r="A1150" s="3">
        <v>150121</v>
      </c>
      <c r="B1150" s="3"/>
      <c r="C1150" s="5" t="s">
        <v>43</v>
      </c>
      <c r="D1150" s="6"/>
      <c r="E1150" s="6"/>
      <c r="F1150" s="6"/>
      <c r="G1150" s="6"/>
      <c r="H1150" s="6"/>
      <c r="I1150" s="6">
        <v>1500000</v>
      </c>
      <c r="J1150" s="6">
        <v>1500000</v>
      </c>
      <c r="K1150" s="6"/>
      <c r="L1150" s="6"/>
      <c r="Q1150" s="2">
        <v>0</v>
      </c>
      <c r="R1150" s="2">
        <v>0</v>
      </c>
      <c r="S1150" s="2">
        <v>0</v>
      </c>
      <c r="T1150" s="2">
        <v>1500000</v>
      </c>
      <c r="U1150" s="2">
        <v>1500000</v>
      </c>
      <c r="V1150" s="2">
        <v>0</v>
      </c>
    </row>
    <row r="1151" spans="1:22" ht="15" hidden="1">
      <c r="A1151" s="3">
        <v>150121</v>
      </c>
      <c r="B1151" s="3"/>
      <c r="C1151" s="5" t="s">
        <v>99</v>
      </c>
      <c r="D1151" s="6"/>
      <c r="E1151" s="6"/>
      <c r="F1151" s="6"/>
      <c r="G1151" s="6"/>
      <c r="H1151" s="6"/>
      <c r="I1151" s="6">
        <v>1500000</v>
      </c>
      <c r="J1151" s="6">
        <v>1500000</v>
      </c>
      <c r="K1151" s="6"/>
      <c r="L1151" s="6"/>
      <c r="Q1151" s="2">
        <v>0</v>
      </c>
      <c r="R1151" s="2">
        <v>0</v>
      </c>
      <c r="S1151" s="2">
        <v>0</v>
      </c>
      <c r="T1151" s="2">
        <v>1500000</v>
      </c>
      <c r="U1151" s="2">
        <v>1500000</v>
      </c>
      <c r="V1151" s="2">
        <v>0</v>
      </c>
    </row>
    <row r="1152" spans="1:22" ht="30" hidden="1">
      <c r="A1152" s="3">
        <v>150121</v>
      </c>
      <c r="B1152" s="3"/>
      <c r="C1152" s="5" t="s">
        <v>129</v>
      </c>
      <c r="D1152" s="6"/>
      <c r="E1152" s="6"/>
      <c r="F1152" s="6"/>
      <c r="G1152" s="6"/>
      <c r="H1152" s="6"/>
      <c r="I1152" s="6">
        <v>1500000</v>
      </c>
      <c r="J1152" s="6">
        <v>1500000</v>
      </c>
      <c r="K1152" s="6"/>
      <c r="L1152" s="6"/>
      <c r="Q1152" s="2">
        <v>0</v>
      </c>
      <c r="R1152" s="2">
        <v>0</v>
      </c>
      <c r="S1152" s="2">
        <v>0</v>
      </c>
      <c r="T1152" s="2">
        <v>1500000</v>
      </c>
      <c r="U1152" s="2">
        <v>1500000</v>
      </c>
      <c r="V1152" s="2">
        <v>0</v>
      </c>
    </row>
    <row r="1153" spans="1:22" ht="15">
      <c r="A1153" s="3">
        <v>150122</v>
      </c>
      <c r="B1153" s="3"/>
      <c r="C1153" s="5" t="s">
        <v>162</v>
      </c>
      <c r="D1153" s="6"/>
      <c r="E1153" s="6"/>
      <c r="F1153" s="6"/>
      <c r="G1153" s="6"/>
      <c r="H1153" s="6"/>
      <c r="I1153" s="6">
        <v>2121590</v>
      </c>
      <c r="J1153" s="6">
        <v>2121590</v>
      </c>
      <c r="K1153" s="6"/>
      <c r="L1153" s="6"/>
      <c r="Q1153" s="2">
        <v>0</v>
      </c>
      <c r="R1153" s="2">
        <v>0</v>
      </c>
      <c r="S1153" s="2">
        <v>0</v>
      </c>
      <c r="T1153" s="2">
        <v>2121590</v>
      </c>
      <c r="U1153" s="2">
        <v>2121590</v>
      </c>
      <c r="V1153" s="2">
        <v>0</v>
      </c>
    </row>
    <row r="1154" spans="1:22" ht="15" hidden="1">
      <c r="A1154" s="3">
        <v>150122</v>
      </c>
      <c r="B1154" s="3"/>
      <c r="C1154" s="5" t="s">
        <v>43</v>
      </c>
      <c r="D1154" s="6">
        <v>0</v>
      </c>
      <c r="E1154" s="6"/>
      <c r="F1154" s="6">
        <v>0</v>
      </c>
      <c r="G1154" s="6" t="e">
        <f t="shared" si="51"/>
        <v>#DIV/0!</v>
      </c>
      <c r="H1154" s="6" t="e">
        <f t="shared" si="52"/>
        <v>#DIV/0!</v>
      </c>
      <c r="I1154" s="6">
        <v>2121590</v>
      </c>
      <c r="J1154" s="6">
        <v>2121590</v>
      </c>
      <c r="K1154" s="6">
        <v>0</v>
      </c>
      <c r="L1154" s="6">
        <f aca="true" t="shared" si="53" ref="L1154:L1216">K1154/J1154*100</f>
        <v>0</v>
      </c>
      <c r="Q1154" s="2">
        <v>0</v>
      </c>
      <c r="R1154" s="2">
        <v>0</v>
      </c>
      <c r="S1154" s="2">
        <v>0</v>
      </c>
      <c r="T1154" s="2">
        <v>2121590</v>
      </c>
      <c r="U1154" s="2">
        <v>2121590</v>
      </c>
      <c r="V1154" s="2">
        <v>0</v>
      </c>
    </row>
    <row r="1155" spans="1:22" ht="15" hidden="1">
      <c r="A1155" s="3">
        <v>150122</v>
      </c>
      <c r="B1155" s="3"/>
      <c r="C1155" s="5" t="s">
        <v>99</v>
      </c>
      <c r="D1155" s="6">
        <v>0</v>
      </c>
      <c r="E1155" s="6"/>
      <c r="F1155" s="6">
        <v>0</v>
      </c>
      <c r="G1155" s="6" t="e">
        <f t="shared" si="51"/>
        <v>#DIV/0!</v>
      </c>
      <c r="H1155" s="6" t="e">
        <f t="shared" si="52"/>
        <v>#DIV/0!</v>
      </c>
      <c r="I1155" s="6">
        <v>2121590</v>
      </c>
      <c r="J1155" s="6">
        <v>2121590</v>
      </c>
      <c r="K1155" s="6">
        <v>0</v>
      </c>
      <c r="L1155" s="6">
        <f t="shared" si="53"/>
        <v>0</v>
      </c>
      <c r="Q1155" s="2">
        <v>0</v>
      </c>
      <c r="R1155" s="2">
        <v>0</v>
      </c>
      <c r="S1155" s="2">
        <v>0</v>
      </c>
      <c r="T1155" s="2">
        <v>2121590</v>
      </c>
      <c r="U1155" s="2">
        <v>2121590</v>
      </c>
      <c r="V1155" s="2">
        <v>0</v>
      </c>
    </row>
    <row r="1156" spans="1:22" ht="30" hidden="1">
      <c r="A1156" s="3">
        <v>150122</v>
      </c>
      <c r="B1156" s="3"/>
      <c r="C1156" s="5" t="s">
        <v>129</v>
      </c>
      <c r="D1156" s="6">
        <v>0</v>
      </c>
      <c r="E1156" s="6"/>
      <c r="F1156" s="6">
        <v>0</v>
      </c>
      <c r="G1156" s="6" t="e">
        <f t="shared" si="51"/>
        <v>#DIV/0!</v>
      </c>
      <c r="H1156" s="6" t="e">
        <f t="shared" si="52"/>
        <v>#DIV/0!</v>
      </c>
      <c r="I1156" s="6">
        <v>2121590</v>
      </c>
      <c r="J1156" s="6">
        <v>2121590</v>
      </c>
      <c r="K1156" s="6">
        <v>0</v>
      </c>
      <c r="L1156" s="6">
        <f t="shared" si="53"/>
        <v>0</v>
      </c>
      <c r="Q1156" s="2">
        <v>0</v>
      </c>
      <c r="R1156" s="2">
        <v>0</v>
      </c>
      <c r="S1156" s="2">
        <v>0</v>
      </c>
      <c r="T1156" s="2">
        <v>2121590</v>
      </c>
      <c r="U1156" s="2">
        <v>2121590</v>
      </c>
      <c r="V1156" s="2">
        <v>0</v>
      </c>
    </row>
    <row r="1157" spans="1:22" ht="30">
      <c r="A1157" s="3">
        <v>170000</v>
      </c>
      <c r="B1157" s="3"/>
      <c r="C1157" s="5" t="s">
        <v>163</v>
      </c>
      <c r="D1157" s="6">
        <v>41493800</v>
      </c>
      <c r="E1157" s="6">
        <f>SUM(E1173:E1193)</f>
        <v>11732768.379999999</v>
      </c>
      <c r="F1157" s="6">
        <v>10391782.86</v>
      </c>
      <c r="G1157" s="6">
        <f t="shared" si="51"/>
        <v>25.044182166974345</v>
      </c>
      <c r="H1157" s="6">
        <f t="shared" si="52"/>
        <v>88.57059581704621</v>
      </c>
      <c r="I1157" s="6">
        <v>25280000</v>
      </c>
      <c r="J1157" s="6">
        <v>25280000</v>
      </c>
      <c r="K1157" s="6">
        <v>5341978.12</v>
      </c>
      <c r="L1157" s="6">
        <f t="shared" si="53"/>
        <v>21.13124256329114</v>
      </c>
      <c r="Q1157" s="2">
        <v>5341978.12</v>
      </c>
      <c r="R1157" s="2">
        <v>0</v>
      </c>
      <c r="S1157" s="2">
        <v>0</v>
      </c>
      <c r="T1157" s="2">
        <v>66773800</v>
      </c>
      <c r="U1157" s="2">
        <v>66773800</v>
      </c>
      <c r="V1157" s="2">
        <v>15733760.98</v>
      </c>
    </row>
    <row r="1158" spans="1:22" ht="15" hidden="1">
      <c r="A1158" s="3">
        <v>170000</v>
      </c>
      <c r="B1158" s="3"/>
      <c r="C1158" s="5" t="s">
        <v>3</v>
      </c>
      <c r="D1158" s="6">
        <v>41493800</v>
      </c>
      <c r="E1158" s="6"/>
      <c r="F1158" s="6">
        <v>10391782.86</v>
      </c>
      <c r="G1158" s="6">
        <f t="shared" si="51"/>
        <v>25.044182166974345</v>
      </c>
      <c r="H1158" s="6" t="e">
        <f t="shared" si="52"/>
        <v>#DIV/0!</v>
      </c>
      <c r="I1158" s="6">
        <v>22580000</v>
      </c>
      <c r="J1158" s="6">
        <v>22580000</v>
      </c>
      <c r="K1158" s="6">
        <v>5341978.12</v>
      </c>
      <c r="L1158" s="6">
        <f t="shared" si="53"/>
        <v>23.658007617360497</v>
      </c>
      <c r="Q1158" s="2">
        <v>5341978.12</v>
      </c>
      <c r="R1158" s="2">
        <v>0</v>
      </c>
      <c r="S1158" s="2">
        <v>0</v>
      </c>
      <c r="T1158" s="2">
        <v>64073800</v>
      </c>
      <c r="U1158" s="2">
        <v>64073800</v>
      </c>
      <c r="V1158" s="2">
        <v>15733760.98</v>
      </c>
    </row>
    <row r="1159" spans="1:22" ht="15" hidden="1">
      <c r="A1159" s="3">
        <v>170000</v>
      </c>
      <c r="B1159" s="3"/>
      <c r="C1159" s="5" t="s">
        <v>5</v>
      </c>
      <c r="D1159" s="6">
        <v>0</v>
      </c>
      <c r="E1159" s="6"/>
      <c r="F1159" s="6">
        <v>0</v>
      </c>
      <c r="G1159" s="6" t="e">
        <f aca="true" t="shared" si="54" ref="G1159:G1222">F1159/D1159*100</f>
        <v>#DIV/0!</v>
      </c>
      <c r="H1159" s="6" t="e">
        <f aca="true" t="shared" si="55" ref="H1159:H1222">F1159/E1159*100</f>
        <v>#DIV/0!</v>
      </c>
      <c r="I1159" s="6">
        <v>22580000</v>
      </c>
      <c r="J1159" s="6">
        <v>22580000</v>
      </c>
      <c r="K1159" s="6">
        <v>5341978.12</v>
      </c>
      <c r="L1159" s="6">
        <f t="shared" si="53"/>
        <v>23.658007617360497</v>
      </c>
      <c r="Q1159" s="2">
        <v>5341978.12</v>
      </c>
      <c r="R1159" s="2">
        <v>0</v>
      </c>
      <c r="S1159" s="2">
        <v>0</v>
      </c>
      <c r="T1159" s="2">
        <v>22580000</v>
      </c>
      <c r="U1159" s="2">
        <v>22580000</v>
      </c>
      <c r="V1159" s="2">
        <v>5341978.12</v>
      </c>
    </row>
    <row r="1160" spans="1:22" ht="45" hidden="1">
      <c r="A1160" s="3">
        <v>170000</v>
      </c>
      <c r="B1160" s="3"/>
      <c r="C1160" s="5" t="s">
        <v>13</v>
      </c>
      <c r="D1160" s="6">
        <v>0</v>
      </c>
      <c r="E1160" s="6"/>
      <c r="F1160" s="6">
        <v>0</v>
      </c>
      <c r="G1160" s="6" t="e">
        <f t="shared" si="54"/>
        <v>#DIV/0!</v>
      </c>
      <c r="H1160" s="6" t="e">
        <f t="shared" si="55"/>
        <v>#DIV/0!</v>
      </c>
      <c r="I1160" s="6">
        <v>17580000</v>
      </c>
      <c r="J1160" s="6">
        <v>17580000</v>
      </c>
      <c r="K1160" s="6">
        <v>1042109</v>
      </c>
      <c r="L1160" s="6">
        <f t="shared" si="53"/>
        <v>5.927810011376565</v>
      </c>
      <c r="Q1160" s="2">
        <v>1042109</v>
      </c>
      <c r="R1160" s="2">
        <v>0</v>
      </c>
      <c r="S1160" s="2">
        <v>0</v>
      </c>
      <c r="T1160" s="2">
        <v>17580000</v>
      </c>
      <c r="U1160" s="2">
        <v>17580000</v>
      </c>
      <c r="V1160" s="2">
        <v>1042109</v>
      </c>
    </row>
    <row r="1161" spans="1:22" ht="45" hidden="1">
      <c r="A1161" s="3">
        <v>170000</v>
      </c>
      <c r="B1161" s="3"/>
      <c r="C1161" s="5" t="s">
        <v>21</v>
      </c>
      <c r="D1161" s="6">
        <v>0</v>
      </c>
      <c r="E1161" s="6"/>
      <c r="F1161" s="6">
        <v>0</v>
      </c>
      <c r="G1161" s="6" t="e">
        <f t="shared" si="54"/>
        <v>#DIV/0!</v>
      </c>
      <c r="H1161" s="6" t="e">
        <f t="shared" si="55"/>
        <v>#DIV/0!</v>
      </c>
      <c r="I1161" s="6">
        <v>17080000</v>
      </c>
      <c r="J1161" s="6">
        <v>17080000</v>
      </c>
      <c r="K1161" s="6">
        <v>1042109</v>
      </c>
      <c r="L1161" s="6">
        <f t="shared" si="53"/>
        <v>6.101340749414519</v>
      </c>
      <c r="Q1161" s="2">
        <v>1042109</v>
      </c>
      <c r="R1161" s="2">
        <v>0</v>
      </c>
      <c r="S1161" s="2">
        <v>0</v>
      </c>
      <c r="T1161" s="2">
        <v>17080000</v>
      </c>
      <c r="U1161" s="2">
        <v>17080000</v>
      </c>
      <c r="V1161" s="2">
        <v>1042109</v>
      </c>
    </row>
    <row r="1162" spans="1:22" ht="15" hidden="1">
      <c r="A1162" s="3">
        <v>170000</v>
      </c>
      <c r="B1162" s="3"/>
      <c r="C1162" s="5" t="s">
        <v>25</v>
      </c>
      <c r="D1162" s="6">
        <v>0</v>
      </c>
      <c r="E1162" s="6"/>
      <c r="F1162" s="6">
        <v>0</v>
      </c>
      <c r="G1162" s="6" t="e">
        <f t="shared" si="54"/>
        <v>#DIV/0!</v>
      </c>
      <c r="H1162" s="6" t="e">
        <f t="shared" si="55"/>
        <v>#DIV/0!</v>
      </c>
      <c r="I1162" s="6">
        <v>500000</v>
      </c>
      <c r="J1162" s="6">
        <v>500000</v>
      </c>
      <c r="K1162" s="6">
        <v>0</v>
      </c>
      <c r="L1162" s="6">
        <f t="shared" si="53"/>
        <v>0</v>
      </c>
      <c r="Q1162" s="2">
        <v>0</v>
      </c>
      <c r="R1162" s="2">
        <v>0</v>
      </c>
      <c r="S1162" s="2">
        <v>0</v>
      </c>
      <c r="T1162" s="2">
        <v>500000</v>
      </c>
      <c r="U1162" s="2">
        <v>500000</v>
      </c>
      <c r="V1162" s="2">
        <v>0</v>
      </c>
    </row>
    <row r="1163" spans="1:22" ht="30" hidden="1">
      <c r="A1163" s="3">
        <v>170000</v>
      </c>
      <c r="B1163" s="3"/>
      <c r="C1163" s="5" t="s">
        <v>29</v>
      </c>
      <c r="D1163" s="6">
        <v>0</v>
      </c>
      <c r="E1163" s="6"/>
      <c r="F1163" s="6">
        <v>0</v>
      </c>
      <c r="G1163" s="6" t="e">
        <f t="shared" si="54"/>
        <v>#DIV/0!</v>
      </c>
      <c r="H1163" s="6" t="e">
        <f t="shared" si="55"/>
        <v>#DIV/0!</v>
      </c>
      <c r="I1163" s="6">
        <v>5000000</v>
      </c>
      <c r="J1163" s="6">
        <v>5000000</v>
      </c>
      <c r="K1163" s="6">
        <v>4299869.12</v>
      </c>
      <c r="L1163" s="6">
        <f t="shared" si="53"/>
        <v>85.9973824</v>
      </c>
      <c r="Q1163" s="2">
        <v>4299869.12</v>
      </c>
      <c r="R1163" s="2">
        <v>0</v>
      </c>
      <c r="S1163" s="2">
        <v>0</v>
      </c>
      <c r="T1163" s="2">
        <v>5000000</v>
      </c>
      <c r="U1163" s="2">
        <v>5000000</v>
      </c>
      <c r="V1163" s="2">
        <v>4299869.12</v>
      </c>
    </row>
    <row r="1164" spans="1:22" ht="15" hidden="1">
      <c r="A1164" s="3">
        <v>170000</v>
      </c>
      <c r="B1164" s="3"/>
      <c r="C1164" s="5" t="s">
        <v>37</v>
      </c>
      <c r="D1164" s="6">
        <v>0</v>
      </c>
      <c r="E1164" s="6"/>
      <c r="F1164" s="6">
        <v>0</v>
      </c>
      <c r="G1164" s="6" t="e">
        <f t="shared" si="54"/>
        <v>#DIV/0!</v>
      </c>
      <c r="H1164" s="6" t="e">
        <f t="shared" si="55"/>
        <v>#DIV/0!</v>
      </c>
      <c r="I1164" s="6">
        <v>5000000</v>
      </c>
      <c r="J1164" s="6">
        <v>5000000</v>
      </c>
      <c r="K1164" s="6">
        <v>4299869.12</v>
      </c>
      <c r="L1164" s="6">
        <f t="shared" si="53"/>
        <v>85.9973824</v>
      </c>
      <c r="Q1164" s="2">
        <v>4299869.12</v>
      </c>
      <c r="R1164" s="2">
        <v>0</v>
      </c>
      <c r="S1164" s="2">
        <v>0</v>
      </c>
      <c r="T1164" s="2">
        <v>5000000</v>
      </c>
      <c r="U1164" s="2">
        <v>5000000</v>
      </c>
      <c r="V1164" s="2">
        <v>4299869.12</v>
      </c>
    </row>
    <row r="1165" spans="1:22" ht="15" hidden="1">
      <c r="A1165" s="3">
        <v>170000</v>
      </c>
      <c r="B1165" s="3"/>
      <c r="C1165" s="5" t="s">
        <v>61</v>
      </c>
      <c r="D1165" s="6">
        <v>41493800</v>
      </c>
      <c r="E1165" s="6"/>
      <c r="F1165" s="6">
        <v>10391782.86</v>
      </c>
      <c r="G1165" s="6">
        <f t="shared" si="54"/>
        <v>25.044182166974345</v>
      </c>
      <c r="H1165" s="6" t="e">
        <f t="shared" si="55"/>
        <v>#DIV/0!</v>
      </c>
      <c r="I1165" s="6">
        <v>0</v>
      </c>
      <c r="J1165" s="6">
        <v>0</v>
      </c>
      <c r="K1165" s="6">
        <v>0</v>
      </c>
      <c r="L1165" s="6" t="e">
        <f t="shared" si="53"/>
        <v>#DIV/0!</v>
      </c>
      <c r="Q1165" s="2">
        <v>0</v>
      </c>
      <c r="R1165" s="2">
        <v>0</v>
      </c>
      <c r="S1165" s="2">
        <v>0</v>
      </c>
      <c r="T1165" s="2">
        <v>41493800</v>
      </c>
      <c r="U1165" s="2">
        <v>41493800</v>
      </c>
      <c r="V1165" s="2">
        <v>10391782.86</v>
      </c>
    </row>
    <row r="1166" spans="1:22" ht="45" hidden="1">
      <c r="A1166" s="3">
        <v>170000</v>
      </c>
      <c r="B1166" s="3"/>
      <c r="C1166" s="5" t="s">
        <v>97</v>
      </c>
      <c r="D1166" s="6">
        <v>41493800</v>
      </c>
      <c r="E1166" s="6"/>
      <c r="F1166" s="6">
        <v>10391782.86</v>
      </c>
      <c r="G1166" s="6">
        <f t="shared" si="54"/>
        <v>25.044182166974345</v>
      </c>
      <c r="H1166" s="6" t="e">
        <f t="shared" si="55"/>
        <v>#DIV/0!</v>
      </c>
      <c r="I1166" s="6">
        <v>0</v>
      </c>
      <c r="J1166" s="6">
        <v>0</v>
      </c>
      <c r="K1166" s="6">
        <v>0</v>
      </c>
      <c r="L1166" s="6" t="e">
        <f t="shared" si="53"/>
        <v>#DIV/0!</v>
      </c>
      <c r="Q1166" s="2">
        <v>0</v>
      </c>
      <c r="R1166" s="2">
        <v>0</v>
      </c>
      <c r="S1166" s="2">
        <v>0</v>
      </c>
      <c r="T1166" s="2">
        <v>41493800</v>
      </c>
      <c r="U1166" s="2">
        <v>41493800</v>
      </c>
      <c r="V1166" s="2">
        <v>10391782.86</v>
      </c>
    </row>
    <row r="1167" spans="1:22" ht="15" hidden="1">
      <c r="A1167" s="3">
        <v>170000</v>
      </c>
      <c r="B1167" s="3"/>
      <c r="C1167" s="5" t="s">
        <v>43</v>
      </c>
      <c r="D1167" s="6">
        <v>0</v>
      </c>
      <c r="E1167" s="6"/>
      <c r="F1167" s="6">
        <v>0</v>
      </c>
      <c r="G1167" s="6" t="e">
        <f t="shared" si="54"/>
        <v>#DIV/0!</v>
      </c>
      <c r="H1167" s="6" t="e">
        <f t="shared" si="55"/>
        <v>#DIV/0!</v>
      </c>
      <c r="I1167" s="6">
        <v>2700000</v>
      </c>
      <c r="J1167" s="6">
        <v>2700000</v>
      </c>
      <c r="K1167" s="6">
        <v>0</v>
      </c>
      <c r="L1167" s="6">
        <f t="shared" si="53"/>
        <v>0</v>
      </c>
      <c r="Q1167" s="2">
        <v>0</v>
      </c>
      <c r="R1167" s="2">
        <v>0</v>
      </c>
      <c r="S1167" s="2">
        <v>0</v>
      </c>
      <c r="T1167" s="2">
        <v>2700000</v>
      </c>
      <c r="U1167" s="2">
        <v>2700000</v>
      </c>
      <c r="V1167" s="2">
        <v>0</v>
      </c>
    </row>
    <row r="1168" spans="1:22" ht="15" hidden="1">
      <c r="A1168" s="3">
        <v>170000</v>
      </c>
      <c r="B1168" s="3"/>
      <c r="C1168" s="5" t="s">
        <v>45</v>
      </c>
      <c r="D1168" s="6">
        <v>0</v>
      </c>
      <c r="E1168" s="6"/>
      <c r="F1168" s="6">
        <v>0</v>
      </c>
      <c r="G1168" s="6" t="e">
        <f t="shared" si="54"/>
        <v>#DIV/0!</v>
      </c>
      <c r="H1168" s="6" t="e">
        <f t="shared" si="55"/>
        <v>#DIV/0!</v>
      </c>
      <c r="I1168" s="6">
        <v>2700000</v>
      </c>
      <c r="J1168" s="6">
        <v>2700000</v>
      </c>
      <c r="K1168" s="6">
        <v>0</v>
      </c>
      <c r="L1168" s="6">
        <f t="shared" si="53"/>
        <v>0</v>
      </c>
      <c r="Q1168" s="2">
        <v>0</v>
      </c>
      <c r="R1168" s="2">
        <v>0</v>
      </c>
      <c r="S1168" s="2">
        <v>0</v>
      </c>
      <c r="T1168" s="2">
        <v>2700000</v>
      </c>
      <c r="U1168" s="2">
        <v>2700000</v>
      </c>
      <c r="V1168" s="2">
        <v>0</v>
      </c>
    </row>
    <row r="1169" spans="1:22" ht="15" hidden="1">
      <c r="A1169" s="3">
        <v>170000</v>
      </c>
      <c r="B1169" s="3"/>
      <c r="C1169" s="5" t="s">
        <v>151</v>
      </c>
      <c r="D1169" s="6">
        <v>0</v>
      </c>
      <c r="E1169" s="6"/>
      <c r="F1169" s="6">
        <v>0</v>
      </c>
      <c r="G1169" s="6" t="e">
        <f t="shared" si="54"/>
        <v>#DIV/0!</v>
      </c>
      <c r="H1169" s="6" t="e">
        <f t="shared" si="55"/>
        <v>#DIV/0!</v>
      </c>
      <c r="I1169" s="6">
        <v>300000</v>
      </c>
      <c r="J1169" s="6">
        <v>300000</v>
      </c>
      <c r="K1169" s="6">
        <v>0</v>
      </c>
      <c r="L1169" s="6">
        <f t="shared" si="53"/>
        <v>0</v>
      </c>
      <c r="Q1169" s="2">
        <v>0</v>
      </c>
      <c r="R1169" s="2">
        <v>0</v>
      </c>
      <c r="S1169" s="2">
        <v>0</v>
      </c>
      <c r="T1169" s="2">
        <v>300000</v>
      </c>
      <c r="U1169" s="2">
        <v>300000</v>
      </c>
      <c r="V1169" s="2">
        <v>0</v>
      </c>
    </row>
    <row r="1170" spans="1:22" ht="15" hidden="1">
      <c r="A1170" s="3">
        <v>170000</v>
      </c>
      <c r="B1170" s="3"/>
      <c r="C1170" s="5" t="s">
        <v>153</v>
      </c>
      <c r="D1170" s="6">
        <v>0</v>
      </c>
      <c r="E1170" s="6"/>
      <c r="F1170" s="6">
        <v>0</v>
      </c>
      <c r="G1170" s="6" t="e">
        <f t="shared" si="54"/>
        <v>#DIV/0!</v>
      </c>
      <c r="H1170" s="6" t="e">
        <f t="shared" si="55"/>
        <v>#DIV/0!</v>
      </c>
      <c r="I1170" s="6">
        <v>300000</v>
      </c>
      <c r="J1170" s="6">
        <v>300000</v>
      </c>
      <c r="K1170" s="6">
        <v>0</v>
      </c>
      <c r="L1170" s="6">
        <f t="shared" si="53"/>
        <v>0</v>
      </c>
      <c r="Q1170" s="2">
        <v>0</v>
      </c>
      <c r="R1170" s="2">
        <v>0</v>
      </c>
      <c r="S1170" s="2">
        <v>0</v>
      </c>
      <c r="T1170" s="2">
        <v>300000</v>
      </c>
      <c r="U1170" s="2">
        <v>300000</v>
      </c>
      <c r="V1170" s="2">
        <v>0</v>
      </c>
    </row>
    <row r="1171" spans="1:22" ht="15" hidden="1">
      <c r="A1171" s="3">
        <v>170000</v>
      </c>
      <c r="B1171" s="3"/>
      <c r="C1171" s="5" t="s">
        <v>155</v>
      </c>
      <c r="D1171" s="6">
        <v>0</v>
      </c>
      <c r="E1171" s="6"/>
      <c r="F1171" s="6">
        <v>0</v>
      </c>
      <c r="G1171" s="6" t="e">
        <f t="shared" si="54"/>
        <v>#DIV/0!</v>
      </c>
      <c r="H1171" s="6" t="e">
        <f t="shared" si="55"/>
        <v>#DIV/0!</v>
      </c>
      <c r="I1171" s="6">
        <v>2400000</v>
      </c>
      <c r="J1171" s="6">
        <v>2400000</v>
      </c>
      <c r="K1171" s="6">
        <v>0</v>
      </c>
      <c r="L1171" s="6">
        <f t="shared" si="53"/>
        <v>0</v>
      </c>
      <c r="Q1171" s="2">
        <v>0</v>
      </c>
      <c r="R1171" s="2">
        <v>0</v>
      </c>
      <c r="S1171" s="2">
        <v>0</v>
      </c>
      <c r="T1171" s="2">
        <v>2400000</v>
      </c>
      <c r="U1171" s="2">
        <v>2400000</v>
      </c>
      <c r="V1171" s="2">
        <v>0</v>
      </c>
    </row>
    <row r="1172" spans="1:22" ht="15" hidden="1">
      <c r="A1172" s="3">
        <v>170000</v>
      </c>
      <c r="B1172" s="3"/>
      <c r="C1172" s="5" t="s">
        <v>159</v>
      </c>
      <c r="D1172" s="6">
        <v>0</v>
      </c>
      <c r="E1172" s="6"/>
      <c r="F1172" s="6">
        <v>0</v>
      </c>
      <c r="G1172" s="6" t="e">
        <f t="shared" si="54"/>
        <v>#DIV/0!</v>
      </c>
      <c r="H1172" s="6" t="e">
        <f t="shared" si="55"/>
        <v>#DIV/0!</v>
      </c>
      <c r="I1172" s="6">
        <v>2400000</v>
      </c>
      <c r="J1172" s="6">
        <v>2400000</v>
      </c>
      <c r="K1172" s="6">
        <v>0</v>
      </c>
      <c r="L1172" s="6">
        <f t="shared" si="53"/>
        <v>0</v>
      </c>
      <c r="Q1172" s="2">
        <v>0</v>
      </c>
      <c r="R1172" s="2">
        <v>0</v>
      </c>
      <c r="S1172" s="2">
        <v>0</v>
      </c>
      <c r="T1172" s="2">
        <v>2400000</v>
      </c>
      <c r="U1172" s="2">
        <v>2400000</v>
      </c>
      <c r="V1172" s="2">
        <v>0</v>
      </c>
    </row>
    <row r="1173" spans="1:22" ht="45">
      <c r="A1173" s="3">
        <v>170102</v>
      </c>
      <c r="B1173" s="3"/>
      <c r="C1173" s="5" t="s">
        <v>164</v>
      </c>
      <c r="D1173" s="6">
        <v>3164868</v>
      </c>
      <c r="E1173" s="6">
        <v>217935.14</v>
      </c>
      <c r="F1173" s="6">
        <v>217934.71</v>
      </c>
      <c r="G1173" s="6">
        <f t="shared" si="54"/>
        <v>6.8860600189328585</v>
      </c>
      <c r="H1173" s="6">
        <f t="shared" si="55"/>
        <v>99.9998026935904</v>
      </c>
      <c r="I1173" s="6"/>
      <c r="J1173" s="6"/>
      <c r="K1173" s="6"/>
      <c r="L1173" s="6"/>
      <c r="Q1173" s="2">
        <v>0</v>
      </c>
      <c r="R1173" s="2">
        <v>0</v>
      </c>
      <c r="S1173" s="2">
        <v>0</v>
      </c>
      <c r="T1173" s="2">
        <v>3164868</v>
      </c>
      <c r="U1173" s="2">
        <v>3164868</v>
      </c>
      <c r="V1173" s="2">
        <v>217934.71</v>
      </c>
    </row>
    <row r="1174" spans="1:22" ht="15" hidden="1">
      <c r="A1174" s="3">
        <v>170102</v>
      </c>
      <c r="B1174" s="3"/>
      <c r="C1174" s="5" t="s">
        <v>3</v>
      </c>
      <c r="D1174" s="6">
        <v>3164868</v>
      </c>
      <c r="E1174" s="6"/>
      <c r="F1174" s="6">
        <v>217934.71</v>
      </c>
      <c r="G1174" s="6">
        <f t="shared" si="54"/>
        <v>6.8860600189328585</v>
      </c>
      <c r="H1174" s="6" t="e">
        <f t="shared" si="55"/>
        <v>#DIV/0!</v>
      </c>
      <c r="I1174" s="6"/>
      <c r="J1174" s="6"/>
      <c r="K1174" s="6"/>
      <c r="L1174" s="6"/>
      <c r="Q1174" s="2">
        <v>0</v>
      </c>
      <c r="R1174" s="2">
        <v>0</v>
      </c>
      <c r="S1174" s="2">
        <v>0</v>
      </c>
      <c r="T1174" s="2">
        <v>3164868</v>
      </c>
      <c r="U1174" s="2">
        <v>3164868</v>
      </c>
      <c r="V1174" s="2">
        <v>217934.71</v>
      </c>
    </row>
    <row r="1175" spans="1:22" ht="15" hidden="1">
      <c r="A1175" s="3">
        <v>170102</v>
      </c>
      <c r="B1175" s="3"/>
      <c r="C1175" s="5" t="s">
        <v>61</v>
      </c>
      <c r="D1175" s="6">
        <v>3164868</v>
      </c>
      <c r="E1175" s="6"/>
      <c r="F1175" s="6">
        <v>217934.71</v>
      </c>
      <c r="G1175" s="6">
        <f t="shared" si="54"/>
        <v>6.8860600189328585</v>
      </c>
      <c r="H1175" s="6" t="e">
        <f t="shared" si="55"/>
        <v>#DIV/0!</v>
      </c>
      <c r="I1175" s="6"/>
      <c r="J1175" s="6"/>
      <c r="K1175" s="6"/>
      <c r="L1175" s="6"/>
      <c r="Q1175" s="2">
        <v>0</v>
      </c>
      <c r="R1175" s="2">
        <v>0</v>
      </c>
      <c r="S1175" s="2">
        <v>0</v>
      </c>
      <c r="T1175" s="2">
        <v>3164868</v>
      </c>
      <c r="U1175" s="2">
        <v>3164868</v>
      </c>
      <c r="V1175" s="2">
        <v>217934.71</v>
      </c>
    </row>
    <row r="1176" spans="1:22" ht="45" hidden="1">
      <c r="A1176" s="3">
        <v>170102</v>
      </c>
      <c r="B1176" s="3"/>
      <c r="C1176" s="5" t="s">
        <v>97</v>
      </c>
      <c r="D1176" s="6">
        <v>3164868</v>
      </c>
      <c r="E1176" s="6"/>
      <c r="F1176" s="6">
        <v>217934.71</v>
      </c>
      <c r="G1176" s="6">
        <f t="shared" si="54"/>
        <v>6.8860600189328585</v>
      </c>
      <c r="H1176" s="6" t="e">
        <f t="shared" si="55"/>
        <v>#DIV/0!</v>
      </c>
      <c r="I1176" s="6"/>
      <c r="J1176" s="6"/>
      <c r="K1176" s="6"/>
      <c r="L1176" s="6"/>
      <c r="Q1176" s="2">
        <v>0</v>
      </c>
      <c r="R1176" s="2">
        <v>0</v>
      </c>
      <c r="S1176" s="2">
        <v>0</v>
      </c>
      <c r="T1176" s="2">
        <v>3164868</v>
      </c>
      <c r="U1176" s="2">
        <v>3164868</v>
      </c>
      <c r="V1176" s="2">
        <v>217934.71</v>
      </c>
    </row>
    <row r="1177" spans="1:22" ht="45">
      <c r="A1177" s="3">
        <v>170203</v>
      </c>
      <c r="B1177" s="3"/>
      <c r="C1177" s="5" t="s">
        <v>165</v>
      </c>
      <c r="D1177" s="6">
        <v>1797848</v>
      </c>
      <c r="E1177" s="6"/>
      <c r="F1177" s="6"/>
      <c r="G1177" s="6"/>
      <c r="H1177" s="6"/>
      <c r="I1177" s="6"/>
      <c r="J1177" s="6"/>
      <c r="K1177" s="6"/>
      <c r="L1177" s="6"/>
      <c r="Q1177" s="2">
        <v>0</v>
      </c>
      <c r="R1177" s="2">
        <v>0</v>
      </c>
      <c r="S1177" s="2">
        <v>0</v>
      </c>
      <c r="T1177" s="2">
        <v>1797848</v>
      </c>
      <c r="U1177" s="2">
        <v>1797848</v>
      </c>
      <c r="V1177" s="2">
        <v>0</v>
      </c>
    </row>
    <row r="1178" spans="1:22" ht="15" hidden="1">
      <c r="A1178" s="3">
        <v>170203</v>
      </c>
      <c r="B1178" s="3"/>
      <c r="C1178" s="5" t="s">
        <v>3</v>
      </c>
      <c r="D1178" s="6">
        <v>1797848</v>
      </c>
      <c r="E1178" s="6"/>
      <c r="F1178" s="6">
        <v>0</v>
      </c>
      <c r="G1178" s="6">
        <f t="shared" si="54"/>
        <v>0</v>
      </c>
      <c r="H1178" s="6" t="e">
        <f t="shared" si="55"/>
        <v>#DIV/0!</v>
      </c>
      <c r="I1178" s="6"/>
      <c r="J1178" s="6"/>
      <c r="K1178" s="6"/>
      <c r="L1178" s="6"/>
      <c r="Q1178" s="2">
        <v>0</v>
      </c>
      <c r="R1178" s="2">
        <v>0</v>
      </c>
      <c r="S1178" s="2">
        <v>0</v>
      </c>
      <c r="T1178" s="2">
        <v>1797848</v>
      </c>
      <c r="U1178" s="2">
        <v>1797848</v>
      </c>
      <c r="V1178" s="2">
        <v>0</v>
      </c>
    </row>
    <row r="1179" spans="1:22" ht="15" hidden="1">
      <c r="A1179" s="3">
        <v>170203</v>
      </c>
      <c r="B1179" s="3"/>
      <c r="C1179" s="5" t="s">
        <v>61</v>
      </c>
      <c r="D1179" s="6">
        <v>1797848</v>
      </c>
      <c r="E1179" s="6"/>
      <c r="F1179" s="6">
        <v>0</v>
      </c>
      <c r="G1179" s="6">
        <f t="shared" si="54"/>
        <v>0</v>
      </c>
      <c r="H1179" s="6" t="e">
        <f t="shared" si="55"/>
        <v>#DIV/0!</v>
      </c>
      <c r="I1179" s="6"/>
      <c r="J1179" s="6"/>
      <c r="K1179" s="6"/>
      <c r="L1179" s="6"/>
      <c r="Q1179" s="2">
        <v>0</v>
      </c>
      <c r="R1179" s="2">
        <v>0</v>
      </c>
      <c r="S1179" s="2">
        <v>0</v>
      </c>
      <c r="T1179" s="2">
        <v>1797848</v>
      </c>
      <c r="U1179" s="2">
        <v>1797848</v>
      </c>
      <c r="V1179" s="2">
        <v>0</v>
      </c>
    </row>
    <row r="1180" spans="1:22" ht="45" hidden="1">
      <c r="A1180" s="3">
        <v>170203</v>
      </c>
      <c r="B1180" s="3"/>
      <c r="C1180" s="5" t="s">
        <v>97</v>
      </c>
      <c r="D1180" s="6">
        <v>1797848</v>
      </c>
      <c r="E1180" s="6"/>
      <c r="F1180" s="6">
        <v>0</v>
      </c>
      <c r="G1180" s="6">
        <f t="shared" si="54"/>
        <v>0</v>
      </c>
      <c r="H1180" s="6" t="e">
        <f t="shared" si="55"/>
        <v>#DIV/0!</v>
      </c>
      <c r="I1180" s="6"/>
      <c r="J1180" s="6"/>
      <c r="K1180" s="6"/>
      <c r="L1180" s="6"/>
      <c r="Q1180" s="2">
        <v>0</v>
      </c>
      <c r="R1180" s="2">
        <v>0</v>
      </c>
      <c r="S1180" s="2">
        <v>0</v>
      </c>
      <c r="T1180" s="2">
        <v>1797848</v>
      </c>
      <c r="U1180" s="2">
        <v>1797848</v>
      </c>
      <c r="V1180" s="2">
        <v>0</v>
      </c>
    </row>
    <row r="1181" spans="1:22" ht="45">
      <c r="A1181" s="3">
        <v>170302</v>
      </c>
      <c r="B1181" s="3"/>
      <c r="C1181" s="5" t="s">
        <v>166</v>
      </c>
      <c r="D1181" s="6">
        <v>831173</v>
      </c>
      <c r="E1181" s="6">
        <v>161387.91</v>
      </c>
      <c r="F1181" s="6">
        <v>161387.91</v>
      </c>
      <c r="G1181" s="6">
        <f t="shared" si="54"/>
        <v>19.416885534058494</v>
      </c>
      <c r="H1181" s="6">
        <f t="shared" si="55"/>
        <v>100</v>
      </c>
      <c r="I1181" s="6"/>
      <c r="J1181" s="6"/>
      <c r="K1181" s="6"/>
      <c r="L1181" s="6"/>
      <c r="Q1181" s="2">
        <v>0</v>
      </c>
      <c r="R1181" s="2">
        <v>0</v>
      </c>
      <c r="S1181" s="2">
        <v>0</v>
      </c>
      <c r="T1181" s="2">
        <v>831173</v>
      </c>
      <c r="U1181" s="2">
        <v>831173</v>
      </c>
      <c r="V1181" s="2">
        <v>161387.91</v>
      </c>
    </row>
    <row r="1182" spans="1:22" ht="15" hidden="1">
      <c r="A1182" s="3">
        <v>170302</v>
      </c>
      <c r="B1182" s="3"/>
      <c r="C1182" s="5" t="s">
        <v>3</v>
      </c>
      <c r="D1182" s="6">
        <v>831173</v>
      </c>
      <c r="E1182" s="6"/>
      <c r="F1182" s="6">
        <v>161387.91</v>
      </c>
      <c r="G1182" s="6">
        <f t="shared" si="54"/>
        <v>19.416885534058494</v>
      </c>
      <c r="H1182" s="6" t="e">
        <f t="shared" si="55"/>
        <v>#DIV/0!</v>
      </c>
      <c r="I1182" s="6"/>
      <c r="J1182" s="6"/>
      <c r="K1182" s="6"/>
      <c r="L1182" s="6"/>
      <c r="Q1182" s="2">
        <v>0</v>
      </c>
      <c r="R1182" s="2">
        <v>0</v>
      </c>
      <c r="S1182" s="2">
        <v>0</v>
      </c>
      <c r="T1182" s="2">
        <v>831173</v>
      </c>
      <c r="U1182" s="2">
        <v>831173</v>
      </c>
      <c r="V1182" s="2">
        <v>161387.91</v>
      </c>
    </row>
    <row r="1183" spans="1:22" ht="15" hidden="1">
      <c r="A1183" s="3">
        <v>170302</v>
      </c>
      <c r="B1183" s="3"/>
      <c r="C1183" s="5" t="s">
        <v>61</v>
      </c>
      <c r="D1183" s="6">
        <v>831173</v>
      </c>
      <c r="E1183" s="6"/>
      <c r="F1183" s="6">
        <v>161387.91</v>
      </c>
      <c r="G1183" s="6">
        <f t="shared" si="54"/>
        <v>19.416885534058494</v>
      </c>
      <c r="H1183" s="6" t="e">
        <f t="shared" si="55"/>
        <v>#DIV/0!</v>
      </c>
      <c r="I1183" s="6"/>
      <c r="J1183" s="6"/>
      <c r="K1183" s="6"/>
      <c r="L1183" s="6"/>
      <c r="Q1183" s="2">
        <v>0</v>
      </c>
      <c r="R1183" s="2">
        <v>0</v>
      </c>
      <c r="S1183" s="2">
        <v>0</v>
      </c>
      <c r="T1183" s="2">
        <v>831173</v>
      </c>
      <c r="U1183" s="2">
        <v>831173</v>
      </c>
      <c r="V1183" s="2">
        <v>161387.91</v>
      </c>
    </row>
    <row r="1184" spans="1:22" ht="45" hidden="1">
      <c r="A1184" s="3">
        <v>170302</v>
      </c>
      <c r="B1184" s="3"/>
      <c r="C1184" s="5" t="s">
        <v>97</v>
      </c>
      <c r="D1184" s="6">
        <v>831173</v>
      </c>
      <c r="E1184" s="6"/>
      <c r="F1184" s="6">
        <v>161387.91</v>
      </c>
      <c r="G1184" s="6">
        <f t="shared" si="54"/>
        <v>19.416885534058494</v>
      </c>
      <c r="H1184" s="6" t="e">
        <f t="shared" si="55"/>
        <v>#DIV/0!</v>
      </c>
      <c r="I1184" s="6"/>
      <c r="J1184" s="6"/>
      <c r="K1184" s="6"/>
      <c r="L1184" s="6"/>
      <c r="Q1184" s="2">
        <v>0</v>
      </c>
      <c r="R1184" s="2">
        <v>0</v>
      </c>
      <c r="S1184" s="2">
        <v>0</v>
      </c>
      <c r="T1184" s="2">
        <v>831173</v>
      </c>
      <c r="U1184" s="2">
        <v>831173</v>
      </c>
      <c r="V1184" s="2">
        <v>161387.91</v>
      </c>
    </row>
    <row r="1185" spans="1:22" ht="45">
      <c r="A1185" s="3">
        <v>170602</v>
      </c>
      <c r="B1185" s="3"/>
      <c r="C1185" s="5" t="s">
        <v>167</v>
      </c>
      <c r="D1185" s="6">
        <v>23399911</v>
      </c>
      <c r="E1185" s="6">
        <v>3553445.33</v>
      </c>
      <c r="F1185" s="6">
        <v>3553445.33</v>
      </c>
      <c r="G1185" s="6">
        <f t="shared" si="54"/>
        <v>15.185721561077733</v>
      </c>
      <c r="H1185" s="6">
        <f t="shared" si="55"/>
        <v>100</v>
      </c>
      <c r="I1185" s="6"/>
      <c r="J1185" s="6"/>
      <c r="K1185" s="6"/>
      <c r="L1185" s="6"/>
      <c r="Q1185" s="2">
        <v>0</v>
      </c>
      <c r="R1185" s="2">
        <v>0</v>
      </c>
      <c r="S1185" s="2">
        <v>0</v>
      </c>
      <c r="T1185" s="2">
        <v>23399911</v>
      </c>
      <c r="U1185" s="2">
        <v>23399911</v>
      </c>
      <c r="V1185" s="2">
        <v>3553445.33</v>
      </c>
    </row>
    <row r="1186" spans="1:22" ht="15" hidden="1">
      <c r="A1186" s="3">
        <v>170602</v>
      </c>
      <c r="B1186" s="3"/>
      <c r="C1186" s="5" t="s">
        <v>3</v>
      </c>
      <c r="D1186" s="6">
        <v>23399911</v>
      </c>
      <c r="E1186" s="6"/>
      <c r="F1186" s="6">
        <v>3553445.33</v>
      </c>
      <c r="G1186" s="6">
        <f t="shared" si="54"/>
        <v>15.185721561077733</v>
      </c>
      <c r="H1186" s="6" t="e">
        <f t="shared" si="55"/>
        <v>#DIV/0!</v>
      </c>
      <c r="I1186" s="6"/>
      <c r="J1186" s="6"/>
      <c r="K1186" s="6"/>
      <c r="L1186" s="6"/>
      <c r="Q1186" s="2">
        <v>0</v>
      </c>
      <c r="R1186" s="2">
        <v>0</v>
      </c>
      <c r="S1186" s="2">
        <v>0</v>
      </c>
      <c r="T1186" s="2">
        <v>23399911</v>
      </c>
      <c r="U1186" s="2">
        <v>23399911</v>
      </c>
      <c r="V1186" s="2">
        <v>3553445.33</v>
      </c>
    </row>
    <row r="1187" spans="1:22" ht="15" hidden="1">
      <c r="A1187" s="3">
        <v>170602</v>
      </c>
      <c r="B1187" s="3"/>
      <c r="C1187" s="5" t="s">
        <v>61</v>
      </c>
      <c r="D1187" s="6">
        <v>23399911</v>
      </c>
      <c r="E1187" s="6"/>
      <c r="F1187" s="6">
        <v>3553445.33</v>
      </c>
      <c r="G1187" s="6">
        <f t="shared" si="54"/>
        <v>15.185721561077733</v>
      </c>
      <c r="H1187" s="6" t="e">
        <f t="shared" si="55"/>
        <v>#DIV/0!</v>
      </c>
      <c r="I1187" s="6"/>
      <c r="J1187" s="6"/>
      <c r="K1187" s="6"/>
      <c r="L1187" s="6"/>
      <c r="Q1187" s="2">
        <v>0</v>
      </c>
      <c r="R1187" s="2">
        <v>0</v>
      </c>
      <c r="S1187" s="2">
        <v>0</v>
      </c>
      <c r="T1187" s="2">
        <v>23399911</v>
      </c>
      <c r="U1187" s="2">
        <v>23399911</v>
      </c>
      <c r="V1187" s="2">
        <v>3553445.33</v>
      </c>
    </row>
    <row r="1188" spans="1:22" ht="45" hidden="1">
      <c r="A1188" s="3">
        <v>170602</v>
      </c>
      <c r="B1188" s="3"/>
      <c r="C1188" s="5" t="s">
        <v>97</v>
      </c>
      <c r="D1188" s="6">
        <v>23399911</v>
      </c>
      <c r="E1188" s="6"/>
      <c r="F1188" s="6">
        <v>3553445.33</v>
      </c>
      <c r="G1188" s="6">
        <f t="shared" si="54"/>
        <v>15.185721561077733</v>
      </c>
      <c r="H1188" s="6" t="e">
        <f t="shared" si="55"/>
        <v>#DIV/0!</v>
      </c>
      <c r="I1188" s="6"/>
      <c r="J1188" s="6"/>
      <c r="K1188" s="6"/>
      <c r="L1188" s="6"/>
      <c r="Q1188" s="2">
        <v>0</v>
      </c>
      <c r="R1188" s="2">
        <v>0</v>
      </c>
      <c r="S1188" s="2">
        <v>0</v>
      </c>
      <c r="T1188" s="2">
        <v>23399911</v>
      </c>
      <c r="U1188" s="2">
        <v>23399911</v>
      </c>
      <c r="V1188" s="2">
        <v>3553445.33</v>
      </c>
    </row>
    <row r="1189" spans="1:22" ht="15">
      <c r="A1189" s="3">
        <v>170603</v>
      </c>
      <c r="B1189" s="3"/>
      <c r="C1189" s="5" t="s">
        <v>168</v>
      </c>
      <c r="D1189" s="6">
        <v>12300000</v>
      </c>
      <c r="E1189" s="6">
        <v>7800000</v>
      </c>
      <c r="F1189" s="6">
        <v>6459014.91</v>
      </c>
      <c r="G1189" s="6">
        <f t="shared" si="54"/>
        <v>52.51231634146342</v>
      </c>
      <c r="H1189" s="6">
        <f t="shared" si="55"/>
        <v>82.80788346153847</v>
      </c>
      <c r="I1189" s="6"/>
      <c r="J1189" s="6"/>
      <c r="K1189" s="6"/>
      <c r="L1189" s="6"/>
      <c r="Q1189" s="2">
        <v>0</v>
      </c>
      <c r="R1189" s="2">
        <v>0</v>
      </c>
      <c r="S1189" s="2">
        <v>0</v>
      </c>
      <c r="T1189" s="2">
        <v>12300000</v>
      </c>
      <c r="U1189" s="2">
        <v>12300000</v>
      </c>
      <c r="V1189" s="2">
        <v>6459014.91</v>
      </c>
    </row>
    <row r="1190" spans="1:22" ht="15" hidden="1">
      <c r="A1190" s="3">
        <v>170603</v>
      </c>
      <c r="B1190" s="3"/>
      <c r="C1190" s="5" t="s">
        <v>3</v>
      </c>
      <c r="D1190" s="6">
        <v>12300000</v>
      </c>
      <c r="E1190" s="6"/>
      <c r="F1190" s="6">
        <v>6459014.91</v>
      </c>
      <c r="G1190" s="6">
        <f t="shared" si="54"/>
        <v>52.51231634146342</v>
      </c>
      <c r="H1190" s="6" t="e">
        <f t="shared" si="55"/>
        <v>#DIV/0!</v>
      </c>
      <c r="I1190" s="6">
        <v>0</v>
      </c>
      <c r="J1190" s="6">
        <v>0</v>
      </c>
      <c r="K1190" s="6">
        <v>0</v>
      </c>
      <c r="L1190" s="6" t="e">
        <f t="shared" si="53"/>
        <v>#DIV/0!</v>
      </c>
      <c r="Q1190" s="2">
        <v>0</v>
      </c>
      <c r="R1190" s="2">
        <v>0</v>
      </c>
      <c r="S1190" s="2">
        <v>0</v>
      </c>
      <c r="T1190" s="2">
        <v>12300000</v>
      </c>
      <c r="U1190" s="2">
        <v>12300000</v>
      </c>
      <c r="V1190" s="2">
        <v>6459014.91</v>
      </c>
    </row>
    <row r="1191" spans="1:22" ht="15" hidden="1">
      <c r="A1191" s="3">
        <v>170603</v>
      </c>
      <c r="B1191" s="3"/>
      <c r="C1191" s="5" t="s">
        <v>61</v>
      </c>
      <c r="D1191" s="6">
        <v>12300000</v>
      </c>
      <c r="E1191" s="6"/>
      <c r="F1191" s="6">
        <v>6459014.91</v>
      </c>
      <c r="G1191" s="6">
        <f t="shared" si="54"/>
        <v>52.51231634146342</v>
      </c>
      <c r="H1191" s="6" t="e">
        <f t="shared" si="55"/>
        <v>#DIV/0!</v>
      </c>
      <c r="I1191" s="6">
        <v>0</v>
      </c>
      <c r="J1191" s="6">
        <v>0</v>
      </c>
      <c r="K1191" s="6">
        <v>0</v>
      </c>
      <c r="L1191" s="6" t="e">
        <f t="shared" si="53"/>
        <v>#DIV/0!</v>
      </c>
      <c r="Q1191" s="2">
        <v>0</v>
      </c>
      <c r="R1191" s="2">
        <v>0</v>
      </c>
      <c r="S1191" s="2">
        <v>0</v>
      </c>
      <c r="T1191" s="2">
        <v>12300000</v>
      </c>
      <c r="U1191" s="2">
        <v>12300000</v>
      </c>
      <c r="V1191" s="2">
        <v>6459014.91</v>
      </c>
    </row>
    <row r="1192" spans="1:22" ht="45" hidden="1">
      <c r="A1192" s="3">
        <v>170603</v>
      </c>
      <c r="B1192" s="3"/>
      <c r="C1192" s="5" t="s">
        <v>97</v>
      </c>
      <c r="D1192" s="6">
        <v>12300000</v>
      </c>
      <c r="E1192" s="6"/>
      <c r="F1192" s="6">
        <v>6459014.91</v>
      </c>
      <c r="G1192" s="6">
        <f t="shared" si="54"/>
        <v>52.51231634146342</v>
      </c>
      <c r="H1192" s="6" t="e">
        <f t="shared" si="55"/>
        <v>#DIV/0!</v>
      </c>
      <c r="I1192" s="6">
        <v>0</v>
      </c>
      <c r="J1192" s="6">
        <v>0</v>
      </c>
      <c r="K1192" s="6">
        <v>0</v>
      </c>
      <c r="L1192" s="6" t="e">
        <f t="shared" si="53"/>
        <v>#DIV/0!</v>
      </c>
      <c r="Q1192" s="2">
        <v>0</v>
      </c>
      <c r="R1192" s="2">
        <v>0</v>
      </c>
      <c r="S1192" s="2">
        <v>0</v>
      </c>
      <c r="T1192" s="2">
        <v>12300000</v>
      </c>
      <c r="U1192" s="2">
        <v>12300000</v>
      </c>
      <c r="V1192" s="2">
        <v>6459014.91</v>
      </c>
    </row>
    <row r="1193" spans="1:22" ht="45">
      <c r="A1193" s="3">
        <v>170703</v>
      </c>
      <c r="B1193" s="3"/>
      <c r="C1193" s="5" t="s">
        <v>169</v>
      </c>
      <c r="D1193" s="6"/>
      <c r="E1193" s="6"/>
      <c r="F1193" s="6"/>
      <c r="G1193" s="6"/>
      <c r="H1193" s="6"/>
      <c r="I1193" s="6">
        <v>25280000</v>
      </c>
      <c r="J1193" s="6">
        <v>25280000</v>
      </c>
      <c r="K1193" s="6">
        <v>5341978.12</v>
      </c>
      <c r="L1193" s="6">
        <f t="shared" si="53"/>
        <v>21.13124256329114</v>
      </c>
      <c r="Q1193" s="2">
        <v>5341978.12</v>
      </c>
      <c r="R1193" s="2">
        <v>0</v>
      </c>
      <c r="S1193" s="2">
        <v>0</v>
      </c>
      <c r="T1193" s="2">
        <v>25280000</v>
      </c>
      <c r="U1193" s="2">
        <v>25280000</v>
      </c>
      <c r="V1193" s="2">
        <v>5341978.12</v>
      </c>
    </row>
    <row r="1194" spans="1:22" ht="15" hidden="1">
      <c r="A1194" s="3">
        <v>170703</v>
      </c>
      <c r="B1194" s="3"/>
      <c r="C1194" s="5" t="s">
        <v>3</v>
      </c>
      <c r="D1194" s="6">
        <v>0</v>
      </c>
      <c r="E1194" s="6"/>
      <c r="F1194" s="6">
        <v>0</v>
      </c>
      <c r="G1194" s="6" t="e">
        <f t="shared" si="54"/>
        <v>#DIV/0!</v>
      </c>
      <c r="H1194" s="6" t="e">
        <f t="shared" si="55"/>
        <v>#DIV/0!</v>
      </c>
      <c r="I1194" s="6">
        <v>22580000</v>
      </c>
      <c r="J1194" s="6">
        <v>22580000</v>
      </c>
      <c r="K1194" s="6">
        <v>5341978.12</v>
      </c>
      <c r="L1194" s="6">
        <f t="shared" si="53"/>
        <v>23.658007617360497</v>
      </c>
      <c r="Q1194" s="2">
        <v>5341978.12</v>
      </c>
      <c r="R1194" s="2">
        <v>0</v>
      </c>
      <c r="S1194" s="2">
        <v>0</v>
      </c>
      <c r="T1194" s="2">
        <v>22580000</v>
      </c>
      <c r="U1194" s="2">
        <v>22580000</v>
      </c>
      <c r="V1194" s="2">
        <v>5341978.12</v>
      </c>
    </row>
    <row r="1195" spans="1:22" ht="15" hidden="1">
      <c r="A1195" s="3">
        <v>170703</v>
      </c>
      <c r="B1195" s="3"/>
      <c r="C1195" s="5" t="s">
        <v>5</v>
      </c>
      <c r="D1195" s="6">
        <v>0</v>
      </c>
      <c r="E1195" s="6"/>
      <c r="F1195" s="6">
        <v>0</v>
      </c>
      <c r="G1195" s="6" t="e">
        <f t="shared" si="54"/>
        <v>#DIV/0!</v>
      </c>
      <c r="H1195" s="6" t="e">
        <f t="shared" si="55"/>
        <v>#DIV/0!</v>
      </c>
      <c r="I1195" s="6">
        <v>22580000</v>
      </c>
      <c r="J1195" s="6">
        <v>22580000</v>
      </c>
      <c r="K1195" s="6">
        <v>5341978.12</v>
      </c>
      <c r="L1195" s="6">
        <f t="shared" si="53"/>
        <v>23.658007617360497</v>
      </c>
      <c r="Q1195" s="2">
        <v>5341978.12</v>
      </c>
      <c r="R1195" s="2">
        <v>0</v>
      </c>
      <c r="S1195" s="2">
        <v>0</v>
      </c>
      <c r="T1195" s="2">
        <v>22580000</v>
      </c>
      <c r="U1195" s="2">
        <v>22580000</v>
      </c>
      <c r="V1195" s="2">
        <v>5341978.12</v>
      </c>
    </row>
    <row r="1196" spans="1:22" ht="45" hidden="1">
      <c r="A1196" s="3">
        <v>170703</v>
      </c>
      <c r="B1196" s="3"/>
      <c r="C1196" s="5" t="s">
        <v>13</v>
      </c>
      <c r="D1196" s="6">
        <v>0</v>
      </c>
      <c r="E1196" s="6"/>
      <c r="F1196" s="6">
        <v>0</v>
      </c>
      <c r="G1196" s="6" t="e">
        <f t="shared" si="54"/>
        <v>#DIV/0!</v>
      </c>
      <c r="H1196" s="6" t="e">
        <f t="shared" si="55"/>
        <v>#DIV/0!</v>
      </c>
      <c r="I1196" s="6">
        <v>17580000</v>
      </c>
      <c r="J1196" s="6">
        <v>17580000</v>
      </c>
      <c r="K1196" s="6">
        <v>1042109</v>
      </c>
      <c r="L1196" s="6">
        <f t="shared" si="53"/>
        <v>5.927810011376565</v>
      </c>
      <c r="Q1196" s="2">
        <v>1042109</v>
      </c>
      <c r="R1196" s="2">
        <v>0</v>
      </c>
      <c r="S1196" s="2">
        <v>0</v>
      </c>
      <c r="T1196" s="2">
        <v>17580000</v>
      </c>
      <c r="U1196" s="2">
        <v>17580000</v>
      </c>
      <c r="V1196" s="2">
        <v>1042109</v>
      </c>
    </row>
    <row r="1197" spans="1:22" ht="45" hidden="1">
      <c r="A1197" s="3">
        <v>170703</v>
      </c>
      <c r="B1197" s="3"/>
      <c r="C1197" s="5" t="s">
        <v>21</v>
      </c>
      <c r="D1197" s="6">
        <v>0</v>
      </c>
      <c r="E1197" s="6"/>
      <c r="F1197" s="6">
        <v>0</v>
      </c>
      <c r="G1197" s="6" t="e">
        <f t="shared" si="54"/>
        <v>#DIV/0!</v>
      </c>
      <c r="H1197" s="6" t="e">
        <f t="shared" si="55"/>
        <v>#DIV/0!</v>
      </c>
      <c r="I1197" s="6">
        <v>17080000</v>
      </c>
      <c r="J1197" s="6">
        <v>17080000</v>
      </c>
      <c r="K1197" s="6">
        <v>1042109</v>
      </c>
      <c r="L1197" s="6">
        <f t="shared" si="53"/>
        <v>6.101340749414519</v>
      </c>
      <c r="Q1197" s="2">
        <v>1042109</v>
      </c>
      <c r="R1197" s="2">
        <v>0</v>
      </c>
      <c r="S1197" s="2">
        <v>0</v>
      </c>
      <c r="T1197" s="2">
        <v>17080000</v>
      </c>
      <c r="U1197" s="2">
        <v>17080000</v>
      </c>
      <c r="V1197" s="2">
        <v>1042109</v>
      </c>
    </row>
    <row r="1198" spans="1:22" ht="15" hidden="1">
      <c r="A1198" s="3">
        <v>170703</v>
      </c>
      <c r="B1198" s="3"/>
      <c r="C1198" s="5" t="s">
        <v>25</v>
      </c>
      <c r="D1198" s="6">
        <v>0</v>
      </c>
      <c r="E1198" s="6"/>
      <c r="F1198" s="6">
        <v>0</v>
      </c>
      <c r="G1198" s="6" t="e">
        <f t="shared" si="54"/>
        <v>#DIV/0!</v>
      </c>
      <c r="H1198" s="6" t="e">
        <f t="shared" si="55"/>
        <v>#DIV/0!</v>
      </c>
      <c r="I1198" s="6">
        <v>500000</v>
      </c>
      <c r="J1198" s="6">
        <v>500000</v>
      </c>
      <c r="K1198" s="6">
        <v>0</v>
      </c>
      <c r="L1198" s="6">
        <f t="shared" si="53"/>
        <v>0</v>
      </c>
      <c r="Q1198" s="2">
        <v>0</v>
      </c>
      <c r="R1198" s="2">
        <v>0</v>
      </c>
      <c r="S1198" s="2">
        <v>0</v>
      </c>
      <c r="T1198" s="2">
        <v>500000</v>
      </c>
      <c r="U1198" s="2">
        <v>500000</v>
      </c>
      <c r="V1198" s="2">
        <v>0</v>
      </c>
    </row>
    <row r="1199" spans="1:22" ht="30" hidden="1">
      <c r="A1199" s="3">
        <v>170703</v>
      </c>
      <c r="B1199" s="3"/>
      <c r="C1199" s="5" t="s">
        <v>29</v>
      </c>
      <c r="D1199" s="6">
        <v>0</v>
      </c>
      <c r="E1199" s="6"/>
      <c r="F1199" s="6">
        <v>0</v>
      </c>
      <c r="G1199" s="6" t="e">
        <f t="shared" si="54"/>
        <v>#DIV/0!</v>
      </c>
      <c r="H1199" s="6" t="e">
        <f t="shared" si="55"/>
        <v>#DIV/0!</v>
      </c>
      <c r="I1199" s="6">
        <v>5000000</v>
      </c>
      <c r="J1199" s="6">
        <v>5000000</v>
      </c>
      <c r="K1199" s="6">
        <v>4299869.12</v>
      </c>
      <c r="L1199" s="6">
        <f t="shared" si="53"/>
        <v>85.9973824</v>
      </c>
      <c r="Q1199" s="2">
        <v>4299869.12</v>
      </c>
      <c r="R1199" s="2">
        <v>0</v>
      </c>
      <c r="S1199" s="2">
        <v>0</v>
      </c>
      <c r="T1199" s="2">
        <v>5000000</v>
      </c>
      <c r="U1199" s="2">
        <v>5000000</v>
      </c>
      <c r="V1199" s="2">
        <v>4299869.12</v>
      </c>
    </row>
    <row r="1200" spans="1:22" ht="15" hidden="1">
      <c r="A1200" s="3">
        <v>170703</v>
      </c>
      <c r="B1200" s="3"/>
      <c r="C1200" s="5" t="s">
        <v>37</v>
      </c>
      <c r="D1200" s="6">
        <v>0</v>
      </c>
      <c r="E1200" s="6"/>
      <c r="F1200" s="6">
        <v>0</v>
      </c>
      <c r="G1200" s="6" t="e">
        <f t="shared" si="54"/>
        <v>#DIV/0!</v>
      </c>
      <c r="H1200" s="6" t="e">
        <f t="shared" si="55"/>
        <v>#DIV/0!</v>
      </c>
      <c r="I1200" s="6">
        <v>5000000</v>
      </c>
      <c r="J1200" s="6">
        <v>5000000</v>
      </c>
      <c r="K1200" s="6">
        <v>4299869.12</v>
      </c>
      <c r="L1200" s="6">
        <f t="shared" si="53"/>
        <v>85.9973824</v>
      </c>
      <c r="Q1200" s="2">
        <v>4299869.12</v>
      </c>
      <c r="R1200" s="2">
        <v>0</v>
      </c>
      <c r="S1200" s="2">
        <v>0</v>
      </c>
      <c r="T1200" s="2">
        <v>5000000</v>
      </c>
      <c r="U1200" s="2">
        <v>5000000</v>
      </c>
      <c r="V1200" s="2">
        <v>4299869.12</v>
      </c>
    </row>
    <row r="1201" spans="1:22" ht="15" hidden="1">
      <c r="A1201" s="3">
        <v>170703</v>
      </c>
      <c r="B1201" s="3"/>
      <c r="C1201" s="5" t="s">
        <v>43</v>
      </c>
      <c r="D1201" s="6">
        <v>0</v>
      </c>
      <c r="E1201" s="6"/>
      <c r="F1201" s="6">
        <v>0</v>
      </c>
      <c r="G1201" s="6" t="e">
        <f t="shared" si="54"/>
        <v>#DIV/0!</v>
      </c>
      <c r="H1201" s="6" t="e">
        <f t="shared" si="55"/>
        <v>#DIV/0!</v>
      </c>
      <c r="I1201" s="6">
        <v>2700000</v>
      </c>
      <c r="J1201" s="6">
        <v>2700000</v>
      </c>
      <c r="K1201" s="6">
        <v>0</v>
      </c>
      <c r="L1201" s="6">
        <f t="shared" si="53"/>
        <v>0</v>
      </c>
      <c r="Q1201" s="2">
        <v>0</v>
      </c>
      <c r="R1201" s="2">
        <v>0</v>
      </c>
      <c r="S1201" s="2">
        <v>0</v>
      </c>
      <c r="T1201" s="2">
        <v>2700000</v>
      </c>
      <c r="U1201" s="2">
        <v>2700000</v>
      </c>
      <c r="V1201" s="2">
        <v>0</v>
      </c>
    </row>
    <row r="1202" spans="1:22" ht="15" hidden="1">
      <c r="A1202" s="3">
        <v>170703</v>
      </c>
      <c r="B1202" s="3"/>
      <c r="C1202" s="5" t="s">
        <v>45</v>
      </c>
      <c r="D1202" s="6">
        <v>0</v>
      </c>
      <c r="E1202" s="6"/>
      <c r="F1202" s="6">
        <v>0</v>
      </c>
      <c r="G1202" s="6" t="e">
        <f t="shared" si="54"/>
        <v>#DIV/0!</v>
      </c>
      <c r="H1202" s="6" t="e">
        <f t="shared" si="55"/>
        <v>#DIV/0!</v>
      </c>
      <c r="I1202" s="6">
        <v>2700000</v>
      </c>
      <c r="J1202" s="6">
        <v>2700000</v>
      </c>
      <c r="K1202" s="6">
        <v>0</v>
      </c>
      <c r="L1202" s="6">
        <f t="shared" si="53"/>
        <v>0</v>
      </c>
      <c r="Q1202" s="2">
        <v>0</v>
      </c>
      <c r="R1202" s="2">
        <v>0</v>
      </c>
      <c r="S1202" s="2">
        <v>0</v>
      </c>
      <c r="T1202" s="2">
        <v>2700000</v>
      </c>
      <c r="U1202" s="2">
        <v>2700000</v>
      </c>
      <c r="V1202" s="2">
        <v>0</v>
      </c>
    </row>
    <row r="1203" spans="1:22" ht="15" hidden="1">
      <c r="A1203" s="3">
        <v>170703</v>
      </c>
      <c r="B1203" s="3"/>
      <c r="C1203" s="5" t="s">
        <v>151</v>
      </c>
      <c r="D1203" s="6">
        <v>0</v>
      </c>
      <c r="E1203" s="6"/>
      <c r="F1203" s="6">
        <v>0</v>
      </c>
      <c r="G1203" s="6" t="e">
        <f t="shared" si="54"/>
        <v>#DIV/0!</v>
      </c>
      <c r="H1203" s="6" t="e">
        <f t="shared" si="55"/>
        <v>#DIV/0!</v>
      </c>
      <c r="I1203" s="6">
        <v>300000</v>
      </c>
      <c r="J1203" s="6">
        <v>300000</v>
      </c>
      <c r="K1203" s="6">
        <v>0</v>
      </c>
      <c r="L1203" s="6">
        <f t="shared" si="53"/>
        <v>0</v>
      </c>
      <c r="Q1203" s="2">
        <v>0</v>
      </c>
      <c r="R1203" s="2">
        <v>0</v>
      </c>
      <c r="S1203" s="2">
        <v>0</v>
      </c>
      <c r="T1203" s="2">
        <v>300000</v>
      </c>
      <c r="U1203" s="2">
        <v>300000</v>
      </c>
      <c r="V1203" s="2">
        <v>0</v>
      </c>
    </row>
    <row r="1204" spans="1:22" ht="15" hidden="1">
      <c r="A1204" s="3">
        <v>170703</v>
      </c>
      <c r="B1204" s="3"/>
      <c r="C1204" s="5" t="s">
        <v>153</v>
      </c>
      <c r="D1204" s="6">
        <v>0</v>
      </c>
      <c r="E1204" s="6"/>
      <c r="F1204" s="6">
        <v>0</v>
      </c>
      <c r="G1204" s="6" t="e">
        <f t="shared" si="54"/>
        <v>#DIV/0!</v>
      </c>
      <c r="H1204" s="6" t="e">
        <f t="shared" si="55"/>
        <v>#DIV/0!</v>
      </c>
      <c r="I1204" s="6">
        <v>300000</v>
      </c>
      <c r="J1204" s="6">
        <v>300000</v>
      </c>
      <c r="K1204" s="6">
        <v>0</v>
      </c>
      <c r="L1204" s="6">
        <f t="shared" si="53"/>
        <v>0</v>
      </c>
      <c r="Q1204" s="2">
        <v>0</v>
      </c>
      <c r="R1204" s="2">
        <v>0</v>
      </c>
      <c r="S1204" s="2">
        <v>0</v>
      </c>
      <c r="T1204" s="2">
        <v>300000</v>
      </c>
      <c r="U1204" s="2">
        <v>300000</v>
      </c>
      <c r="V1204" s="2">
        <v>0</v>
      </c>
    </row>
    <row r="1205" spans="1:22" ht="15" hidden="1">
      <c r="A1205" s="3">
        <v>170703</v>
      </c>
      <c r="B1205" s="3"/>
      <c r="C1205" s="5" t="s">
        <v>155</v>
      </c>
      <c r="D1205" s="6">
        <v>0</v>
      </c>
      <c r="E1205" s="6"/>
      <c r="F1205" s="6">
        <v>0</v>
      </c>
      <c r="G1205" s="6" t="e">
        <f t="shared" si="54"/>
        <v>#DIV/0!</v>
      </c>
      <c r="H1205" s="6" t="e">
        <f t="shared" si="55"/>
        <v>#DIV/0!</v>
      </c>
      <c r="I1205" s="6">
        <v>2400000</v>
      </c>
      <c r="J1205" s="6">
        <v>2400000</v>
      </c>
      <c r="K1205" s="6">
        <v>0</v>
      </c>
      <c r="L1205" s="6">
        <f t="shared" si="53"/>
        <v>0</v>
      </c>
      <c r="Q1205" s="2">
        <v>0</v>
      </c>
      <c r="R1205" s="2">
        <v>0</v>
      </c>
      <c r="S1205" s="2">
        <v>0</v>
      </c>
      <c r="T1205" s="2">
        <v>2400000</v>
      </c>
      <c r="U1205" s="2">
        <v>2400000</v>
      </c>
      <c r="V1205" s="2">
        <v>0</v>
      </c>
    </row>
    <row r="1206" spans="1:22" ht="15" hidden="1">
      <c r="A1206" s="3">
        <v>170703</v>
      </c>
      <c r="B1206" s="3"/>
      <c r="C1206" s="5" t="s">
        <v>159</v>
      </c>
      <c r="D1206" s="6">
        <v>0</v>
      </c>
      <c r="E1206" s="6"/>
      <c r="F1206" s="6">
        <v>0</v>
      </c>
      <c r="G1206" s="6" t="e">
        <f t="shared" si="54"/>
        <v>#DIV/0!</v>
      </c>
      <c r="H1206" s="6" t="e">
        <f t="shared" si="55"/>
        <v>#DIV/0!</v>
      </c>
      <c r="I1206" s="6">
        <v>2400000</v>
      </c>
      <c r="J1206" s="6">
        <v>2400000</v>
      </c>
      <c r="K1206" s="6">
        <v>0</v>
      </c>
      <c r="L1206" s="6">
        <f t="shared" si="53"/>
        <v>0</v>
      </c>
      <c r="Q1206" s="2">
        <v>0</v>
      </c>
      <c r="R1206" s="2">
        <v>0</v>
      </c>
      <c r="S1206" s="2">
        <v>0</v>
      </c>
      <c r="T1206" s="2">
        <v>2400000</v>
      </c>
      <c r="U1206" s="2">
        <v>2400000</v>
      </c>
      <c r="V1206" s="2">
        <v>0</v>
      </c>
    </row>
    <row r="1207" spans="1:22" ht="30">
      <c r="A1207" s="3">
        <v>200000</v>
      </c>
      <c r="B1207" s="3"/>
      <c r="C1207" s="5" t="s">
        <v>170</v>
      </c>
      <c r="D1207" s="6">
        <v>500000</v>
      </c>
      <c r="E1207" s="6">
        <f>E1212+E1217</f>
        <v>137500</v>
      </c>
      <c r="F1207" s="6"/>
      <c r="G1207" s="6"/>
      <c r="H1207" s="6"/>
      <c r="I1207" s="6">
        <v>3200000</v>
      </c>
      <c r="J1207" s="6">
        <v>3200000</v>
      </c>
      <c r="K1207" s="6"/>
      <c r="L1207" s="6"/>
      <c r="Q1207" s="2">
        <v>0</v>
      </c>
      <c r="R1207" s="2">
        <v>0</v>
      </c>
      <c r="S1207" s="2">
        <v>0</v>
      </c>
      <c r="T1207" s="2">
        <v>3700000</v>
      </c>
      <c r="U1207" s="2">
        <v>3700000</v>
      </c>
      <c r="V1207" s="2">
        <v>0</v>
      </c>
    </row>
    <row r="1208" spans="1:22" ht="15" hidden="1">
      <c r="A1208" s="3">
        <v>200000</v>
      </c>
      <c r="B1208" s="3"/>
      <c r="C1208" s="5" t="s">
        <v>3</v>
      </c>
      <c r="D1208" s="6">
        <v>500000</v>
      </c>
      <c r="E1208" s="6"/>
      <c r="F1208" s="6"/>
      <c r="G1208" s="6"/>
      <c r="H1208" s="6"/>
      <c r="I1208" s="6">
        <v>3200000</v>
      </c>
      <c r="J1208" s="6">
        <v>3200000</v>
      </c>
      <c r="K1208" s="6"/>
      <c r="L1208" s="6"/>
      <c r="Q1208" s="2">
        <v>0</v>
      </c>
      <c r="R1208" s="2">
        <v>0</v>
      </c>
      <c r="S1208" s="2">
        <v>0</v>
      </c>
      <c r="T1208" s="2">
        <v>3700000</v>
      </c>
      <c r="U1208" s="2">
        <v>3700000</v>
      </c>
      <c r="V1208" s="2">
        <v>0</v>
      </c>
    </row>
    <row r="1209" spans="1:22" ht="15" hidden="1">
      <c r="A1209" s="3">
        <v>200000</v>
      </c>
      <c r="B1209" s="3"/>
      <c r="C1209" s="5" t="s">
        <v>5</v>
      </c>
      <c r="D1209" s="6">
        <v>500000</v>
      </c>
      <c r="E1209" s="6"/>
      <c r="F1209" s="6"/>
      <c r="G1209" s="6"/>
      <c r="H1209" s="6"/>
      <c r="I1209" s="6">
        <v>3200000</v>
      </c>
      <c r="J1209" s="6">
        <v>3200000</v>
      </c>
      <c r="K1209" s="6"/>
      <c r="L1209" s="6"/>
      <c r="Q1209" s="2">
        <v>0</v>
      </c>
      <c r="R1209" s="2">
        <v>0</v>
      </c>
      <c r="S1209" s="2">
        <v>0</v>
      </c>
      <c r="T1209" s="2">
        <v>3700000</v>
      </c>
      <c r="U1209" s="2">
        <v>3700000</v>
      </c>
      <c r="V1209" s="2">
        <v>0</v>
      </c>
    </row>
    <row r="1210" spans="1:22" ht="45" hidden="1">
      <c r="A1210" s="3">
        <v>200000</v>
      </c>
      <c r="B1210" s="3"/>
      <c r="C1210" s="5" t="s">
        <v>13</v>
      </c>
      <c r="D1210" s="6">
        <v>500000</v>
      </c>
      <c r="E1210" s="6"/>
      <c r="F1210" s="6"/>
      <c r="G1210" s="6"/>
      <c r="H1210" s="6"/>
      <c r="I1210" s="6">
        <v>3200000</v>
      </c>
      <c r="J1210" s="6">
        <v>3200000</v>
      </c>
      <c r="K1210" s="6"/>
      <c r="L1210" s="6"/>
      <c r="Q1210" s="2">
        <v>0</v>
      </c>
      <c r="R1210" s="2">
        <v>0</v>
      </c>
      <c r="S1210" s="2">
        <v>0</v>
      </c>
      <c r="T1210" s="2">
        <v>3700000</v>
      </c>
      <c r="U1210" s="2">
        <v>3700000</v>
      </c>
      <c r="V1210" s="2">
        <v>0</v>
      </c>
    </row>
    <row r="1211" spans="1:22" ht="15" hidden="1">
      <c r="A1211" s="3">
        <v>200000</v>
      </c>
      <c r="B1211" s="3"/>
      <c r="C1211" s="5" t="s">
        <v>25</v>
      </c>
      <c r="D1211" s="6">
        <v>500000</v>
      </c>
      <c r="E1211" s="6"/>
      <c r="F1211" s="6"/>
      <c r="G1211" s="6"/>
      <c r="H1211" s="6"/>
      <c r="I1211" s="6">
        <v>3200000</v>
      </c>
      <c r="J1211" s="6">
        <v>3200000</v>
      </c>
      <c r="K1211" s="6"/>
      <c r="L1211" s="6"/>
      <c r="Q1211" s="2">
        <v>0</v>
      </c>
      <c r="R1211" s="2">
        <v>0</v>
      </c>
      <c r="S1211" s="2">
        <v>0</v>
      </c>
      <c r="T1211" s="2">
        <v>3700000</v>
      </c>
      <c r="U1211" s="2">
        <v>3700000</v>
      </c>
      <c r="V1211" s="2">
        <v>0</v>
      </c>
    </row>
    <row r="1212" spans="1:22" ht="30">
      <c r="A1212" s="3">
        <v>200200</v>
      </c>
      <c r="B1212" s="3"/>
      <c r="C1212" s="5" t="s">
        <v>171</v>
      </c>
      <c r="D1212" s="6"/>
      <c r="E1212" s="6"/>
      <c r="F1212" s="6"/>
      <c r="G1212" s="6"/>
      <c r="H1212" s="6"/>
      <c r="I1212" s="6">
        <v>3200000</v>
      </c>
      <c r="J1212" s="6">
        <v>3200000</v>
      </c>
      <c r="K1212" s="6"/>
      <c r="L1212" s="6"/>
      <c r="Q1212" s="2">
        <v>0</v>
      </c>
      <c r="R1212" s="2">
        <v>0</v>
      </c>
      <c r="S1212" s="2">
        <v>0</v>
      </c>
      <c r="T1212" s="2">
        <v>3200000</v>
      </c>
      <c r="U1212" s="2">
        <v>3200000</v>
      </c>
      <c r="V1212" s="2">
        <v>0</v>
      </c>
    </row>
    <row r="1213" spans="1:22" ht="15" hidden="1">
      <c r="A1213" s="3">
        <v>200200</v>
      </c>
      <c r="B1213" s="3"/>
      <c r="C1213" s="5" t="s">
        <v>3</v>
      </c>
      <c r="D1213" s="6">
        <v>0</v>
      </c>
      <c r="E1213" s="6"/>
      <c r="F1213" s="6"/>
      <c r="G1213" s="6"/>
      <c r="H1213" s="6"/>
      <c r="I1213" s="6">
        <v>3200000</v>
      </c>
      <c r="J1213" s="6">
        <v>3200000</v>
      </c>
      <c r="K1213" s="6">
        <v>0</v>
      </c>
      <c r="L1213" s="6">
        <f t="shared" si="53"/>
        <v>0</v>
      </c>
      <c r="Q1213" s="2">
        <v>0</v>
      </c>
      <c r="R1213" s="2">
        <v>0</v>
      </c>
      <c r="S1213" s="2">
        <v>0</v>
      </c>
      <c r="T1213" s="2">
        <v>3200000</v>
      </c>
      <c r="U1213" s="2">
        <v>3200000</v>
      </c>
      <c r="V1213" s="2">
        <v>0</v>
      </c>
    </row>
    <row r="1214" spans="1:22" ht="15" hidden="1">
      <c r="A1214" s="3">
        <v>200200</v>
      </c>
      <c r="B1214" s="3"/>
      <c r="C1214" s="5" t="s">
        <v>5</v>
      </c>
      <c r="D1214" s="6">
        <v>0</v>
      </c>
      <c r="E1214" s="6"/>
      <c r="F1214" s="6"/>
      <c r="G1214" s="6"/>
      <c r="H1214" s="6"/>
      <c r="I1214" s="6">
        <v>3200000</v>
      </c>
      <c r="J1214" s="6">
        <v>3200000</v>
      </c>
      <c r="K1214" s="6">
        <v>0</v>
      </c>
      <c r="L1214" s="6">
        <f t="shared" si="53"/>
        <v>0</v>
      </c>
      <c r="Q1214" s="2">
        <v>0</v>
      </c>
      <c r="R1214" s="2">
        <v>0</v>
      </c>
      <c r="S1214" s="2">
        <v>0</v>
      </c>
      <c r="T1214" s="2">
        <v>3200000</v>
      </c>
      <c r="U1214" s="2">
        <v>3200000</v>
      </c>
      <c r="V1214" s="2">
        <v>0</v>
      </c>
    </row>
    <row r="1215" spans="1:22" ht="45" hidden="1">
      <c r="A1215" s="3">
        <v>200200</v>
      </c>
      <c r="B1215" s="3"/>
      <c r="C1215" s="5" t="s">
        <v>13</v>
      </c>
      <c r="D1215" s="6">
        <v>0</v>
      </c>
      <c r="E1215" s="6"/>
      <c r="F1215" s="6"/>
      <c r="G1215" s="6"/>
      <c r="H1215" s="6"/>
      <c r="I1215" s="6">
        <v>3200000</v>
      </c>
      <c r="J1215" s="6">
        <v>3200000</v>
      </c>
      <c r="K1215" s="6">
        <v>0</v>
      </c>
      <c r="L1215" s="6">
        <f t="shared" si="53"/>
        <v>0</v>
      </c>
      <c r="Q1215" s="2">
        <v>0</v>
      </c>
      <c r="R1215" s="2">
        <v>0</v>
      </c>
      <c r="S1215" s="2">
        <v>0</v>
      </c>
      <c r="T1215" s="2">
        <v>3200000</v>
      </c>
      <c r="U1215" s="2">
        <v>3200000</v>
      </c>
      <c r="V1215" s="2">
        <v>0</v>
      </c>
    </row>
    <row r="1216" spans="1:22" ht="15" hidden="1">
      <c r="A1216" s="3">
        <v>200200</v>
      </c>
      <c r="B1216" s="3"/>
      <c r="C1216" s="5" t="s">
        <v>25</v>
      </c>
      <c r="D1216" s="6">
        <v>0</v>
      </c>
      <c r="E1216" s="6"/>
      <c r="F1216" s="6"/>
      <c r="G1216" s="6"/>
      <c r="H1216" s="6"/>
      <c r="I1216" s="6">
        <v>3200000</v>
      </c>
      <c r="J1216" s="6">
        <v>3200000</v>
      </c>
      <c r="K1216" s="6">
        <v>0</v>
      </c>
      <c r="L1216" s="6">
        <f t="shared" si="53"/>
        <v>0</v>
      </c>
      <c r="Q1216" s="2">
        <v>0</v>
      </c>
      <c r="R1216" s="2">
        <v>0</v>
      </c>
      <c r="S1216" s="2">
        <v>0</v>
      </c>
      <c r="T1216" s="2">
        <v>3200000</v>
      </c>
      <c r="U1216" s="2">
        <v>3200000</v>
      </c>
      <c r="V1216" s="2">
        <v>0</v>
      </c>
    </row>
    <row r="1217" spans="1:22" ht="15">
      <c r="A1217" s="3">
        <v>200700</v>
      </c>
      <c r="B1217" s="3"/>
      <c r="C1217" s="5" t="s">
        <v>172</v>
      </c>
      <c r="D1217" s="6">
        <v>500000</v>
      </c>
      <c r="E1217" s="6">
        <v>137500</v>
      </c>
      <c r="F1217" s="6"/>
      <c r="G1217" s="6"/>
      <c r="H1217" s="6"/>
      <c r="I1217" s="6"/>
      <c r="J1217" s="6"/>
      <c r="K1217" s="6"/>
      <c r="L1217" s="6"/>
      <c r="Q1217" s="2">
        <v>0</v>
      </c>
      <c r="R1217" s="2">
        <v>0</v>
      </c>
      <c r="S1217" s="2">
        <v>0</v>
      </c>
      <c r="T1217" s="2">
        <v>500000</v>
      </c>
      <c r="U1217" s="2">
        <v>500000</v>
      </c>
      <c r="V1217" s="2">
        <v>0</v>
      </c>
    </row>
    <row r="1218" spans="1:22" ht="15" hidden="1">
      <c r="A1218" s="3">
        <v>200700</v>
      </c>
      <c r="B1218" s="3"/>
      <c r="C1218" s="5" t="s">
        <v>3</v>
      </c>
      <c r="D1218" s="6">
        <v>500000</v>
      </c>
      <c r="E1218" s="6"/>
      <c r="F1218" s="6">
        <v>0</v>
      </c>
      <c r="G1218" s="6">
        <f t="shared" si="54"/>
        <v>0</v>
      </c>
      <c r="H1218" s="6" t="e">
        <f t="shared" si="55"/>
        <v>#DIV/0!</v>
      </c>
      <c r="I1218" s="6">
        <v>0</v>
      </c>
      <c r="J1218" s="6">
        <v>0</v>
      </c>
      <c r="K1218" s="6">
        <v>0</v>
      </c>
      <c r="L1218" s="6" t="e">
        <f aca="true" t="shared" si="56" ref="L1218:L1281">K1218/J1218*100</f>
        <v>#DIV/0!</v>
      </c>
      <c r="Q1218" s="2">
        <v>0</v>
      </c>
      <c r="R1218" s="2">
        <v>0</v>
      </c>
      <c r="S1218" s="2">
        <v>0</v>
      </c>
      <c r="T1218" s="2">
        <v>500000</v>
      </c>
      <c r="U1218" s="2">
        <v>500000</v>
      </c>
      <c r="V1218" s="2">
        <v>0</v>
      </c>
    </row>
    <row r="1219" spans="1:22" ht="15" hidden="1">
      <c r="A1219" s="3">
        <v>200700</v>
      </c>
      <c r="B1219" s="3"/>
      <c r="C1219" s="5" t="s">
        <v>5</v>
      </c>
      <c r="D1219" s="6">
        <v>500000</v>
      </c>
      <c r="E1219" s="6"/>
      <c r="F1219" s="6">
        <v>0</v>
      </c>
      <c r="G1219" s="6">
        <f t="shared" si="54"/>
        <v>0</v>
      </c>
      <c r="H1219" s="6" t="e">
        <f t="shared" si="55"/>
        <v>#DIV/0!</v>
      </c>
      <c r="I1219" s="6">
        <v>0</v>
      </c>
      <c r="J1219" s="6">
        <v>0</v>
      </c>
      <c r="K1219" s="6">
        <v>0</v>
      </c>
      <c r="L1219" s="6" t="e">
        <f t="shared" si="56"/>
        <v>#DIV/0!</v>
      </c>
      <c r="Q1219" s="2">
        <v>0</v>
      </c>
      <c r="R1219" s="2">
        <v>0</v>
      </c>
      <c r="S1219" s="2">
        <v>0</v>
      </c>
      <c r="T1219" s="2">
        <v>500000</v>
      </c>
      <c r="U1219" s="2">
        <v>500000</v>
      </c>
      <c r="V1219" s="2">
        <v>0</v>
      </c>
    </row>
    <row r="1220" spans="1:22" ht="45" hidden="1">
      <c r="A1220" s="3">
        <v>200700</v>
      </c>
      <c r="B1220" s="3"/>
      <c r="C1220" s="5" t="s">
        <v>13</v>
      </c>
      <c r="D1220" s="6">
        <v>500000</v>
      </c>
      <c r="E1220" s="6"/>
      <c r="F1220" s="6">
        <v>0</v>
      </c>
      <c r="G1220" s="6">
        <f t="shared" si="54"/>
        <v>0</v>
      </c>
      <c r="H1220" s="6" t="e">
        <f t="shared" si="55"/>
        <v>#DIV/0!</v>
      </c>
      <c r="I1220" s="6">
        <v>0</v>
      </c>
      <c r="J1220" s="6">
        <v>0</v>
      </c>
      <c r="K1220" s="6">
        <v>0</v>
      </c>
      <c r="L1220" s="6" t="e">
        <f t="shared" si="56"/>
        <v>#DIV/0!</v>
      </c>
      <c r="Q1220" s="2">
        <v>0</v>
      </c>
      <c r="R1220" s="2">
        <v>0</v>
      </c>
      <c r="S1220" s="2">
        <v>0</v>
      </c>
      <c r="T1220" s="2">
        <v>500000</v>
      </c>
      <c r="U1220" s="2">
        <v>500000</v>
      </c>
      <c r="V1220" s="2">
        <v>0</v>
      </c>
    </row>
    <row r="1221" spans="1:22" ht="15" hidden="1">
      <c r="A1221" s="3">
        <v>200700</v>
      </c>
      <c r="B1221" s="3"/>
      <c r="C1221" s="5" t="s">
        <v>25</v>
      </c>
      <c r="D1221" s="6">
        <v>500000</v>
      </c>
      <c r="E1221" s="6"/>
      <c r="F1221" s="6">
        <v>0</v>
      </c>
      <c r="G1221" s="6">
        <f t="shared" si="54"/>
        <v>0</v>
      </c>
      <c r="H1221" s="6" t="e">
        <f t="shared" si="55"/>
        <v>#DIV/0!</v>
      </c>
      <c r="I1221" s="6">
        <v>0</v>
      </c>
      <c r="J1221" s="6">
        <v>0</v>
      </c>
      <c r="K1221" s="6">
        <v>0</v>
      </c>
      <c r="L1221" s="6" t="e">
        <f t="shared" si="56"/>
        <v>#DIV/0!</v>
      </c>
      <c r="Q1221" s="2">
        <v>0</v>
      </c>
      <c r="R1221" s="2">
        <v>0</v>
      </c>
      <c r="S1221" s="2">
        <v>0</v>
      </c>
      <c r="T1221" s="2">
        <v>500000</v>
      </c>
      <c r="U1221" s="2">
        <v>500000</v>
      </c>
      <c r="V1221" s="2">
        <v>0</v>
      </c>
    </row>
    <row r="1222" spans="1:22" ht="30">
      <c r="A1222" s="3">
        <v>210000</v>
      </c>
      <c r="B1222" s="3"/>
      <c r="C1222" s="5" t="s">
        <v>173</v>
      </c>
      <c r="D1222" s="6">
        <v>5288900</v>
      </c>
      <c r="E1222" s="6">
        <f>E1251+E1276</f>
        <v>1235922</v>
      </c>
      <c r="F1222" s="6">
        <v>930868.11</v>
      </c>
      <c r="G1222" s="6">
        <f t="shared" si="54"/>
        <v>17.60041048233092</v>
      </c>
      <c r="H1222" s="6">
        <f t="shared" si="55"/>
        <v>75.31770694267114</v>
      </c>
      <c r="I1222" s="6">
        <v>72848</v>
      </c>
      <c r="J1222" s="6">
        <v>75630.32</v>
      </c>
      <c r="K1222" s="6">
        <v>13591.88</v>
      </c>
      <c r="L1222" s="6">
        <f t="shared" si="56"/>
        <v>17.971469643391696</v>
      </c>
      <c r="Q1222" s="2">
        <v>0</v>
      </c>
      <c r="R1222" s="2">
        <v>13591.88</v>
      </c>
      <c r="S1222" s="2">
        <v>0</v>
      </c>
      <c r="T1222" s="2">
        <v>5361748</v>
      </c>
      <c r="U1222" s="2">
        <v>5364530.32</v>
      </c>
      <c r="V1222" s="2">
        <v>944459.99</v>
      </c>
    </row>
    <row r="1223" spans="1:22" ht="15" hidden="1">
      <c r="A1223" s="3">
        <v>210000</v>
      </c>
      <c r="B1223" s="3"/>
      <c r="C1223" s="5" t="s">
        <v>3</v>
      </c>
      <c r="D1223" s="6">
        <v>3938900</v>
      </c>
      <c r="E1223" s="6"/>
      <c r="F1223" s="6">
        <v>930868.11</v>
      </c>
      <c r="G1223" s="6">
        <f aca="true" t="shared" si="57" ref="G1223:G1286">F1223/D1223*100</f>
        <v>23.632692122166088</v>
      </c>
      <c r="H1223" s="6" t="e">
        <f aca="true" t="shared" si="58" ref="H1223:H1286">F1223/E1223*100</f>
        <v>#DIV/0!</v>
      </c>
      <c r="I1223" s="6">
        <v>61848</v>
      </c>
      <c r="J1223" s="6">
        <v>64630.32</v>
      </c>
      <c r="K1223" s="6">
        <v>13591.88</v>
      </c>
      <c r="L1223" s="6">
        <f t="shared" si="56"/>
        <v>21.030191402425363</v>
      </c>
      <c r="Q1223" s="2">
        <v>0</v>
      </c>
      <c r="R1223" s="2">
        <v>13591.88</v>
      </c>
      <c r="S1223" s="2">
        <v>0</v>
      </c>
      <c r="T1223" s="2">
        <v>4000748</v>
      </c>
      <c r="U1223" s="2">
        <v>4003530.32</v>
      </c>
      <c r="V1223" s="2">
        <v>944459.99</v>
      </c>
    </row>
    <row r="1224" spans="1:22" ht="15" hidden="1">
      <c r="A1224" s="3">
        <v>210000</v>
      </c>
      <c r="B1224" s="3"/>
      <c r="C1224" s="5" t="s">
        <v>5</v>
      </c>
      <c r="D1224" s="6">
        <v>3938900</v>
      </c>
      <c r="E1224" s="6"/>
      <c r="F1224" s="6">
        <v>930868.11</v>
      </c>
      <c r="G1224" s="6">
        <f t="shared" si="57"/>
        <v>23.632692122166088</v>
      </c>
      <c r="H1224" s="6" t="e">
        <f t="shared" si="58"/>
        <v>#DIV/0!</v>
      </c>
      <c r="I1224" s="6">
        <v>61848</v>
      </c>
      <c r="J1224" s="6">
        <v>64630.32</v>
      </c>
      <c r="K1224" s="6">
        <v>13591.88</v>
      </c>
      <c r="L1224" s="6">
        <f t="shared" si="56"/>
        <v>21.030191402425363</v>
      </c>
      <c r="Q1224" s="2">
        <v>0</v>
      </c>
      <c r="R1224" s="2">
        <v>13591.88</v>
      </c>
      <c r="S1224" s="2">
        <v>0</v>
      </c>
      <c r="T1224" s="2">
        <v>4000748</v>
      </c>
      <c r="U1224" s="2">
        <v>4003530.32</v>
      </c>
      <c r="V1224" s="2">
        <v>944459.99</v>
      </c>
    </row>
    <row r="1225" spans="1:22" ht="30" hidden="1">
      <c r="A1225" s="3">
        <v>210000</v>
      </c>
      <c r="B1225" s="3"/>
      <c r="C1225" s="5" t="s">
        <v>7</v>
      </c>
      <c r="D1225" s="6">
        <v>2513171</v>
      </c>
      <c r="E1225" s="6"/>
      <c r="F1225" s="6">
        <v>660198.02</v>
      </c>
      <c r="G1225" s="6">
        <f t="shared" si="57"/>
        <v>26.2695224479353</v>
      </c>
      <c r="H1225" s="6" t="e">
        <f t="shared" si="58"/>
        <v>#DIV/0!</v>
      </c>
      <c r="I1225" s="6">
        <v>16855</v>
      </c>
      <c r="J1225" s="6">
        <v>2500</v>
      </c>
      <c r="K1225" s="6">
        <v>0</v>
      </c>
      <c r="L1225" s="6">
        <f t="shared" si="56"/>
        <v>0</v>
      </c>
      <c r="Q1225" s="2">
        <v>0</v>
      </c>
      <c r="R1225" s="2">
        <v>0</v>
      </c>
      <c r="S1225" s="2">
        <v>0</v>
      </c>
      <c r="T1225" s="2">
        <v>2530026</v>
      </c>
      <c r="U1225" s="2">
        <v>2515671</v>
      </c>
      <c r="V1225" s="2">
        <v>660198.02</v>
      </c>
    </row>
    <row r="1226" spans="1:22" ht="15" hidden="1">
      <c r="A1226" s="3">
        <v>210000</v>
      </c>
      <c r="B1226" s="3"/>
      <c r="C1226" s="5" t="s">
        <v>9</v>
      </c>
      <c r="D1226" s="6">
        <v>2513171</v>
      </c>
      <c r="E1226" s="6"/>
      <c r="F1226" s="6">
        <v>660198.02</v>
      </c>
      <c r="G1226" s="6">
        <f t="shared" si="57"/>
        <v>26.2695224479353</v>
      </c>
      <c r="H1226" s="6" t="e">
        <f t="shared" si="58"/>
        <v>#DIV/0!</v>
      </c>
      <c r="I1226" s="6">
        <v>16855</v>
      </c>
      <c r="J1226" s="6">
        <v>2500</v>
      </c>
      <c r="K1226" s="6">
        <v>0</v>
      </c>
      <c r="L1226" s="6">
        <f t="shared" si="56"/>
        <v>0</v>
      </c>
      <c r="Q1226" s="2">
        <v>0</v>
      </c>
      <c r="R1226" s="2">
        <v>0</v>
      </c>
      <c r="S1226" s="2">
        <v>0</v>
      </c>
      <c r="T1226" s="2">
        <v>2530026</v>
      </c>
      <c r="U1226" s="2">
        <v>2515671</v>
      </c>
      <c r="V1226" s="2">
        <v>660198.02</v>
      </c>
    </row>
    <row r="1227" spans="1:22" ht="15" hidden="1">
      <c r="A1227" s="3">
        <v>210000</v>
      </c>
      <c r="B1227" s="3"/>
      <c r="C1227" s="5" t="s">
        <v>11</v>
      </c>
      <c r="D1227" s="6">
        <v>920797</v>
      </c>
      <c r="E1227" s="6"/>
      <c r="F1227" s="6">
        <v>236739.78</v>
      </c>
      <c r="G1227" s="6">
        <f t="shared" si="57"/>
        <v>25.710311827688404</v>
      </c>
      <c r="H1227" s="6" t="e">
        <f t="shared" si="58"/>
        <v>#DIV/0!</v>
      </c>
      <c r="I1227" s="6">
        <v>6102</v>
      </c>
      <c r="J1227" s="6">
        <v>905</v>
      </c>
      <c r="K1227" s="6">
        <v>0</v>
      </c>
      <c r="L1227" s="6">
        <f t="shared" si="56"/>
        <v>0</v>
      </c>
      <c r="Q1227" s="2">
        <v>0</v>
      </c>
      <c r="R1227" s="2">
        <v>0</v>
      </c>
      <c r="S1227" s="2">
        <v>0</v>
      </c>
      <c r="T1227" s="2">
        <v>926899</v>
      </c>
      <c r="U1227" s="2">
        <v>921702</v>
      </c>
      <c r="V1227" s="2">
        <v>236739.78</v>
      </c>
    </row>
    <row r="1228" spans="1:22" ht="45" hidden="1">
      <c r="A1228" s="3">
        <v>210000</v>
      </c>
      <c r="B1228" s="3"/>
      <c r="C1228" s="5" t="s">
        <v>13</v>
      </c>
      <c r="D1228" s="6">
        <v>459532</v>
      </c>
      <c r="E1228" s="6"/>
      <c r="F1228" s="6">
        <v>27872.8</v>
      </c>
      <c r="G1228" s="6">
        <f t="shared" si="57"/>
        <v>6.065475309662874</v>
      </c>
      <c r="H1228" s="6" t="e">
        <f t="shared" si="58"/>
        <v>#DIV/0!</v>
      </c>
      <c r="I1228" s="6">
        <v>36272</v>
      </c>
      <c r="J1228" s="6">
        <v>58286.32</v>
      </c>
      <c r="K1228" s="6">
        <v>13280.24</v>
      </c>
      <c r="L1228" s="6">
        <f t="shared" si="56"/>
        <v>22.784488710215363</v>
      </c>
      <c r="Q1228" s="2">
        <v>0</v>
      </c>
      <c r="R1228" s="2">
        <v>13280.24</v>
      </c>
      <c r="S1228" s="2">
        <v>0</v>
      </c>
      <c r="T1228" s="2">
        <v>495804</v>
      </c>
      <c r="U1228" s="2">
        <v>517818.32</v>
      </c>
      <c r="V1228" s="2">
        <v>41153.04</v>
      </c>
    </row>
    <row r="1229" spans="1:22" ht="30" hidden="1">
      <c r="A1229" s="3">
        <v>210000</v>
      </c>
      <c r="B1229" s="3"/>
      <c r="C1229" s="5" t="s">
        <v>15</v>
      </c>
      <c r="D1229" s="6">
        <v>16458</v>
      </c>
      <c r="E1229" s="6"/>
      <c r="F1229" s="6">
        <v>0</v>
      </c>
      <c r="G1229" s="6">
        <f t="shared" si="57"/>
        <v>0</v>
      </c>
      <c r="H1229" s="6" t="e">
        <f t="shared" si="58"/>
        <v>#DIV/0!</v>
      </c>
      <c r="I1229" s="6">
        <v>3458</v>
      </c>
      <c r="J1229" s="6">
        <v>12712</v>
      </c>
      <c r="K1229" s="6">
        <v>4543.26</v>
      </c>
      <c r="L1229" s="6">
        <f t="shared" si="56"/>
        <v>35.739930774071745</v>
      </c>
      <c r="Q1229" s="2">
        <v>0</v>
      </c>
      <c r="R1229" s="2">
        <v>4543.26</v>
      </c>
      <c r="S1229" s="2">
        <v>0</v>
      </c>
      <c r="T1229" s="2">
        <v>19916</v>
      </c>
      <c r="U1229" s="2">
        <v>29170</v>
      </c>
      <c r="V1229" s="2">
        <v>4543.26</v>
      </c>
    </row>
    <row r="1230" spans="1:22" ht="30" hidden="1">
      <c r="A1230" s="3">
        <v>210000</v>
      </c>
      <c r="B1230" s="3"/>
      <c r="C1230" s="5" t="s">
        <v>51</v>
      </c>
      <c r="D1230" s="6">
        <v>600</v>
      </c>
      <c r="E1230" s="6"/>
      <c r="F1230" s="6">
        <v>0</v>
      </c>
      <c r="G1230" s="6">
        <f t="shared" si="57"/>
        <v>0</v>
      </c>
      <c r="H1230" s="6" t="e">
        <f t="shared" si="58"/>
        <v>#DIV/0!</v>
      </c>
      <c r="I1230" s="6">
        <v>0</v>
      </c>
      <c r="J1230" s="6">
        <v>0</v>
      </c>
      <c r="K1230" s="6">
        <v>0</v>
      </c>
      <c r="L1230" s="6" t="e">
        <f t="shared" si="56"/>
        <v>#DIV/0!</v>
      </c>
      <c r="Q1230" s="2">
        <v>0</v>
      </c>
      <c r="R1230" s="2">
        <v>0</v>
      </c>
      <c r="S1230" s="2">
        <v>0</v>
      </c>
      <c r="T1230" s="2">
        <v>600</v>
      </c>
      <c r="U1230" s="2">
        <v>600</v>
      </c>
      <c r="V1230" s="2">
        <v>0</v>
      </c>
    </row>
    <row r="1231" spans="1:22" ht="15" hidden="1">
      <c r="A1231" s="3">
        <v>210000</v>
      </c>
      <c r="B1231" s="3"/>
      <c r="C1231" s="5" t="s">
        <v>53</v>
      </c>
      <c r="D1231" s="6">
        <v>41100</v>
      </c>
      <c r="E1231" s="6"/>
      <c r="F1231" s="6">
        <v>6342.69</v>
      </c>
      <c r="G1231" s="6">
        <f t="shared" si="57"/>
        <v>15.432335766423359</v>
      </c>
      <c r="H1231" s="6" t="e">
        <f t="shared" si="58"/>
        <v>#DIV/0!</v>
      </c>
      <c r="I1231" s="6">
        <v>0</v>
      </c>
      <c r="J1231" s="6">
        <v>0</v>
      </c>
      <c r="K1231" s="6">
        <v>0</v>
      </c>
      <c r="L1231" s="6" t="e">
        <f t="shared" si="56"/>
        <v>#DIV/0!</v>
      </c>
      <c r="Q1231" s="2">
        <v>0</v>
      </c>
      <c r="R1231" s="2">
        <v>0</v>
      </c>
      <c r="S1231" s="2">
        <v>0</v>
      </c>
      <c r="T1231" s="2">
        <v>41100</v>
      </c>
      <c r="U1231" s="2">
        <v>41100</v>
      </c>
      <c r="V1231" s="2">
        <v>6342.69</v>
      </c>
    </row>
    <row r="1232" spans="1:22" ht="15" hidden="1">
      <c r="A1232" s="3">
        <v>210000</v>
      </c>
      <c r="B1232" s="3"/>
      <c r="C1232" s="5" t="s">
        <v>55</v>
      </c>
      <c r="D1232" s="6">
        <v>19080</v>
      </c>
      <c r="E1232" s="6"/>
      <c r="F1232" s="6">
        <v>0</v>
      </c>
      <c r="G1232" s="6">
        <f t="shared" si="57"/>
        <v>0</v>
      </c>
      <c r="H1232" s="6" t="e">
        <f t="shared" si="58"/>
        <v>#DIV/0!</v>
      </c>
      <c r="I1232" s="6">
        <v>1865</v>
      </c>
      <c r="J1232" s="6">
        <v>10275</v>
      </c>
      <c r="K1232" s="6">
        <v>0</v>
      </c>
      <c r="L1232" s="6">
        <f t="shared" si="56"/>
        <v>0</v>
      </c>
      <c r="Q1232" s="2">
        <v>0</v>
      </c>
      <c r="R1232" s="2">
        <v>0</v>
      </c>
      <c r="S1232" s="2">
        <v>0</v>
      </c>
      <c r="T1232" s="2">
        <v>20945</v>
      </c>
      <c r="U1232" s="2">
        <v>29355</v>
      </c>
      <c r="V1232" s="2">
        <v>0</v>
      </c>
    </row>
    <row r="1233" spans="1:22" ht="30" hidden="1">
      <c r="A1233" s="3">
        <v>210000</v>
      </c>
      <c r="B1233" s="3"/>
      <c r="C1233" s="5" t="s">
        <v>17</v>
      </c>
      <c r="D1233" s="6">
        <v>330211</v>
      </c>
      <c r="E1233" s="6"/>
      <c r="F1233" s="6">
        <v>11963.13</v>
      </c>
      <c r="G1233" s="6">
        <f t="shared" si="57"/>
        <v>3.6228744651147298</v>
      </c>
      <c r="H1233" s="6" t="e">
        <f t="shared" si="58"/>
        <v>#DIV/0!</v>
      </c>
      <c r="I1233" s="6">
        <v>27782</v>
      </c>
      <c r="J1233" s="6">
        <v>27782</v>
      </c>
      <c r="K1233" s="6">
        <v>6189.55</v>
      </c>
      <c r="L1233" s="6">
        <f t="shared" si="56"/>
        <v>22.27899359297387</v>
      </c>
      <c r="Q1233" s="2">
        <v>0</v>
      </c>
      <c r="R1233" s="2">
        <v>6189.55</v>
      </c>
      <c r="S1233" s="2">
        <v>0</v>
      </c>
      <c r="T1233" s="2">
        <v>357993</v>
      </c>
      <c r="U1233" s="2">
        <v>357993</v>
      </c>
      <c r="V1233" s="2">
        <v>18152.68</v>
      </c>
    </row>
    <row r="1234" spans="1:22" ht="15" hidden="1">
      <c r="A1234" s="3">
        <v>210000</v>
      </c>
      <c r="B1234" s="3"/>
      <c r="C1234" s="5" t="s">
        <v>19</v>
      </c>
      <c r="D1234" s="6">
        <v>66</v>
      </c>
      <c r="E1234" s="6"/>
      <c r="F1234" s="6">
        <v>14.61</v>
      </c>
      <c r="G1234" s="6">
        <f t="shared" si="57"/>
        <v>22.136363636363633</v>
      </c>
      <c r="H1234" s="6" t="e">
        <f t="shared" si="58"/>
        <v>#DIV/0!</v>
      </c>
      <c r="I1234" s="6">
        <v>0</v>
      </c>
      <c r="J1234" s="6">
        <v>0</v>
      </c>
      <c r="K1234" s="6">
        <v>0</v>
      </c>
      <c r="L1234" s="6" t="e">
        <f t="shared" si="56"/>
        <v>#DIV/0!</v>
      </c>
      <c r="Q1234" s="2">
        <v>0</v>
      </c>
      <c r="R1234" s="2">
        <v>0</v>
      </c>
      <c r="S1234" s="2">
        <v>0</v>
      </c>
      <c r="T1234" s="2">
        <v>66</v>
      </c>
      <c r="U1234" s="2">
        <v>66</v>
      </c>
      <c r="V1234" s="2">
        <v>14.61</v>
      </c>
    </row>
    <row r="1235" spans="1:22" ht="45" hidden="1">
      <c r="A1235" s="3">
        <v>210000</v>
      </c>
      <c r="B1235" s="3"/>
      <c r="C1235" s="5" t="s">
        <v>21</v>
      </c>
      <c r="D1235" s="6">
        <v>2112</v>
      </c>
      <c r="E1235" s="6"/>
      <c r="F1235" s="6">
        <v>0</v>
      </c>
      <c r="G1235" s="6">
        <f t="shared" si="57"/>
        <v>0</v>
      </c>
      <c r="H1235" s="6" t="e">
        <f t="shared" si="58"/>
        <v>#DIV/0!</v>
      </c>
      <c r="I1235" s="6">
        <v>0</v>
      </c>
      <c r="J1235" s="6">
        <v>1153</v>
      </c>
      <c r="K1235" s="6">
        <v>159.02</v>
      </c>
      <c r="L1235" s="6">
        <f t="shared" si="56"/>
        <v>13.7918473547268</v>
      </c>
      <c r="Q1235" s="2">
        <v>0</v>
      </c>
      <c r="R1235" s="2">
        <v>159.02</v>
      </c>
      <c r="S1235" s="2">
        <v>0</v>
      </c>
      <c r="T1235" s="2">
        <v>2112</v>
      </c>
      <c r="U1235" s="2">
        <v>3265</v>
      </c>
      <c r="V1235" s="2">
        <v>159.02</v>
      </c>
    </row>
    <row r="1236" spans="1:22" ht="15" hidden="1">
      <c r="A1236" s="3">
        <v>210000</v>
      </c>
      <c r="B1236" s="3"/>
      <c r="C1236" s="5" t="s">
        <v>23</v>
      </c>
      <c r="D1236" s="6">
        <v>3863</v>
      </c>
      <c r="E1236" s="6"/>
      <c r="F1236" s="6">
        <v>407.57</v>
      </c>
      <c r="G1236" s="6">
        <f t="shared" si="57"/>
        <v>10.550608335490551</v>
      </c>
      <c r="H1236" s="6" t="e">
        <f t="shared" si="58"/>
        <v>#DIV/0!</v>
      </c>
      <c r="I1236" s="6">
        <v>274</v>
      </c>
      <c r="J1236" s="6">
        <v>3198.32</v>
      </c>
      <c r="K1236" s="6">
        <v>1919.1</v>
      </c>
      <c r="L1236" s="6">
        <f t="shared" si="56"/>
        <v>60.003376772805716</v>
      </c>
      <c r="Q1236" s="2">
        <v>0</v>
      </c>
      <c r="R1236" s="2">
        <v>1919.1</v>
      </c>
      <c r="S1236" s="2">
        <v>0</v>
      </c>
      <c r="T1236" s="2">
        <v>4137</v>
      </c>
      <c r="U1236" s="2">
        <v>7061.32</v>
      </c>
      <c r="V1236" s="2">
        <v>2326.67</v>
      </c>
    </row>
    <row r="1237" spans="1:22" ht="15" hidden="1">
      <c r="A1237" s="3">
        <v>210000</v>
      </c>
      <c r="B1237" s="3"/>
      <c r="C1237" s="5" t="s">
        <v>25</v>
      </c>
      <c r="D1237" s="6">
        <v>46042</v>
      </c>
      <c r="E1237" s="6"/>
      <c r="F1237" s="6">
        <v>9144.8</v>
      </c>
      <c r="G1237" s="6">
        <f t="shared" si="57"/>
        <v>19.861865253464224</v>
      </c>
      <c r="H1237" s="6" t="e">
        <f t="shared" si="58"/>
        <v>#DIV/0!</v>
      </c>
      <c r="I1237" s="6">
        <v>2893</v>
      </c>
      <c r="J1237" s="6">
        <v>3166</v>
      </c>
      <c r="K1237" s="6">
        <v>469.31</v>
      </c>
      <c r="L1237" s="6">
        <f t="shared" si="56"/>
        <v>14.823436512950094</v>
      </c>
      <c r="Q1237" s="2">
        <v>0</v>
      </c>
      <c r="R1237" s="2">
        <v>469.31</v>
      </c>
      <c r="S1237" s="2">
        <v>0</v>
      </c>
      <c r="T1237" s="2">
        <v>48935</v>
      </c>
      <c r="U1237" s="2">
        <v>49208</v>
      </c>
      <c r="V1237" s="2">
        <v>9614.11</v>
      </c>
    </row>
    <row r="1238" spans="1:22" ht="15" hidden="1">
      <c r="A1238" s="3">
        <v>210000</v>
      </c>
      <c r="B1238" s="3"/>
      <c r="C1238" s="5" t="s">
        <v>27</v>
      </c>
      <c r="D1238" s="6">
        <v>0</v>
      </c>
      <c r="E1238" s="6"/>
      <c r="F1238" s="6">
        <v>0</v>
      </c>
      <c r="G1238" s="6" t="e">
        <f t="shared" si="57"/>
        <v>#DIV/0!</v>
      </c>
      <c r="H1238" s="6" t="e">
        <f t="shared" si="58"/>
        <v>#DIV/0!</v>
      </c>
      <c r="I1238" s="6">
        <v>0</v>
      </c>
      <c r="J1238" s="6">
        <v>320</v>
      </c>
      <c r="K1238" s="6">
        <v>311.64</v>
      </c>
      <c r="L1238" s="6">
        <f t="shared" si="56"/>
        <v>97.38749999999999</v>
      </c>
      <c r="Q1238" s="2">
        <v>0</v>
      </c>
      <c r="R1238" s="2">
        <v>311.64</v>
      </c>
      <c r="S1238" s="2">
        <v>0</v>
      </c>
      <c r="T1238" s="2">
        <v>0</v>
      </c>
      <c r="U1238" s="2">
        <v>320</v>
      </c>
      <c r="V1238" s="2">
        <v>311.64</v>
      </c>
    </row>
    <row r="1239" spans="1:22" ht="30" hidden="1">
      <c r="A1239" s="3">
        <v>210000</v>
      </c>
      <c r="B1239" s="3"/>
      <c r="C1239" s="5" t="s">
        <v>29</v>
      </c>
      <c r="D1239" s="6">
        <v>45400</v>
      </c>
      <c r="E1239" s="6"/>
      <c r="F1239" s="6">
        <v>6057.51</v>
      </c>
      <c r="G1239" s="6">
        <f t="shared" si="57"/>
        <v>13.342533039647577</v>
      </c>
      <c r="H1239" s="6" t="e">
        <f t="shared" si="58"/>
        <v>#DIV/0!</v>
      </c>
      <c r="I1239" s="6">
        <v>2619</v>
      </c>
      <c r="J1239" s="6">
        <v>2619</v>
      </c>
      <c r="K1239" s="6">
        <v>0</v>
      </c>
      <c r="L1239" s="6">
        <f t="shared" si="56"/>
        <v>0</v>
      </c>
      <c r="Q1239" s="2">
        <v>0</v>
      </c>
      <c r="R1239" s="2">
        <v>0</v>
      </c>
      <c r="S1239" s="2">
        <v>0</v>
      </c>
      <c r="T1239" s="2">
        <v>48019</v>
      </c>
      <c r="U1239" s="2">
        <v>48019</v>
      </c>
      <c r="V1239" s="2">
        <v>6057.51</v>
      </c>
    </row>
    <row r="1240" spans="1:22" ht="15" hidden="1">
      <c r="A1240" s="3">
        <v>210000</v>
      </c>
      <c r="B1240" s="3"/>
      <c r="C1240" s="5" t="s">
        <v>31</v>
      </c>
      <c r="D1240" s="6">
        <v>7676</v>
      </c>
      <c r="E1240" s="6"/>
      <c r="F1240" s="6">
        <v>3064.56</v>
      </c>
      <c r="G1240" s="6">
        <f t="shared" si="57"/>
        <v>39.92391870766024</v>
      </c>
      <c r="H1240" s="6" t="e">
        <f t="shared" si="58"/>
        <v>#DIV/0!</v>
      </c>
      <c r="I1240" s="6">
        <v>0</v>
      </c>
      <c r="J1240" s="6">
        <v>0</v>
      </c>
      <c r="K1240" s="6">
        <v>0</v>
      </c>
      <c r="L1240" s="6" t="e">
        <f t="shared" si="56"/>
        <v>#DIV/0!</v>
      </c>
      <c r="Q1240" s="2">
        <v>0</v>
      </c>
      <c r="R1240" s="2">
        <v>0</v>
      </c>
      <c r="S1240" s="2">
        <v>0</v>
      </c>
      <c r="T1240" s="2">
        <v>7676</v>
      </c>
      <c r="U1240" s="2">
        <v>7676</v>
      </c>
      <c r="V1240" s="2">
        <v>3064.56</v>
      </c>
    </row>
    <row r="1241" spans="1:22" ht="30" hidden="1">
      <c r="A1241" s="3">
        <v>210000</v>
      </c>
      <c r="B1241" s="3"/>
      <c r="C1241" s="5" t="s">
        <v>33</v>
      </c>
      <c r="D1241" s="6">
        <v>1579</v>
      </c>
      <c r="E1241" s="6"/>
      <c r="F1241" s="6">
        <v>246.49</v>
      </c>
      <c r="G1241" s="6">
        <f t="shared" si="57"/>
        <v>15.61051298290057</v>
      </c>
      <c r="H1241" s="6" t="e">
        <f t="shared" si="58"/>
        <v>#DIV/0!</v>
      </c>
      <c r="I1241" s="6">
        <v>23</v>
      </c>
      <c r="J1241" s="6">
        <v>23</v>
      </c>
      <c r="K1241" s="6">
        <v>0</v>
      </c>
      <c r="L1241" s="6">
        <f t="shared" si="56"/>
        <v>0</v>
      </c>
      <c r="Q1241" s="2">
        <v>0</v>
      </c>
      <c r="R1241" s="2">
        <v>0</v>
      </c>
      <c r="S1241" s="2">
        <v>0</v>
      </c>
      <c r="T1241" s="2">
        <v>1602</v>
      </c>
      <c r="U1241" s="2">
        <v>1602</v>
      </c>
      <c r="V1241" s="2">
        <v>246.49</v>
      </c>
    </row>
    <row r="1242" spans="1:22" ht="15" hidden="1">
      <c r="A1242" s="3">
        <v>210000</v>
      </c>
      <c r="B1242" s="3"/>
      <c r="C1242" s="5" t="s">
        <v>35</v>
      </c>
      <c r="D1242" s="6">
        <v>20939</v>
      </c>
      <c r="E1242" s="6"/>
      <c r="F1242" s="6">
        <v>2244.56</v>
      </c>
      <c r="G1242" s="6">
        <f t="shared" si="57"/>
        <v>10.719518601652418</v>
      </c>
      <c r="H1242" s="6" t="e">
        <f t="shared" si="58"/>
        <v>#DIV/0!</v>
      </c>
      <c r="I1242" s="6">
        <v>0</v>
      </c>
      <c r="J1242" s="6">
        <v>0</v>
      </c>
      <c r="K1242" s="6">
        <v>0</v>
      </c>
      <c r="L1242" s="6" t="e">
        <f t="shared" si="56"/>
        <v>#DIV/0!</v>
      </c>
      <c r="Q1242" s="2">
        <v>0</v>
      </c>
      <c r="R1242" s="2">
        <v>0</v>
      </c>
      <c r="S1242" s="2">
        <v>0</v>
      </c>
      <c r="T1242" s="2">
        <v>20939</v>
      </c>
      <c r="U1242" s="2">
        <v>20939</v>
      </c>
      <c r="V1242" s="2">
        <v>2244.56</v>
      </c>
    </row>
    <row r="1243" spans="1:22" ht="15" hidden="1">
      <c r="A1243" s="3">
        <v>210000</v>
      </c>
      <c r="B1243" s="3"/>
      <c r="C1243" s="5" t="s">
        <v>37</v>
      </c>
      <c r="D1243" s="6">
        <v>2227</v>
      </c>
      <c r="E1243" s="6"/>
      <c r="F1243" s="6">
        <v>501.9</v>
      </c>
      <c r="G1243" s="6">
        <f t="shared" si="57"/>
        <v>22.53704535249214</v>
      </c>
      <c r="H1243" s="6" t="e">
        <f t="shared" si="58"/>
        <v>#DIV/0!</v>
      </c>
      <c r="I1243" s="6">
        <v>0</v>
      </c>
      <c r="J1243" s="6">
        <v>0</v>
      </c>
      <c r="K1243" s="6">
        <v>0</v>
      </c>
      <c r="L1243" s="6" t="e">
        <f t="shared" si="56"/>
        <v>#DIV/0!</v>
      </c>
      <c r="Q1243" s="2">
        <v>0</v>
      </c>
      <c r="R1243" s="2">
        <v>0</v>
      </c>
      <c r="S1243" s="2">
        <v>0</v>
      </c>
      <c r="T1243" s="2">
        <v>2227</v>
      </c>
      <c r="U1243" s="2">
        <v>2227</v>
      </c>
      <c r="V1243" s="2">
        <v>501.9</v>
      </c>
    </row>
    <row r="1244" spans="1:22" ht="15" hidden="1">
      <c r="A1244" s="3">
        <v>210000</v>
      </c>
      <c r="B1244" s="3"/>
      <c r="C1244" s="5" t="s">
        <v>59</v>
      </c>
      <c r="D1244" s="6">
        <v>12979</v>
      </c>
      <c r="E1244" s="6"/>
      <c r="F1244" s="6">
        <v>0</v>
      </c>
      <c r="G1244" s="6">
        <f t="shared" si="57"/>
        <v>0</v>
      </c>
      <c r="H1244" s="6" t="e">
        <f t="shared" si="58"/>
        <v>#DIV/0!</v>
      </c>
      <c r="I1244" s="6">
        <v>2596</v>
      </c>
      <c r="J1244" s="6">
        <v>2596</v>
      </c>
      <c r="K1244" s="6">
        <v>0</v>
      </c>
      <c r="L1244" s="6">
        <f t="shared" si="56"/>
        <v>0</v>
      </c>
      <c r="Q1244" s="2">
        <v>0</v>
      </c>
      <c r="R1244" s="2">
        <v>0</v>
      </c>
      <c r="S1244" s="2">
        <v>0</v>
      </c>
      <c r="T1244" s="2">
        <v>15575</v>
      </c>
      <c r="U1244" s="2">
        <v>15575</v>
      </c>
      <c r="V1244" s="2">
        <v>0</v>
      </c>
    </row>
    <row r="1245" spans="1:22" ht="15" hidden="1">
      <c r="A1245" s="3">
        <v>210000</v>
      </c>
      <c r="B1245" s="3"/>
      <c r="C1245" s="5" t="s">
        <v>43</v>
      </c>
      <c r="D1245" s="6">
        <v>1350000</v>
      </c>
      <c r="E1245" s="6"/>
      <c r="F1245" s="6">
        <v>0</v>
      </c>
      <c r="G1245" s="6">
        <f t="shared" si="57"/>
        <v>0</v>
      </c>
      <c r="H1245" s="6" t="e">
        <f t="shared" si="58"/>
        <v>#DIV/0!</v>
      </c>
      <c r="I1245" s="6">
        <v>11000</v>
      </c>
      <c r="J1245" s="6">
        <v>11000</v>
      </c>
      <c r="K1245" s="6">
        <v>0</v>
      </c>
      <c r="L1245" s="6">
        <f t="shared" si="56"/>
        <v>0</v>
      </c>
      <c r="Q1245" s="2">
        <v>0</v>
      </c>
      <c r="R1245" s="2">
        <v>0</v>
      </c>
      <c r="S1245" s="2">
        <v>0</v>
      </c>
      <c r="T1245" s="2">
        <v>1361000</v>
      </c>
      <c r="U1245" s="2">
        <v>1361000</v>
      </c>
      <c r="V1245" s="2">
        <v>0</v>
      </c>
    </row>
    <row r="1246" spans="1:22" ht="15" hidden="1">
      <c r="A1246" s="3">
        <v>210000</v>
      </c>
      <c r="B1246" s="3"/>
      <c r="C1246" s="5" t="s">
        <v>45</v>
      </c>
      <c r="D1246" s="6">
        <v>1350000</v>
      </c>
      <c r="E1246" s="6"/>
      <c r="F1246" s="6">
        <v>0</v>
      </c>
      <c r="G1246" s="6">
        <f t="shared" si="57"/>
        <v>0</v>
      </c>
      <c r="H1246" s="6" t="e">
        <f t="shared" si="58"/>
        <v>#DIV/0!</v>
      </c>
      <c r="I1246" s="6">
        <v>11000</v>
      </c>
      <c r="J1246" s="6">
        <v>11000</v>
      </c>
      <c r="K1246" s="6">
        <v>0</v>
      </c>
      <c r="L1246" s="6">
        <f t="shared" si="56"/>
        <v>0</v>
      </c>
      <c r="Q1246" s="2">
        <v>0</v>
      </c>
      <c r="R1246" s="2">
        <v>0</v>
      </c>
      <c r="S1246" s="2">
        <v>0</v>
      </c>
      <c r="T1246" s="2">
        <v>1361000</v>
      </c>
      <c r="U1246" s="2">
        <v>1361000</v>
      </c>
      <c r="V1246" s="2">
        <v>0</v>
      </c>
    </row>
    <row r="1247" spans="1:22" ht="30" hidden="1">
      <c r="A1247" s="3">
        <v>210000</v>
      </c>
      <c r="B1247" s="3"/>
      <c r="C1247" s="5" t="s">
        <v>47</v>
      </c>
      <c r="D1247" s="6">
        <v>0</v>
      </c>
      <c r="E1247" s="6"/>
      <c r="F1247" s="6">
        <v>0</v>
      </c>
      <c r="G1247" s="6" t="e">
        <f t="shared" si="57"/>
        <v>#DIV/0!</v>
      </c>
      <c r="H1247" s="6" t="e">
        <f t="shared" si="58"/>
        <v>#DIV/0!</v>
      </c>
      <c r="I1247" s="6">
        <v>11000</v>
      </c>
      <c r="J1247" s="6">
        <v>11000</v>
      </c>
      <c r="K1247" s="6">
        <v>0</v>
      </c>
      <c r="L1247" s="6">
        <f t="shared" si="56"/>
        <v>0</v>
      </c>
      <c r="Q1247" s="2">
        <v>0</v>
      </c>
      <c r="R1247" s="2">
        <v>0</v>
      </c>
      <c r="S1247" s="2">
        <v>0</v>
      </c>
      <c r="T1247" s="2">
        <v>11000</v>
      </c>
      <c r="U1247" s="2">
        <v>11000</v>
      </c>
      <c r="V1247" s="2">
        <v>0</v>
      </c>
    </row>
    <row r="1248" spans="1:22" ht="15" hidden="1">
      <c r="A1248" s="3">
        <v>210000</v>
      </c>
      <c r="B1248" s="3"/>
      <c r="C1248" s="5" t="s">
        <v>67</v>
      </c>
      <c r="D1248" s="6">
        <v>1350000</v>
      </c>
      <c r="E1248" s="6"/>
      <c r="F1248" s="6">
        <v>0</v>
      </c>
      <c r="G1248" s="6">
        <f t="shared" si="57"/>
        <v>0</v>
      </c>
      <c r="H1248" s="6" t="e">
        <f t="shared" si="58"/>
        <v>#DIV/0!</v>
      </c>
      <c r="I1248" s="6">
        <v>0</v>
      </c>
      <c r="J1248" s="6">
        <v>0</v>
      </c>
      <c r="K1248" s="6">
        <v>0</v>
      </c>
      <c r="L1248" s="6" t="e">
        <f t="shared" si="56"/>
        <v>#DIV/0!</v>
      </c>
      <c r="Q1248" s="2">
        <v>0</v>
      </c>
      <c r="R1248" s="2">
        <v>0</v>
      </c>
      <c r="S1248" s="2">
        <v>0</v>
      </c>
      <c r="T1248" s="2">
        <v>1350000</v>
      </c>
      <c r="U1248" s="2">
        <v>1350000</v>
      </c>
      <c r="V1248" s="2">
        <v>0</v>
      </c>
    </row>
    <row r="1249" spans="1:22" ht="15" hidden="1">
      <c r="A1249" s="3">
        <v>210000</v>
      </c>
      <c r="B1249" s="3"/>
      <c r="C1249" s="5" t="s">
        <v>175</v>
      </c>
      <c r="D1249" s="6">
        <v>200000</v>
      </c>
      <c r="E1249" s="6"/>
      <c r="F1249" s="6">
        <v>0</v>
      </c>
      <c r="G1249" s="6">
        <f t="shared" si="57"/>
        <v>0</v>
      </c>
      <c r="H1249" s="6" t="e">
        <f t="shared" si="58"/>
        <v>#DIV/0!</v>
      </c>
      <c r="I1249" s="6">
        <v>0</v>
      </c>
      <c r="J1249" s="6">
        <v>0</v>
      </c>
      <c r="K1249" s="6">
        <v>0</v>
      </c>
      <c r="L1249" s="6" t="e">
        <f t="shared" si="56"/>
        <v>#DIV/0!</v>
      </c>
      <c r="Q1249" s="2">
        <v>0</v>
      </c>
      <c r="R1249" s="2">
        <v>0</v>
      </c>
      <c r="S1249" s="2">
        <v>0</v>
      </c>
      <c r="T1249" s="2">
        <v>200000</v>
      </c>
      <c r="U1249" s="2">
        <v>200000</v>
      </c>
      <c r="V1249" s="2">
        <v>0</v>
      </c>
    </row>
    <row r="1250" spans="1:22" ht="15" hidden="1">
      <c r="A1250" s="3">
        <v>210000</v>
      </c>
      <c r="B1250" s="3"/>
      <c r="C1250" s="5" t="s">
        <v>69</v>
      </c>
      <c r="D1250" s="6">
        <v>1150000</v>
      </c>
      <c r="E1250" s="6"/>
      <c r="F1250" s="6">
        <v>0</v>
      </c>
      <c r="G1250" s="6">
        <f t="shared" si="57"/>
        <v>0</v>
      </c>
      <c r="H1250" s="6" t="e">
        <f t="shared" si="58"/>
        <v>#DIV/0!</v>
      </c>
      <c r="I1250" s="6">
        <v>0</v>
      </c>
      <c r="J1250" s="6">
        <v>0</v>
      </c>
      <c r="K1250" s="6">
        <v>0</v>
      </c>
      <c r="L1250" s="6" t="e">
        <f t="shared" si="56"/>
        <v>#DIV/0!</v>
      </c>
      <c r="Q1250" s="2">
        <v>0</v>
      </c>
      <c r="R1250" s="2">
        <v>0</v>
      </c>
      <c r="S1250" s="2">
        <v>0</v>
      </c>
      <c r="T1250" s="2">
        <v>1150000</v>
      </c>
      <c r="U1250" s="2">
        <v>1150000</v>
      </c>
      <c r="V1250" s="2">
        <v>0</v>
      </c>
    </row>
    <row r="1251" spans="1:22" ht="45">
      <c r="A1251" s="3">
        <v>210105</v>
      </c>
      <c r="B1251" s="3"/>
      <c r="C1251" s="5" t="s">
        <v>176</v>
      </c>
      <c r="D1251" s="6">
        <v>3455200</v>
      </c>
      <c r="E1251" s="6">
        <v>660517</v>
      </c>
      <c r="F1251" s="6">
        <v>477528.63</v>
      </c>
      <c r="G1251" s="6">
        <f t="shared" si="57"/>
        <v>13.820578548275064</v>
      </c>
      <c r="H1251" s="6">
        <f t="shared" si="58"/>
        <v>72.29619071121562</v>
      </c>
      <c r="I1251" s="6">
        <v>61148</v>
      </c>
      <c r="J1251" s="6">
        <v>59006</v>
      </c>
      <c r="K1251" s="6">
        <v>12430.12</v>
      </c>
      <c r="L1251" s="6">
        <f t="shared" si="56"/>
        <v>21.065857709385487</v>
      </c>
      <c r="Q1251" s="2">
        <v>0</v>
      </c>
      <c r="R1251" s="2">
        <v>12430.12</v>
      </c>
      <c r="S1251" s="2">
        <v>0</v>
      </c>
      <c r="T1251" s="2">
        <v>3516348</v>
      </c>
      <c r="U1251" s="2">
        <v>3514206</v>
      </c>
      <c r="V1251" s="2">
        <v>489958.75</v>
      </c>
    </row>
    <row r="1252" spans="1:22" ht="15" hidden="1">
      <c r="A1252" s="3">
        <v>210105</v>
      </c>
      <c r="B1252" s="3"/>
      <c r="C1252" s="5" t="s">
        <v>3</v>
      </c>
      <c r="D1252" s="6">
        <v>2105200</v>
      </c>
      <c r="E1252" s="6"/>
      <c r="F1252" s="6">
        <v>477528.63</v>
      </c>
      <c r="G1252" s="6">
        <f t="shared" si="57"/>
        <v>22.683290423712712</v>
      </c>
      <c r="H1252" s="6" t="e">
        <f t="shared" si="58"/>
        <v>#DIV/0!</v>
      </c>
      <c r="I1252" s="6">
        <v>50148</v>
      </c>
      <c r="J1252" s="6">
        <v>48006</v>
      </c>
      <c r="K1252" s="6">
        <v>12430.12</v>
      </c>
      <c r="L1252" s="6">
        <f t="shared" si="56"/>
        <v>25.892846727492397</v>
      </c>
      <c r="Q1252" s="2">
        <v>0</v>
      </c>
      <c r="R1252" s="2">
        <v>12430.12</v>
      </c>
      <c r="S1252" s="2">
        <v>0</v>
      </c>
      <c r="T1252" s="2">
        <v>2155348</v>
      </c>
      <c r="U1252" s="2">
        <v>2153206</v>
      </c>
      <c r="V1252" s="2">
        <v>489958.75</v>
      </c>
    </row>
    <row r="1253" spans="1:22" ht="15" hidden="1">
      <c r="A1253" s="3">
        <v>210105</v>
      </c>
      <c r="B1253" s="3"/>
      <c r="C1253" s="5" t="s">
        <v>5</v>
      </c>
      <c r="D1253" s="6">
        <v>2105200</v>
      </c>
      <c r="E1253" s="6"/>
      <c r="F1253" s="6">
        <v>477528.63</v>
      </c>
      <c r="G1253" s="6">
        <f t="shared" si="57"/>
        <v>22.683290423712712</v>
      </c>
      <c r="H1253" s="6" t="e">
        <f t="shared" si="58"/>
        <v>#DIV/0!</v>
      </c>
      <c r="I1253" s="6">
        <v>50148</v>
      </c>
      <c r="J1253" s="6">
        <v>48006</v>
      </c>
      <c r="K1253" s="6">
        <v>12430.12</v>
      </c>
      <c r="L1253" s="6">
        <f t="shared" si="56"/>
        <v>25.892846727492397</v>
      </c>
      <c r="Q1253" s="2">
        <v>0</v>
      </c>
      <c r="R1253" s="2">
        <v>12430.12</v>
      </c>
      <c r="S1253" s="2">
        <v>0</v>
      </c>
      <c r="T1253" s="2">
        <v>2155348</v>
      </c>
      <c r="U1253" s="2">
        <v>2153206</v>
      </c>
      <c r="V1253" s="2">
        <v>489958.75</v>
      </c>
    </row>
    <row r="1254" spans="1:22" ht="30" hidden="1">
      <c r="A1254" s="3">
        <v>210105</v>
      </c>
      <c r="B1254" s="3"/>
      <c r="C1254" s="5" t="s">
        <v>7</v>
      </c>
      <c r="D1254" s="6">
        <v>1261471</v>
      </c>
      <c r="E1254" s="6"/>
      <c r="F1254" s="6">
        <v>331047.38</v>
      </c>
      <c r="G1254" s="6">
        <f t="shared" si="57"/>
        <v>26.242963968256106</v>
      </c>
      <c r="H1254" s="6" t="e">
        <f t="shared" si="58"/>
        <v>#DIV/0!</v>
      </c>
      <c r="I1254" s="6">
        <v>14355</v>
      </c>
      <c r="J1254" s="6">
        <v>0</v>
      </c>
      <c r="K1254" s="6">
        <v>0</v>
      </c>
      <c r="L1254" s="6" t="e">
        <f t="shared" si="56"/>
        <v>#DIV/0!</v>
      </c>
      <c r="Q1254" s="2">
        <v>0</v>
      </c>
      <c r="R1254" s="2">
        <v>0</v>
      </c>
      <c r="S1254" s="2">
        <v>0</v>
      </c>
      <c r="T1254" s="2">
        <v>1275826</v>
      </c>
      <c r="U1254" s="2">
        <v>1261471</v>
      </c>
      <c r="V1254" s="2">
        <v>331047.38</v>
      </c>
    </row>
    <row r="1255" spans="1:22" ht="15" hidden="1">
      <c r="A1255" s="3">
        <v>210105</v>
      </c>
      <c r="B1255" s="3"/>
      <c r="C1255" s="5" t="s">
        <v>9</v>
      </c>
      <c r="D1255" s="6">
        <v>1261471</v>
      </c>
      <c r="E1255" s="6"/>
      <c r="F1255" s="6">
        <v>331047.38</v>
      </c>
      <c r="G1255" s="6">
        <f t="shared" si="57"/>
        <v>26.242963968256106</v>
      </c>
      <c r="H1255" s="6" t="e">
        <f t="shared" si="58"/>
        <v>#DIV/0!</v>
      </c>
      <c r="I1255" s="6">
        <v>14355</v>
      </c>
      <c r="J1255" s="6">
        <v>0</v>
      </c>
      <c r="K1255" s="6">
        <v>0</v>
      </c>
      <c r="L1255" s="6" t="e">
        <f t="shared" si="56"/>
        <v>#DIV/0!</v>
      </c>
      <c r="Q1255" s="2">
        <v>0</v>
      </c>
      <c r="R1255" s="2">
        <v>0</v>
      </c>
      <c r="S1255" s="2">
        <v>0</v>
      </c>
      <c r="T1255" s="2">
        <v>1275826</v>
      </c>
      <c r="U1255" s="2">
        <v>1261471</v>
      </c>
      <c r="V1255" s="2">
        <v>331047.38</v>
      </c>
    </row>
    <row r="1256" spans="1:22" ht="15" hidden="1">
      <c r="A1256" s="3">
        <v>210105</v>
      </c>
      <c r="B1256" s="3"/>
      <c r="C1256" s="5" t="s">
        <v>11</v>
      </c>
      <c r="D1256" s="6">
        <v>474136</v>
      </c>
      <c r="E1256" s="6"/>
      <c r="F1256" s="6">
        <v>122676.42</v>
      </c>
      <c r="G1256" s="6">
        <f t="shared" si="57"/>
        <v>25.873677594614204</v>
      </c>
      <c r="H1256" s="6" t="e">
        <f t="shared" si="58"/>
        <v>#DIV/0!</v>
      </c>
      <c r="I1256" s="6">
        <v>5197</v>
      </c>
      <c r="J1256" s="6">
        <v>0</v>
      </c>
      <c r="K1256" s="6">
        <v>0</v>
      </c>
      <c r="L1256" s="6" t="e">
        <f t="shared" si="56"/>
        <v>#DIV/0!</v>
      </c>
      <c r="Q1256" s="2">
        <v>0</v>
      </c>
      <c r="R1256" s="2">
        <v>0</v>
      </c>
      <c r="S1256" s="2">
        <v>0</v>
      </c>
      <c r="T1256" s="2">
        <v>479333</v>
      </c>
      <c r="U1256" s="2">
        <v>474136</v>
      </c>
      <c r="V1256" s="2">
        <v>122676.42</v>
      </c>
    </row>
    <row r="1257" spans="1:22" ht="45" hidden="1">
      <c r="A1257" s="3">
        <v>210105</v>
      </c>
      <c r="B1257" s="3"/>
      <c r="C1257" s="5" t="s">
        <v>13</v>
      </c>
      <c r="D1257" s="6">
        <v>361993</v>
      </c>
      <c r="E1257" s="6"/>
      <c r="F1257" s="6">
        <v>21950.61</v>
      </c>
      <c r="G1257" s="6">
        <f t="shared" si="57"/>
        <v>6.063821676109759</v>
      </c>
      <c r="H1257" s="6" t="e">
        <f t="shared" si="58"/>
        <v>#DIV/0!</v>
      </c>
      <c r="I1257" s="6">
        <v>30596</v>
      </c>
      <c r="J1257" s="6">
        <v>48006</v>
      </c>
      <c r="K1257" s="6">
        <v>12430.12</v>
      </c>
      <c r="L1257" s="6">
        <f t="shared" si="56"/>
        <v>25.892846727492397</v>
      </c>
      <c r="Q1257" s="2">
        <v>0</v>
      </c>
      <c r="R1257" s="2">
        <v>12430.12</v>
      </c>
      <c r="S1257" s="2">
        <v>0</v>
      </c>
      <c r="T1257" s="2">
        <v>392589</v>
      </c>
      <c r="U1257" s="2">
        <v>409999</v>
      </c>
      <c r="V1257" s="2">
        <v>34380.73</v>
      </c>
    </row>
    <row r="1258" spans="1:22" ht="30" hidden="1">
      <c r="A1258" s="3">
        <v>210105</v>
      </c>
      <c r="B1258" s="3"/>
      <c r="C1258" s="5" t="s">
        <v>15</v>
      </c>
      <c r="D1258" s="6">
        <v>0</v>
      </c>
      <c r="E1258" s="6"/>
      <c r="F1258" s="6">
        <v>0</v>
      </c>
      <c r="G1258" s="6" t="e">
        <f t="shared" si="57"/>
        <v>#DIV/0!</v>
      </c>
      <c r="H1258" s="6" t="e">
        <f t="shared" si="58"/>
        <v>#DIV/0!</v>
      </c>
      <c r="I1258" s="6">
        <v>0</v>
      </c>
      <c r="J1258" s="6">
        <v>7000</v>
      </c>
      <c r="K1258" s="6">
        <v>4543.26</v>
      </c>
      <c r="L1258" s="6">
        <f t="shared" si="56"/>
        <v>64.90371428571429</v>
      </c>
      <c r="Q1258" s="2">
        <v>0</v>
      </c>
      <c r="R1258" s="2">
        <v>4543.26</v>
      </c>
      <c r="S1258" s="2">
        <v>0</v>
      </c>
      <c r="T1258" s="2">
        <v>0</v>
      </c>
      <c r="U1258" s="2">
        <v>7000</v>
      </c>
      <c r="V1258" s="2">
        <v>4543.26</v>
      </c>
    </row>
    <row r="1259" spans="1:22" ht="15" hidden="1">
      <c r="A1259" s="3">
        <v>210105</v>
      </c>
      <c r="B1259" s="3"/>
      <c r="C1259" s="5" t="s">
        <v>53</v>
      </c>
      <c r="D1259" s="6">
        <v>41100</v>
      </c>
      <c r="E1259" s="6"/>
      <c r="F1259" s="6">
        <v>6342.69</v>
      </c>
      <c r="G1259" s="6">
        <f t="shared" si="57"/>
        <v>15.432335766423359</v>
      </c>
      <c r="H1259" s="6" t="e">
        <f t="shared" si="58"/>
        <v>#DIV/0!</v>
      </c>
      <c r="I1259" s="6">
        <v>0</v>
      </c>
      <c r="J1259" s="6">
        <v>0</v>
      </c>
      <c r="K1259" s="6">
        <v>0</v>
      </c>
      <c r="L1259" s="6" t="e">
        <f t="shared" si="56"/>
        <v>#DIV/0!</v>
      </c>
      <c r="Q1259" s="2">
        <v>0</v>
      </c>
      <c r="R1259" s="2">
        <v>0</v>
      </c>
      <c r="S1259" s="2">
        <v>0</v>
      </c>
      <c r="T1259" s="2">
        <v>41100</v>
      </c>
      <c r="U1259" s="2">
        <v>41100</v>
      </c>
      <c r="V1259" s="2">
        <v>6342.69</v>
      </c>
    </row>
    <row r="1260" spans="1:22" ht="15" hidden="1">
      <c r="A1260" s="3">
        <v>210105</v>
      </c>
      <c r="B1260" s="3"/>
      <c r="C1260" s="5" t="s">
        <v>55</v>
      </c>
      <c r="D1260" s="6">
        <v>16180</v>
      </c>
      <c r="E1260" s="6"/>
      <c r="F1260" s="6">
        <v>0</v>
      </c>
      <c r="G1260" s="6">
        <f t="shared" si="57"/>
        <v>0</v>
      </c>
      <c r="H1260" s="6" t="e">
        <f t="shared" si="58"/>
        <v>#DIV/0!</v>
      </c>
      <c r="I1260" s="6">
        <v>0</v>
      </c>
      <c r="J1260" s="6">
        <v>8410</v>
      </c>
      <c r="K1260" s="6">
        <v>0</v>
      </c>
      <c r="L1260" s="6">
        <f t="shared" si="56"/>
        <v>0</v>
      </c>
      <c r="Q1260" s="2">
        <v>0</v>
      </c>
      <c r="R1260" s="2">
        <v>0</v>
      </c>
      <c r="S1260" s="2">
        <v>0</v>
      </c>
      <c r="T1260" s="2">
        <v>16180</v>
      </c>
      <c r="U1260" s="2">
        <v>24590</v>
      </c>
      <c r="V1260" s="2">
        <v>0</v>
      </c>
    </row>
    <row r="1261" spans="1:22" ht="30" hidden="1">
      <c r="A1261" s="3">
        <v>210105</v>
      </c>
      <c r="B1261" s="3"/>
      <c r="C1261" s="5" t="s">
        <v>17</v>
      </c>
      <c r="D1261" s="6">
        <v>286135</v>
      </c>
      <c r="E1261" s="6"/>
      <c r="F1261" s="6">
        <v>6870.53</v>
      </c>
      <c r="G1261" s="6">
        <f t="shared" si="57"/>
        <v>2.401149806909326</v>
      </c>
      <c r="H1261" s="6" t="e">
        <f t="shared" si="58"/>
        <v>#DIV/0!</v>
      </c>
      <c r="I1261" s="6">
        <v>27782</v>
      </c>
      <c r="J1261" s="6">
        <v>27782</v>
      </c>
      <c r="K1261" s="6">
        <v>6189.55</v>
      </c>
      <c r="L1261" s="6">
        <f t="shared" si="56"/>
        <v>22.27899359297387</v>
      </c>
      <c r="Q1261" s="2">
        <v>0</v>
      </c>
      <c r="R1261" s="2">
        <v>6189.55</v>
      </c>
      <c r="S1261" s="2">
        <v>0</v>
      </c>
      <c r="T1261" s="2">
        <v>313917</v>
      </c>
      <c r="U1261" s="2">
        <v>313917</v>
      </c>
      <c r="V1261" s="2">
        <v>13060.08</v>
      </c>
    </row>
    <row r="1262" spans="1:22" ht="45" hidden="1">
      <c r="A1262" s="3">
        <v>210105</v>
      </c>
      <c r="B1262" s="3"/>
      <c r="C1262" s="5" t="s">
        <v>21</v>
      </c>
      <c r="D1262" s="6">
        <v>0</v>
      </c>
      <c r="E1262" s="6"/>
      <c r="F1262" s="6">
        <v>0</v>
      </c>
      <c r="G1262" s="6" t="e">
        <f t="shared" si="57"/>
        <v>#DIV/0!</v>
      </c>
      <c r="H1262" s="6" t="e">
        <f t="shared" si="58"/>
        <v>#DIV/0!</v>
      </c>
      <c r="I1262" s="6">
        <v>0</v>
      </c>
      <c r="J1262" s="6">
        <v>1000</v>
      </c>
      <c r="K1262" s="6">
        <v>159.02</v>
      </c>
      <c r="L1262" s="6">
        <f t="shared" si="56"/>
        <v>15.902000000000003</v>
      </c>
      <c r="Q1262" s="2">
        <v>0</v>
      </c>
      <c r="R1262" s="2">
        <v>159.02</v>
      </c>
      <c r="S1262" s="2">
        <v>0</v>
      </c>
      <c r="T1262" s="2">
        <v>0</v>
      </c>
      <c r="U1262" s="2">
        <v>1000</v>
      </c>
      <c r="V1262" s="2">
        <v>159.02</v>
      </c>
    </row>
    <row r="1263" spans="1:22" ht="15" hidden="1">
      <c r="A1263" s="3">
        <v>210105</v>
      </c>
      <c r="B1263" s="3"/>
      <c r="C1263" s="5" t="s">
        <v>23</v>
      </c>
      <c r="D1263" s="6">
        <v>1343</v>
      </c>
      <c r="E1263" s="6"/>
      <c r="F1263" s="6">
        <v>0</v>
      </c>
      <c r="G1263" s="6">
        <f t="shared" si="57"/>
        <v>0</v>
      </c>
      <c r="H1263" s="6" t="e">
        <f t="shared" si="58"/>
        <v>#DIV/0!</v>
      </c>
      <c r="I1263" s="6">
        <v>274</v>
      </c>
      <c r="J1263" s="6">
        <v>1274</v>
      </c>
      <c r="K1263" s="6">
        <v>1125.8</v>
      </c>
      <c r="L1263" s="6">
        <f t="shared" si="56"/>
        <v>88.3673469387755</v>
      </c>
      <c r="Q1263" s="2">
        <v>0</v>
      </c>
      <c r="R1263" s="2">
        <v>1125.8</v>
      </c>
      <c r="S1263" s="2">
        <v>0</v>
      </c>
      <c r="T1263" s="2">
        <v>1617</v>
      </c>
      <c r="U1263" s="2">
        <v>2617</v>
      </c>
      <c r="V1263" s="2">
        <v>1125.8</v>
      </c>
    </row>
    <row r="1264" spans="1:22" ht="15" hidden="1">
      <c r="A1264" s="3">
        <v>210105</v>
      </c>
      <c r="B1264" s="3"/>
      <c r="C1264" s="5" t="s">
        <v>25</v>
      </c>
      <c r="D1264" s="6">
        <v>17235</v>
      </c>
      <c r="E1264" s="6"/>
      <c r="F1264" s="6">
        <v>8737.39</v>
      </c>
      <c r="G1264" s="6">
        <f t="shared" si="57"/>
        <v>50.69561937917029</v>
      </c>
      <c r="H1264" s="6" t="e">
        <f t="shared" si="58"/>
        <v>#DIV/0!</v>
      </c>
      <c r="I1264" s="6">
        <v>2540</v>
      </c>
      <c r="J1264" s="6">
        <v>2540</v>
      </c>
      <c r="K1264" s="6">
        <v>412.49</v>
      </c>
      <c r="L1264" s="6">
        <f t="shared" si="56"/>
        <v>16.23976377952756</v>
      </c>
      <c r="Q1264" s="2">
        <v>0</v>
      </c>
      <c r="R1264" s="2">
        <v>412.49</v>
      </c>
      <c r="S1264" s="2">
        <v>0</v>
      </c>
      <c r="T1264" s="2">
        <v>19775</v>
      </c>
      <c r="U1264" s="2">
        <v>19775</v>
      </c>
      <c r="V1264" s="2">
        <v>9149.88</v>
      </c>
    </row>
    <row r="1265" spans="1:22" ht="30" hidden="1">
      <c r="A1265" s="3">
        <v>210105</v>
      </c>
      <c r="B1265" s="3"/>
      <c r="C1265" s="5" t="s">
        <v>29</v>
      </c>
      <c r="D1265" s="6">
        <v>7600</v>
      </c>
      <c r="E1265" s="6"/>
      <c r="F1265" s="6">
        <v>1854.22</v>
      </c>
      <c r="G1265" s="6">
        <f t="shared" si="57"/>
        <v>24.39763157894737</v>
      </c>
      <c r="H1265" s="6" t="e">
        <f t="shared" si="58"/>
        <v>#DIV/0!</v>
      </c>
      <c r="I1265" s="6">
        <v>0</v>
      </c>
      <c r="J1265" s="6">
        <v>0</v>
      </c>
      <c r="K1265" s="6">
        <v>0</v>
      </c>
      <c r="L1265" s="6" t="e">
        <f t="shared" si="56"/>
        <v>#DIV/0!</v>
      </c>
      <c r="Q1265" s="2">
        <v>0</v>
      </c>
      <c r="R1265" s="2">
        <v>0</v>
      </c>
      <c r="S1265" s="2">
        <v>0</v>
      </c>
      <c r="T1265" s="2">
        <v>7600</v>
      </c>
      <c r="U1265" s="2">
        <v>7600</v>
      </c>
      <c r="V1265" s="2">
        <v>1854.22</v>
      </c>
    </row>
    <row r="1266" spans="1:22" ht="15" hidden="1">
      <c r="A1266" s="3">
        <v>210105</v>
      </c>
      <c r="B1266" s="3"/>
      <c r="C1266" s="5" t="s">
        <v>31</v>
      </c>
      <c r="D1266" s="6">
        <v>2112</v>
      </c>
      <c r="E1266" s="6"/>
      <c r="F1266" s="6">
        <v>1142.79</v>
      </c>
      <c r="G1266" s="6">
        <f t="shared" si="57"/>
        <v>54.10937499999999</v>
      </c>
      <c r="H1266" s="6" t="e">
        <f t="shared" si="58"/>
        <v>#DIV/0!</v>
      </c>
      <c r="I1266" s="6">
        <v>0</v>
      </c>
      <c r="J1266" s="6">
        <v>0</v>
      </c>
      <c r="K1266" s="6">
        <v>0</v>
      </c>
      <c r="L1266" s="6" t="e">
        <f t="shared" si="56"/>
        <v>#DIV/0!</v>
      </c>
      <c r="Q1266" s="2">
        <v>0</v>
      </c>
      <c r="R1266" s="2">
        <v>0</v>
      </c>
      <c r="S1266" s="2">
        <v>0</v>
      </c>
      <c r="T1266" s="2">
        <v>2112</v>
      </c>
      <c r="U1266" s="2">
        <v>2112</v>
      </c>
      <c r="V1266" s="2">
        <v>1142.79</v>
      </c>
    </row>
    <row r="1267" spans="1:22" ht="30" hidden="1">
      <c r="A1267" s="3">
        <v>210105</v>
      </c>
      <c r="B1267" s="3"/>
      <c r="C1267" s="5" t="s">
        <v>33</v>
      </c>
      <c r="D1267" s="6">
        <v>1095</v>
      </c>
      <c r="E1267" s="6"/>
      <c r="F1267" s="6">
        <v>146.47</v>
      </c>
      <c r="G1267" s="6">
        <f t="shared" si="57"/>
        <v>13.376255707762558</v>
      </c>
      <c r="H1267" s="6" t="e">
        <f t="shared" si="58"/>
        <v>#DIV/0!</v>
      </c>
      <c r="I1267" s="6">
        <v>0</v>
      </c>
      <c r="J1267" s="6">
        <v>0</v>
      </c>
      <c r="K1267" s="6">
        <v>0</v>
      </c>
      <c r="L1267" s="6" t="e">
        <f t="shared" si="56"/>
        <v>#DIV/0!</v>
      </c>
      <c r="Q1267" s="2">
        <v>0</v>
      </c>
      <c r="R1267" s="2">
        <v>0</v>
      </c>
      <c r="S1267" s="2">
        <v>0</v>
      </c>
      <c r="T1267" s="2">
        <v>1095</v>
      </c>
      <c r="U1267" s="2">
        <v>1095</v>
      </c>
      <c r="V1267" s="2">
        <v>146.47</v>
      </c>
    </row>
    <row r="1268" spans="1:22" ht="15" hidden="1">
      <c r="A1268" s="3">
        <v>210105</v>
      </c>
      <c r="B1268" s="3"/>
      <c r="C1268" s="5" t="s">
        <v>35</v>
      </c>
      <c r="D1268" s="6">
        <v>3901</v>
      </c>
      <c r="E1268" s="6"/>
      <c r="F1268" s="6">
        <v>441.96</v>
      </c>
      <c r="G1268" s="6">
        <f t="shared" si="57"/>
        <v>11.329402717251986</v>
      </c>
      <c r="H1268" s="6" t="e">
        <f t="shared" si="58"/>
        <v>#DIV/0!</v>
      </c>
      <c r="I1268" s="6">
        <v>0</v>
      </c>
      <c r="J1268" s="6">
        <v>0</v>
      </c>
      <c r="K1268" s="6">
        <v>0</v>
      </c>
      <c r="L1268" s="6" t="e">
        <f t="shared" si="56"/>
        <v>#DIV/0!</v>
      </c>
      <c r="Q1268" s="2">
        <v>0</v>
      </c>
      <c r="R1268" s="2">
        <v>0</v>
      </c>
      <c r="S1268" s="2">
        <v>0</v>
      </c>
      <c r="T1268" s="2">
        <v>3901</v>
      </c>
      <c r="U1268" s="2">
        <v>3901</v>
      </c>
      <c r="V1268" s="2">
        <v>441.96</v>
      </c>
    </row>
    <row r="1269" spans="1:22" ht="15" hidden="1">
      <c r="A1269" s="3">
        <v>210105</v>
      </c>
      <c r="B1269" s="3"/>
      <c r="C1269" s="5" t="s">
        <v>37</v>
      </c>
      <c r="D1269" s="6">
        <v>492</v>
      </c>
      <c r="E1269" s="6"/>
      <c r="F1269" s="6">
        <v>123</v>
      </c>
      <c r="G1269" s="6">
        <f t="shared" si="57"/>
        <v>25</v>
      </c>
      <c r="H1269" s="6" t="e">
        <f t="shared" si="58"/>
        <v>#DIV/0!</v>
      </c>
      <c r="I1269" s="6">
        <v>0</v>
      </c>
      <c r="J1269" s="6">
        <v>0</v>
      </c>
      <c r="K1269" s="6">
        <v>0</v>
      </c>
      <c r="L1269" s="6" t="e">
        <f t="shared" si="56"/>
        <v>#DIV/0!</v>
      </c>
      <c r="Q1269" s="2">
        <v>0</v>
      </c>
      <c r="R1269" s="2">
        <v>0</v>
      </c>
      <c r="S1269" s="2">
        <v>0</v>
      </c>
      <c r="T1269" s="2">
        <v>492</v>
      </c>
      <c r="U1269" s="2">
        <v>492</v>
      </c>
      <c r="V1269" s="2">
        <v>123</v>
      </c>
    </row>
    <row r="1270" spans="1:22" ht="15" hidden="1">
      <c r="A1270" s="3">
        <v>210105</v>
      </c>
      <c r="B1270" s="3"/>
      <c r="C1270" s="5" t="s">
        <v>43</v>
      </c>
      <c r="D1270" s="6">
        <v>1350000</v>
      </c>
      <c r="E1270" s="6"/>
      <c r="F1270" s="6">
        <v>0</v>
      </c>
      <c r="G1270" s="6">
        <f t="shared" si="57"/>
        <v>0</v>
      </c>
      <c r="H1270" s="6" t="e">
        <f t="shared" si="58"/>
        <v>#DIV/0!</v>
      </c>
      <c r="I1270" s="6">
        <v>11000</v>
      </c>
      <c r="J1270" s="6">
        <v>11000</v>
      </c>
      <c r="K1270" s="6">
        <v>0</v>
      </c>
      <c r="L1270" s="6">
        <f t="shared" si="56"/>
        <v>0</v>
      </c>
      <c r="Q1270" s="2">
        <v>0</v>
      </c>
      <c r="R1270" s="2">
        <v>0</v>
      </c>
      <c r="S1270" s="2">
        <v>0</v>
      </c>
      <c r="T1270" s="2">
        <v>1361000</v>
      </c>
      <c r="U1270" s="2">
        <v>1361000</v>
      </c>
      <c r="V1270" s="2">
        <v>0</v>
      </c>
    </row>
    <row r="1271" spans="1:22" ht="15" hidden="1">
      <c r="A1271" s="3">
        <v>210105</v>
      </c>
      <c r="B1271" s="3"/>
      <c r="C1271" s="5" t="s">
        <v>45</v>
      </c>
      <c r="D1271" s="6">
        <v>1350000</v>
      </c>
      <c r="E1271" s="6"/>
      <c r="F1271" s="6">
        <v>0</v>
      </c>
      <c r="G1271" s="6">
        <f t="shared" si="57"/>
        <v>0</v>
      </c>
      <c r="H1271" s="6" t="e">
        <f t="shared" si="58"/>
        <v>#DIV/0!</v>
      </c>
      <c r="I1271" s="6">
        <v>11000</v>
      </c>
      <c r="J1271" s="6">
        <v>11000</v>
      </c>
      <c r="K1271" s="6">
        <v>0</v>
      </c>
      <c r="L1271" s="6">
        <f t="shared" si="56"/>
        <v>0</v>
      </c>
      <c r="Q1271" s="2">
        <v>0</v>
      </c>
      <c r="R1271" s="2">
        <v>0</v>
      </c>
      <c r="S1271" s="2">
        <v>0</v>
      </c>
      <c r="T1271" s="2">
        <v>1361000</v>
      </c>
      <c r="U1271" s="2">
        <v>1361000</v>
      </c>
      <c r="V1271" s="2">
        <v>0</v>
      </c>
    </row>
    <row r="1272" spans="1:22" ht="30" hidden="1">
      <c r="A1272" s="3">
        <v>210105</v>
      </c>
      <c r="B1272" s="3"/>
      <c r="C1272" s="5" t="s">
        <v>47</v>
      </c>
      <c r="D1272" s="6">
        <v>0</v>
      </c>
      <c r="E1272" s="6"/>
      <c r="F1272" s="6">
        <v>0</v>
      </c>
      <c r="G1272" s="6" t="e">
        <f t="shared" si="57"/>
        <v>#DIV/0!</v>
      </c>
      <c r="H1272" s="6" t="e">
        <f t="shared" si="58"/>
        <v>#DIV/0!</v>
      </c>
      <c r="I1272" s="6">
        <v>11000</v>
      </c>
      <c r="J1272" s="6">
        <v>11000</v>
      </c>
      <c r="K1272" s="6">
        <v>0</v>
      </c>
      <c r="L1272" s="6">
        <f t="shared" si="56"/>
        <v>0</v>
      </c>
      <c r="Q1272" s="2">
        <v>0</v>
      </c>
      <c r="R1272" s="2">
        <v>0</v>
      </c>
      <c r="S1272" s="2">
        <v>0</v>
      </c>
      <c r="T1272" s="2">
        <v>11000</v>
      </c>
      <c r="U1272" s="2">
        <v>11000</v>
      </c>
      <c r="V1272" s="2">
        <v>0</v>
      </c>
    </row>
    <row r="1273" spans="1:22" ht="15" hidden="1">
      <c r="A1273" s="3">
        <v>210105</v>
      </c>
      <c r="B1273" s="3"/>
      <c r="C1273" s="5" t="s">
        <v>67</v>
      </c>
      <c r="D1273" s="6">
        <v>1350000</v>
      </c>
      <c r="E1273" s="6"/>
      <c r="F1273" s="6">
        <v>0</v>
      </c>
      <c r="G1273" s="6">
        <f t="shared" si="57"/>
        <v>0</v>
      </c>
      <c r="H1273" s="6" t="e">
        <f t="shared" si="58"/>
        <v>#DIV/0!</v>
      </c>
      <c r="I1273" s="6">
        <v>0</v>
      </c>
      <c r="J1273" s="6">
        <v>0</v>
      </c>
      <c r="K1273" s="6">
        <v>0</v>
      </c>
      <c r="L1273" s="6" t="e">
        <f t="shared" si="56"/>
        <v>#DIV/0!</v>
      </c>
      <c r="Q1273" s="2">
        <v>0</v>
      </c>
      <c r="R1273" s="2">
        <v>0</v>
      </c>
      <c r="S1273" s="2">
        <v>0</v>
      </c>
      <c r="T1273" s="2">
        <v>1350000</v>
      </c>
      <c r="U1273" s="2">
        <v>1350000</v>
      </c>
      <c r="V1273" s="2">
        <v>0</v>
      </c>
    </row>
    <row r="1274" spans="1:22" ht="15" hidden="1">
      <c r="A1274" s="3">
        <v>210105</v>
      </c>
      <c r="B1274" s="3"/>
      <c r="C1274" s="5" t="s">
        <v>175</v>
      </c>
      <c r="D1274" s="6">
        <v>200000</v>
      </c>
      <c r="E1274" s="6"/>
      <c r="F1274" s="6">
        <v>0</v>
      </c>
      <c r="G1274" s="6">
        <f t="shared" si="57"/>
        <v>0</v>
      </c>
      <c r="H1274" s="6" t="e">
        <f t="shared" si="58"/>
        <v>#DIV/0!</v>
      </c>
      <c r="I1274" s="6">
        <v>0</v>
      </c>
      <c r="J1274" s="6">
        <v>0</v>
      </c>
      <c r="K1274" s="6">
        <v>0</v>
      </c>
      <c r="L1274" s="6" t="e">
        <f t="shared" si="56"/>
        <v>#DIV/0!</v>
      </c>
      <c r="Q1274" s="2">
        <v>0</v>
      </c>
      <c r="R1274" s="2">
        <v>0</v>
      </c>
      <c r="S1274" s="2">
        <v>0</v>
      </c>
      <c r="T1274" s="2">
        <v>200000</v>
      </c>
      <c r="U1274" s="2">
        <v>200000</v>
      </c>
      <c r="V1274" s="2">
        <v>0</v>
      </c>
    </row>
    <row r="1275" spans="1:22" ht="15" hidden="1">
      <c r="A1275" s="3">
        <v>210105</v>
      </c>
      <c r="B1275" s="3"/>
      <c r="C1275" s="5" t="s">
        <v>69</v>
      </c>
      <c r="D1275" s="6">
        <v>1150000</v>
      </c>
      <c r="E1275" s="6"/>
      <c r="F1275" s="6">
        <v>0</v>
      </c>
      <c r="G1275" s="6">
        <f t="shared" si="57"/>
        <v>0</v>
      </c>
      <c r="H1275" s="6" t="e">
        <f t="shared" si="58"/>
        <v>#DIV/0!</v>
      </c>
      <c r="I1275" s="6">
        <v>0</v>
      </c>
      <c r="J1275" s="6">
        <v>0</v>
      </c>
      <c r="K1275" s="6">
        <v>0</v>
      </c>
      <c r="L1275" s="6" t="e">
        <f t="shared" si="56"/>
        <v>#DIV/0!</v>
      </c>
      <c r="Q1275" s="2">
        <v>0</v>
      </c>
      <c r="R1275" s="2">
        <v>0</v>
      </c>
      <c r="S1275" s="2">
        <v>0</v>
      </c>
      <c r="T1275" s="2">
        <v>1150000</v>
      </c>
      <c r="U1275" s="2">
        <v>1150000</v>
      </c>
      <c r="V1275" s="2">
        <v>0</v>
      </c>
    </row>
    <row r="1276" spans="1:22" ht="15">
      <c r="A1276" s="3">
        <v>210110</v>
      </c>
      <c r="B1276" s="3"/>
      <c r="C1276" s="5" t="s">
        <v>177</v>
      </c>
      <c r="D1276" s="6">
        <v>1833700</v>
      </c>
      <c r="E1276" s="6">
        <v>575405</v>
      </c>
      <c r="F1276" s="6">
        <v>453339.48</v>
      </c>
      <c r="G1276" s="6">
        <f t="shared" si="57"/>
        <v>24.72266346730654</v>
      </c>
      <c r="H1276" s="6">
        <f t="shared" si="58"/>
        <v>78.78615583806189</v>
      </c>
      <c r="I1276" s="6">
        <v>11700</v>
      </c>
      <c r="J1276" s="6">
        <v>16624.32</v>
      </c>
      <c r="K1276" s="6">
        <v>1161.76</v>
      </c>
      <c r="L1276" s="6">
        <f t="shared" si="56"/>
        <v>6.988315913071934</v>
      </c>
      <c r="Q1276" s="2">
        <v>0</v>
      </c>
      <c r="R1276" s="2">
        <v>1161.76</v>
      </c>
      <c r="S1276" s="2">
        <v>0</v>
      </c>
      <c r="T1276" s="2">
        <v>1845400</v>
      </c>
      <c r="U1276" s="2">
        <v>1850324.32</v>
      </c>
      <c r="V1276" s="2">
        <v>454501.24</v>
      </c>
    </row>
    <row r="1277" spans="1:22" ht="15" hidden="1">
      <c r="A1277" s="3">
        <v>210110</v>
      </c>
      <c r="B1277" s="3"/>
      <c r="C1277" s="5" t="s">
        <v>3</v>
      </c>
      <c r="D1277" s="6">
        <v>1833700</v>
      </c>
      <c r="E1277" s="6"/>
      <c r="F1277" s="6">
        <v>453339.48</v>
      </c>
      <c r="G1277" s="6">
        <f t="shared" si="57"/>
        <v>24.72266346730654</v>
      </c>
      <c r="H1277" s="6" t="e">
        <f t="shared" si="58"/>
        <v>#DIV/0!</v>
      </c>
      <c r="I1277" s="6">
        <v>11700</v>
      </c>
      <c r="J1277" s="6">
        <v>16624.32</v>
      </c>
      <c r="K1277" s="6">
        <v>1161.76</v>
      </c>
      <c r="L1277" s="6">
        <f t="shared" si="56"/>
        <v>6.988315913071934</v>
      </c>
      <c r="Q1277" s="2">
        <v>0</v>
      </c>
      <c r="R1277" s="2">
        <v>1161.76</v>
      </c>
      <c r="S1277" s="2">
        <v>0</v>
      </c>
      <c r="T1277" s="2">
        <v>1845400</v>
      </c>
      <c r="U1277" s="2">
        <v>1850324.32</v>
      </c>
      <c r="V1277" s="2">
        <v>454501.24</v>
      </c>
    </row>
    <row r="1278" spans="1:22" ht="15" hidden="1">
      <c r="A1278" s="3">
        <v>210110</v>
      </c>
      <c r="B1278" s="3"/>
      <c r="C1278" s="5" t="s">
        <v>5</v>
      </c>
      <c r="D1278" s="6">
        <v>1833700</v>
      </c>
      <c r="E1278" s="6"/>
      <c r="F1278" s="6">
        <v>453339.48</v>
      </c>
      <c r="G1278" s="6">
        <f t="shared" si="57"/>
        <v>24.72266346730654</v>
      </c>
      <c r="H1278" s="6" t="e">
        <f t="shared" si="58"/>
        <v>#DIV/0!</v>
      </c>
      <c r="I1278" s="6">
        <v>11700</v>
      </c>
      <c r="J1278" s="6">
        <v>16624.32</v>
      </c>
      <c r="K1278" s="6">
        <v>1161.76</v>
      </c>
      <c r="L1278" s="6">
        <f t="shared" si="56"/>
        <v>6.988315913071934</v>
      </c>
      <c r="Q1278" s="2">
        <v>0</v>
      </c>
      <c r="R1278" s="2">
        <v>1161.76</v>
      </c>
      <c r="S1278" s="2">
        <v>0</v>
      </c>
      <c r="T1278" s="2">
        <v>1845400</v>
      </c>
      <c r="U1278" s="2">
        <v>1850324.32</v>
      </c>
      <c r="V1278" s="2">
        <v>454501.24</v>
      </c>
    </row>
    <row r="1279" spans="1:22" ht="30" hidden="1">
      <c r="A1279" s="3">
        <v>210110</v>
      </c>
      <c r="B1279" s="3"/>
      <c r="C1279" s="5" t="s">
        <v>7</v>
      </c>
      <c r="D1279" s="6">
        <v>1251700</v>
      </c>
      <c r="E1279" s="6"/>
      <c r="F1279" s="6">
        <v>329150.64</v>
      </c>
      <c r="G1279" s="6">
        <f t="shared" si="57"/>
        <v>26.296288247982748</v>
      </c>
      <c r="H1279" s="6" t="e">
        <f t="shared" si="58"/>
        <v>#DIV/0!</v>
      </c>
      <c r="I1279" s="6">
        <v>2500</v>
      </c>
      <c r="J1279" s="6">
        <v>2500</v>
      </c>
      <c r="K1279" s="6">
        <v>0</v>
      </c>
      <c r="L1279" s="6">
        <f t="shared" si="56"/>
        <v>0</v>
      </c>
      <c r="Q1279" s="2">
        <v>0</v>
      </c>
      <c r="R1279" s="2">
        <v>0</v>
      </c>
      <c r="S1279" s="2">
        <v>0</v>
      </c>
      <c r="T1279" s="2">
        <v>1254200</v>
      </c>
      <c r="U1279" s="2">
        <v>1254200</v>
      </c>
      <c r="V1279" s="2">
        <v>329150.64</v>
      </c>
    </row>
    <row r="1280" spans="1:22" ht="15" hidden="1">
      <c r="A1280" s="3">
        <v>210110</v>
      </c>
      <c r="B1280" s="3"/>
      <c r="C1280" s="5" t="s">
        <v>9</v>
      </c>
      <c r="D1280" s="6">
        <v>1251700</v>
      </c>
      <c r="E1280" s="6"/>
      <c r="F1280" s="6">
        <v>329150.64</v>
      </c>
      <c r="G1280" s="6">
        <f t="shared" si="57"/>
        <v>26.296288247982748</v>
      </c>
      <c r="H1280" s="6" t="e">
        <f t="shared" si="58"/>
        <v>#DIV/0!</v>
      </c>
      <c r="I1280" s="6">
        <v>2500</v>
      </c>
      <c r="J1280" s="6">
        <v>2500</v>
      </c>
      <c r="K1280" s="6">
        <v>0</v>
      </c>
      <c r="L1280" s="6">
        <f t="shared" si="56"/>
        <v>0</v>
      </c>
      <c r="Q1280" s="2">
        <v>0</v>
      </c>
      <c r="R1280" s="2">
        <v>0</v>
      </c>
      <c r="S1280" s="2">
        <v>0</v>
      </c>
      <c r="T1280" s="2">
        <v>1254200</v>
      </c>
      <c r="U1280" s="2">
        <v>1254200</v>
      </c>
      <c r="V1280" s="2">
        <v>329150.64</v>
      </c>
    </row>
    <row r="1281" spans="1:22" ht="15" hidden="1">
      <c r="A1281" s="3">
        <v>210110</v>
      </c>
      <c r="B1281" s="3"/>
      <c r="C1281" s="5" t="s">
        <v>11</v>
      </c>
      <c r="D1281" s="6">
        <v>446661</v>
      </c>
      <c r="E1281" s="6"/>
      <c r="F1281" s="6">
        <v>114063.36</v>
      </c>
      <c r="G1281" s="6">
        <f t="shared" si="57"/>
        <v>25.536897109888706</v>
      </c>
      <c r="H1281" s="6" t="e">
        <f t="shared" si="58"/>
        <v>#DIV/0!</v>
      </c>
      <c r="I1281" s="6">
        <v>905</v>
      </c>
      <c r="J1281" s="6">
        <v>905</v>
      </c>
      <c r="K1281" s="6">
        <v>0</v>
      </c>
      <c r="L1281" s="6">
        <f t="shared" si="56"/>
        <v>0</v>
      </c>
      <c r="Q1281" s="2">
        <v>0</v>
      </c>
      <c r="R1281" s="2">
        <v>0</v>
      </c>
      <c r="S1281" s="2">
        <v>0</v>
      </c>
      <c r="T1281" s="2">
        <v>447566</v>
      </c>
      <c r="U1281" s="2">
        <v>447566</v>
      </c>
      <c r="V1281" s="2">
        <v>114063.36</v>
      </c>
    </row>
    <row r="1282" spans="1:22" ht="45" hidden="1">
      <c r="A1282" s="3">
        <v>210110</v>
      </c>
      <c r="B1282" s="3"/>
      <c r="C1282" s="5" t="s">
        <v>13</v>
      </c>
      <c r="D1282" s="6">
        <v>97539</v>
      </c>
      <c r="E1282" s="6"/>
      <c r="F1282" s="6">
        <v>5922.19</v>
      </c>
      <c r="G1282" s="6">
        <f t="shared" si="57"/>
        <v>6.07161238068875</v>
      </c>
      <c r="H1282" s="6" t="e">
        <f t="shared" si="58"/>
        <v>#DIV/0!</v>
      </c>
      <c r="I1282" s="6">
        <v>5676</v>
      </c>
      <c r="J1282" s="6">
        <v>10280.32</v>
      </c>
      <c r="K1282" s="6">
        <v>850.12</v>
      </c>
      <c r="L1282" s="6">
        <f aca="true" t="shared" si="59" ref="L1282:L1345">K1282/J1282*100</f>
        <v>8.269392392454709</v>
      </c>
      <c r="Q1282" s="2">
        <v>0</v>
      </c>
      <c r="R1282" s="2">
        <v>850.12</v>
      </c>
      <c r="S1282" s="2">
        <v>0</v>
      </c>
      <c r="T1282" s="2">
        <v>103215</v>
      </c>
      <c r="U1282" s="2">
        <v>107819.32</v>
      </c>
      <c r="V1282" s="2">
        <v>6772.31</v>
      </c>
    </row>
    <row r="1283" spans="1:22" ht="30" hidden="1">
      <c r="A1283" s="3">
        <v>210110</v>
      </c>
      <c r="B1283" s="3"/>
      <c r="C1283" s="5" t="s">
        <v>15</v>
      </c>
      <c r="D1283" s="6">
        <v>16458</v>
      </c>
      <c r="E1283" s="6"/>
      <c r="F1283" s="6">
        <v>0</v>
      </c>
      <c r="G1283" s="6">
        <f t="shared" si="57"/>
        <v>0</v>
      </c>
      <c r="H1283" s="6" t="e">
        <f t="shared" si="58"/>
        <v>#DIV/0!</v>
      </c>
      <c r="I1283" s="6">
        <v>3458</v>
      </c>
      <c r="J1283" s="6">
        <v>5712</v>
      </c>
      <c r="K1283" s="6">
        <v>0</v>
      </c>
      <c r="L1283" s="6">
        <f t="shared" si="59"/>
        <v>0</v>
      </c>
      <c r="Q1283" s="2">
        <v>0</v>
      </c>
      <c r="R1283" s="2">
        <v>0</v>
      </c>
      <c r="S1283" s="2">
        <v>0</v>
      </c>
      <c r="T1283" s="2">
        <v>19916</v>
      </c>
      <c r="U1283" s="2">
        <v>22170</v>
      </c>
      <c r="V1283" s="2">
        <v>0</v>
      </c>
    </row>
    <row r="1284" spans="1:22" ht="30" hidden="1">
      <c r="A1284" s="3">
        <v>210110</v>
      </c>
      <c r="B1284" s="3"/>
      <c r="C1284" s="5" t="s">
        <v>51</v>
      </c>
      <c r="D1284" s="6">
        <v>600</v>
      </c>
      <c r="E1284" s="6"/>
      <c r="F1284" s="6">
        <v>0</v>
      </c>
      <c r="G1284" s="6">
        <f t="shared" si="57"/>
        <v>0</v>
      </c>
      <c r="H1284" s="6" t="e">
        <f t="shared" si="58"/>
        <v>#DIV/0!</v>
      </c>
      <c r="I1284" s="6">
        <v>0</v>
      </c>
      <c r="J1284" s="6">
        <v>0</v>
      </c>
      <c r="K1284" s="6">
        <v>0</v>
      </c>
      <c r="L1284" s="6" t="e">
        <f t="shared" si="59"/>
        <v>#DIV/0!</v>
      </c>
      <c r="Q1284" s="2">
        <v>0</v>
      </c>
      <c r="R1284" s="2">
        <v>0</v>
      </c>
      <c r="S1284" s="2">
        <v>0</v>
      </c>
      <c r="T1284" s="2">
        <v>600</v>
      </c>
      <c r="U1284" s="2">
        <v>600</v>
      </c>
      <c r="V1284" s="2">
        <v>0</v>
      </c>
    </row>
    <row r="1285" spans="1:22" ht="15" hidden="1">
      <c r="A1285" s="3">
        <v>210110</v>
      </c>
      <c r="B1285" s="3"/>
      <c r="C1285" s="5" t="s">
        <v>55</v>
      </c>
      <c r="D1285" s="6">
        <v>2900</v>
      </c>
      <c r="E1285" s="6"/>
      <c r="F1285" s="6">
        <v>0</v>
      </c>
      <c r="G1285" s="6">
        <f t="shared" si="57"/>
        <v>0</v>
      </c>
      <c r="H1285" s="6" t="e">
        <f t="shared" si="58"/>
        <v>#DIV/0!</v>
      </c>
      <c r="I1285" s="6">
        <v>1865</v>
      </c>
      <c r="J1285" s="6">
        <v>1865</v>
      </c>
      <c r="K1285" s="6">
        <v>0</v>
      </c>
      <c r="L1285" s="6">
        <f t="shared" si="59"/>
        <v>0</v>
      </c>
      <c r="Q1285" s="2">
        <v>0</v>
      </c>
      <c r="R1285" s="2">
        <v>0</v>
      </c>
      <c r="S1285" s="2">
        <v>0</v>
      </c>
      <c r="T1285" s="2">
        <v>4765</v>
      </c>
      <c r="U1285" s="2">
        <v>4765</v>
      </c>
      <c r="V1285" s="2">
        <v>0</v>
      </c>
    </row>
    <row r="1286" spans="1:22" ht="30" hidden="1">
      <c r="A1286" s="3">
        <v>210110</v>
      </c>
      <c r="B1286" s="3"/>
      <c r="C1286" s="5" t="s">
        <v>17</v>
      </c>
      <c r="D1286" s="6">
        <v>44076</v>
      </c>
      <c r="E1286" s="6"/>
      <c r="F1286" s="6">
        <v>5092.6</v>
      </c>
      <c r="G1286" s="6">
        <f t="shared" si="57"/>
        <v>11.554133768944551</v>
      </c>
      <c r="H1286" s="6" t="e">
        <f t="shared" si="58"/>
        <v>#DIV/0!</v>
      </c>
      <c r="I1286" s="6">
        <v>0</v>
      </c>
      <c r="J1286" s="6">
        <v>0</v>
      </c>
      <c r="K1286" s="6">
        <v>0</v>
      </c>
      <c r="L1286" s="6" t="e">
        <f t="shared" si="59"/>
        <v>#DIV/0!</v>
      </c>
      <c r="Q1286" s="2">
        <v>0</v>
      </c>
      <c r="R1286" s="2">
        <v>0</v>
      </c>
      <c r="S1286" s="2">
        <v>0</v>
      </c>
      <c r="T1286" s="2">
        <v>44076</v>
      </c>
      <c r="U1286" s="2">
        <v>44076</v>
      </c>
      <c r="V1286" s="2">
        <v>5092.6</v>
      </c>
    </row>
    <row r="1287" spans="1:22" ht="15" hidden="1">
      <c r="A1287" s="3">
        <v>210110</v>
      </c>
      <c r="B1287" s="3"/>
      <c r="C1287" s="5" t="s">
        <v>19</v>
      </c>
      <c r="D1287" s="6">
        <v>66</v>
      </c>
      <c r="E1287" s="6"/>
      <c r="F1287" s="6">
        <v>14.61</v>
      </c>
      <c r="G1287" s="6">
        <f aca="true" t="shared" si="60" ref="G1287:G1303">F1287/D1287*100</f>
        <v>22.136363636363633</v>
      </c>
      <c r="H1287" s="6" t="e">
        <f aca="true" t="shared" si="61" ref="H1287:H1303">F1287/E1287*100</f>
        <v>#DIV/0!</v>
      </c>
      <c r="I1287" s="6">
        <v>0</v>
      </c>
      <c r="J1287" s="6">
        <v>0</v>
      </c>
      <c r="K1287" s="6">
        <v>0</v>
      </c>
      <c r="L1287" s="6" t="e">
        <f t="shared" si="59"/>
        <v>#DIV/0!</v>
      </c>
      <c r="Q1287" s="2">
        <v>0</v>
      </c>
      <c r="R1287" s="2">
        <v>0</v>
      </c>
      <c r="S1287" s="2">
        <v>0</v>
      </c>
      <c r="T1287" s="2">
        <v>66</v>
      </c>
      <c r="U1287" s="2">
        <v>66</v>
      </c>
      <c r="V1287" s="2">
        <v>14.61</v>
      </c>
    </row>
    <row r="1288" spans="1:22" ht="45" hidden="1">
      <c r="A1288" s="3">
        <v>210110</v>
      </c>
      <c r="B1288" s="3"/>
      <c r="C1288" s="5" t="s">
        <v>21</v>
      </c>
      <c r="D1288" s="6">
        <v>2112</v>
      </c>
      <c r="E1288" s="6"/>
      <c r="F1288" s="6">
        <v>0</v>
      </c>
      <c r="G1288" s="6">
        <f t="shared" si="60"/>
        <v>0</v>
      </c>
      <c r="H1288" s="6" t="e">
        <f t="shared" si="61"/>
        <v>#DIV/0!</v>
      </c>
      <c r="I1288" s="6">
        <v>0</v>
      </c>
      <c r="J1288" s="6">
        <v>153</v>
      </c>
      <c r="K1288" s="6">
        <v>0</v>
      </c>
      <c r="L1288" s="6">
        <f t="shared" si="59"/>
        <v>0</v>
      </c>
      <c r="Q1288" s="2">
        <v>0</v>
      </c>
      <c r="R1288" s="2">
        <v>0</v>
      </c>
      <c r="S1288" s="2">
        <v>0</v>
      </c>
      <c r="T1288" s="2">
        <v>2112</v>
      </c>
      <c r="U1288" s="2">
        <v>2265</v>
      </c>
      <c r="V1288" s="2">
        <v>0</v>
      </c>
    </row>
    <row r="1289" spans="1:22" ht="15" hidden="1">
      <c r="A1289" s="3">
        <v>210110</v>
      </c>
      <c r="B1289" s="3"/>
      <c r="C1289" s="5" t="s">
        <v>23</v>
      </c>
      <c r="D1289" s="6">
        <v>2520</v>
      </c>
      <c r="E1289" s="6"/>
      <c r="F1289" s="6">
        <v>407.57</v>
      </c>
      <c r="G1289" s="6">
        <f t="shared" si="60"/>
        <v>16.173412698412697</v>
      </c>
      <c r="H1289" s="6" t="e">
        <f t="shared" si="61"/>
        <v>#DIV/0!</v>
      </c>
      <c r="I1289" s="6">
        <v>0</v>
      </c>
      <c r="J1289" s="6">
        <v>1924.32</v>
      </c>
      <c r="K1289" s="6">
        <v>793.3</v>
      </c>
      <c r="L1289" s="6">
        <f t="shared" si="59"/>
        <v>41.2249521909038</v>
      </c>
      <c r="Q1289" s="2">
        <v>0</v>
      </c>
      <c r="R1289" s="2">
        <v>793.3</v>
      </c>
      <c r="S1289" s="2">
        <v>0</v>
      </c>
      <c r="T1289" s="2">
        <v>2520</v>
      </c>
      <c r="U1289" s="2">
        <v>4444.32</v>
      </c>
      <c r="V1289" s="2">
        <v>1200.87</v>
      </c>
    </row>
    <row r="1290" spans="1:22" ht="15" hidden="1">
      <c r="A1290" s="3">
        <v>210110</v>
      </c>
      <c r="B1290" s="3"/>
      <c r="C1290" s="5" t="s">
        <v>25</v>
      </c>
      <c r="D1290" s="6">
        <v>28807</v>
      </c>
      <c r="E1290" s="6"/>
      <c r="F1290" s="6">
        <v>407.41</v>
      </c>
      <c r="G1290" s="6">
        <f t="shared" si="60"/>
        <v>1.414274308327837</v>
      </c>
      <c r="H1290" s="6" t="e">
        <f t="shared" si="61"/>
        <v>#DIV/0!</v>
      </c>
      <c r="I1290" s="6">
        <v>353</v>
      </c>
      <c r="J1290" s="6">
        <v>626</v>
      </c>
      <c r="K1290" s="6">
        <v>56.82</v>
      </c>
      <c r="L1290" s="6">
        <f t="shared" si="59"/>
        <v>9.07667731629393</v>
      </c>
      <c r="Q1290" s="2">
        <v>0</v>
      </c>
      <c r="R1290" s="2">
        <v>56.82</v>
      </c>
      <c r="S1290" s="2">
        <v>0</v>
      </c>
      <c r="T1290" s="2">
        <v>29160</v>
      </c>
      <c r="U1290" s="2">
        <v>29433</v>
      </c>
      <c r="V1290" s="2">
        <v>464.23</v>
      </c>
    </row>
    <row r="1291" spans="1:22" ht="15" hidden="1">
      <c r="A1291" s="3">
        <v>210110</v>
      </c>
      <c r="B1291" s="3"/>
      <c r="C1291" s="5" t="s">
        <v>27</v>
      </c>
      <c r="D1291" s="6">
        <v>0</v>
      </c>
      <c r="E1291" s="6"/>
      <c r="F1291" s="6">
        <v>0</v>
      </c>
      <c r="G1291" s="6" t="e">
        <f t="shared" si="60"/>
        <v>#DIV/0!</v>
      </c>
      <c r="H1291" s="6" t="e">
        <f t="shared" si="61"/>
        <v>#DIV/0!</v>
      </c>
      <c r="I1291" s="6">
        <v>0</v>
      </c>
      <c r="J1291" s="6">
        <v>320</v>
      </c>
      <c r="K1291" s="6">
        <v>311.64</v>
      </c>
      <c r="L1291" s="6">
        <f t="shared" si="59"/>
        <v>97.38749999999999</v>
      </c>
      <c r="Q1291" s="2">
        <v>0</v>
      </c>
      <c r="R1291" s="2">
        <v>311.64</v>
      </c>
      <c r="S1291" s="2">
        <v>0</v>
      </c>
      <c r="T1291" s="2">
        <v>0</v>
      </c>
      <c r="U1291" s="2">
        <v>320</v>
      </c>
      <c r="V1291" s="2">
        <v>311.64</v>
      </c>
    </row>
    <row r="1292" spans="1:22" ht="30" hidden="1">
      <c r="A1292" s="3">
        <v>210110</v>
      </c>
      <c r="B1292" s="3"/>
      <c r="C1292" s="5" t="s">
        <v>29</v>
      </c>
      <c r="D1292" s="6">
        <v>37800</v>
      </c>
      <c r="E1292" s="6"/>
      <c r="F1292" s="6">
        <v>4203.29</v>
      </c>
      <c r="G1292" s="6">
        <f t="shared" si="60"/>
        <v>11.119814814814815</v>
      </c>
      <c r="H1292" s="6" t="e">
        <f t="shared" si="61"/>
        <v>#DIV/0!</v>
      </c>
      <c r="I1292" s="6">
        <v>2619</v>
      </c>
      <c r="J1292" s="6">
        <v>2619</v>
      </c>
      <c r="K1292" s="6">
        <v>0</v>
      </c>
      <c r="L1292" s="6">
        <f t="shared" si="59"/>
        <v>0</v>
      </c>
      <c r="Q1292" s="2">
        <v>0</v>
      </c>
      <c r="R1292" s="2">
        <v>0</v>
      </c>
      <c r="S1292" s="2">
        <v>0</v>
      </c>
      <c r="T1292" s="2">
        <v>40419</v>
      </c>
      <c r="U1292" s="2">
        <v>40419</v>
      </c>
      <c r="V1292" s="2">
        <v>4203.29</v>
      </c>
    </row>
    <row r="1293" spans="1:22" ht="15" hidden="1">
      <c r="A1293" s="3">
        <v>210110</v>
      </c>
      <c r="B1293" s="3"/>
      <c r="C1293" s="5" t="s">
        <v>31</v>
      </c>
      <c r="D1293" s="6">
        <v>5564</v>
      </c>
      <c r="E1293" s="6"/>
      <c r="F1293" s="6">
        <v>1921.77</v>
      </c>
      <c r="G1293" s="6">
        <f t="shared" si="60"/>
        <v>34.53936017253774</v>
      </c>
      <c r="H1293" s="6" t="e">
        <f t="shared" si="61"/>
        <v>#DIV/0!</v>
      </c>
      <c r="I1293" s="6">
        <v>0</v>
      </c>
      <c r="J1293" s="6">
        <v>0</v>
      </c>
      <c r="K1293" s="6">
        <v>0</v>
      </c>
      <c r="L1293" s="6" t="e">
        <f t="shared" si="59"/>
        <v>#DIV/0!</v>
      </c>
      <c r="Q1293" s="2">
        <v>0</v>
      </c>
      <c r="R1293" s="2">
        <v>0</v>
      </c>
      <c r="S1293" s="2">
        <v>0</v>
      </c>
      <c r="T1293" s="2">
        <v>5564</v>
      </c>
      <c r="U1293" s="2">
        <v>5564</v>
      </c>
      <c r="V1293" s="2">
        <v>1921.77</v>
      </c>
    </row>
    <row r="1294" spans="1:22" ht="30" hidden="1">
      <c r="A1294" s="3">
        <v>210110</v>
      </c>
      <c r="B1294" s="3"/>
      <c r="C1294" s="5" t="s">
        <v>33</v>
      </c>
      <c r="D1294" s="6">
        <v>484</v>
      </c>
      <c r="E1294" s="6"/>
      <c r="F1294" s="6">
        <v>100.02</v>
      </c>
      <c r="G1294" s="6">
        <f t="shared" si="60"/>
        <v>20.665289256198346</v>
      </c>
      <c r="H1294" s="6" t="e">
        <f t="shared" si="61"/>
        <v>#DIV/0!</v>
      </c>
      <c r="I1294" s="6">
        <v>23</v>
      </c>
      <c r="J1294" s="6">
        <v>23</v>
      </c>
      <c r="K1294" s="6">
        <v>0</v>
      </c>
      <c r="L1294" s="6">
        <f t="shared" si="59"/>
        <v>0</v>
      </c>
      <c r="Q1294" s="2">
        <v>0</v>
      </c>
      <c r="R1294" s="2">
        <v>0</v>
      </c>
      <c r="S1294" s="2">
        <v>0</v>
      </c>
      <c r="T1294" s="2">
        <v>507</v>
      </c>
      <c r="U1294" s="2">
        <v>507</v>
      </c>
      <c r="V1294" s="2">
        <v>100.02</v>
      </c>
    </row>
    <row r="1295" spans="1:22" ht="15" hidden="1">
      <c r="A1295" s="3">
        <v>210110</v>
      </c>
      <c r="B1295" s="3"/>
      <c r="C1295" s="5" t="s">
        <v>35</v>
      </c>
      <c r="D1295" s="6">
        <v>17038</v>
      </c>
      <c r="E1295" s="6"/>
      <c r="F1295" s="6">
        <v>1802.6</v>
      </c>
      <c r="G1295" s="6">
        <f t="shared" si="60"/>
        <v>10.579880267637046</v>
      </c>
      <c r="H1295" s="6" t="e">
        <f t="shared" si="61"/>
        <v>#DIV/0!</v>
      </c>
      <c r="I1295" s="6">
        <v>0</v>
      </c>
      <c r="J1295" s="6">
        <v>0</v>
      </c>
      <c r="K1295" s="6">
        <v>0</v>
      </c>
      <c r="L1295" s="6" t="e">
        <f t="shared" si="59"/>
        <v>#DIV/0!</v>
      </c>
      <c r="Q1295" s="2">
        <v>0</v>
      </c>
      <c r="R1295" s="2">
        <v>0</v>
      </c>
      <c r="S1295" s="2">
        <v>0</v>
      </c>
      <c r="T1295" s="2">
        <v>17038</v>
      </c>
      <c r="U1295" s="2">
        <v>17038</v>
      </c>
      <c r="V1295" s="2">
        <v>1802.6</v>
      </c>
    </row>
    <row r="1296" spans="1:22" ht="15" hidden="1">
      <c r="A1296" s="3">
        <v>210110</v>
      </c>
      <c r="B1296" s="3"/>
      <c r="C1296" s="5" t="s">
        <v>37</v>
      </c>
      <c r="D1296" s="6">
        <v>1735</v>
      </c>
      <c r="E1296" s="6"/>
      <c r="F1296" s="6">
        <v>378.9</v>
      </c>
      <c r="G1296" s="6">
        <f t="shared" si="60"/>
        <v>21.838616714697405</v>
      </c>
      <c r="H1296" s="6" t="e">
        <f t="shared" si="61"/>
        <v>#DIV/0!</v>
      </c>
      <c r="I1296" s="6">
        <v>0</v>
      </c>
      <c r="J1296" s="6">
        <v>0</v>
      </c>
      <c r="K1296" s="6">
        <v>0</v>
      </c>
      <c r="L1296" s="6" t="e">
        <f t="shared" si="59"/>
        <v>#DIV/0!</v>
      </c>
      <c r="Q1296" s="2">
        <v>0</v>
      </c>
      <c r="R1296" s="2">
        <v>0</v>
      </c>
      <c r="S1296" s="2">
        <v>0</v>
      </c>
      <c r="T1296" s="2">
        <v>1735</v>
      </c>
      <c r="U1296" s="2">
        <v>1735</v>
      </c>
      <c r="V1296" s="2">
        <v>378.9</v>
      </c>
    </row>
    <row r="1297" spans="1:22" ht="15" hidden="1">
      <c r="A1297" s="3">
        <v>210110</v>
      </c>
      <c r="B1297" s="3"/>
      <c r="C1297" s="5" t="s">
        <v>59</v>
      </c>
      <c r="D1297" s="6">
        <v>12979</v>
      </c>
      <c r="E1297" s="6"/>
      <c r="F1297" s="6">
        <v>0</v>
      </c>
      <c r="G1297" s="6">
        <f t="shared" si="60"/>
        <v>0</v>
      </c>
      <c r="H1297" s="6" t="e">
        <f t="shared" si="61"/>
        <v>#DIV/0!</v>
      </c>
      <c r="I1297" s="6">
        <v>2596</v>
      </c>
      <c r="J1297" s="6">
        <v>2596</v>
      </c>
      <c r="K1297" s="6">
        <v>0</v>
      </c>
      <c r="L1297" s="6">
        <f t="shared" si="59"/>
        <v>0</v>
      </c>
      <c r="Q1297" s="2">
        <v>0</v>
      </c>
      <c r="R1297" s="2">
        <v>0</v>
      </c>
      <c r="S1297" s="2">
        <v>0</v>
      </c>
      <c r="T1297" s="2">
        <v>15575</v>
      </c>
      <c r="U1297" s="2">
        <v>15575</v>
      </c>
      <c r="V1297" s="2">
        <v>0</v>
      </c>
    </row>
    <row r="1298" spans="1:22" ht="15">
      <c r="A1298" s="3">
        <v>230000</v>
      </c>
      <c r="B1298" s="3"/>
      <c r="C1298" s="5" t="s">
        <v>178</v>
      </c>
      <c r="D1298" s="6">
        <v>7644750</v>
      </c>
      <c r="E1298" s="6">
        <f>E1301</f>
        <v>2039850</v>
      </c>
      <c r="F1298" s="6">
        <v>2039850</v>
      </c>
      <c r="G1298" s="6">
        <f t="shared" si="60"/>
        <v>26.68301775728441</v>
      </c>
      <c r="H1298" s="6">
        <f t="shared" si="61"/>
        <v>100</v>
      </c>
      <c r="I1298" s="6"/>
      <c r="J1298" s="6"/>
      <c r="K1298" s="6"/>
      <c r="L1298" s="6"/>
      <c r="Q1298" s="2">
        <v>0</v>
      </c>
      <c r="R1298" s="2">
        <v>0</v>
      </c>
      <c r="S1298" s="2">
        <v>0</v>
      </c>
      <c r="T1298" s="2">
        <v>7644750</v>
      </c>
      <c r="U1298" s="2">
        <v>7644750</v>
      </c>
      <c r="V1298" s="2">
        <v>2039850</v>
      </c>
    </row>
    <row r="1299" spans="1:22" ht="15" hidden="1">
      <c r="A1299" s="3">
        <v>230000</v>
      </c>
      <c r="B1299" s="3"/>
      <c r="C1299" s="5" t="s">
        <v>3</v>
      </c>
      <c r="D1299" s="6">
        <v>7644750</v>
      </c>
      <c r="E1299" s="6"/>
      <c r="F1299" s="6">
        <v>2039850</v>
      </c>
      <c r="G1299" s="6">
        <f t="shared" si="60"/>
        <v>26.68301775728441</v>
      </c>
      <c r="H1299" s="6" t="e">
        <f t="shared" si="61"/>
        <v>#DIV/0!</v>
      </c>
      <c r="I1299" s="6"/>
      <c r="J1299" s="6"/>
      <c r="K1299" s="6"/>
      <c r="L1299" s="6"/>
      <c r="Q1299" s="2">
        <v>0</v>
      </c>
      <c r="R1299" s="2">
        <v>0</v>
      </c>
      <c r="S1299" s="2">
        <v>0</v>
      </c>
      <c r="T1299" s="2">
        <v>7644750</v>
      </c>
      <c r="U1299" s="2">
        <v>7644750</v>
      </c>
      <c r="V1299" s="2">
        <v>2039850</v>
      </c>
    </row>
    <row r="1300" spans="1:22" ht="30" hidden="1">
      <c r="A1300" s="3">
        <v>230000</v>
      </c>
      <c r="B1300" s="3"/>
      <c r="C1300" s="5" t="s">
        <v>180</v>
      </c>
      <c r="D1300" s="6">
        <v>7644750</v>
      </c>
      <c r="E1300" s="6"/>
      <c r="F1300" s="6">
        <v>2039850</v>
      </c>
      <c r="G1300" s="6">
        <f t="shared" si="60"/>
        <v>26.68301775728441</v>
      </c>
      <c r="H1300" s="6" t="e">
        <f t="shared" si="61"/>
        <v>#DIV/0!</v>
      </c>
      <c r="I1300" s="6"/>
      <c r="J1300" s="6"/>
      <c r="K1300" s="6"/>
      <c r="L1300" s="6"/>
      <c r="Q1300" s="2">
        <v>0</v>
      </c>
      <c r="R1300" s="2">
        <v>0</v>
      </c>
      <c r="S1300" s="2">
        <v>0</v>
      </c>
      <c r="T1300" s="2">
        <v>7644750</v>
      </c>
      <c r="U1300" s="2">
        <v>7644750</v>
      </c>
      <c r="V1300" s="2">
        <v>2039850</v>
      </c>
    </row>
    <row r="1301" spans="1:22" ht="15">
      <c r="A1301" s="3">
        <v>230100</v>
      </c>
      <c r="B1301" s="3"/>
      <c r="C1301" s="5" t="s">
        <v>181</v>
      </c>
      <c r="D1301" s="6">
        <v>7644750</v>
      </c>
      <c r="E1301" s="6">
        <v>2039850</v>
      </c>
      <c r="F1301" s="6">
        <v>2039850</v>
      </c>
      <c r="G1301" s="6">
        <f t="shared" si="60"/>
        <v>26.68301775728441</v>
      </c>
      <c r="H1301" s="6">
        <f t="shared" si="61"/>
        <v>100</v>
      </c>
      <c r="I1301" s="6"/>
      <c r="J1301" s="6"/>
      <c r="K1301" s="6"/>
      <c r="L1301" s="6"/>
      <c r="Q1301" s="2">
        <v>0</v>
      </c>
      <c r="R1301" s="2">
        <v>0</v>
      </c>
      <c r="S1301" s="2">
        <v>0</v>
      </c>
      <c r="T1301" s="2">
        <v>7644750</v>
      </c>
      <c r="U1301" s="2">
        <v>7644750</v>
      </c>
      <c r="V1301" s="2">
        <v>2039850</v>
      </c>
    </row>
    <row r="1302" spans="1:22" ht="15" hidden="1">
      <c r="A1302" s="3">
        <v>230100</v>
      </c>
      <c r="B1302" s="3"/>
      <c r="C1302" s="5" t="s">
        <v>3</v>
      </c>
      <c r="D1302" s="6">
        <v>7644750</v>
      </c>
      <c r="E1302" s="6"/>
      <c r="F1302" s="6">
        <v>2039850</v>
      </c>
      <c r="G1302" s="6">
        <f t="shared" si="60"/>
        <v>26.68301775728441</v>
      </c>
      <c r="H1302" s="6" t="e">
        <f t="shared" si="61"/>
        <v>#DIV/0!</v>
      </c>
      <c r="I1302" s="6">
        <v>0</v>
      </c>
      <c r="J1302" s="6">
        <v>0</v>
      </c>
      <c r="K1302" s="6">
        <v>0</v>
      </c>
      <c r="L1302" s="6" t="e">
        <f t="shared" si="59"/>
        <v>#DIV/0!</v>
      </c>
      <c r="Q1302" s="2">
        <v>0</v>
      </c>
      <c r="R1302" s="2">
        <v>0</v>
      </c>
      <c r="S1302" s="2">
        <v>0</v>
      </c>
      <c r="T1302" s="2">
        <v>7644750</v>
      </c>
      <c r="U1302" s="2">
        <v>7644750</v>
      </c>
      <c r="V1302" s="2">
        <v>2039850</v>
      </c>
    </row>
    <row r="1303" spans="1:22" ht="30" hidden="1">
      <c r="A1303" s="3">
        <v>230100</v>
      </c>
      <c r="B1303" s="3"/>
      <c r="C1303" s="5" t="s">
        <v>180</v>
      </c>
      <c r="D1303" s="6">
        <v>7644750</v>
      </c>
      <c r="E1303" s="6"/>
      <c r="F1303" s="6">
        <v>2039850</v>
      </c>
      <c r="G1303" s="6">
        <f t="shared" si="60"/>
        <v>26.68301775728441</v>
      </c>
      <c r="H1303" s="6" t="e">
        <f t="shared" si="61"/>
        <v>#DIV/0!</v>
      </c>
      <c r="I1303" s="6">
        <v>0</v>
      </c>
      <c r="J1303" s="6">
        <v>0</v>
      </c>
      <c r="K1303" s="6">
        <v>0</v>
      </c>
      <c r="L1303" s="6" t="e">
        <f t="shared" si="59"/>
        <v>#DIV/0!</v>
      </c>
      <c r="Q1303" s="2">
        <v>0</v>
      </c>
      <c r="R1303" s="2">
        <v>0</v>
      </c>
      <c r="S1303" s="2">
        <v>0</v>
      </c>
      <c r="T1303" s="2">
        <v>7644750</v>
      </c>
      <c r="U1303" s="2">
        <v>7644750</v>
      </c>
      <c r="V1303" s="2">
        <v>2039850</v>
      </c>
    </row>
    <row r="1304" spans="1:22" ht="15">
      <c r="A1304" s="3">
        <v>240000</v>
      </c>
      <c r="B1304" s="3"/>
      <c r="C1304" s="5" t="s">
        <v>182</v>
      </c>
      <c r="D1304" s="6"/>
      <c r="E1304" s="6"/>
      <c r="F1304" s="6"/>
      <c r="G1304" s="6"/>
      <c r="H1304" s="6"/>
      <c r="I1304" s="6">
        <f>31252400-70000</f>
        <v>31182400</v>
      </c>
      <c r="J1304" s="6">
        <f>31252400-70000</f>
        <v>31182400</v>
      </c>
      <c r="K1304" s="6">
        <v>799498.02</v>
      </c>
      <c r="L1304" s="6">
        <f t="shared" si="59"/>
        <v>2.563939978962492</v>
      </c>
      <c r="Q1304" s="2">
        <v>799498.02</v>
      </c>
      <c r="R1304" s="2">
        <v>0</v>
      </c>
      <c r="S1304" s="2">
        <v>0</v>
      </c>
      <c r="T1304" s="2">
        <v>31252400</v>
      </c>
      <c r="U1304" s="2">
        <v>31252400</v>
      </c>
      <c r="V1304" s="2">
        <v>799498.02</v>
      </c>
    </row>
    <row r="1305" spans="1:22" ht="15" hidden="1">
      <c r="A1305" s="3">
        <v>240000</v>
      </c>
      <c r="B1305" s="3"/>
      <c r="C1305" s="5" t="s">
        <v>3</v>
      </c>
      <c r="D1305" s="6"/>
      <c r="E1305" s="6"/>
      <c r="F1305" s="6"/>
      <c r="G1305" s="6"/>
      <c r="H1305" s="6"/>
      <c r="I1305" s="6">
        <v>18209000</v>
      </c>
      <c r="J1305" s="6">
        <v>18209000</v>
      </c>
      <c r="K1305" s="6">
        <v>787966.98</v>
      </c>
      <c r="L1305" s="6">
        <f t="shared" si="59"/>
        <v>4.327349003240156</v>
      </c>
      <c r="Q1305" s="2">
        <v>787966.98</v>
      </c>
      <c r="R1305" s="2">
        <v>0</v>
      </c>
      <c r="S1305" s="2">
        <v>0</v>
      </c>
      <c r="T1305" s="2">
        <v>18209000</v>
      </c>
      <c r="U1305" s="2">
        <v>18209000</v>
      </c>
      <c r="V1305" s="2">
        <v>787966.98</v>
      </c>
    </row>
    <row r="1306" spans="1:22" ht="15" hidden="1">
      <c r="A1306" s="3">
        <v>240000</v>
      </c>
      <c r="B1306" s="3"/>
      <c r="C1306" s="5" t="s">
        <v>5</v>
      </c>
      <c r="D1306" s="6"/>
      <c r="E1306" s="6"/>
      <c r="F1306" s="6"/>
      <c r="G1306" s="6"/>
      <c r="H1306" s="6"/>
      <c r="I1306" s="6">
        <v>6615566</v>
      </c>
      <c r="J1306" s="6">
        <v>6615566</v>
      </c>
      <c r="K1306" s="6">
        <v>238131.79</v>
      </c>
      <c r="L1306" s="6">
        <f t="shared" si="59"/>
        <v>3.5995678978941488</v>
      </c>
      <c r="Q1306" s="2">
        <v>238131.79</v>
      </c>
      <c r="R1306" s="2">
        <v>0</v>
      </c>
      <c r="S1306" s="2">
        <v>0</v>
      </c>
      <c r="T1306" s="2">
        <v>6615566</v>
      </c>
      <c r="U1306" s="2">
        <v>6615566</v>
      </c>
      <c r="V1306" s="2">
        <v>238131.79</v>
      </c>
    </row>
    <row r="1307" spans="1:22" ht="45" hidden="1">
      <c r="A1307" s="3">
        <v>240000</v>
      </c>
      <c r="B1307" s="3"/>
      <c r="C1307" s="5" t="s">
        <v>13</v>
      </c>
      <c r="D1307" s="6"/>
      <c r="E1307" s="6"/>
      <c r="F1307" s="6"/>
      <c r="G1307" s="6"/>
      <c r="H1307" s="6"/>
      <c r="I1307" s="6">
        <v>5755766</v>
      </c>
      <c r="J1307" s="6">
        <v>5755766</v>
      </c>
      <c r="K1307" s="6">
        <v>230097.79</v>
      </c>
      <c r="L1307" s="6">
        <f t="shared" si="59"/>
        <v>3.997691879760227</v>
      </c>
      <c r="Q1307" s="2">
        <v>230097.79</v>
      </c>
      <c r="R1307" s="2">
        <v>0</v>
      </c>
      <c r="S1307" s="2">
        <v>0</v>
      </c>
      <c r="T1307" s="2">
        <v>5755766</v>
      </c>
      <c r="U1307" s="2">
        <v>5755766</v>
      </c>
      <c r="V1307" s="2">
        <v>230097.79</v>
      </c>
    </row>
    <row r="1308" spans="1:22" ht="30" hidden="1">
      <c r="A1308" s="3">
        <v>240000</v>
      </c>
      <c r="B1308" s="3"/>
      <c r="C1308" s="5" t="s">
        <v>15</v>
      </c>
      <c r="D1308" s="6"/>
      <c r="E1308" s="6"/>
      <c r="F1308" s="6"/>
      <c r="G1308" s="6"/>
      <c r="H1308" s="6"/>
      <c r="I1308" s="6">
        <v>543600</v>
      </c>
      <c r="J1308" s="6">
        <v>543600</v>
      </c>
      <c r="K1308" s="6">
        <v>16364.5</v>
      </c>
      <c r="L1308" s="6">
        <f t="shared" si="59"/>
        <v>3.010393671817513</v>
      </c>
      <c r="Q1308" s="2">
        <v>16364.5</v>
      </c>
      <c r="R1308" s="2">
        <v>0</v>
      </c>
      <c r="S1308" s="2">
        <v>0</v>
      </c>
      <c r="T1308" s="2">
        <v>543600</v>
      </c>
      <c r="U1308" s="2">
        <v>543600</v>
      </c>
      <c r="V1308" s="2">
        <v>16364.5</v>
      </c>
    </row>
    <row r="1309" spans="1:22" ht="30" hidden="1">
      <c r="A1309" s="3">
        <v>240000</v>
      </c>
      <c r="B1309" s="3"/>
      <c r="C1309" s="5" t="s">
        <v>51</v>
      </c>
      <c r="D1309" s="6"/>
      <c r="E1309" s="6"/>
      <c r="F1309" s="6"/>
      <c r="G1309" s="6"/>
      <c r="H1309" s="6"/>
      <c r="I1309" s="6">
        <v>501000</v>
      </c>
      <c r="J1309" s="6">
        <v>501000</v>
      </c>
      <c r="K1309" s="6">
        <v>1000</v>
      </c>
      <c r="L1309" s="6">
        <f t="shared" si="59"/>
        <v>0.19960079840319359</v>
      </c>
      <c r="Q1309" s="2">
        <v>1000</v>
      </c>
      <c r="R1309" s="2">
        <v>0</v>
      </c>
      <c r="S1309" s="2">
        <v>0</v>
      </c>
      <c r="T1309" s="2">
        <v>501000</v>
      </c>
      <c r="U1309" s="2">
        <v>501000</v>
      </c>
      <c r="V1309" s="2">
        <v>1000</v>
      </c>
    </row>
    <row r="1310" spans="1:22" ht="15" hidden="1">
      <c r="A1310" s="3">
        <v>240000</v>
      </c>
      <c r="B1310" s="3"/>
      <c r="C1310" s="5" t="s">
        <v>53</v>
      </c>
      <c r="D1310" s="6"/>
      <c r="E1310" s="6"/>
      <c r="F1310" s="6"/>
      <c r="G1310" s="6"/>
      <c r="H1310" s="6"/>
      <c r="I1310" s="6">
        <v>55000</v>
      </c>
      <c r="J1310" s="6">
        <v>55000</v>
      </c>
      <c r="K1310" s="6">
        <v>0</v>
      </c>
      <c r="L1310" s="6">
        <f t="shared" si="59"/>
        <v>0</v>
      </c>
      <c r="Q1310" s="2">
        <v>0</v>
      </c>
      <c r="R1310" s="2">
        <v>0</v>
      </c>
      <c r="S1310" s="2">
        <v>0</v>
      </c>
      <c r="T1310" s="2">
        <v>55000</v>
      </c>
      <c r="U1310" s="2">
        <v>55000</v>
      </c>
      <c r="V1310" s="2">
        <v>0</v>
      </c>
    </row>
    <row r="1311" spans="1:22" ht="30" hidden="1">
      <c r="A1311" s="3">
        <v>240000</v>
      </c>
      <c r="B1311" s="3"/>
      <c r="C1311" s="5" t="s">
        <v>17</v>
      </c>
      <c r="D1311" s="6"/>
      <c r="E1311" s="6"/>
      <c r="F1311" s="6"/>
      <c r="G1311" s="6"/>
      <c r="H1311" s="6"/>
      <c r="I1311" s="6">
        <v>21500</v>
      </c>
      <c r="J1311" s="6">
        <v>21500</v>
      </c>
      <c r="K1311" s="6">
        <v>1135.13</v>
      </c>
      <c r="L1311" s="6">
        <f t="shared" si="59"/>
        <v>5.279674418604651</v>
      </c>
      <c r="Q1311" s="2">
        <v>1135.13</v>
      </c>
      <c r="R1311" s="2">
        <v>0</v>
      </c>
      <c r="S1311" s="2">
        <v>0</v>
      </c>
      <c r="T1311" s="2">
        <v>21500</v>
      </c>
      <c r="U1311" s="2">
        <v>21500</v>
      </c>
      <c r="V1311" s="2">
        <v>1135.13</v>
      </c>
    </row>
    <row r="1312" spans="1:22" ht="45" hidden="1">
      <c r="A1312" s="3">
        <v>240000</v>
      </c>
      <c r="B1312" s="3"/>
      <c r="C1312" s="5" t="s">
        <v>21</v>
      </c>
      <c r="D1312" s="6"/>
      <c r="E1312" s="6"/>
      <c r="F1312" s="6"/>
      <c r="G1312" s="6"/>
      <c r="H1312" s="6"/>
      <c r="I1312" s="6">
        <v>1002500</v>
      </c>
      <c r="J1312" s="6">
        <v>1002500</v>
      </c>
      <c r="K1312" s="6">
        <v>0</v>
      </c>
      <c r="L1312" s="6">
        <f t="shared" si="59"/>
        <v>0</v>
      </c>
      <c r="Q1312" s="2">
        <v>0</v>
      </c>
      <c r="R1312" s="2">
        <v>0</v>
      </c>
      <c r="S1312" s="2">
        <v>0</v>
      </c>
      <c r="T1312" s="2">
        <v>1002500</v>
      </c>
      <c r="U1312" s="2">
        <v>1002500</v>
      </c>
      <c r="V1312" s="2">
        <v>0</v>
      </c>
    </row>
    <row r="1313" spans="1:22" ht="15" hidden="1">
      <c r="A1313" s="3">
        <v>240000</v>
      </c>
      <c r="B1313" s="3"/>
      <c r="C1313" s="5" t="s">
        <v>23</v>
      </c>
      <c r="D1313" s="6"/>
      <c r="E1313" s="6"/>
      <c r="F1313" s="6"/>
      <c r="G1313" s="6"/>
      <c r="H1313" s="6"/>
      <c r="I1313" s="6">
        <v>1000</v>
      </c>
      <c r="J1313" s="6">
        <v>1000</v>
      </c>
      <c r="K1313" s="6">
        <v>0</v>
      </c>
      <c r="L1313" s="6">
        <f t="shared" si="59"/>
        <v>0</v>
      </c>
      <c r="Q1313" s="2">
        <v>0</v>
      </c>
      <c r="R1313" s="2">
        <v>0</v>
      </c>
      <c r="S1313" s="2">
        <v>0</v>
      </c>
      <c r="T1313" s="2">
        <v>1000</v>
      </c>
      <c r="U1313" s="2">
        <v>1000</v>
      </c>
      <c r="V1313" s="2">
        <v>0</v>
      </c>
    </row>
    <row r="1314" spans="1:22" ht="15" hidden="1">
      <c r="A1314" s="3">
        <v>240000</v>
      </c>
      <c r="B1314" s="3"/>
      <c r="C1314" s="5" t="s">
        <v>25</v>
      </c>
      <c r="D1314" s="6"/>
      <c r="E1314" s="6"/>
      <c r="F1314" s="6"/>
      <c r="G1314" s="6"/>
      <c r="H1314" s="6"/>
      <c r="I1314" s="6">
        <v>3631166</v>
      </c>
      <c r="J1314" s="6">
        <v>3631166</v>
      </c>
      <c r="K1314" s="6">
        <v>211598.16</v>
      </c>
      <c r="L1314" s="6">
        <f t="shared" si="59"/>
        <v>5.827278620696492</v>
      </c>
      <c r="Q1314" s="2">
        <v>211598.16</v>
      </c>
      <c r="R1314" s="2">
        <v>0</v>
      </c>
      <c r="S1314" s="2">
        <v>0</v>
      </c>
      <c r="T1314" s="2">
        <v>3631166</v>
      </c>
      <c r="U1314" s="2">
        <v>3631166</v>
      </c>
      <c r="V1314" s="2">
        <v>211598.16</v>
      </c>
    </row>
    <row r="1315" spans="1:22" ht="15" hidden="1">
      <c r="A1315" s="3">
        <v>240000</v>
      </c>
      <c r="B1315" s="3"/>
      <c r="C1315" s="5" t="s">
        <v>27</v>
      </c>
      <c r="D1315" s="6"/>
      <c r="E1315" s="6"/>
      <c r="F1315" s="6"/>
      <c r="G1315" s="6"/>
      <c r="H1315" s="6"/>
      <c r="I1315" s="6">
        <v>5000</v>
      </c>
      <c r="J1315" s="6">
        <v>5000</v>
      </c>
      <c r="K1315" s="6">
        <v>0</v>
      </c>
      <c r="L1315" s="6">
        <f t="shared" si="59"/>
        <v>0</v>
      </c>
      <c r="Q1315" s="2">
        <v>0</v>
      </c>
      <c r="R1315" s="2">
        <v>0</v>
      </c>
      <c r="S1315" s="2">
        <v>0</v>
      </c>
      <c r="T1315" s="2">
        <v>5000</v>
      </c>
      <c r="U1315" s="2">
        <v>5000</v>
      </c>
      <c r="V1315" s="2">
        <v>0</v>
      </c>
    </row>
    <row r="1316" spans="1:22" ht="30" hidden="1">
      <c r="A1316" s="3">
        <v>240000</v>
      </c>
      <c r="B1316" s="3"/>
      <c r="C1316" s="5" t="s">
        <v>29</v>
      </c>
      <c r="D1316" s="6"/>
      <c r="E1316" s="6"/>
      <c r="F1316" s="6"/>
      <c r="G1316" s="6"/>
      <c r="H1316" s="6"/>
      <c r="I1316" s="6">
        <v>232000</v>
      </c>
      <c r="J1316" s="6">
        <v>232000</v>
      </c>
      <c r="K1316" s="6">
        <v>8034</v>
      </c>
      <c r="L1316" s="6">
        <f t="shared" si="59"/>
        <v>3.4629310344827586</v>
      </c>
      <c r="Q1316" s="2">
        <v>8034</v>
      </c>
      <c r="R1316" s="2">
        <v>0</v>
      </c>
      <c r="S1316" s="2">
        <v>0</v>
      </c>
      <c r="T1316" s="2">
        <v>232000</v>
      </c>
      <c r="U1316" s="2">
        <v>232000</v>
      </c>
      <c r="V1316" s="2">
        <v>8034</v>
      </c>
    </row>
    <row r="1317" spans="1:22" ht="15" hidden="1">
      <c r="A1317" s="3">
        <v>240000</v>
      </c>
      <c r="B1317" s="3"/>
      <c r="C1317" s="5" t="s">
        <v>37</v>
      </c>
      <c r="D1317" s="6"/>
      <c r="E1317" s="6"/>
      <c r="F1317" s="6"/>
      <c r="G1317" s="6"/>
      <c r="H1317" s="6"/>
      <c r="I1317" s="6">
        <v>232000</v>
      </c>
      <c r="J1317" s="6">
        <v>232000</v>
      </c>
      <c r="K1317" s="6">
        <v>8034</v>
      </c>
      <c r="L1317" s="6">
        <f t="shared" si="59"/>
        <v>3.4629310344827586</v>
      </c>
      <c r="Q1317" s="2">
        <v>8034</v>
      </c>
      <c r="R1317" s="2">
        <v>0</v>
      </c>
      <c r="S1317" s="2">
        <v>0</v>
      </c>
      <c r="T1317" s="2">
        <v>232000</v>
      </c>
      <c r="U1317" s="2">
        <v>232000</v>
      </c>
      <c r="V1317" s="2">
        <v>8034</v>
      </c>
    </row>
    <row r="1318" spans="1:22" ht="30" hidden="1">
      <c r="A1318" s="3">
        <v>240000</v>
      </c>
      <c r="B1318" s="3"/>
      <c r="C1318" s="5" t="s">
        <v>39</v>
      </c>
      <c r="D1318" s="6"/>
      <c r="E1318" s="6"/>
      <c r="F1318" s="6"/>
      <c r="G1318" s="6"/>
      <c r="H1318" s="6"/>
      <c r="I1318" s="6">
        <v>622800</v>
      </c>
      <c r="J1318" s="6">
        <v>622800</v>
      </c>
      <c r="K1318" s="6">
        <v>0</v>
      </c>
      <c r="L1318" s="6">
        <f t="shared" si="59"/>
        <v>0</v>
      </c>
      <c r="Q1318" s="2">
        <v>0</v>
      </c>
      <c r="R1318" s="2">
        <v>0</v>
      </c>
      <c r="S1318" s="2">
        <v>0</v>
      </c>
      <c r="T1318" s="2">
        <v>622800</v>
      </c>
      <c r="U1318" s="2">
        <v>622800</v>
      </c>
      <c r="V1318" s="2">
        <v>0</v>
      </c>
    </row>
    <row r="1319" spans="1:22" ht="45" hidden="1">
      <c r="A1319" s="3">
        <v>240000</v>
      </c>
      <c r="B1319" s="3"/>
      <c r="C1319" s="5" t="s">
        <v>184</v>
      </c>
      <c r="D1319" s="6"/>
      <c r="E1319" s="6"/>
      <c r="F1319" s="6"/>
      <c r="G1319" s="6"/>
      <c r="H1319" s="6"/>
      <c r="I1319" s="6">
        <v>573500</v>
      </c>
      <c r="J1319" s="6">
        <v>573500</v>
      </c>
      <c r="K1319" s="6">
        <v>0</v>
      </c>
      <c r="L1319" s="6">
        <f t="shared" si="59"/>
        <v>0</v>
      </c>
      <c r="Q1319" s="2">
        <v>0</v>
      </c>
      <c r="R1319" s="2">
        <v>0</v>
      </c>
      <c r="S1319" s="2">
        <v>0</v>
      </c>
      <c r="T1319" s="2">
        <v>573500</v>
      </c>
      <c r="U1319" s="2">
        <v>573500</v>
      </c>
      <c r="V1319" s="2">
        <v>0</v>
      </c>
    </row>
    <row r="1320" spans="1:22" ht="45" hidden="1">
      <c r="A1320" s="3">
        <v>240000</v>
      </c>
      <c r="B1320" s="3"/>
      <c r="C1320" s="5" t="s">
        <v>41</v>
      </c>
      <c r="D1320" s="6"/>
      <c r="E1320" s="6"/>
      <c r="F1320" s="6"/>
      <c r="G1320" s="6"/>
      <c r="H1320" s="6"/>
      <c r="I1320" s="6">
        <v>49300</v>
      </c>
      <c r="J1320" s="6">
        <v>49300</v>
      </c>
      <c r="K1320" s="6">
        <v>0</v>
      </c>
      <c r="L1320" s="6">
        <f t="shared" si="59"/>
        <v>0</v>
      </c>
      <c r="Q1320" s="2">
        <v>0</v>
      </c>
      <c r="R1320" s="2">
        <v>0</v>
      </c>
      <c r="S1320" s="2">
        <v>0</v>
      </c>
      <c r="T1320" s="2">
        <v>49300</v>
      </c>
      <c r="U1320" s="2">
        <v>49300</v>
      </c>
      <c r="V1320" s="2">
        <v>0</v>
      </c>
    </row>
    <row r="1321" spans="1:22" ht="15" hidden="1">
      <c r="A1321" s="3">
        <v>240000</v>
      </c>
      <c r="B1321" s="3"/>
      <c r="C1321" s="5" t="s">
        <v>61</v>
      </c>
      <c r="D1321" s="6"/>
      <c r="E1321" s="6"/>
      <c r="F1321" s="6"/>
      <c r="G1321" s="6"/>
      <c r="H1321" s="6"/>
      <c r="I1321" s="6">
        <v>11593434</v>
      </c>
      <c r="J1321" s="6">
        <v>11593434</v>
      </c>
      <c r="K1321" s="6">
        <v>549835.19</v>
      </c>
      <c r="L1321" s="6">
        <f t="shared" si="59"/>
        <v>4.742643033979405</v>
      </c>
      <c r="Q1321" s="2">
        <v>549835.19</v>
      </c>
      <c r="R1321" s="2">
        <v>0</v>
      </c>
      <c r="S1321" s="2">
        <v>0</v>
      </c>
      <c r="T1321" s="2">
        <v>11593434</v>
      </c>
      <c r="U1321" s="2">
        <v>11593434</v>
      </c>
      <c r="V1321" s="2">
        <v>549835.19</v>
      </c>
    </row>
    <row r="1322" spans="1:22" ht="45" hidden="1">
      <c r="A1322" s="3">
        <v>240000</v>
      </c>
      <c r="B1322" s="3"/>
      <c r="C1322" s="5" t="s">
        <v>97</v>
      </c>
      <c r="D1322" s="6"/>
      <c r="E1322" s="6"/>
      <c r="F1322" s="6"/>
      <c r="G1322" s="6"/>
      <c r="H1322" s="6"/>
      <c r="I1322" s="6">
        <v>10084840</v>
      </c>
      <c r="J1322" s="6">
        <v>10084840</v>
      </c>
      <c r="K1322" s="6">
        <v>544540.94</v>
      </c>
      <c r="L1322" s="6">
        <f t="shared" si="59"/>
        <v>5.399599200383943</v>
      </c>
      <c r="Q1322" s="2">
        <v>544540.94</v>
      </c>
      <c r="R1322" s="2">
        <v>0</v>
      </c>
      <c r="S1322" s="2">
        <v>0</v>
      </c>
      <c r="T1322" s="2">
        <v>10084840</v>
      </c>
      <c r="U1322" s="2">
        <v>10084840</v>
      </c>
      <c r="V1322" s="2">
        <v>544540.94</v>
      </c>
    </row>
    <row r="1323" spans="1:22" ht="15" hidden="1">
      <c r="A1323" s="3">
        <v>240000</v>
      </c>
      <c r="B1323" s="3"/>
      <c r="C1323" s="5" t="s">
        <v>63</v>
      </c>
      <c r="D1323" s="6"/>
      <c r="E1323" s="6"/>
      <c r="F1323" s="6"/>
      <c r="G1323" s="6"/>
      <c r="H1323" s="6"/>
      <c r="I1323" s="6">
        <v>1508594</v>
      </c>
      <c r="J1323" s="6">
        <v>1508594</v>
      </c>
      <c r="K1323" s="6">
        <v>5294.25</v>
      </c>
      <c r="L1323" s="6">
        <f t="shared" si="59"/>
        <v>0.3509393514756124</v>
      </c>
      <c r="Q1323" s="2">
        <v>5294.25</v>
      </c>
      <c r="R1323" s="2">
        <v>0</v>
      </c>
      <c r="S1323" s="2">
        <v>0</v>
      </c>
      <c r="T1323" s="2">
        <v>1508594</v>
      </c>
      <c r="U1323" s="2">
        <v>1508594</v>
      </c>
      <c r="V1323" s="2">
        <v>5294.25</v>
      </c>
    </row>
    <row r="1324" spans="1:22" ht="15" hidden="1">
      <c r="A1324" s="3">
        <v>240000</v>
      </c>
      <c r="B1324" s="3"/>
      <c r="C1324" s="5" t="s">
        <v>65</v>
      </c>
      <c r="D1324" s="6"/>
      <c r="E1324" s="6"/>
      <c r="F1324" s="6"/>
      <c r="G1324" s="6"/>
      <c r="H1324" s="6"/>
      <c r="I1324" s="6">
        <v>1508594</v>
      </c>
      <c r="J1324" s="6">
        <v>1508594</v>
      </c>
      <c r="K1324" s="6">
        <v>5294.25</v>
      </c>
      <c r="L1324" s="6">
        <f t="shared" si="59"/>
        <v>0.3509393514756124</v>
      </c>
      <c r="Q1324" s="2">
        <v>5294.25</v>
      </c>
      <c r="R1324" s="2">
        <v>0</v>
      </c>
      <c r="S1324" s="2">
        <v>0</v>
      </c>
      <c r="T1324" s="2">
        <v>1508594</v>
      </c>
      <c r="U1324" s="2">
        <v>1508594</v>
      </c>
      <c r="V1324" s="2">
        <v>5294.25</v>
      </c>
    </row>
    <row r="1325" spans="1:22" ht="15" hidden="1">
      <c r="A1325" s="3">
        <v>240000</v>
      </c>
      <c r="B1325" s="3"/>
      <c r="C1325" s="5" t="s">
        <v>43</v>
      </c>
      <c r="D1325" s="6"/>
      <c r="E1325" s="6"/>
      <c r="F1325" s="6"/>
      <c r="G1325" s="6"/>
      <c r="H1325" s="6"/>
      <c r="I1325" s="6">
        <v>13043400</v>
      </c>
      <c r="J1325" s="6">
        <v>13043400</v>
      </c>
      <c r="K1325" s="6">
        <v>11531.04</v>
      </c>
      <c r="L1325" s="6">
        <f t="shared" si="59"/>
        <v>0.0884051704310226</v>
      </c>
      <c r="Q1325" s="2">
        <v>11531.04</v>
      </c>
      <c r="R1325" s="2">
        <v>0</v>
      </c>
      <c r="S1325" s="2">
        <v>0</v>
      </c>
      <c r="T1325" s="2">
        <v>13043400</v>
      </c>
      <c r="U1325" s="2">
        <v>13043400</v>
      </c>
      <c r="V1325" s="2">
        <v>11531.04</v>
      </c>
    </row>
    <row r="1326" spans="1:22" ht="15" hidden="1">
      <c r="A1326" s="3">
        <v>240000</v>
      </c>
      <c r="B1326" s="3"/>
      <c r="C1326" s="5" t="s">
        <v>45</v>
      </c>
      <c r="D1326" s="6"/>
      <c r="E1326" s="6"/>
      <c r="F1326" s="6"/>
      <c r="G1326" s="6"/>
      <c r="H1326" s="6"/>
      <c r="I1326" s="6">
        <v>5042900</v>
      </c>
      <c r="J1326" s="6">
        <v>5042900</v>
      </c>
      <c r="K1326" s="6">
        <v>11531.04</v>
      </c>
      <c r="L1326" s="6">
        <f t="shared" si="59"/>
        <v>0.22865890658153049</v>
      </c>
      <c r="Q1326" s="2">
        <v>11531.04</v>
      </c>
      <c r="R1326" s="2">
        <v>0</v>
      </c>
      <c r="S1326" s="2">
        <v>0</v>
      </c>
      <c r="T1326" s="2">
        <v>5042900</v>
      </c>
      <c r="U1326" s="2">
        <v>5042900</v>
      </c>
      <c r="V1326" s="2">
        <v>11531.04</v>
      </c>
    </row>
    <row r="1327" spans="1:22" ht="30" hidden="1">
      <c r="A1327" s="3">
        <v>240000</v>
      </c>
      <c r="B1327" s="3"/>
      <c r="C1327" s="5" t="s">
        <v>47</v>
      </c>
      <c r="D1327" s="6"/>
      <c r="E1327" s="6"/>
      <c r="F1327" s="6"/>
      <c r="G1327" s="6"/>
      <c r="H1327" s="6"/>
      <c r="I1327" s="6">
        <v>4022900</v>
      </c>
      <c r="J1327" s="6">
        <v>4022900</v>
      </c>
      <c r="K1327" s="6">
        <v>11531.04</v>
      </c>
      <c r="L1327" s="6">
        <f t="shared" si="59"/>
        <v>0.2866350145417485</v>
      </c>
      <c r="Q1327" s="2">
        <v>11531.04</v>
      </c>
      <c r="R1327" s="2">
        <v>0</v>
      </c>
      <c r="S1327" s="2">
        <v>0</v>
      </c>
      <c r="T1327" s="2">
        <v>4022900</v>
      </c>
      <c r="U1327" s="2">
        <v>4022900</v>
      </c>
      <c r="V1327" s="2">
        <v>11531.04</v>
      </c>
    </row>
    <row r="1328" spans="1:22" ht="15" hidden="1">
      <c r="A1328" s="3">
        <v>240000</v>
      </c>
      <c r="B1328" s="3"/>
      <c r="C1328" s="5" t="s">
        <v>151</v>
      </c>
      <c r="D1328" s="6"/>
      <c r="E1328" s="6"/>
      <c r="F1328" s="6"/>
      <c r="G1328" s="6"/>
      <c r="H1328" s="6"/>
      <c r="I1328" s="6">
        <v>100000</v>
      </c>
      <c r="J1328" s="6">
        <v>100000</v>
      </c>
      <c r="K1328" s="6">
        <v>0</v>
      </c>
      <c r="L1328" s="6">
        <f t="shared" si="59"/>
        <v>0</v>
      </c>
      <c r="Q1328" s="2">
        <v>0</v>
      </c>
      <c r="R1328" s="2">
        <v>0</v>
      </c>
      <c r="S1328" s="2">
        <v>0</v>
      </c>
      <c r="T1328" s="2">
        <v>100000</v>
      </c>
      <c r="U1328" s="2">
        <v>100000</v>
      </c>
      <c r="V1328" s="2">
        <v>0</v>
      </c>
    </row>
    <row r="1329" spans="1:22" ht="15" hidden="1">
      <c r="A1329" s="3">
        <v>240000</v>
      </c>
      <c r="B1329" s="3"/>
      <c r="C1329" s="5" t="s">
        <v>153</v>
      </c>
      <c r="D1329" s="6"/>
      <c r="E1329" s="6"/>
      <c r="F1329" s="6"/>
      <c r="G1329" s="6"/>
      <c r="H1329" s="6"/>
      <c r="I1329" s="6">
        <v>100000</v>
      </c>
      <c r="J1329" s="6">
        <v>100000</v>
      </c>
      <c r="K1329" s="6">
        <v>0</v>
      </c>
      <c r="L1329" s="6">
        <f t="shared" si="59"/>
        <v>0</v>
      </c>
      <c r="Q1329" s="2">
        <v>0</v>
      </c>
      <c r="R1329" s="2">
        <v>0</v>
      </c>
      <c r="S1329" s="2">
        <v>0</v>
      </c>
      <c r="T1329" s="2">
        <v>100000</v>
      </c>
      <c r="U1329" s="2">
        <v>100000</v>
      </c>
      <c r="V1329" s="2">
        <v>0</v>
      </c>
    </row>
    <row r="1330" spans="1:22" ht="15" hidden="1">
      <c r="A1330" s="3">
        <v>240000</v>
      </c>
      <c r="B1330" s="3"/>
      <c r="C1330" s="5" t="s">
        <v>67</v>
      </c>
      <c r="D1330" s="6"/>
      <c r="E1330" s="6"/>
      <c r="F1330" s="6"/>
      <c r="G1330" s="6"/>
      <c r="H1330" s="6"/>
      <c r="I1330" s="6">
        <v>680000</v>
      </c>
      <c r="J1330" s="6">
        <v>680000</v>
      </c>
      <c r="K1330" s="6">
        <v>0</v>
      </c>
      <c r="L1330" s="6">
        <f t="shared" si="59"/>
        <v>0</v>
      </c>
      <c r="Q1330" s="2">
        <v>0</v>
      </c>
      <c r="R1330" s="2">
        <v>0</v>
      </c>
      <c r="S1330" s="2">
        <v>0</v>
      </c>
      <c r="T1330" s="2">
        <v>680000</v>
      </c>
      <c r="U1330" s="2">
        <v>680000</v>
      </c>
      <c r="V1330" s="2">
        <v>0</v>
      </c>
    </row>
    <row r="1331" spans="1:22" ht="15" hidden="1">
      <c r="A1331" s="3">
        <v>240000</v>
      </c>
      <c r="B1331" s="3"/>
      <c r="C1331" s="5" t="s">
        <v>69</v>
      </c>
      <c r="D1331" s="6"/>
      <c r="E1331" s="6"/>
      <c r="F1331" s="6"/>
      <c r="G1331" s="6"/>
      <c r="H1331" s="6"/>
      <c r="I1331" s="6">
        <v>680000</v>
      </c>
      <c r="J1331" s="6">
        <v>680000</v>
      </c>
      <c r="K1331" s="6">
        <v>0</v>
      </c>
      <c r="L1331" s="6">
        <f t="shared" si="59"/>
        <v>0</v>
      </c>
      <c r="Q1331" s="2">
        <v>0</v>
      </c>
      <c r="R1331" s="2">
        <v>0</v>
      </c>
      <c r="S1331" s="2">
        <v>0</v>
      </c>
      <c r="T1331" s="2">
        <v>680000</v>
      </c>
      <c r="U1331" s="2">
        <v>680000</v>
      </c>
      <c r="V1331" s="2">
        <v>0</v>
      </c>
    </row>
    <row r="1332" spans="1:22" ht="15" hidden="1">
      <c r="A1332" s="3">
        <v>240000</v>
      </c>
      <c r="B1332" s="3"/>
      <c r="C1332" s="5" t="s">
        <v>155</v>
      </c>
      <c r="D1332" s="6"/>
      <c r="E1332" s="6"/>
      <c r="F1332" s="6"/>
      <c r="G1332" s="6"/>
      <c r="H1332" s="6"/>
      <c r="I1332" s="6">
        <v>240000</v>
      </c>
      <c r="J1332" s="6">
        <v>240000</v>
      </c>
      <c r="K1332" s="6">
        <v>0</v>
      </c>
      <c r="L1332" s="6">
        <f t="shared" si="59"/>
        <v>0</v>
      </c>
      <c r="Q1332" s="2">
        <v>0</v>
      </c>
      <c r="R1332" s="2">
        <v>0</v>
      </c>
      <c r="S1332" s="2">
        <v>0</v>
      </c>
      <c r="T1332" s="2">
        <v>240000</v>
      </c>
      <c r="U1332" s="2">
        <v>240000</v>
      </c>
      <c r="V1332" s="2">
        <v>0</v>
      </c>
    </row>
    <row r="1333" spans="1:22" ht="15" hidden="1">
      <c r="A1333" s="3">
        <v>240000</v>
      </c>
      <c r="B1333" s="3"/>
      <c r="C1333" s="5" t="s">
        <v>159</v>
      </c>
      <c r="D1333" s="6"/>
      <c r="E1333" s="6"/>
      <c r="F1333" s="6"/>
      <c r="G1333" s="6"/>
      <c r="H1333" s="6"/>
      <c r="I1333" s="6">
        <v>240000</v>
      </c>
      <c r="J1333" s="6">
        <v>240000</v>
      </c>
      <c r="K1333" s="6">
        <v>0</v>
      </c>
      <c r="L1333" s="6">
        <f t="shared" si="59"/>
        <v>0</v>
      </c>
      <c r="Q1333" s="2">
        <v>0</v>
      </c>
      <c r="R1333" s="2">
        <v>0</v>
      </c>
      <c r="S1333" s="2">
        <v>0</v>
      </c>
      <c r="T1333" s="2">
        <v>240000</v>
      </c>
      <c r="U1333" s="2">
        <v>240000</v>
      </c>
      <c r="V1333" s="2">
        <v>0</v>
      </c>
    </row>
    <row r="1334" spans="1:22" ht="15" hidden="1">
      <c r="A1334" s="3">
        <v>240000</v>
      </c>
      <c r="B1334" s="3"/>
      <c r="C1334" s="5" t="s">
        <v>99</v>
      </c>
      <c r="D1334" s="6"/>
      <c r="E1334" s="6"/>
      <c r="F1334" s="6"/>
      <c r="G1334" s="6"/>
      <c r="H1334" s="6"/>
      <c r="I1334" s="6">
        <v>8000500</v>
      </c>
      <c r="J1334" s="6">
        <v>8000500</v>
      </c>
      <c r="K1334" s="6">
        <v>0</v>
      </c>
      <c r="L1334" s="6">
        <f t="shared" si="59"/>
        <v>0</v>
      </c>
      <c r="Q1334" s="2">
        <v>0</v>
      </c>
      <c r="R1334" s="2">
        <v>0</v>
      </c>
      <c r="S1334" s="2">
        <v>0</v>
      </c>
      <c r="T1334" s="2">
        <v>8000500</v>
      </c>
      <c r="U1334" s="2">
        <v>8000500</v>
      </c>
      <c r="V1334" s="2">
        <v>0</v>
      </c>
    </row>
    <row r="1335" spans="1:22" ht="30" hidden="1">
      <c r="A1335" s="3">
        <v>240000</v>
      </c>
      <c r="B1335" s="3"/>
      <c r="C1335" s="5" t="s">
        <v>129</v>
      </c>
      <c r="D1335" s="6"/>
      <c r="E1335" s="6"/>
      <c r="F1335" s="6"/>
      <c r="G1335" s="6"/>
      <c r="H1335" s="6"/>
      <c r="I1335" s="6">
        <v>8000500</v>
      </c>
      <c r="J1335" s="6">
        <v>8000500</v>
      </c>
      <c r="K1335" s="6">
        <v>0</v>
      </c>
      <c r="L1335" s="6">
        <f t="shared" si="59"/>
        <v>0</v>
      </c>
      <c r="Q1335" s="2">
        <v>0</v>
      </c>
      <c r="R1335" s="2">
        <v>0</v>
      </c>
      <c r="S1335" s="2">
        <v>0</v>
      </c>
      <c r="T1335" s="2">
        <v>8000500</v>
      </c>
      <c r="U1335" s="2">
        <v>8000500</v>
      </c>
      <c r="V1335" s="2">
        <v>0</v>
      </c>
    </row>
    <row r="1336" spans="1:22" ht="30">
      <c r="A1336" s="3">
        <v>240601</v>
      </c>
      <c r="B1336" s="3"/>
      <c r="C1336" s="5" t="s">
        <v>185</v>
      </c>
      <c r="D1336" s="6"/>
      <c r="E1336" s="6"/>
      <c r="F1336" s="6"/>
      <c r="G1336" s="6"/>
      <c r="H1336" s="6"/>
      <c r="I1336" s="6">
        <v>10410000</v>
      </c>
      <c r="J1336" s="6">
        <v>10410000</v>
      </c>
      <c r="K1336" s="6">
        <v>4545.45</v>
      </c>
      <c r="L1336" s="6">
        <f t="shared" si="59"/>
        <v>0.043664265129682994</v>
      </c>
      <c r="Q1336" s="2">
        <v>4545.45</v>
      </c>
      <c r="R1336" s="2">
        <v>0</v>
      </c>
      <c r="S1336" s="2">
        <v>0</v>
      </c>
      <c r="T1336" s="2">
        <v>10410000</v>
      </c>
      <c r="U1336" s="2">
        <v>10410000</v>
      </c>
      <c r="V1336" s="2">
        <v>4545.45</v>
      </c>
    </row>
    <row r="1337" spans="1:22" ht="15" hidden="1">
      <c r="A1337" s="3">
        <v>240601</v>
      </c>
      <c r="B1337" s="3"/>
      <c r="C1337" s="5" t="s">
        <v>3</v>
      </c>
      <c r="D1337" s="6"/>
      <c r="E1337" s="6"/>
      <c r="F1337" s="6"/>
      <c r="G1337" s="6"/>
      <c r="H1337" s="6"/>
      <c r="I1337" s="6">
        <v>965300</v>
      </c>
      <c r="J1337" s="6">
        <v>965300</v>
      </c>
      <c r="K1337" s="6">
        <v>4545.45</v>
      </c>
      <c r="L1337" s="6">
        <f t="shared" si="59"/>
        <v>0.4708846990572879</v>
      </c>
      <c r="Q1337" s="2">
        <v>4545.45</v>
      </c>
      <c r="R1337" s="2">
        <v>0</v>
      </c>
      <c r="S1337" s="2">
        <v>0</v>
      </c>
      <c r="T1337" s="2">
        <v>965300</v>
      </c>
      <c r="U1337" s="2">
        <v>965300</v>
      </c>
      <c r="V1337" s="2">
        <v>4545.45</v>
      </c>
    </row>
    <row r="1338" spans="1:22" ht="15" hidden="1">
      <c r="A1338" s="3">
        <v>240601</v>
      </c>
      <c r="B1338" s="3"/>
      <c r="C1338" s="5" t="s">
        <v>5</v>
      </c>
      <c r="D1338" s="6"/>
      <c r="E1338" s="6"/>
      <c r="F1338" s="6"/>
      <c r="G1338" s="6"/>
      <c r="H1338" s="6"/>
      <c r="I1338" s="6">
        <v>902900</v>
      </c>
      <c r="J1338" s="6">
        <v>902900</v>
      </c>
      <c r="K1338" s="6">
        <v>4545.45</v>
      </c>
      <c r="L1338" s="6">
        <f t="shared" si="59"/>
        <v>0.5034278436150182</v>
      </c>
      <c r="Q1338" s="2">
        <v>4545.45</v>
      </c>
      <c r="R1338" s="2">
        <v>0</v>
      </c>
      <c r="S1338" s="2">
        <v>0</v>
      </c>
      <c r="T1338" s="2">
        <v>902900</v>
      </c>
      <c r="U1338" s="2">
        <v>902900</v>
      </c>
      <c r="V1338" s="2">
        <v>4545.45</v>
      </c>
    </row>
    <row r="1339" spans="1:22" ht="45" hidden="1">
      <c r="A1339" s="3">
        <v>240601</v>
      </c>
      <c r="B1339" s="3"/>
      <c r="C1339" s="5" t="s">
        <v>13</v>
      </c>
      <c r="D1339" s="6"/>
      <c r="E1339" s="6"/>
      <c r="F1339" s="6"/>
      <c r="G1339" s="6"/>
      <c r="H1339" s="6"/>
      <c r="I1339" s="6">
        <v>286100</v>
      </c>
      <c r="J1339" s="6">
        <v>286100</v>
      </c>
      <c r="K1339" s="6">
        <v>4545.45</v>
      </c>
      <c r="L1339" s="6">
        <f t="shared" si="59"/>
        <v>1.5887626703949669</v>
      </c>
      <c r="Q1339" s="2">
        <v>4545.45</v>
      </c>
      <c r="R1339" s="2">
        <v>0</v>
      </c>
      <c r="S1339" s="2">
        <v>0</v>
      </c>
      <c r="T1339" s="2">
        <v>286100</v>
      </c>
      <c r="U1339" s="2">
        <v>286100</v>
      </c>
      <c r="V1339" s="2">
        <v>4545.45</v>
      </c>
    </row>
    <row r="1340" spans="1:22" ht="30" hidden="1">
      <c r="A1340" s="3">
        <v>240601</v>
      </c>
      <c r="B1340" s="3"/>
      <c r="C1340" s="5" t="s">
        <v>15</v>
      </c>
      <c r="D1340" s="6"/>
      <c r="E1340" s="6"/>
      <c r="F1340" s="6"/>
      <c r="G1340" s="6"/>
      <c r="H1340" s="6"/>
      <c r="I1340" s="6">
        <v>9100</v>
      </c>
      <c r="J1340" s="6">
        <v>9100</v>
      </c>
      <c r="K1340" s="6">
        <v>0</v>
      </c>
      <c r="L1340" s="6">
        <f t="shared" si="59"/>
        <v>0</v>
      </c>
      <c r="Q1340" s="2">
        <v>0</v>
      </c>
      <c r="R1340" s="2">
        <v>0</v>
      </c>
      <c r="S1340" s="2">
        <v>0</v>
      </c>
      <c r="T1340" s="2">
        <v>9100</v>
      </c>
      <c r="U1340" s="2">
        <v>9100</v>
      </c>
      <c r="V1340" s="2">
        <v>0</v>
      </c>
    </row>
    <row r="1341" spans="1:22" ht="15" hidden="1">
      <c r="A1341" s="3">
        <v>240601</v>
      </c>
      <c r="B1341" s="3"/>
      <c r="C1341" s="5" t="s">
        <v>25</v>
      </c>
      <c r="D1341" s="6"/>
      <c r="E1341" s="6"/>
      <c r="F1341" s="6"/>
      <c r="G1341" s="6"/>
      <c r="H1341" s="6"/>
      <c r="I1341" s="6">
        <v>277000</v>
      </c>
      <c r="J1341" s="6">
        <v>277000</v>
      </c>
      <c r="K1341" s="6">
        <v>4545.45</v>
      </c>
      <c r="L1341" s="6">
        <f t="shared" si="59"/>
        <v>1.6409566787003609</v>
      </c>
      <c r="Q1341" s="2">
        <v>4545.45</v>
      </c>
      <c r="R1341" s="2">
        <v>0</v>
      </c>
      <c r="S1341" s="2">
        <v>0</v>
      </c>
      <c r="T1341" s="2">
        <v>277000</v>
      </c>
      <c r="U1341" s="2">
        <v>277000</v>
      </c>
      <c r="V1341" s="2">
        <v>4545.45</v>
      </c>
    </row>
    <row r="1342" spans="1:22" ht="15" hidden="1">
      <c r="A1342" s="3">
        <v>240601</v>
      </c>
      <c r="B1342" s="3"/>
      <c r="C1342" s="5" t="s">
        <v>27</v>
      </c>
      <c r="D1342" s="6"/>
      <c r="E1342" s="6"/>
      <c r="F1342" s="6"/>
      <c r="G1342" s="6"/>
      <c r="H1342" s="6"/>
      <c r="I1342" s="6">
        <v>5000</v>
      </c>
      <c r="J1342" s="6">
        <v>5000</v>
      </c>
      <c r="K1342" s="6">
        <v>0</v>
      </c>
      <c r="L1342" s="6">
        <f t="shared" si="59"/>
        <v>0</v>
      </c>
      <c r="Q1342" s="2">
        <v>0</v>
      </c>
      <c r="R1342" s="2">
        <v>0</v>
      </c>
      <c r="S1342" s="2">
        <v>0</v>
      </c>
      <c r="T1342" s="2">
        <v>5000</v>
      </c>
      <c r="U1342" s="2">
        <v>5000</v>
      </c>
      <c r="V1342" s="2">
        <v>0</v>
      </c>
    </row>
    <row r="1343" spans="1:22" ht="30" hidden="1">
      <c r="A1343" s="3">
        <v>240601</v>
      </c>
      <c r="B1343" s="3"/>
      <c r="C1343" s="5" t="s">
        <v>39</v>
      </c>
      <c r="D1343" s="6"/>
      <c r="E1343" s="6"/>
      <c r="F1343" s="6"/>
      <c r="G1343" s="6"/>
      <c r="H1343" s="6"/>
      <c r="I1343" s="6">
        <v>611800</v>
      </c>
      <c r="J1343" s="6">
        <v>611800</v>
      </c>
      <c r="K1343" s="6">
        <v>0</v>
      </c>
      <c r="L1343" s="6">
        <f t="shared" si="59"/>
        <v>0</v>
      </c>
      <c r="Q1343" s="2">
        <v>0</v>
      </c>
      <c r="R1343" s="2">
        <v>0</v>
      </c>
      <c r="S1343" s="2">
        <v>0</v>
      </c>
      <c r="T1343" s="2">
        <v>611800</v>
      </c>
      <c r="U1343" s="2">
        <v>611800</v>
      </c>
      <c r="V1343" s="2">
        <v>0</v>
      </c>
    </row>
    <row r="1344" spans="1:22" ht="45" hidden="1">
      <c r="A1344" s="3">
        <v>240601</v>
      </c>
      <c r="B1344" s="3"/>
      <c r="C1344" s="5" t="s">
        <v>184</v>
      </c>
      <c r="D1344" s="6"/>
      <c r="E1344" s="6"/>
      <c r="F1344" s="6"/>
      <c r="G1344" s="6"/>
      <c r="H1344" s="6"/>
      <c r="I1344" s="6">
        <v>573500</v>
      </c>
      <c r="J1344" s="6">
        <v>573500</v>
      </c>
      <c r="K1344" s="6">
        <v>0</v>
      </c>
      <c r="L1344" s="6">
        <f t="shared" si="59"/>
        <v>0</v>
      </c>
      <c r="Q1344" s="2">
        <v>0</v>
      </c>
      <c r="R1344" s="2">
        <v>0</v>
      </c>
      <c r="S1344" s="2">
        <v>0</v>
      </c>
      <c r="T1344" s="2">
        <v>573500</v>
      </c>
      <c r="U1344" s="2">
        <v>573500</v>
      </c>
      <c r="V1344" s="2">
        <v>0</v>
      </c>
    </row>
    <row r="1345" spans="1:22" ht="45" hidden="1">
      <c r="A1345" s="3">
        <v>240601</v>
      </c>
      <c r="B1345" s="3"/>
      <c r="C1345" s="5" t="s">
        <v>41</v>
      </c>
      <c r="D1345" s="6"/>
      <c r="E1345" s="6"/>
      <c r="F1345" s="6"/>
      <c r="G1345" s="6"/>
      <c r="H1345" s="6"/>
      <c r="I1345" s="6">
        <v>38300</v>
      </c>
      <c r="J1345" s="6">
        <v>38300</v>
      </c>
      <c r="K1345" s="6">
        <v>0</v>
      </c>
      <c r="L1345" s="6">
        <f t="shared" si="59"/>
        <v>0</v>
      </c>
      <c r="Q1345" s="2">
        <v>0</v>
      </c>
      <c r="R1345" s="2">
        <v>0</v>
      </c>
      <c r="S1345" s="2">
        <v>0</v>
      </c>
      <c r="T1345" s="2">
        <v>38300</v>
      </c>
      <c r="U1345" s="2">
        <v>38300</v>
      </c>
      <c r="V1345" s="2">
        <v>0</v>
      </c>
    </row>
    <row r="1346" spans="1:22" ht="15" hidden="1">
      <c r="A1346" s="3">
        <v>240601</v>
      </c>
      <c r="B1346" s="3"/>
      <c r="C1346" s="5" t="s">
        <v>61</v>
      </c>
      <c r="D1346" s="6"/>
      <c r="E1346" s="6"/>
      <c r="F1346" s="6"/>
      <c r="G1346" s="6"/>
      <c r="H1346" s="6"/>
      <c r="I1346" s="6">
        <v>62400</v>
      </c>
      <c r="J1346" s="6">
        <v>62400</v>
      </c>
      <c r="K1346" s="6">
        <v>0</v>
      </c>
      <c r="L1346" s="6">
        <f aca="true" t="shared" si="62" ref="L1346:L1384">K1346/J1346*100</f>
        <v>0</v>
      </c>
      <c r="Q1346" s="2">
        <v>0</v>
      </c>
      <c r="R1346" s="2">
        <v>0</v>
      </c>
      <c r="S1346" s="2">
        <v>0</v>
      </c>
      <c r="T1346" s="2">
        <v>62400</v>
      </c>
      <c r="U1346" s="2">
        <v>62400</v>
      </c>
      <c r="V1346" s="2">
        <v>0</v>
      </c>
    </row>
    <row r="1347" spans="1:22" ht="45" hidden="1">
      <c r="A1347" s="3">
        <v>240601</v>
      </c>
      <c r="B1347" s="3"/>
      <c r="C1347" s="5" t="s">
        <v>97</v>
      </c>
      <c r="D1347" s="6"/>
      <c r="E1347" s="6"/>
      <c r="F1347" s="6"/>
      <c r="G1347" s="6"/>
      <c r="H1347" s="6"/>
      <c r="I1347" s="6">
        <v>62400</v>
      </c>
      <c r="J1347" s="6">
        <v>62400</v>
      </c>
      <c r="K1347" s="6">
        <v>0</v>
      </c>
      <c r="L1347" s="6">
        <f t="shared" si="62"/>
        <v>0</v>
      </c>
      <c r="Q1347" s="2">
        <v>0</v>
      </c>
      <c r="R1347" s="2">
        <v>0</v>
      </c>
      <c r="S1347" s="2">
        <v>0</v>
      </c>
      <c r="T1347" s="2">
        <v>62400</v>
      </c>
      <c r="U1347" s="2">
        <v>62400</v>
      </c>
      <c r="V1347" s="2">
        <v>0</v>
      </c>
    </row>
    <row r="1348" spans="1:22" ht="15" hidden="1">
      <c r="A1348" s="3">
        <v>240601</v>
      </c>
      <c r="B1348" s="3"/>
      <c r="C1348" s="5" t="s">
        <v>43</v>
      </c>
      <c r="D1348" s="6"/>
      <c r="E1348" s="6"/>
      <c r="F1348" s="6"/>
      <c r="G1348" s="6"/>
      <c r="H1348" s="6"/>
      <c r="I1348" s="6">
        <v>9444700</v>
      </c>
      <c r="J1348" s="6">
        <v>9444700</v>
      </c>
      <c r="K1348" s="6">
        <v>0</v>
      </c>
      <c r="L1348" s="6">
        <f t="shared" si="62"/>
        <v>0</v>
      </c>
      <c r="Q1348" s="2">
        <v>0</v>
      </c>
      <c r="R1348" s="2">
        <v>0</v>
      </c>
      <c r="S1348" s="2">
        <v>0</v>
      </c>
      <c r="T1348" s="2">
        <v>9444700</v>
      </c>
      <c r="U1348" s="2">
        <v>9444700</v>
      </c>
      <c r="V1348" s="2">
        <v>0</v>
      </c>
    </row>
    <row r="1349" spans="1:22" ht="15" hidden="1">
      <c r="A1349" s="3">
        <v>240601</v>
      </c>
      <c r="B1349" s="3"/>
      <c r="C1349" s="5" t="s">
        <v>45</v>
      </c>
      <c r="D1349" s="6"/>
      <c r="E1349" s="6"/>
      <c r="F1349" s="6"/>
      <c r="G1349" s="6"/>
      <c r="H1349" s="6"/>
      <c r="I1349" s="6">
        <v>2069200</v>
      </c>
      <c r="J1349" s="6">
        <v>2069200</v>
      </c>
      <c r="K1349" s="6">
        <v>0</v>
      </c>
      <c r="L1349" s="6">
        <f t="shared" si="62"/>
        <v>0</v>
      </c>
      <c r="Q1349" s="2">
        <v>0</v>
      </c>
      <c r="R1349" s="2">
        <v>0</v>
      </c>
      <c r="S1349" s="2">
        <v>0</v>
      </c>
      <c r="T1349" s="2">
        <v>2069200</v>
      </c>
      <c r="U1349" s="2">
        <v>2069200</v>
      </c>
      <c r="V1349" s="2">
        <v>0</v>
      </c>
    </row>
    <row r="1350" spans="1:22" ht="30" hidden="1">
      <c r="A1350" s="3">
        <v>240601</v>
      </c>
      <c r="B1350" s="3"/>
      <c r="C1350" s="5" t="s">
        <v>47</v>
      </c>
      <c r="D1350" s="6"/>
      <c r="E1350" s="6"/>
      <c r="F1350" s="6"/>
      <c r="G1350" s="6"/>
      <c r="H1350" s="6"/>
      <c r="I1350" s="6">
        <v>1869200</v>
      </c>
      <c r="J1350" s="6">
        <v>1869200</v>
      </c>
      <c r="K1350" s="6">
        <v>0</v>
      </c>
      <c r="L1350" s="6">
        <f t="shared" si="62"/>
        <v>0</v>
      </c>
      <c r="Q1350" s="2">
        <v>0</v>
      </c>
      <c r="R1350" s="2">
        <v>0</v>
      </c>
      <c r="S1350" s="2">
        <v>0</v>
      </c>
      <c r="T1350" s="2">
        <v>1869200</v>
      </c>
      <c r="U1350" s="2">
        <v>1869200</v>
      </c>
      <c r="V1350" s="2">
        <v>0</v>
      </c>
    </row>
    <row r="1351" spans="1:22" ht="15" hidden="1">
      <c r="A1351" s="3">
        <v>240601</v>
      </c>
      <c r="B1351" s="3"/>
      <c r="C1351" s="5" t="s">
        <v>155</v>
      </c>
      <c r="D1351" s="6"/>
      <c r="E1351" s="6"/>
      <c r="F1351" s="6"/>
      <c r="G1351" s="6"/>
      <c r="H1351" s="6"/>
      <c r="I1351" s="6">
        <v>200000</v>
      </c>
      <c r="J1351" s="6">
        <v>200000</v>
      </c>
      <c r="K1351" s="6">
        <v>0</v>
      </c>
      <c r="L1351" s="6">
        <f t="shared" si="62"/>
        <v>0</v>
      </c>
      <c r="Q1351" s="2">
        <v>0</v>
      </c>
      <c r="R1351" s="2">
        <v>0</v>
      </c>
      <c r="S1351" s="2">
        <v>0</v>
      </c>
      <c r="T1351" s="2">
        <v>200000</v>
      </c>
      <c r="U1351" s="2">
        <v>200000</v>
      </c>
      <c r="V1351" s="2">
        <v>0</v>
      </c>
    </row>
    <row r="1352" spans="1:22" ht="15" hidden="1">
      <c r="A1352" s="3">
        <v>240601</v>
      </c>
      <c r="B1352" s="3"/>
      <c r="C1352" s="5" t="s">
        <v>159</v>
      </c>
      <c r="D1352" s="6"/>
      <c r="E1352" s="6"/>
      <c r="F1352" s="6"/>
      <c r="G1352" s="6"/>
      <c r="H1352" s="6"/>
      <c r="I1352" s="6">
        <v>200000</v>
      </c>
      <c r="J1352" s="6">
        <v>200000</v>
      </c>
      <c r="K1352" s="6">
        <v>0</v>
      </c>
      <c r="L1352" s="6">
        <f t="shared" si="62"/>
        <v>0</v>
      </c>
      <c r="Q1352" s="2">
        <v>0</v>
      </c>
      <c r="R1352" s="2">
        <v>0</v>
      </c>
      <c r="S1352" s="2">
        <v>0</v>
      </c>
      <c r="T1352" s="2">
        <v>200000</v>
      </c>
      <c r="U1352" s="2">
        <v>200000</v>
      </c>
      <c r="V1352" s="2">
        <v>0</v>
      </c>
    </row>
    <row r="1353" spans="1:22" ht="15" hidden="1">
      <c r="A1353" s="3">
        <v>240601</v>
      </c>
      <c r="B1353" s="3"/>
      <c r="C1353" s="5" t="s">
        <v>99</v>
      </c>
      <c r="D1353" s="6"/>
      <c r="E1353" s="6"/>
      <c r="F1353" s="6"/>
      <c r="G1353" s="6"/>
      <c r="H1353" s="6"/>
      <c r="I1353" s="6">
        <v>7375500</v>
      </c>
      <c r="J1353" s="6">
        <v>7375500</v>
      </c>
      <c r="K1353" s="6">
        <v>0</v>
      </c>
      <c r="L1353" s="6">
        <f t="shared" si="62"/>
        <v>0</v>
      </c>
      <c r="Q1353" s="2">
        <v>0</v>
      </c>
      <c r="R1353" s="2">
        <v>0</v>
      </c>
      <c r="S1353" s="2">
        <v>0</v>
      </c>
      <c r="T1353" s="2">
        <v>7375500</v>
      </c>
      <c r="U1353" s="2">
        <v>7375500</v>
      </c>
      <c r="V1353" s="2">
        <v>0</v>
      </c>
    </row>
    <row r="1354" spans="1:22" ht="30" hidden="1">
      <c r="A1354" s="3">
        <v>240601</v>
      </c>
      <c r="B1354" s="3"/>
      <c r="C1354" s="5" t="s">
        <v>129</v>
      </c>
      <c r="D1354" s="6"/>
      <c r="E1354" s="6"/>
      <c r="F1354" s="6"/>
      <c r="G1354" s="6"/>
      <c r="H1354" s="6"/>
      <c r="I1354" s="6">
        <v>7375500</v>
      </c>
      <c r="J1354" s="6">
        <v>7375500</v>
      </c>
      <c r="K1354" s="6">
        <v>0</v>
      </c>
      <c r="L1354" s="6">
        <f t="shared" si="62"/>
        <v>0</v>
      </c>
      <c r="Q1354" s="2">
        <v>0</v>
      </c>
      <c r="R1354" s="2">
        <v>0</v>
      </c>
      <c r="S1354" s="2">
        <v>0</v>
      </c>
      <c r="T1354" s="2">
        <v>7375500</v>
      </c>
      <c r="U1354" s="2">
        <v>7375500</v>
      </c>
      <c r="V1354" s="2">
        <v>0</v>
      </c>
    </row>
    <row r="1355" spans="1:22" ht="45">
      <c r="A1355" s="3">
        <v>240900</v>
      </c>
      <c r="B1355" s="3"/>
      <c r="C1355" s="5" t="s">
        <v>186</v>
      </c>
      <c r="D1355" s="6"/>
      <c r="E1355" s="6"/>
      <c r="F1355" s="6"/>
      <c r="G1355" s="6"/>
      <c r="H1355" s="6"/>
      <c r="I1355" s="6">
        <f>20842400-70000</f>
        <v>20772400</v>
      </c>
      <c r="J1355" s="6">
        <f>20842400-70000</f>
        <v>20772400</v>
      </c>
      <c r="K1355" s="6">
        <v>794952.57</v>
      </c>
      <c r="L1355" s="6">
        <f t="shared" si="62"/>
        <v>3.8269654445321675</v>
      </c>
      <c r="Q1355" s="2">
        <v>794952.57</v>
      </c>
      <c r="R1355" s="2">
        <v>0</v>
      </c>
      <c r="S1355" s="2">
        <v>0</v>
      </c>
      <c r="T1355" s="2">
        <v>20842400</v>
      </c>
      <c r="U1355" s="2">
        <v>20842400</v>
      </c>
      <c r="V1355" s="2">
        <v>794952.57</v>
      </c>
    </row>
    <row r="1356" spans="1:22" ht="15" hidden="1">
      <c r="A1356" s="3">
        <v>240900</v>
      </c>
      <c r="B1356" s="3"/>
      <c r="C1356" s="5" t="s">
        <v>3</v>
      </c>
      <c r="D1356" s="6">
        <v>0</v>
      </c>
      <c r="E1356" s="6"/>
      <c r="F1356" s="6">
        <v>0</v>
      </c>
      <c r="G1356" s="6" t="e">
        <f aca="true" t="shared" si="63" ref="G1356:G1419">F1356/D1356*100</f>
        <v>#DIV/0!</v>
      </c>
      <c r="H1356" s="6" t="e">
        <f aca="true" t="shared" si="64" ref="H1356:H1419">F1356/E1356*100</f>
        <v>#DIV/0!</v>
      </c>
      <c r="I1356" s="6">
        <v>17243700</v>
      </c>
      <c r="J1356" s="6">
        <v>17243700</v>
      </c>
      <c r="K1356" s="6">
        <v>783421.53</v>
      </c>
      <c r="L1356" s="6">
        <f t="shared" si="62"/>
        <v>4.543233354790446</v>
      </c>
      <c r="Q1356" s="2">
        <v>783421.53</v>
      </c>
      <c r="R1356" s="2">
        <v>0</v>
      </c>
      <c r="S1356" s="2">
        <v>0</v>
      </c>
      <c r="T1356" s="2">
        <v>17243700</v>
      </c>
      <c r="U1356" s="2">
        <v>17243700</v>
      </c>
      <c r="V1356" s="2">
        <v>783421.53</v>
      </c>
    </row>
    <row r="1357" spans="1:22" ht="15" hidden="1">
      <c r="A1357" s="3">
        <v>240900</v>
      </c>
      <c r="B1357" s="3"/>
      <c r="C1357" s="5" t="s">
        <v>5</v>
      </c>
      <c r="D1357" s="6">
        <v>0</v>
      </c>
      <c r="E1357" s="6"/>
      <c r="F1357" s="6">
        <v>0</v>
      </c>
      <c r="G1357" s="6" t="e">
        <f t="shared" si="63"/>
        <v>#DIV/0!</v>
      </c>
      <c r="H1357" s="6" t="e">
        <f t="shared" si="64"/>
        <v>#DIV/0!</v>
      </c>
      <c r="I1357" s="6">
        <v>5712666</v>
      </c>
      <c r="J1357" s="6">
        <v>5712666</v>
      </c>
      <c r="K1357" s="6">
        <v>233586.34</v>
      </c>
      <c r="L1357" s="6">
        <f t="shared" si="62"/>
        <v>4.088919954361064</v>
      </c>
      <c r="Q1357" s="2">
        <v>233586.34</v>
      </c>
      <c r="R1357" s="2">
        <v>0</v>
      </c>
      <c r="S1357" s="2">
        <v>0</v>
      </c>
      <c r="T1357" s="2">
        <v>5712666</v>
      </c>
      <c r="U1357" s="2">
        <v>5712666</v>
      </c>
      <c r="V1357" s="2">
        <v>233586.34</v>
      </c>
    </row>
    <row r="1358" spans="1:22" ht="45" hidden="1">
      <c r="A1358" s="3">
        <v>240900</v>
      </c>
      <c r="B1358" s="3"/>
      <c r="C1358" s="5" t="s">
        <v>13</v>
      </c>
      <c r="D1358" s="6">
        <v>0</v>
      </c>
      <c r="E1358" s="6"/>
      <c r="F1358" s="6">
        <v>0</v>
      </c>
      <c r="G1358" s="6" t="e">
        <f t="shared" si="63"/>
        <v>#DIV/0!</v>
      </c>
      <c r="H1358" s="6" t="e">
        <f t="shared" si="64"/>
        <v>#DIV/0!</v>
      </c>
      <c r="I1358" s="6">
        <v>5469666</v>
      </c>
      <c r="J1358" s="6">
        <v>5469666</v>
      </c>
      <c r="K1358" s="6">
        <v>225552.34</v>
      </c>
      <c r="L1358" s="6">
        <f t="shared" si="62"/>
        <v>4.123694938594056</v>
      </c>
      <c r="Q1358" s="2">
        <v>225552.34</v>
      </c>
      <c r="R1358" s="2">
        <v>0</v>
      </c>
      <c r="S1358" s="2">
        <v>0</v>
      </c>
      <c r="T1358" s="2">
        <v>5469666</v>
      </c>
      <c r="U1358" s="2">
        <v>5469666</v>
      </c>
      <c r="V1358" s="2">
        <v>225552.34</v>
      </c>
    </row>
    <row r="1359" spans="1:22" ht="30" hidden="1">
      <c r="A1359" s="3">
        <v>240900</v>
      </c>
      <c r="B1359" s="3"/>
      <c r="C1359" s="5" t="s">
        <v>15</v>
      </c>
      <c r="D1359" s="6">
        <v>0</v>
      </c>
      <c r="E1359" s="6"/>
      <c r="F1359" s="6">
        <v>0</v>
      </c>
      <c r="G1359" s="6" t="e">
        <f t="shared" si="63"/>
        <v>#DIV/0!</v>
      </c>
      <c r="H1359" s="6" t="e">
        <f t="shared" si="64"/>
        <v>#DIV/0!</v>
      </c>
      <c r="I1359" s="6">
        <v>534500</v>
      </c>
      <c r="J1359" s="6">
        <v>534500</v>
      </c>
      <c r="K1359" s="6">
        <v>16364.5</v>
      </c>
      <c r="L1359" s="6">
        <f t="shared" si="62"/>
        <v>3.061646398503274</v>
      </c>
      <c r="Q1359" s="2">
        <v>16364.5</v>
      </c>
      <c r="R1359" s="2">
        <v>0</v>
      </c>
      <c r="S1359" s="2">
        <v>0</v>
      </c>
      <c r="T1359" s="2">
        <v>534500</v>
      </c>
      <c r="U1359" s="2">
        <v>534500</v>
      </c>
      <c r="V1359" s="2">
        <v>16364.5</v>
      </c>
    </row>
    <row r="1360" spans="1:22" ht="30" hidden="1">
      <c r="A1360" s="3">
        <v>240900</v>
      </c>
      <c r="B1360" s="3"/>
      <c r="C1360" s="5" t="s">
        <v>51</v>
      </c>
      <c r="D1360" s="6">
        <v>0</v>
      </c>
      <c r="E1360" s="6"/>
      <c r="F1360" s="6">
        <v>0</v>
      </c>
      <c r="G1360" s="6" t="e">
        <f t="shared" si="63"/>
        <v>#DIV/0!</v>
      </c>
      <c r="H1360" s="6" t="e">
        <f t="shared" si="64"/>
        <v>#DIV/0!</v>
      </c>
      <c r="I1360" s="6">
        <v>501000</v>
      </c>
      <c r="J1360" s="6">
        <v>501000</v>
      </c>
      <c r="K1360" s="6">
        <v>1000</v>
      </c>
      <c r="L1360" s="6">
        <f t="shared" si="62"/>
        <v>0.19960079840319359</v>
      </c>
      <c r="Q1360" s="2">
        <v>1000</v>
      </c>
      <c r="R1360" s="2">
        <v>0</v>
      </c>
      <c r="S1360" s="2">
        <v>0</v>
      </c>
      <c r="T1360" s="2">
        <v>501000</v>
      </c>
      <c r="U1360" s="2">
        <v>501000</v>
      </c>
      <c r="V1360" s="2">
        <v>1000</v>
      </c>
    </row>
    <row r="1361" spans="1:22" ht="15" hidden="1">
      <c r="A1361" s="3">
        <v>240900</v>
      </c>
      <c r="B1361" s="3"/>
      <c r="C1361" s="5" t="s">
        <v>53</v>
      </c>
      <c r="D1361" s="6">
        <v>0</v>
      </c>
      <c r="E1361" s="6"/>
      <c r="F1361" s="6">
        <v>0</v>
      </c>
      <c r="G1361" s="6" t="e">
        <f t="shared" si="63"/>
        <v>#DIV/0!</v>
      </c>
      <c r="H1361" s="6" t="e">
        <f t="shared" si="64"/>
        <v>#DIV/0!</v>
      </c>
      <c r="I1361" s="6">
        <v>55000</v>
      </c>
      <c r="J1361" s="6">
        <v>55000</v>
      </c>
      <c r="K1361" s="6">
        <v>0</v>
      </c>
      <c r="L1361" s="6">
        <f t="shared" si="62"/>
        <v>0</v>
      </c>
      <c r="Q1361" s="2">
        <v>0</v>
      </c>
      <c r="R1361" s="2">
        <v>0</v>
      </c>
      <c r="S1361" s="2">
        <v>0</v>
      </c>
      <c r="T1361" s="2">
        <v>55000</v>
      </c>
      <c r="U1361" s="2">
        <v>55000</v>
      </c>
      <c r="V1361" s="2">
        <v>0</v>
      </c>
    </row>
    <row r="1362" spans="1:22" ht="30" hidden="1">
      <c r="A1362" s="3">
        <v>240900</v>
      </c>
      <c r="B1362" s="3"/>
      <c r="C1362" s="5" t="s">
        <v>17</v>
      </c>
      <c r="D1362" s="6">
        <v>0</v>
      </c>
      <c r="E1362" s="6"/>
      <c r="F1362" s="6">
        <v>0</v>
      </c>
      <c r="G1362" s="6" t="e">
        <f t="shared" si="63"/>
        <v>#DIV/0!</v>
      </c>
      <c r="H1362" s="6" t="e">
        <f t="shared" si="64"/>
        <v>#DIV/0!</v>
      </c>
      <c r="I1362" s="6">
        <v>21500</v>
      </c>
      <c r="J1362" s="6">
        <v>21500</v>
      </c>
      <c r="K1362" s="6">
        <v>1135.13</v>
      </c>
      <c r="L1362" s="6">
        <f t="shared" si="62"/>
        <v>5.279674418604651</v>
      </c>
      <c r="Q1362" s="2">
        <v>1135.13</v>
      </c>
      <c r="R1362" s="2">
        <v>0</v>
      </c>
      <c r="S1362" s="2">
        <v>0</v>
      </c>
      <c r="T1362" s="2">
        <v>21500</v>
      </c>
      <c r="U1362" s="2">
        <v>21500</v>
      </c>
      <c r="V1362" s="2">
        <v>1135.13</v>
      </c>
    </row>
    <row r="1363" spans="1:22" ht="45" hidden="1">
      <c r="A1363" s="3">
        <v>240900</v>
      </c>
      <c r="B1363" s="3"/>
      <c r="C1363" s="5" t="s">
        <v>21</v>
      </c>
      <c r="D1363" s="6">
        <v>0</v>
      </c>
      <c r="E1363" s="6"/>
      <c r="F1363" s="6">
        <v>0</v>
      </c>
      <c r="G1363" s="6" t="e">
        <f t="shared" si="63"/>
        <v>#DIV/0!</v>
      </c>
      <c r="H1363" s="6" t="e">
        <f t="shared" si="64"/>
        <v>#DIV/0!</v>
      </c>
      <c r="I1363" s="6">
        <v>1002500</v>
      </c>
      <c r="J1363" s="6">
        <v>1002500</v>
      </c>
      <c r="K1363" s="6">
        <v>0</v>
      </c>
      <c r="L1363" s="6">
        <f t="shared" si="62"/>
        <v>0</v>
      </c>
      <c r="Q1363" s="2">
        <v>0</v>
      </c>
      <c r="R1363" s="2">
        <v>0</v>
      </c>
      <c r="S1363" s="2">
        <v>0</v>
      </c>
      <c r="T1363" s="2">
        <v>1002500</v>
      </c>
      <c r="U1363" s="2">
        <v>1002500</v>
      </c>
      <c r="V1363" s="2">
        <v>0</v>
      </c>
    </row>
    <row r="1364" spans="1:22" ht="15" hidden="1">
      <c r="A1364" s="3">
        <v>240900</v>
      </c>
      <c r="B1364" s="3"/>
      <c r="C1364" s="5" t="s">
        <v>23</v>
      </c>
      <c r="D1364" s="6">
        <v>0</v>
      </c>
      <c r="E1364" s="6"/>
      <c r="F1364" s="6">
        <v>0</v>
      </c>
      <c r="G1364" s="6" t="e">
        <f t="shared" si="63"/>
        <v>#DIV/0!</v>
      </c>
      <c r="H1364" s="6" t="e">
        <f t="shared" si="64"/>
        <v>#DIV/0!</v>
      </c>
      <c r="I1364" s="6">
        <v>1000</v>
      </c>
      <c r="J1364" s="6">
        <v>1000</v>
      </c>
      <c r="K1364" s="6">
        <v>0</v>
      </c>
      <c r="L1364" s="6">
        <f t="shared" si="62"/>
        <v>0</v>
      </c>
      <c r="Q1364" s="2">
        <v>0</v>
      </c>
      <c r="R1364" s="2">
        <v>0</v>
      </c>
      <c r="S1364" s="2">
        <v>0</v>
      </c>
      <c r="T1364" s="2">
        <v>1000</v>
      </c>
      <c r="U1364" s="2">
        <v>1000</v>
      </c>
      <c r="V1364" s="2">
        <v>0</v>
      </c>
    </row>
    <row r="1365" spans="1:22" ht="15" hidden="1">
      <c r="A1365" s="3">
        <v>240900</v>
      </c>
      <c r="B1365" s="3"/>
      <c r="C1365" s="5" t="s">
        <v>25</v>
      </c>
      <c r="D1365" s="6">
        <v>0</v>
      </c>
      <c r="E1365" s="6"/>
      <c r="F1365" s="6">
        <v>0</v>
      </c>
      <c r="G1365" s="6" t="e">
        <f t="shared" si="63"/>
        <v>#DIV/0!</v>
      </c>
      <c r="H1365" s="6" t="e">
        <f t="shared" si="64"/>
        <v>#DIV/0!</v>
      </c>
      <c r="I1365" s="6">
        <v>3354166</v>
      </c>
      <c r="J1365" s="6">
        <v>3354166</v>
      </c>
      <c r="K1365" s="6">
        <v>207052.71</v>
      </c>
      <c r="L1365" s="6">
        <f t="shared" si="62"/>
        <v>6.173001276621372</v>
      </c>
      <c r="Q1365" s="2">
        <v>207052.71</v>
      </c>
      <c r="R1365" s="2">
        <v>0</v>
      </c>
      <c r="S1365" s="2">
        <v>0</v>
      </c>
      <c r="T1365" s="2">
        <v>3354166</v>
      </c>
      <c r="U1365" s="2">
        <v>3354166</v>
      </c>
      <c r="V1365" s="2">
        <v>207052.71</v>
      </c>
    </row>
    <row r="1366" spans="1:22" ht="30" hidden="1">
      <c r="A1366" s="3">
        <v>240900</v>
      </c>
      <c r="B1366" s="3"/>
      <c r="C1366" s="5" t="s">
        <v>29</v>
      </c>
      <c r="D1366" s="6">
        <v>0</v>
      </c>
      <c r="E1366" s="6"/>
      <c r="F1366" s="6">
        <v>0</v>
      </c>
      <c r="G1366" s="6" t="e">
        <f t="shared" si="63"/>
        <v>#DIV/0!</v>
      </c>
      <c r="H1366" s="6" t="e">
        <f t="shared" si="64"/>
        <v>#DIV/0!</v>
      </c>
      <c r="I1366" s="6">
        <v>232000</v>
      </c>
      <c r="J1366" s="6">
        <v>232000</v>
      </c>
      <c r="K1366" s="6">
        <v>8034</v>
      </c>
      <c r="L1366" s="6">
        <f t="shared" si="62"/>
        <v>3.4629310344827586</v>
      </c>
      <c r="Q1366" s="2">
        <v>8034</v>
      </c>
      <c r="R1366" s="2">
        <v>0</v>
      </c>
      <c r="S1366" s="2">
        <v>0</v>
      </c>
      <c r="T1366" s="2">
        <v>232000</v>
      </c>
      <c r="U1366" s="2">
        <v>232000</v>
      </c>
      <c r="V1366" s="2">
        <v>8034</v>
      </c>
    </row>
    <row r="1367" spans="1:22" ht="15" hidden="1">
      <c r="A1367" s="3">
        <v>240900</v>
      </c>
      <c r="B1367" s="3"/>
      <c r="C1367" s="5" t="s">
        <v>37</v>
      </c>
      <c r="D1367" s="6">
        <v>0</v>
      </c>
      <c r="E1367" s="6"/>
      <c r="F1367" s="6">
        <v>0</v>
      </c>
      <c r="G1367" s="6" t="e">
        <f t="shared" si="63"/>
        <v>#DIV/0!</v>
      </c>
      <c r="H1367" s="6" t="e">
        <f t="shared" si="64"/>
        <v>#DIV/0!</v>
      </c>
      <c r="I1367" s="6">
        <v>232000</v>
      </c>
      <c r="J1367" s="6">
        <v>232000</v>
      </c>
      <c r="K1367" s="6">
        <v>8034</v>
      </c>
      <c r="L1367" s="6">
        <f t="shared" si="62"/>
        <v>3.4629310344827586</v>
      </c>
      <c r="Q1367" s="2">
        <v>8034</v>
      </c>
      <c r="R1367" s="2">
        <v>0</v>
      </c>
      <c r="S1367" s="2">
        <v>0</v>
      </c>
      <c r="T1367" s="2">
        <v>232000</v>
      </c>
      <c r="U1367" s="2">
        <v>232000</v>
      </c>
      <c r="V1367" s="2">
        <v>8034</v>
      </c>
    </row>
    <row r="1368" spans="1:22" ht="30" hidden="1">
      <c r="A1368" s="3">
        <v>240900</v>
      </c>
      <c r="B1368" s="3"/>
      <c r="C1368" s="5" t="s">
        <v>39</v>
      </c>
      <c r="D1368" s="6">
        <v>0</v>
      </c>
      <c r="E1368" s="6"/>
      <c r="F1368" s="6">
        <v>0</v>
      </c>
      <c r="G1368" s="6" t="e">
        <f t="shared" si="63"/>
        <v>#DIV/0!</v>
      </c>
      <c r="H1368" s="6" t="e">
        <f t="shared" si="64"/>
        <v>#DIV/0!</v>
      </c>
      <c r="I1368" s="6">
        <v>11000</v>
      </c>
      <c r="J1368" s="6">
        <v>11000</v>
      </c>
      <c r="K1368" s="6">
        <v>0</v>
      </c>
      <c r="L1368" s="6">
        <f t="shared" si="62"/>
        <v>0</v>
      </c>
      <c r="Q1368" s="2">
        <v>0</v>
      </c>
      <c r="R1368" s="2">
        <v>0</v>
      </c>
      <c r="S1368" s="2">
        <v>0</v>
      </c>
      <c r="T1368" s="2">
        <v>11000</v>
      </c>
      <c r="U1368" s="2">
        <v>11000</v>
      </c>
      <c r="V1368" s="2">
        <v>0</v>
      </c>
    </row>
    <row r="1369" spans="1:22" ht="45" hidden="1">
      <c r="A1369" s="3">
        <v>240900</v>
      </c>
      <c r="B1369" s="3"/>
      <c r="C1369" s="5" t="s">
        <v>41</v>
      </c>
      <c r="D1369" s="6">
        <v>0</v>
      </c>
      <c r="E1369" s="6"/>
      <c r="F1369" s="6">
        <v>0</v>
      </c>
      <c r="G1369" s="6" t="e">
        <f t="shared" si="63"/>
        <v>#DIV/0!</v>
      </c>
      <c r="H1369" s="6" t="e">
        <f t="shared" si="64"/>
        <v>#DIV/0!</v>
      </c>
      <c r="I1369" s="6">
        <v>11000</v>
      </c>
      <c r="J1369" s="6">
        <v>11000</v>
      </c>
      <c r="K1369" s="6">
        <v>0</v>
      </c>
      <c r="L1369" s="6">
        <f t="shared" si="62"/>
        <v>0</v>
      </c>
      <c r="Q1369" s="2">
        <v>0</v>
      </c>
      <c r="R1369" s="2">
        <v>0</v>
      </c>
      <c r="S1369" s="2">
        <v>0</v>
      </c>
      <c r="T1369" s="2">
        <v>11000</v>
      </c>
      <c r="U1369" s="2">
        <v>11000</v>
      </c>
      <c r="V1369" s="2">
        <v>0</v>
      </c>
    </row>
    <row r="1370" spans="1:22" ht="15" hidden="1">
      <c r="A1370" s="3">
        <v>240900</v>
      </c>
      <c r="B1370" s="3"/>
      <c r="C1370" s="5" t="s">
        <v>61</v>
      </c>
      <c r="D1370" s="6">
        <v>0</v>
      </c>
      <c r="E1370" s="6"/>
      <c r="F1370" s="6">
        <v>0</v>
      </c>
      <c r="G1370" s="6" t="e">
        <f t="shared" si="63"/>
        <v>#DIV/0!</v>
      </c>
      <c r="H1370" s="6" t="e">
        <f t="shared" si="64"/>
        <v>#DIV/0!</v>
      </c>
      <c r="I1370" s="6">
        <v>11531034</v>
      </c>
      <c r="J1370" s="6">
        <v>11531034</v>
      </c>
      <c r="K1370" s="6">
        <v>549835.19</v>
      </c>
      <c r="L1370" s="6">
        <f t="shared" si="62"/>
        <v>4.768307768410014</v>
      </c>
      <c r="Q1370" s="2">
        <v>549835.19</v>
      </c>
      <c r="R1370" s="2">
        <v>0</v>
      </c>
      <c r="S1370" s="2">
        <v>0</v>
      </c>
      <c r="T1370" s="2">
        <v>11531034</v>
      </c>
      <c r="U1370" s="2">
        <v>11531034</v>
      </c>
      <c r="V1370" s="2">
        <v>549835.19</v>
      </c>
    </row>
    <row r="1371" spans="1:22" ht="45" hidden="1">
      <c r="A1371" s="3">
        <v>240900</v>
      </c>
      <c r="B1371" s="3"/>
      <c r="C1371" s="5" t="s">
        <v>97</v>
      </c>
      <c r="D1371" s="6">
        <v>0</v>
      </c>
      <c r="E1371" s="6"/>
      <c r="F1371" s="6">
        <v>0</v>
      </c>
      <c r="G1371" s="6" t="e">
        <f t="shared" si="63"/>
        <v>#DIV/0!</v>
      </c>
      <c r="H1371" s="6" t="e">
        <f t="shared" si="64"/>
        <v>#DIV/0!</v>
      </c>
      <c r="I1371" s="6">
        <v>10022440</v>
      </c>
      <c r="J1371" s="6">
        <v>10022440</v>
      </c>
      <c r="K1371" s="6">
        <v>544540.94</v>
      </c>
      <c r="L1371" s="6">
        <f t="shared" si="62"/>
        <v>5.433217260467511</v>
      </c>
      <c r="Q1371" s="2">
        <v>544540.94</v>
      </c>
      <c r="R1371" s="2">
        <v>0</v>
      </c>
      <c r="S1371" s="2">
        <v>0</v>
      </c>
      <c r="T1371" s="2">
        <v>10022440</v>
      </c>
      <c r="U1371" s="2">
        <v>10022440</v>
      </c>
      <c r="V1371" s="2">
        <v>544540.94</v>
      </c>
    </row>
    <row r="1372" spans="1:22" ht="15" hidden="1">
      <c r="A1372" s="3">
        <v>240900</v>
      </c>
      <c r="B1372" s="3"/>
      <c r="C1372" s="5" t="s">
        <v>63</v>
      </c>
      <c r="D1372" s="6">
        <v>0</v>
      </c>
      <c r="E1372" s="6"/>
      <c r="F1372" s="6">
        <v>0</v>
      </c>
      <c r="G1372" s="6" t="e">
        <f t="shared" si="63"/>
        <v>#DIV/0!</v>
      </c>
      <c r="H1372" s="6" t="e">
        <f t="shared" si="64"/>
        <v>#DIV/0!</v>
      </c>
      <c r="I1372" s="6">
        <v>1508594</v>
      </c>
      <c r="J1372" s="6">
        <v>1508594</v>
      </c>
      <c r="K1372" s="6">
        <v>5294.25</v>
      </c>
      <c r="L1372" s="6">
        <f t="shared" si="62"/>
        <v>0.3509393514756124</v>
      </c>
      <c r="Q1372" s="2">
        <v>5294.25</v>
      </c>
      <c r="R1372" s="2">
        <v>0</v>
      </c>
      <c r="S1372" s="2">
        <v>0</v>
      </c>
      <c r="T1372" s="2">
        <v>1508594</v>
      </c>
      <c r="U1372" s="2">
        <v>1508594</v>
      </c>
      <c r="V1372" s="2">
        <v>5294.25</v>
      </c>
    </row>
    <row r="1373" spans="1:22" ht="15" hidden="1">
      <c r="A1373" s="3">
        <v>240900</v>
      </c>
      <c r="B1373" s="3"/>
      <c r="C1373" s="5" t="s">
        <v>65</v>
      </c>
      <c r="D1373" s="6">
        <v>0</v>
      </c>
      <c r="E1373" s="6"/>
      <c r="F1373" s="6">
        <v>0</v>
      </c>
      <c r="G1373" s="6" t="e">
        <f t="shared" si="63"/>
        <v>#DIV/0!</v>
      </c>
      <c r="H1373" s="6" t="e">
        <f t="shared" si="64"/>
        <v>#DIV/0!</v>
      </c>
      <c r="I1373" s="6">
        <v>1508594</v>
      </c>
      <c r="J1373" s="6">
        <v>1508594</v>
      </c>
      <c r="K1373" s="6">
        <v>5294.25</v>
      </c>
      <c r="L1373" s="6">
        <f t="shared" si="62"/>
        <v>0.3509393514756124</v>
      </c>
      <c r="Q1373" s="2">
        <v>5294.25</v>
      </c>
      <c r="R1373" s="2">
        <v>0</v>
      </c>
      <c r="S1373" s="2">
        <v>0</v>
      </c>
      <c r="T1373" s="2">
        <v>1508594</v>
      </c>
      <c r="U1373" s="2">
        <v>1508594</v>
      </c>
      <c r="V1373" s="2">
        <v>5294.25</v>
      </c>
    </row>
    <row r="1374" spans="1:22" ht="15" hidden="1">
      <c r="A1374" s="3">
        <v>240900</v>
      </c>
      <c r="B1374" s="3"/>
      <c r="C1374" s="5" t="s">
        <v>43</v>
      </c>
      <c r="D1374" s="6">
        <v>0</v>
      </c>
      <c r="E1374" s="6"/>
      <c r="F1374" s="6">
        <v>0</v>
      </c>
      <c r="G1374" s="6" t="e">
        <f t="shared" si="63"/>
        <v>#DIV/0!</v>
      </c>
      <c r="H1374" s="6" t="e">
        <f t="shared" si="64"/>
        <v>#DIV/0!</v>
      </c>
      <c r="I1374" s="6">
        <v>3598700</v>
      </c>
      <c r="J1374" s="6">
        <v>3598700</v>
      </c>
      <c r="K1374" s="6">
        <v>11531.04</v>
      </c>
      <c r="L1374" s="6">
        <f t="shared" si="62"/>
        <v>0.32042237474643626</v>
      </c>
      <c r="Q1374" s="2">
        <v>11531.04</v>
      </c>
      <c r="R1374" s="2">
        <v>0</v>
      </c>
      <c r="S1374" s="2">
        <v>0</v>
      </c>
      <c r="T1374" s="2">
        <v>3598700</v>
      </c>
      <c r="U1374" s="2">
        <v>3598700</v>
      </c>
      <c r="V1374" s="2">
        <v>11531.04</v>
      </c>
    </row>
    <row r="1375" spans="1:22" ht="15" hidden="1">
      <c r="A1375" s="3">
        <v>240900</v>
      </c>
      <c r="B1375" s="3"/>
      <c r="C1375" s="5" t="s">
        <v>45</v>
      </c>
      <c r="D1375" s="6">
        <v>0</v>
      </c>
      <c r="E1375" s="6"/>
      <c r="F1375" s="6">
        <v>0</v>
      </c>
      <c r="G1375" s="6" t="e">
        <f t="shared" si="63"/>
        <v>#DIV/0!</v>
      </c>
      <c r="H1375" s="6" t="e">
        <f t="shared" si="64"/>
        <v>#DIV/0!</v>
      </c>
      <c r="I1375" s="6">
        <v>2973700</v>
      </c>
      <c r="J1375" s="6">
        <v>2973700</v>
      </c>
      <c r="K1375" s="6">
        <v>11531.04</v>
      </c>
      <c r="L1375" s="6">
        <f t="shared" si="62"/>
        <v>0.3877674277835693</v>
      </c>
      <c r="Q1375" s="2">
        <v>11531.04</v>
      </c>
      <c r="R1375" s="2">
        <v>0</v>
      </c>
      <c r="S1375" s="2">
        <v>0</v>
      </c>
      <c r="T1375" s="2">
        <v>2973700</v>
      </c>
      <c r="U1375" s="2">
        <v>2973700</v>
      </c>
      <c r="V1375" s="2">
        <v>11531.04</v>
      </c>
    </row>
    <row r="1376" spans="1:22" ht="30" hidden="1">
      <c r="A1376" s="3">
        <v>240900</v>
      </c>
      <c r="B1376" s="3"/>
      <c r="C1376" s="5" t="s">
        <v>47</v>
      </c>
      <c r="D1376" s="6">
        <v>0</v>
      </c>
      <c r="E1376" s="6"/>
      <c r="F1376" s="6">
        <v>0</v>
      </c>
      <c r="G1376" s="6" t="e">
        <f t="shared" si="63"/>
        <v>#DIV/0!</v>
      </c>
      <c r="H1376" s="6" t="e">
        <f t="shared" si="64"/>
        <v>#DIV/0!</v>
      </c>
      <c r="I1376" s="6">
        <v>2153700</v>
      </c>
      <c r="J1376" s="6">
        <v>2153700</v>
      </c>
      <c r="K1376" s="6">
        <v>11531.04</v>
      </c>
      <c r="L1376" s="6">
        <f t="shared" si="62"/>
        <v>0.5354060454102243</v>
      </c>
      <c r="Q1376" s="2">
        <v>11531.04</v>
      </c>
      <c r="R1376" s="2">
        <v>0</v>
      </c>
      <c r="S1376" s="2">
        <v>0</v>
      </c>
      <c r="T1376" s="2">
        <v>2153700</v>
      </c>
      <c r="U1376" s="2">
        <v>2153700</v>
      </c>
      <c r="V1376" s="2">
        <v>11531.04</v>
      </c>
    </row>
    <row r="1377" spans="1:22" ht="15" hidden="1">
      <c r="A1377" s="3">
        <v>240900</v>
      </c>
      <c r="B1377" s="3"/>
      <c r="C1377" s="5" t="s">
        <v>151</v>
      </c>
      <c r="D1377" s="6">
        <v>0</v>
      </c>
      <c r="E1377" s="6"/>
      <c r="F1377" s="6">
        <v>0</v>
      </c>
      <c r="G1377" s="6" t="e">
        <f t="shared" si="63"/>
        <v>#DIV/0!</v>
      </c>
      <c r="H1377" s="6" t="e">
        <f t="shared" si="64"/>
        <v>#DIV/0!</v>
      </c>
      <c r="I1377" s="6">
        <v>100000</v>
      </c>
      <c r="J1377" s="6">
        <v>100000</v>
      </c>
      <c r="K1377" s="6">
        <v>0</v>
      </c>
      <c r="L1377" s="6">
        <f t="shared" si="62"/>
        <v>0</v>
      </c>
      <c r="Q1377" s="2">
        <v>0</v>
      </c>
      <c r="R1377" s="2">
        <v>0</v>
      </c>
      <c r="S1377" s="2">
        <v>0</v>
      </c>
      <c r="T1377" s="2">
        <v>100000</v>
      </c>
      <c r="U1377" s="2">
        <v>100000</v>
      </c>
      <c r="V1377" s="2">
        <v>0</v>
      </c>
    </row>
    <row r="1378" spans="1:22" ht="15" hidden="1">
      <c r="A1378" s="3">
        <v>240900</v>
      </c>
      <c r="B1378" s="3"/>
      <c r="C1378" s="5" t="s">
        <v>153</v>
      </c>
      <c r="D1378" s="6">
        <v>0</v>
      </c>
      <c r="E1378" s="6"/>
      <c r="F1378" s="6">
        <v>0</v>
      </c>
      <c r="G1378" s="6" t="e">
        <f t="shared" si="63"/>
        <v>#DIV/0!</v>
      </c>
      <c r="H1378" s="6" t="e">
        <f t="shared" si="64"/>
        <v>#DIV/0!</v>
      </c>
      <c r="I1378" s="6">
        <v>100000</v>
      </c>
      <c r="J1378" s="6">
        <v>100000</v>
      </c>
      <c r="K1378" s="6">
        <v>0</v>
      </c>
      <c r="L1378" s="6">
        <f t="shared" si="62"/>
        <v>0</v>
      </c>
      <c r="Q1378" s="2">
        <v>0</v>
      </c>
      <c r="R1378" s="2">
        <v>0</v>
      </c>
      <c r="S1378" s="2">
        <v>0</v>
      </c>
      <c r="T1378" s="2">
        <v>100000</v>
      </c>
      <c r="U1378" s="2">
        <v>100000</v>
      </c>
      <c r="V1378" s="2">
        <v>0</v>
      </c>
    </row>
    <row r="1379" spans="1:22" ht="15" hidden="1">
      <c r="A1379" s="3">
        <v>240900</v>
      </c>
      <c r="B1379" s="3"/>
      <c r="C1379" s="5" t="s">
        <v>67</v>
      </c>
      <c r="D1379" s="6">
        <v>0</v>
      </c>
      <c r="E1379" s="6"/>
      <c r="F1379" s="6">
        <v>0</v>
      </c>
      <c r="G1379" s="6" t="e">
        <f t="shared" si="63"/>
        <v>#DIV/0!</v>
      </c>
      <c r="H1379" s="6" t="e">
        <f t="shared" si="64"/>
        <v>#DIV/0!</v>
      </c>
      <c r="I1379" s="6">
        <v>680000</v>
      </c>
      <c r="J1379" s="6">
        <v>680000</v>
      </c>
      <c r="K1379" s="6">
        <v>0</v>
      </c>
      <c r="L1379" s="6">
        <f t="shared" si="62"/>
        <v>0</v>
      </c>
      <c r="Q1379" s="2">
        <v>0</v>
      </c>
      <c r="R1379" s="2">
        <v>0</v>
      </c>
      <c r="S1379" s="2">
        <v>0</v>
      </c>
      <c r="T1379" s="2">
        <v>680000</v>
      </c>
      <c r="U1379" s="2">
        <v>680000</v>
      </c>
      <c r="V1379" s="2">
        <v>0</v>
      </c>
    </row>
    <row r="1380" spans="1:22" ht="15" hidden="1">
      <c r="A1380" s="3">
        <v>240900</v>
      </c>
      <c r="B1380" s="3"/>
      <c r="C1380" s="5" t="s">
        <v>69</v>
      </c>
      <c r="D1380" s="6">
        <v>0</v>
      </c>
      <c r="E1380" s="6"/>
      <c r="F1380" s="6">
        <v>0</v>
      </c>
      <c r="G1380" s="6" t="e">
        <f t="shared" si="63"/>
        <v>#DIV/0!</v>
      </c>
      <c r="H1380" s="6" t="e">
        <f t="shared" si="64"/>
        <v>#DIV/0!</v>
      </c>
      <c r="I1380" s="6">
        <v>680000</v>
      </c>
      <c r="J1380" s="6">
        <v>680000</v>
      </c>
      <c r="K1380" s="6">
        <v>0</v>
      </c>
      <c r="L1380" s="6">
        <f t="shared" si="62"/>
        <v>0</v>
      </c>
      <c r="Q1380" s="2">
        <v>0</v>
      </c>
      <c r="R1380" s="2">
        <v>0</v>
      </c>
      <c r="S1380" s="2">
        <v>0</v>
      </c>
      <c r="T1380" s="2">
        <v>680000</v>
      </c>
      <c r="U1380" s="2">
        <v>680000</v>
      </c>
      <c r="V1380" s="2">
        <v>0</v>
      </c>
    </row>
    <row r="1381" spans="1:22" ht="15" hidden="1">
      <c r="A1381" s="3">
        <v>240900</v>
      </c>
      <c r="B1381" s="3"/>
      <c r="C1381" s="5" t="s">
        <v>155</v>
      </c>
      <c r="D1381" s="6">
        <v>0</v>
      </c>
      <c r="E1381" s="6"/>
      <c r="F1381" s="6">
        <v>0</v>
      </c>
      <c r="G1381" s="6" t="e">
        <f t="shared" si="63"/>
        <v>#DIV/0!</v>
      </c>
      <c r="H1381" s="6" t="e">
        <f t="shared" si="64"/>
        <v>#DIV/0!</v>
      </c>
      <c r="I1381" s="6">
        <v>40000</v>
      </c>
      <c r="J1381" s="6">
        <v>40000</v>
      </c>
      <c r="K1381" s="6">
        <v>0</v>
      </c>
      <c r="L1381" s="6">
        <f t="shared" si="62"/>
        <v>0</v>
      </c>
      <c r="Q1381" s="2">
        <v>0</v>
      </c>
      <c r="R1381" s="2">
        <v>0</v>
      </c>
      <c r="S1381" s="2">
        <v>0</v>
      </c>
      <c r="T1381" s="2">
        <v>40000</v>
      </c>
      <c r="U1381" s="2">
        <v>40000</v>
      </c>
      <c r="V1381" s="2">
        <v>0</v>
      </c>
    </row>
    <row r="1382" spans="1:22" ht="15" hidden="1">
      <c r="A1382" s="3">
        <v>240900</v>
      </c>
      <c r="B1382" s="3"/>
      <c r="C1382" s="5" t="s">
        <v>159</v>
      </c>
      <c r="D1382" s="6">
        <v>0</v>
      </c>
      <c r="E1382" s="6"/>
      <c r="F1382" s="6">
        <v>0</v>
      </c>
      <c r="G1382" s="6" t="e">
        <f t="shared" si="63"/>
        <v>#DIV/0!</v>
      </c>
      <c r="H1382" s="6" t="e">
        <f t="shared" si="64"/>
        <v>#DIV/0!</v>
      </c>
      <c r="I1382" s="6">
        <v>40000</v>
      </c>
      <c r="J1382" s="6">
        <v>40000</v>
      </c>
      <c r="K1382" s="6">
        <v>0</v>
      </c>
      <c r="L1382" s="6">
        <f t="shared" si="62"/>
        <v>0</v>
      </c>
      <c r="Q1382" s="2">
        <v>0</v>
      </c>
      <c r="R1382" s="2">
        <v>0</v>
      </c>
      <c r="S1382" s="2">
        <v>0</v>
      </c>
      <c r="T1382" s="2">
        <v>40000</v>
      </c>
      <c r="U1382" s="2">
        <v>40000</v>
      </c>
      <c r="V1382" s="2">
        <v>0</v>
      </c>
    </row>
    <row r="1383" spans="1:22" ht="15" hidden="1">
      <c r="A1383" s="3">
        <v>240900</v>
      </c>
      <c r="B1383" s="3"/>
      <c r="C1383" s="5" t="s">
        <v>99</v>
      </c>
      <c r="D1383" s="6">
        <v>0</v>
      </c>
      <c r="E1383" s="6"/>
      <c r="F1383" s="6">
        <v>0</v>
      </c>
      <c r="G1383" s="6" t="e">
        <f t="shared" si="63"/>
        <v>#DIV/0!</v>
      </c>
      <c r="H1383" s="6" t="e">
        <f t="shared" si="64"/>
        <v>#DIV/0!</v>
      </c>
      <c r="I1383" s="6">
        <v>625000</v>
      </c>
      <c r="J1383" s="6">
        <v>625000</v>
      </c>
      <c r="K1383" s="6">
        <v>0</v>
      </c>
      <c r="L1383" s="6">
        <f t="shared" si="62"/>
        <v>0</v>
      </c>
      <c r="Q1383" s="2">
        <v>0</v>
      </c>
      <c r="R1383" s="2">
        <v>0</v>
      </c>
      <c r="S1383" s="2">
        <v>0</v>
      </c>
      <c r="T1383" s="2">
        <v>625000</v>
      </c>
      <c r="U1383" s="2">
        <v>625000</v>
      </c>
      <c r="V1383" s="2">
        <v>0</v>
      </c>
    </row>
    <row r="1384" spans="1:22" ht="30" hidden="1">
      <c r="A1384" s="3">
        <v>240900</v>
      </c>
      <c r="B1384" s="3"/>
      <c r="C1384" s="5" t="s">
        <v>129</v>
      </c>
      <c r="D1384" s="6">
        <v>0</v>
      </c>
      <c r="E1384" s="6"/>
      <c r="F1384" s="6">
        <v>0</v>
      </c>
      <c r="G1384" s="6" t="e">
        <f t="shared" si="63"/>
        <v>#DIV/0!</v>
      </c>
      <c r="H1384" s="6" t="e">
        <f t="shared" si="64"/>
        <v>#DIV/0!</v>
      </c>
      <c r="I1384" s="6">
        <v>625000</v>
      </c>
      <c r="J1384" s="6">
        <v>625000</v>
      </c>
      <c r="K1384" s="6">
        <v>0</v>
      </c>
      <c r="L1384" s="6">
        <f t="shared" si="62"/>
        <v>0</v>
      </c>
      <c r="Q1384" s="2">
        <v>0</v>
      </c>
      <c r="R1384" s="2">
        <v>0</v>
      </c>
      <c r="S1384" s="2">
        <v>0</v>
      </c>
      <c r="T1384" s="2">
        <v>625000</v>
      </c>
      <c r="U1384" s="2">
        <v>625000</v>
      </c>
      <c r="V1384" s="2">
        <v>0</v>
      </c>
    </row>
    <row r="1385" spans="1:22" ht="15">
      <c r="A1385" s="3">
        <v>250000</v>
      </c>
      <c r="B1385" s="3"/>
      <c r="C1385" s="5" t="s">
        <v>187</v>
      </c>
      <c r="D1385" s="6">
        <v>2695584</v>
      </c>
      <c r="E1385" s="6">
        <f>E1411+E1432</f>
        <v>319161</v>
      </c>
      <c r="F1385" s="6">
        <v>271971.85</v>
      </c>
      <c r="G1385" s="6">
        <f t="shared" si="63"/>
        <v>10.089533474007858</v>
      </c>
      <c r="H1385" s="6">
        <f t="shared" si="64"/>
        <v>85.2146252205</v>
      </c>
      <c r="I1385" s="6">
        <v>1350600</v>
      </c>
      <c r="J1385" s="6">
        <v>1350600</v>
      </c>
      <c r="K1385" s="6"/>
      <c r="L1385" s="6"/>
      <c r="Q1385" s="2">
        <v>0</v>
      </c>
      <c r="R1385" s="2">
        <v>0</v>
      </c>
      <c r="S1385" s="2">
        <v>0</v>
      </c>
      <c r="T1385" s="2">
        <v>4046184</v>
      </c>
      <c r="U1385" s="2">
        <v>4046184</v>
      </c>
      <c r="V1385" s="2">
        <v>271971.85</v>
      </c>
    </row>
    <row r="1386" spans="1:22" ht="15" hidden="1">
      <c r="A1386" s="3">
        <v>250000</v>
      </c>
      <c r="B1386" s="3"/>
      <c r="C1386" s="5" t="s">
        <v>3</v>
      </c>
      <c r="D1386" s="6">
        <v>2695584</v>
      </c>
      <c r="E1386" s="6"/>
      <c r="F1386" s="6">
        <v>271971.85</v>
      </c>
      <c r="G1386" s="6">
        <f t="shared" si="63"/>
        <v>10.089533474007858</v>
      </c>
      <c r="H1386" s="6" t="e">
        <f t="shared" si="64"/>
        <v>#DIV/0!</v>
      </c>
      <c r="I1386" s="6">
        <v>950600</v>
      </c>
      <c r="J1386" s="6">
        <v>950600</v>
      </c>
      <c r="K1386" s="6"/>
      <c r="L1386" s="6"/>
      <c r="Q1386" s="2">
        <v>0</v>
      </c>
      <c r="R1386" s="2">
        <v>0</v>
      </c>
      <c r="S1386" s="2">
        <v>0</v>
      </c>
      <c r="T1386" s="2">
        <v>3646184</v>
      </c>
      <c r="U1386" s="2">
        <v>3646184</v>
      </c>
      <c r="V1386" s="2">
        <v>271971.85</v>
      </c>
    </row>
    <row r="1387" spans="1:22" ht="15" hidden="1">
      <c r="A1387" s="3">
        <v>250000</v>
      </c>
      <c r="B1387" s="3"/>
      <c r="C1387" s="5" t="s">
        <v>5</v>
      </c>
      <c r="D1387" s="6">
        <v>2454984</v>
      </c>
      <c r="E1387" s="6"/>
      <c r="F1387" s="6">
        <v>239272.3</v>
      </c>
      <c r="G1387" s="6">
        <f t="shared" si="63"/>
        <v>9.746389385837137</v>
      </c>
      <c r="H1387" s="6" t="e">
        <f t="shared" si="64"/>
        <v>#DIV/0!</v>
      </c>
      <c r="I1387" s="6">
        <v>950600</v>
      </c>
      <c r="J1387" s="6">
        <v>950600</v>
      </c>
      <c r="K1387" s="6"/>
      <c r="L1387" s="6"/>
      <c r="Q1387" s="2">
        <v>0</v>
      </c>
      <c r="R1387" s="2">
        <v>0</v>
      </c>
      <c r="S1387" s="2">
        <v>0</v>
      </c>
      <c r="T1387" s="2">
        <v>3405584</v>
      </c>
      <c r="U1387" s="2">
        <v>3405584</v>
      </c>
      <c r="V1387" s="2">
        <v>239272.3</v>
      </c>
    </row>
    <row r="1388" spans="1:22" ht="30" hidden="1">
      <c r="A1388" s="3">
        <v>250000</v>
      </c>
      <c r="B1388" s="3"/>
      <c r="C1388" s="5" t="s">
        <v>7</v>
      </c>
      <c r="D1388" s="6">
        <v>575500</v>
      </c>
      <c r="E1388" s="6"/>
      <c r="F1388" s="6">
        <v>131815.74</v>
      </c>
      <c r="G1388" s="6">
        <f t="shared" si="63"/>
        <v>22.90455951346655</v>
      </c>
      <c r="H1388" s="6" t="e">
        <f t="shared" si="64"/>
        <v>#DIV/0!</v>
      </c>
      <c r="I1388" s="6">
        <v>0</v>
      </c>
      <c r="J1388" s="6">
        <v>0</v>
      </c>
      <c r="K1388" s="6"/>
      <c r="L1388" s="6"/>
      <c r="Q1388" s="2">
        <v>0</v>
      </c>
      <c r="R1388" s="2">
        <v>0</v>
      </c>
      <c r="S1388" s="2">
        <v>0</v>
      </c>
      <c r="T1388" s="2">
        <v>575500</v>
      </c>
      <c r="U1388" s="2">
        <v>575500</v>
      </c>
      <c r="V1388" s="2">
        <v>131815.74</v>
      </c>
    </row>
    <row r="1389" spans="1:22" ht="15" hidden="1">
      <c r="A1389" s="3">
        <v>250000</v>
      </c>
      <c r="B1389" s="3"/>
      <c r="C1389" s="5" t="s">
        <v>9</v>
      </c>
      <c r="D1389" s="6">
        <v>575500</v>
      </c>
      <c r="E1389" s="6"/>
      <c r="F1389" s="6">
        <v>131815.74</v>
      </c>
      <c r="G1389" s="6">
        <f t="shared" si="63"/>
        <v>22.90455951346655</v>
      </c>
      <c r="H1389" s="6" t="e">
        <f t="shared" si="64"/>
        <v>#DIV/0!</v>
      </c>
      <c r="I1389" s="6">
        <v>0</v>
      </c>
      <c r="J1389" s="6">
        <v>0</v>
      </c>
      <c r="K1389" s="6"/>
      <c r="L1389" s="6"/>
      <c r="Q1389" s="2">
        <v>0</v>
      </c>
      <c r="R1389" s="2">
        <v>0</v>
      </c>
      <c r="S1389" s="2">
        <v>0</v>
      </c>
      <c r="T1389" s="2">
        <v>575500</v>
      </c>
      <c r="U1389" s="2">
        <v>575500</v>
      </c>
      <c r="V1389" s="2">
        <v>131815.74</v>
      </c>
    </row>
    <row r="1390" spans="1:22" ht="15" hidden="1">
      <c r="A1390" s="3">
        <v>250000</v>
      </c>
      <c r="B1390" s="3"/>
      <c r="C1390" s="5" t="s">
        <v>11</v>
      </c>
      <c r="D1390" s="6">
        <v>208321</v>
      </c>
      <c r="E1390" s="6"/>
      <c r="F1390" s="6">
        <v>48623.62</v>
      </c>
      <c r="G1390" s="6">
        <f t="shared" si="63"/>
        <v>23.34071937058674</v>
      </c>
      <c r="H1390" s="6" t="e">
        <f t="shared" si="64"/>
        <v>#DIV/0!</v>
      </c>
      <c r="I1390" s="6">
        <v>0</v>
      </c>
      <c r="J1390" s="6">
        <v>0</v>
      </c>
      <c r="K1390" s="6"/>
      <c r="L1390" s="6"/>
      <c r="Q1390" s="2">
        <v>0</v>
      </c>
      <c r="R1390" s="2">
        <v>0</v>
      </c>
      <c r="S1390" s="2">
        <v>0</v>
      </c>
      <c r="T1390" s="2">
        <v>208321</v>
      </c>
      <c r="U1390" s="2">
        <v>208321</v>
      </c>
      <c r="V1390" s="2">
        <v>48623.62</v>
      </c>
    </row>
    <row r="1391" spans="1:22" ht="45" hidden="1">
      <c r="A1391" s="3">
        <v>250000</v>
      </c>
      <c r="B1391" s="3"/>
      <c r="C1391" s="5" t="s">
        <v>13</v>
      </c>
      <c r="D1391" s="6">
        <v>1664590</v>
      </c>
      <c r="E1391" s="6"/>
      <c r="F1391" s="6">
        <v>57148.85</v>
      </c>
      <c r="G1391" s="6">
        <f t="shared" si="63"/>
        <v>3.4332087781375593</v>
      </c>
      <c r="H1391" s="6" t="e">
        <f t="shared" si="64"/>
        <v>#DIV/0!</v>
      </c>
      <c r="I1391" s="6">
        <v>950600</v>
      </c>
      <c r="J1391" s="6">
        <v>950600</v>
      </c>
      <c r="K1391" s="6"/>
      <c r="L1391" s="6"/>
      <c r="Q1391" s="2">
        <v>0</v>
      </c>
      <c r="R1391" s="2">
        <v>0</v>
      </c>
      <c r="S1391" s="2">
        <v>0</v>
      </c>
      <c r="T1391" s="2">
        <v>2615190</v>
      </c>
      <c r="U1391" s="2">
        <v>2615190</v>
      </c>
      <c r="V1391" s="2">
        <v>57148.85</v>
      </c>
    </row>
    <row r="1392" spans="1:22" ht="30" hidden="1">
      <c r="A1392" s="3">
        <v>250000</v>
      </c>
      <c r="B1392" s="3"/>
      <c r="C1392" s="5" t="s">
        <v>15</v>
      </c>
      <c r="D1392" s="6">
        <v>1147</v>
      </c>
      <c r="E1392" s="6"/>
      <c r="F1392" s="6">
        <v>669.38</v>
      </c>
      <c r="G1392" s="6">
        <f t="shared" si="63"/>
        <v>58.359197907585006</v>
      </c>
      <c r="H1392" s="6" t="e">
        <f t="shared" si="64"/>
        <v>#DIV/0!</v>
      </c>
      <c r="I1392" s="6">
        <v>0</v>
      </c>
      <c r="J1392" s="6">
        <v>0</v>
      </c>
      <c r="K1392" s="6"/>
      <c r="L1392" s="6"/>
      <c r="Q1392" s="2">
        <v>0</v>
      </c>
      <c r="R1392" s="2">
        <v>0</v>
      </c>
      <c r="S1392" s="2">
        <v>0</v>
      </c>
      <c r="T1392" s="2">
        <v>1147</v>
      </c>
      <c r="U1392" s="2">
        <v>1147</v>
      </c>
      <c r="V1392" s="2">
        <v>669.38</v>
      </c>
    </row>
    <row r="1393" spans="1:22" ht="30" hidden="1">
      <c r="A1393" s="3">
        <v>250000</v>
      </c>
      <c r="B1393" s="3"/>
      <c r="C1393" s="5" t="s">
        <v>17</v>
      </c>
      <c r="D1393" s="6">
        <v>304061</v>
      </c>
      <c r="E1393" s="6"/>
      <c r="F1393" s="6">
        <v>55935.43</v>
      </c>
      <c r="G1393" s="6">
        <f t="shared" si="63"/>
        <v>18.39612117305409</v>
      </c>
      <c r="H1393" s="6" t="e">
        <f t="shared" si="64"/>
        <v>#DIV/0!</v>
      </c>
      <c r="I1393" s="6">
        <v>0</v>
      </c>
      <c r="J1393" s="6">
        <v>0</v>
      </c>
      <c r="K1393" s="6"/>
      <c r="L1393" s="6"/>
      <c r="Q1393" s="2">
        <v>0</v>
      </c>
      <c r="R1393" s="2">
        <v>0</v>
      </c>
      <c r="S1393" s="2">
        <v>0</v>
      </c>
      <c r="T1393" s="2">
        <v>304061</v>
      </c>
      <c r="U1393" s="2">
        <v>304061</v>
      </c>
      <c r="V1393" s="2">
        <v>55935.43</v>
      </c>
    </row>
    <row r="1394" spans="1:22" ht="15" hidden="1">
      <c r="A1394" s="3">
        <v>250000</v>
      </c>
      <c r="B1394" s="3"/>
      <c r="C1394" s="5" t="s">
        <v>19</v>
      </c>
      <c r="D1394" s="6">
        <v>1</v>
      </c>
      <c r="E1394" s="6"/>
      <c r="F1394" s="6">
        <v>0</v>
      </c>
      <c r="G1394" s="6">
        <f t="shared" si="63"/>
        <v>0</v>
      </c>
      <c r="H1394" s="6" t="e">
        <f t="shared" si="64"/>
        <v>#DIV/0!</v>
      </c>
      <c r="I1394" s="6">
        <v>0</v>
      </c>
      <c r="J1394" s="6">
        <v>0</v>
      </c>
      <c r="K1394" s="6"/>
      <c r="L1394" s="6"/>
      <c r="Q1394" s="2">
        <v>0</v>
      </c>
      <c r="R1394" s="2">
        <v>0</v>
      </c>
      <c r="S1394" s="2">
        <v>0</v>
      </c>
      <c r="T1394" s="2">
        <v>1</v>
      </c>
      <c r="U1394" s="2">
        <v>1</v>
      </c>
      <c r="V1394" s="2">
        <v>0</v>
      </c>
    </row>
    <row r="1395" spans="1:22" ht="45" hidden="1">
      <c r="A1395" s="3">
        <v>250000</v>
      </c>
      <c r="B1395" s="3"/>
      <c r="C1395" s="5" t="s">
        <v>21</v>
      </c>
      <c r="D1395" s="6">
        <v>0</v>
      </c>
      <c r="E1395" s="6"/>
      <c r="F1395" s="6">
        <v>0</v>
      </c>
      <c r="G1395" s="6" t="e">
        <f t="shared" si="63"/>
        <v>#DIV/0!</v>
      </c>
      <c r="H1395" s="6" t="e">
        <f t="shared" si="64"/>
        <v>#DIV/0!</v>
      </c>
      <c r="I1395" s="6">
        <v>950600</v>
      </c>
      <c r="J1395" s="6">
        <v>950600</v>
      </c>
      <c r="K1395" s="6"/>
      <c r="L1395" s="6"/>
      <c r="Q1395" s="2">
        <v>0</v>
      </c>
      <c r="R1395" s="2">
        <v>0</v>
      </c>
      <c r="S1395" s="2">
        <v>0</v>
      </c>
      <c r="T1395" s="2">
        <v>950600</v>
      </c>
      <c r="U1395" s="2">
        <v>950600</v>
      </c>
      <c r="V1395" s="2">
        <v>0</v>
      </c>
    </row>
    <row r="1396" spans="1:22" ht="15" hidden="1">
      <c r="A1396" s="3">
        <v>250000</v>
      </c>
      <c r="B1396" s="3"/>
      <c r="C1396" s="5" t="s">
        <v>23</v>
      </c>
      <c r="D1396" s="6">
        <v>1610</v>
      </c>
      <c r="E1396" s="6"/>
      <c r="F1396" s="6">
        <v>218.81</v>
      </c>
      <c r="G1396" s="6">
        <f t="shared" si="63"/>
        <v>13.590683229813665</v>
      </c>
      <c r="H1396" s="6" t="e">
        <f t="shared" si="64"/>
        <v>#DIV/0!</v>
      </c>
      <c r="I1396" s="6">
        <v>0</v>
      </c>
      <c r="J1396" s="6">
        <v>0</v>
      </c>
      <c r="K1396" s="6"/>
      <c r="L1396" s="6"/>
      <c r="Q1396" s="2">
        <v>0</v>
      </c>
      <c r="R1396" s="2">
        <v>0</v>
      </c>
      <c r="S1396" s="2">
        <v>0</v>
      </c>
      <c r="T1396" s="2">
        <v>1610</v>
      </c>
      <c r="U1396" s="2">
        <v>1610</v>
      </c>
      <c r="V1396" s="2">
        <v>218.81</v>
      </c>
    </row>
    <row r="1397" spans="1:22" ht="15" hidden="1">
      <c r="A1397" s="3">
        <v>250000</v>
      </c>
      <c r="B1397" s="3"/>
      <c r="C1397" s="5" t="s">
        <v>25</v>
      </c>
      <c r="D1397" s="6">
        <v>1357771</v>
      </c>
      <c r="E1397" s="6"/>
      <c r="F1397" s="6">
        <v>325.23</v>
      </c>
      <c r="G1397" s="6">
        <f t="shared" si="63"/>
        <v>0.023953229226430672</v>
      </c>
      <c r="H1397" s="6" t="e">
        <f t="shared" si="64"/>
        <v>#DIV/0!</v>
      </c>
      <c r="I1397" s="6">
        <v>0</v>
      </c>
      <c r="J1397" s="6">
        <v>0</v>
      </c>
      <c r="K1397" s="6"/>
      <c r="L1397" s="6"/>
      <c r="Q1397" s="2">
        <v>0</v>
      </c>
      <c r="R1397" s="2">
        <v>0</v>
      </c>
      <c r="S1397" s="2">
        <v>0</v>
      </c>
      <c r="T1397" s="2">
        <v>1357771</v>
      </c>
      <c r="U1397" s="2">
        <v>1357771</v>
      </c>
      <c r="V1397" s="2">
        <v>325.23</v>
      </c>
    </row>
    <row r="1398" spans="1:22" ht="15" hidden="1">
      <c r="A1398" s="3">
        <v>250000</v>
      </c>
      <c r="B1398" s="3"/>
      <c r="C1398" s="5" t="s">
        <v>27</v>
      </c>
      <c r="D1398" s="6">
        <v>2449</v>
      </c>
      <c r="E1398" s="6"/>
      <c r="F1398" s="6">
        <v>120</v>
      </c>
      <c r="G1398" s="6">
        <f t="shared" si="63"/>
        <v>4.899959167006942</v>
      </c>
      <c r="H1398" s="6" t="e">
        <f t="shared" si="64"/>
        <v>#DIV/0!</v>
      </c>
      <c r="I1398" s="6">
        <v>0</v>
      </c>
      <c r="J1398" s="6">
        <v>0</v>
      </c>
      <c r="K1398" s="6"/>
      <c r="L1398" s="6"/>
      <c r="Q1398" s="2">
        <v>0</v>
      </c>
      <c r="R1398" s="2">
        <v>0</v>
      </c>
      <c r="S1398" s="2">
        <v>0</v>
      </c>
      <c r="T1398" s="2">
        <v>2449</v>
      </c>
      <c r="U1398" s="2">
        <v>2449</v>
      </c>
      <c r="V1398" s="2">
        <v>120</v>
      </c>
    </row>
    <row r="1399" spans="1:22" ht="30" hidden="1">
      <c r="A1399" s="3">
        <v>250000</v>
      </c>
      <c r="B1399" s="3"/>
      <c r="C1399" s="5" t="s">
        <v>29</v>
      </c>
      <c r="D1399" s="6">
        <v>1244</v>
      </c>
      <c r="E1399" s="6"/>
      <c r="F1399" s="6">
        <v>604.09</v>
      </c>
      <c r="G1399" s="6">
        <f t="shared" si="63"/>
        <v>48.56028938906753</v>
      </c>
      <c r="H1399" s="6" t="e">
        <f t="shared" si="64"/>
        <v>#DIV/0!</v>
      </c>
      <c r="I1399" s="6">
        <v>0</v>
      </c>
      <c r="J1399" s="6">
        <v>0</v>
      </c>
      <c r="K1399" s="6"/>
      <c r="L1399" s="6"/>
      <c r="Q1399" s="2">
        <v>0</v>
      </c>
      <c r="R1399" s="2">
        <v>0</v>
      </c>
      <c r="S1399" s="2">
        <v>0</v>
      </c>
      <c r="T1399" s="2">
        <v>1244</v>
      </c>
      <c r="U1399" s="2">
        <v>1244</v>
      </c>
      <c r="V1399" s="2">
        <v>604.09</v>
      </c>
    </row>
    <row r="1400" spans="1:22" ht="15" hidden="1">
      <c r="A1400" s="3">
        <v>250000</v>
      </c>
      <c r="B1400" s="3"/>
      <c r="C1400" s="5" t="s">
        <v>31</v>
      </c>
      <c r="D1400" s="6">
        <v>701</v>
      </c>
      <c r="E1400" s="6"/>
      <c r="F1400" s="6">
        <v>450.54</v>
      </c>
      <c r="G1400" s="6">
        <f t="shared" si="63"/>
        <v>64.27104136947219</v>
      </c>
      <c r="H1400" s="6" t="e">
        <f t="shared" si="64"/>
        <v>#DIV/0!</v>
      </c>
      <c r="I1400" s="6">
        <v>0</v>
      </c>
      <c r="J1400" s="6">
        <v>0</v>
      </c>
      <c r="K1400" s="6"/>
      <c r="L1400" s="6"/>
      <c r="Q1400" s="2">
        <v>0</v>
      </c>
      <c r="R1400" s="2">
        <v>0</v>
      </c>
      <c r="S1400" s="2">
        <v>0</v>
      </c>
      <c r="T1400" s="2">
        <v>701</v>
      </c>
      <c r="U1400" s="2">
        <v>701</v>
      </c>
      <c r="V1400" s="2">
        <v>450.54</v>
      </c>
    </row>
    <row r="1401" spans="1:22" ht="30" hidden="1">
      <c r="A1401" s="3">
        <v>250000</v>
      </c>
      <c r="B1401" s="3"/>
      <c r="C1401" s="5" t="s">
        <v>33</v>
      </c>
      <c r="D1401" s="6">
        <v>43</v>
      </c>
      <c r="E1401" s="6"/>
      <c r="F1401" s="6">
        <v>11.55</v>
      </c>
      <c r="G1401" s="6">
        <f t="shared" si="63"/>
        <v>26.86046511627907</v>
      </c>
      <c r="H1401" s="6" t="e">
        <f t="shared" si="64"/>
        <v>#DIV/0!</v>
      </c>
      <c r="I1401" s="6">
        <v>0</v>
      </c>
      <c r="J1401" s="6">
        <v>0</v>
      </c>
      <c r="K1401" s="6"/>
      <c r="L1401" s="6"/>
      <c r="Q1401" s="2">
        <v>0</v>
      </c>
      <c r="R1401" s="2">
        <v>0</v>
      </c>
      <c r="S1401" s="2">
        <v>0</v>
      </c>
      <c r="T1401" s="2">
        <v>43</v>
      </c>
      <c r="U1401" s="2">
        <v>43</v>
      </c>
      <c r="V1401" s="2">
        <v>11.55</v>
      </c>
    </row>
    <row r="1402" spans="1:22" ht="15" hidden="1">
      <c r="A1402" s="3">
        <v>250000</v>
      </c>
      <c r="B1402" s="3"/>
      <c r="C1402" s="5" t="s">
        <v>35</v>
      </c>
      <c r="D1402" s="6">
        <v>500</v>
      </c>
      <c r="E1402" s="6"/>
      <c r="F1402" s="6">
        <v>142</v>
      </c>
      <c r="G1402" s="6">
        <f t="shared" si="63"/>
        <v>28.4</v>
      </c>
      <c r="H1402" s="6" t="e">
        <f t="shared" si="64"/>
        <v>#DIV/0!</v>
      </c>
      <c r="I1402" s="6">
        <v>0</v>
      </c>
      <c r="J1402" s="6">
        <v>0</v>
      </c>
      <c r="K1402" s="6"/>
      <c r="L1402" s="6"/>
      <c r="Q1402" s="2">
        <v>0</v>
      </c>
      <c r="R1402" s="2">
        <v>0</v>
      </c>
      <c r="S1402" s="2">
        <v>0</v>
      </c>
      <c r="T1402" s="2">
        <v>500</v>
      </c>
      <c r="U1402" s="2">
        <v>500</v>
      </c>
      <c r="V1402" s="2">
        <v>142</v>
      </c>
    </row>
    <row r="1403" spans="1:22" ht="30" hidden="1">
      <c r="A1403" s="3">
        <v>250000</v>
      </c>
      <c r="B1403" s="3"/>
      <c r="C1403" s="5" t="s">
        <v>39</v>
      </c>
      <c r="D1403" s="6">
        <v>2880</v>
      </c>
      <c r="E1403" s="6"/>
      <c r="F1403" s="6">
        <v>960</v>
      </c>
      <c r="G1403" s="6">
        <f t="shared" si="63"/>
        <v>33.33333333333333</v>
      </c>
      <c r="H1403" s="6" t="e">
        <f t="shared" si="64"/>
        <v>#DIV/0!</v>
      </c>
      <c r="I1403" s="6">
        <v>0</v>
      </c>
      <c r="J1403" s="6">
        <v>0</v>
      </c>
      <c r="K1403" s="6"/>
      <c r="L1403" s="6"/>
      <c r="Q1403" s="2">
        <v>0</v>
      </c>
      <c r="R1403" s="2">
        <v>0</v>
      </c>
      <c r="S1403" s="2">
        <v>0</v>
      </c>
      <c r="T1403" s="2">
        <v>2880</v>
      </c>
      <c r="U1403" s="2">
        <v>2880</v>
      </c>
      <c r="V1403" s="2">
        <v>960</v>
      </c>
    </row>
    <row r="1404" spans="1:22" ht="45" hidden="1">
      <c r="A1404" s="3">
        <v>250000</v>
      </c>
      <c r="B1404" s="3"/>
      <c r="C1404" s="5" t="s">
        <v>41</v>
      </c>
      <c r="D1404" s="6">
        <v>2880</v>
      </c>
      <c r="E1404" s="6"/>
      <c r="F1404" s="6">
        <v>960</v>
      </c>
      <c r="G1404" s="6">
        <f t="shared" si="63"/>
        <v>33.33333333333333</v>
      </c>
      <c r="H1404" s="6" t="e">
        <f t="shared" si="64"/>
        <v>#DIV/0!</v>
      </c>
      <c r="I1404" s="6">
        <v>0</v>
      </c>
      <c r="J1404" s="6">
        <v>0</v>
      </c>
      <c r="K1404" s="6"/>
      <c r="L1404" s="6"/>
      <c r="Q1404" s="2">
        <v>0</v>
      </c>
      <c r="R1404" s="2">
        <v>0</v>
      </c>
      <c r="S1404" s="2">
        <v>0</v>
      </c>
      <c r="T1404" s="2">
        <v>2880</v>
      </c>
      <c r="U1404" s="2">
        <v>2880</v>
      </c>
      <c r="V1404" s="2">
        <v>960</v>
      </c>
    </row>
    <row r="1405" spans="1:22" ht="15" hidden="1">
      <c r="A1405" s="3">
        <v>250000</v>
      </c>
      <c r="B1405" s="3"/>
      <c r="C1405" s="5" t="s">
        <v>61</v>
      </c>
      <c r="D1405" s="6">
        <v>240600</v>
      </c>
      <c r="E1405" s="6"/>
      <c r="F1405" s="6">
        <v>32699.55</v>
      </c>
      <c r="G1405" s="6">
        <f t="shared" si="63"/>
        <v>13.590835411471321</v>
      </c>
      <c r="H1405" s="6" t="e">
        <f t="shared" si="64"/>
        <v>#DIV/0!</v>
      </c>
      <c r="I1405" s="6">
        <v>0</v>
      </c>
      <c r="J1405" s="6">
        <v>0</v>
      </c>
      <c r="K1405" s="6"/>
      <c r="L1405" s="6"/>
      <c r="Q1405" s="2">
        <v>0</v>
      </c>
      <c r="R1405" s="2">
        <v>0</v>
      </c>
      <c r="S1405" s="2">
        <v>0</v>
      </c>
      <c r="T1405" s="2">
        <v>240600</v>
      </c>
      <c r="U1405" s="2">
        <v>240600</v>
      </c>
      <c r="V1405" s="2">
        <v>32699.55</v>
      </c>
    </row>
    <row r="1406" spans="1:22" ht="45" hidden="1">
      <c r="A1406" s="3">
        <v>250000</v>
      </c>
      <c r="B1406" s="3"/>
      <c r="C1406" s="5" t="s">
        <v>97</v>
      </c>
      <c r="D1406" s="6">
        <v>240600</v>
      </c>
      <c r="E1406" s="6"/>
      <c r="F1406" s="6">
        <v>32699.55</v>
      </c>
      <c r="G1406" s="6">
        <f t="shared" si="63"/>
        <v>13.590835411471321</v>
      </c>
      <c r="H1406" s="6" t="e">
        <f t="shared" si="64"/>
        <v>#DIV/0!</v>
      </c>
      <c r="I1406" s="6">
        <v>0</v>
      </c>
      <c r="J1406" s="6">
        <v>0</v>
      </c>
      <c r="K1406" s="6"/>
      <c r="L1406" s="6"/>
      <c r="Q1406" s="2">
        <v>0</v>
      </c>
      <c r="R1406" s="2">
        <v>0</v>
      </c>
      <c r="S1406" s="2">
        <v>0</v>
      </c>
      <c r="T1406" s="2">
        <v>240600</v>
      </c>
      <c r="U1406" s="2">
        <v>240600</v>
      </c>
      <c r="V1406" s="2">
        <v>32699.55</v>
      </c>
    </row>
    <row r="1407" spans="1:22" ht="15" hidden="1">
      <c r="A1407" s="3">
        <v>250000</v>
      </c>
      <c r="B1407" s="3"/>
      <c r="C1407" s="5" t="s">
        <v>43</v>
      </c>
      <c r="D1407" s="6">
        <v>0</v>
      </c>
      <c r="E1407" s="6"/>
      <c r="F1407" s="6">
        <v>0</v>
      </c>
      <c r="G1407" s="6" t="e">
        <f t="shared" si="63"/>
        <v>#DIV/0!</v>
      </c>
      <c r="H1407" s="6" t="e">
        <f t="shared" si="64"/>
        <v>#DIV/0!</v>
      </c>
      <c r="I1407" s="6">
        <v>400000</v>
      </c>
      <c r="J1407" s="6">
        <v>400000</v>
      </c>
      <c r="K1407" s="6"/>
      <c r="L1407" s="6"/>
      <c r="Q1407" s="2">
        <v>0</v>
      </c>
      <c r="R1407" s="2">
        <v>0</v>
      </c>
      <c r="S1407" s="2">
        <v>0</v>
      </c>
      <c r="T1407" s="2">
        <v>400000</v>
      </c>
      <c r="U1407" s="2">
        <v>400000</v>
      </c>
      <c r="V1407" s="2">
        <v>0</v>
      </c>
    </row>
    <row r="1408" spans="1:22" ht="15" hidden="1">
      <c r="A1408" s="3">
        <v>250000</v>
      </c>
      <c r="B1408" s="3"/>
      <c r="C1408" s="5" t="s">
        <v>45</v>
      </c>
      <c r="D1408" s="6">
        <v>0</v>
      </c>
      <c r="E1408" s="6"/>
      <c r="F1408" s="6">
        <v>0</v>
      </c>
      <c r="G1408" s="6" t="e">
        <f t="shared" si="63"/>
        <v>#DIV/0!</v>
      </c>
      <c r="H1408" s="6" t="e">
        <f t="shared" si="64"/>
        <v>#DIV/0!</v>
      </c>
      <c r="I1408" s="6">
        <v>400000</v>
      </c>
      <c r="J1408" s="6">
        <v>400000</v>
      </c>
      <c r="K1408" s="6"/>
      <c r="L1408" s="6"/>
      <c r="Q1408" s="2">
        <v>0</v>
      </c>
      <c r="R1408" s="2">
        <v>0</v>
      </c>
      <c r="S1408" s="2">
        <v>0</v>
      </c>
      <c r="T1408" s="2">
        <v>400000</v>
      </c>
      <c r="U1408" s="2">
        <v>400000</v>
      </c>
      <c r="V1408" s="2">
        <v>0</v>
      </c>
    </row>
    <row r="1409" spans="1:22" ht="15" hidden="1">
      <c r="A1409" s="3">
        <v>250000</v>
      </c>
      <c r="B1409" s="3"/>
      <c r="C1409" s="5" t="s">
        <v>67</v>
      </c>
      <c r="D1409" s="6">
        <v>0</v>
      </c>
      <c r="E1409" s="6"/>
      <c r="F1409" s="6">
        <v>0</v>
      </c>
      <c r="G1409" s="6" t="e">
        <f t="shared" si="63"/>
        <v>#DIV/0!</v>
      </c>
      <c r="H1409" s="6" t="e">
        <f t="shared" si="64"/>
        <v>#DIV/0!</v>
      </c>
      <c r="I1409" s="6">
        <v>400000</v>
      </c>
      <c r="J1409" s="6">
        <v>400000</v>
      </c>
      <c r="K1409" s="6"/>
      <c r="L1409" s="6"/>
      <c r="Q1409" s="2">
        <v>0</v>
      </c>
      <c r="R1409" s="2">
        <v>0</v>
      </c>
      <c r="S1409" s="2">
        <v>0</v>
      </c>
      <c r="T1409" s="2">
        <v>400000</v>
      </c>
      <c r="U1409" s="2">
        <v>400000</v>
      </c>
      <c r="V1409" s="2">
        <v>0</v>
      </c>
    </row>
    <row r="1410" spans="1:22" ht="30" hidden="1">
      <c r="A1410" s="3">
        <v>250000</v>
      </c>
      <c r="B1410" s="3"/>
      <c r="C1410" s="5" t="s">
        <v>189</v>
      </c>
      <c r="D1410" s="6">
        <v>0</v>
      </c>
      <c r="E1410" s="6"/>
      <c r="F1410" s="6">
        <v>0</v>
      </c>
      <c r="G1410" s="6" t="e">
        <f t="shared" si="63"/>
        <v>#DIV/0!</v>
      </c>
      <c r="H1410" s="6" t="e">
        <f t="shared" si="64"/>
        <v>#DIV/0!</v>
      </c>
      <c r="I1410" s="6">
        <v>400000</v>
      </c>
      <c r="J1410" s="6">
        <v>400000</v>
      </c>
      <c r="K1410" s="6"/>
      <c r="L1410" s="6"/>
      <c r="Q1410" s="2">
        <v>0</v>
      </c>
      <c r="R1410" s="2">
        <v>0</v>
      </c>
      <c r="S1410" s="2">
        <v>0</v>
      </c>
      <c r="T1410" s="2">
        <v>400000</v>
      </c>
      <c r="U1410" s="2">
        <v>400000</v>
      </c>
      <c r="V1410" s="2">
        <v>0</v>
      </c>
    </row>
    <row r="1411" spans="1:22" ht="15">
      <c r="A1411" s="3">
        <v>250404</v>
      </c>
      <c r="B1411" s="3"/>
      <c r="C1411" s="5" t="s">
        <v>190</v>
      </c>
      <c r="D1411" s="6">
        <v>2695584</v>
      </c>
      <c r="E1411" s="6">
        <v>319161</v>
      </c>
      <c r="F1411" s="6">
        <v>271971.85</v>
      </c>
      <c r="G1411" s="6">
        <f t="shared" si="63"/>
        <v>10.089533474007858</v>
      </c>
      <c r="H1411" s="6">
        <f t="shared" si="64"/>
        <v>85.2146252205</v>
      </c>
      <c r="I1411" s="6"/>
      <c r="J1411" s="6"/>
      <c r="K1411" s="6"/>
      <c r="L1411" s="6"/>
      <c r="Q1411" s="2">
        <v>0</v>
      </c>
      <c r="R1411" s="2">
        <v>0</v>
      </c>
      <c r="S1411" s="2">
        <v>0</v>
      </c>
      <c r="T1411" s="2">
        <v>2695584</v>
      </c>
      <c r="U1411" s="2">
        <v>2695584</v>
      </c>
      <c r="V1411" s="2">
        <v>271971.85</v>
      </c>
    </row>
    <row r="1412" spans="1:22" ht="15" hidden="1">
      <c r="A1412" s="3">
        <v>250404</v>
      </c>
      <c r="B1412" s="3"/>
      <c r="C1412" s="5" t="s">
        <v>3</v>
      </c>
      <c r="D1412" s="6">
        <v>2695584</v>
      </c>
      <c r="E1412" s="6"/>
      <c r="F1412" s="6">
        <v>271971.85</v>
      </c>
      <c r="G1412" s="6">
        <f t="shared" si="63"/>
        <v>10.089533474007858</v>
      </c>
      <c r="H1412" s="6" t="e">
        <f t="shared" si="64"/>
        <v>#DIV/0!</v>
      </c>
      <c r="I1412" s="6">
        <v>0</v>
      </c>
      <c r="J1412" s="6">
        <v>0</v>
      </c>
      <c r="K1412" s="6">
        <v>0</v>
      </c>
      <c r="L1412" s="6" t="e">
        <f aca="true" t="shared" si="65" ref="L1412:L1475">K1412/J1412*100</f>
        <v>#DIV/0!</v>
      </c>
      <c r="Q1412" s="2">
        <v>0</v>
      </c>
      <c r="R1412" s="2">
        <v>0</v>
      </c>
      <c r="S1412" s="2">
        <v>0</v>
      </c>
      <c r="T1412" s="2">
        <v>2695584</v>
      </c>
      <c r="U1412" s="2">
        <v>2695584</v>
      </c>
      <c r="V1412" s="2">
        <v>271971.85</v>
      </c>
    </row>
    <row r="1413" spans="1:22" ht="15" hidden="1">
      <c r="A1413" s="3">
        <v>250404</v>
      </c>
      <c r="B1413" s="3"/>
      <c r="C1413" s="5" t="s">
        <v>5</v>
      </c>
      <c r="D1413" s="6">
        <v>2454984</v>
      </c>
      <c r="E1413" s="6"/>
      <c r="F1413" s="6">
        <v>239272.3</v>
      </c>
      <c r="G1413" s="6">
        <f t="shared" si="63"/>
        <v>9.746389385837137</v>
      </c>
      <c r="H1413" s="6" t="e">
        <f t="shared" si="64"/>
        <v>#DIV/0!</v>
      </c>
      <c r="I1413" s="6">
        <v>0</v>
      </c>
      <c r="J1413" s="6">
        <v>0</v>
      </c>
      <c r="K1413" s="6">
        <v>0</v>
      </c>
      <c r="L1413" s="6" t="e">
        <f t="shared" si="65"/>
        <v>#DIV/0!</v>
      </c>
      <c r="Q1413" s="2">
        <v>0</v>
      </c>
      <c r="R1413" s="2">
        <v>0</v>
      </c>
      <c r="S1413" s="2">
        <v>0</v>
      </c>
      <c r="T1413" s="2">
        <v>2454984</v>
      </c>
      <c r="U1413" s="2">
        <v>2454984</v>
      </c>
      <c r="V1413" s="2">
        <v>239272.3</v>
      </c>
    </row>
    <row r="1414" spans="1:22" ht="30" hidden="1">
      <c r="A1414" s="3">
        <v>250404</v>
      </c>
      <c r="B1414" s="3"/>
      <c r="C1414" s="5" t="s">
        <v>7</v>
      </c>
      <c r="D1414" s="6">
        <v>575500</v>
      </c>
      <c r="E1414" s="6"/>
      <c r="F1414" s="6">
        <v>131815.74</v>
      </c>
      <c r="G1414" s="6">
        <f t="shared" si="63"/>
        <v>22.90455951346655</v>
      </c>
      <c r="H1414" s="6" t="e">
        <f t="shared" si="64"/>
        <v>#DIV/0!</v>
      </c>
      <c r="I1414" s="6">
        <v>0</v>
      </c>
      <c r="J1414" s="6">
        <v>0</v>
      </c>
      <c r="K1414" s="6">
        <v>0</v>
      </c>
      <c r="L1414" s="6" t="e">
        <f t="shared" si="65"/>
        <v>#DIV/0!</v>
      </c>
      <c r="Q1414" s="2">
        <v>0</v>
      </c>
      <c r="R1414" s="2">
        <v>0</v>
      </c>
      <c r="S1414" s="2">
        <v>0</v>
      </c>
      <c r="T1414" s="2">
        <v>575500</v>
      </c>
      <c r="U1414" s="2">
        <v>575500</v>
      </c>
      <c r="V1414" s="2">
        <v>131815.74</v>
      </c>
    </row>
    <row r="1415" spans="1:22" ht="15" hidden="1">
      <c r="A1415" s="3">
        <v>250404</v>
      </c>
      <c r="B1415" s="3"/>
      <c r="C1415" s="5" t="s">
        <v>9</v>
      </c>
      <c r="D1415" s="6">
        <v>575500</v>
      </c>
      <c r="E1415" s="6"/>
      <c r="F1415" s="6">
        <v>131815.74</v>
      </c>
      <c r="G1415" s="6">
        <f t="shared" si="63"/>
        <v>22.90455951346655</v>
      </c>
      <c r="H1415" s="6" t="e">
        <f t="shared" si="64"/>
        <v>#DIV/0!</v>
      </c>
      <c r="I1415" s="6">
        <v>0</v>
      </c>
      <c r="J1415" s="6">
        <v>0</v>
      </c>
      <c r="K1415" s="6">
        <v>0</v>
      </c>
      <c r="L1415" s="6" t="e">
        <f t="shared" si="65"/>
        <v>#DIV/0!</v>
      </c>
      <c r="Q1415" s="2">
        <v>0</v>
      </c>
      <c r="R1415" s="2">
        <v>0</v>
      </c>
      <c r="S1415" s="2">
        <v>0</v>
      </c>
      <c r="T1415" s="2">
        <v>575500</v>
      </c>
      <c r="U1415" s="2">
        <v>575500</v>
      </c>
      <c r="V1415" s="2">
        <v>131815.74</v>
      </c>
    </row>
    <row r="1416" spans="1:22" ht="15" hidden="1">
      <c r="A1416" s="3">
        <v>250404</v>
      </c>
      <c r="B1416" s="3"/>
      <c r="C1416" s="5" t="s">
        <v>11</v>
      </c>
      <c r="D1416" s="6">
        <v>208321</v>
      </c>
      <c r="E1416" s="6"/>
      <c r="F1416" s="6">
        <v>48623.62</v>
      </c>
      <c r="G1416" s="6">
        <f t="shared" si="63"/>
        <v>23.34071937058674</v>
      </c>
      <c r="H1416" s="6" t="e">
        <f t="shared" si="64"/>
        <v>#DIV/0!</v>
      </c>
      <c r="I1416" s="6">
        <v>0</v>
      </c>
      <c r="J1416" s="6">
        <v>0</v>
      </c>
      <c r="K1416" s="6">
        <v>0</v>
      </c>
      <c r="L1416" s="6" t="e">
        <f t="shared" si="65"/>
        <v>#DIV/0!</v>
      </c>
      <c r="Q1416" s="2">
        <v>0</v>
      </c>
      <c r="R1416" s="2">
        <v>0</v>
      </c>
      <c r="S1416" s="2">
        <v>0</v>
      </c>
      <c r="T1416" s="2">
        <v>208321</v>
      </c>
      <c r="U1416" s="2">
        <v>208321</v>
      </c>
      <c r="V1416" s="2">
        <v>48623.62</v>
      </c>
    </row>
    <row r="1417" spans="1:22" ht="45" hidden="1">
      <c r="A1417" s="3">
        <v>250404</v>
      </c>
      <c r="B1417" s="3"/>
      <c r="C1417" s="5" t="s">
        <v>13</v>
      </c>
      <c r="D1417" s="6">
        <v>1664590</v>
      </c>
      <c r="E1417" s="6"/>
      <c r="F1417" s="6">
        <v>57148.85</v>
      </c>
      <c r="G1417" s="6">
        <f t="shared" si="63"/>
        <v>3.4332087781375593</v>
      </c>
      <c r="H1417" s="6" t="e">
        <f t="shared" si="64"/>
        <v>#DIV/0!</v>
      </c>
      <c r="I1417" s="6">
        <v>0</v>
      </c>
      <c r="J1417" s="6">
        <v>0</v>
      </c>
      <c r="K1417" s="6">
        <v>0</v>
      </c>
      <c r="L1417" s="6" t="e">
        <f t="shared" si="65"/>
        <v>#DIV/0!</v>
      </c>
      <c r="Q1417" s="2">
        <v>0</v>
      </c>
      <c r="R1417" s="2">
        <v>0</v>
      </c>
      <c r="S1417" s="2">
        <v>0</v>
      </c>
      <c r="T1417" s="2">
        <v>1664590</v>
      </c>
      <c r="U1417" s="2">
        <v>1664590</v>
      </c>
      <c r="V1417" s="2">
        <v>57148.85</v>
      </c>
    </row>
    <row r="1418" spans="1:22" ht="30" hidden="1">
      <c r="A1418" s="3">
        <v>250404</v>
      </c>
      <c r="B1418" s="3"/>
      <c r="C1418" s="5" t="s">
        <v>15</v>
      </c>
      <c r="D1418" s="6">
        <v>1147</v>
      </c>
      <c r="E1418" s="6"/>
      <c r="F1418" s="6">
        <v>669.38</v>
      </c>
      <c r="G1418" s="6">
        <f t="shared" si="63"/>
        <v>58.359197907585006</v>
      </c>
      <c r="H1418" s="6" t="e">
        <f t="shared" si="64"/>
        <v>#DIV/0!</v>
      </c>
      <c r="I1418" s="6">
        <v>0</v>
      </c>
      <c r="J1418" s="6">
        <v>0</v>
      </c>
      <c r="K1418" s="6">
        <v>0</v>
      </c>
      <c r="L1418" s="6" t="e">
        <f t="shared" si="65"/>
        <v>#DIV/0!</v>
      </c>
      <c r="Q1418" s="2">
        <v>0</v>
      </c>
      <c r="R1418" s="2">
        <v>0</v>
      </c>
      <c r="S1418" s="2">
        <v>0</v>
      </c>
      <c r="T1418" s="2">
        <v>1147</v>
      </c>
      <c r="U1418" s="2">
        <v>1147</v>
      </c>
      <c r="V1418" s="2">
        <v>669.38</v>
      </c>
    </row>
    <row r="1419" spans="1:22" ht="30" hidden="1">
      <c r="A1419" s="3">
        <v>250404</v>
      </c>
      <c r="B1419" s="3"/>
      <c r="C1419" s="5" t="s">
        <v>17</v>
      </c>
      <c r="D1419" s="6">
        <v>304061</v>
      </c>
      <c r="E1419" s="6"/>
      <c r="F1419" s="6">
        <v>55935.43</v>
      </c>
      <c r="G1419" s="6">
        <f t="shared" si="63"/>
        <v>18.39612117305409</v>
      </c>
      <c r="H1419" s="6" t="e">
        <f t="shared" si="64"/>
        <v>#DIV/0!</v>
      </c>
      <c r="I1419" s="6">
        <v>0</v>
      </c>
      <c r="J1419" s="6">
        <v>0</v>
      </c>
      <c r="K1419" s="6">
        <v>0</v>
      </c>
      <c r="L1419" s="6" t="e">
        <f t="shared" si="65"/>
        <v>#DIV/0!</v>
      </c>
      <c r="Q1419" s="2">
        <v>0</v>
      </c>
      <c r="R1419" s="2">
        <v>0</v>
      </c>
      <c r="S1419" s="2">
        <v>0</v>
      </c>
      <c r="T1419" s="2">
        <v>304061</v>
      </c>
      <c r="U1419" s="2">
        <v>304061</v>
      </c>
      <c r="V1419" s="2">
        <v>55935.43</v>
      </c>
    </row>
    <row r="1420" spans="1:22" ht="15" hidden="1">
      <c r="A1420" s="3">
        <v>250404</v>
      </c>
      <c r="B1420" s="3"/>
      <c r="C1420" s="5" t="s">
        <v>19</v>
      </c>
      <c r="D1420" s="6">
        <v>1</v>
      </c>
      <c r="E1420" s="6"/>
      <c r="F1420" s="6">
        <v>0</v>
      </c>
      <c r="G1420" s="6">
        <f aca="true" t="shared" si="66" ref="G1420:G1483">F1420/D1420*100</f>
        <v>0</v>
      </c>
      <c r="H1420" s="6" t="e">
        <f aca="true" t="shared" si="67" ref="H1420:H1483">F1420/E1420*100</f>
        <v>#DIV/0!</v>
      </c>
      <c r="I1420" s="6">
        <v>0</v>
      </c>
      <c r="J1420" s="6">
        <v>0</v>
      </c>
      <c r="K1420" s="6">
        <v>0</v>
      </c>
      <c r="L1420" s="6" t="e">
        <f t="shared" si="65"/>
        <v>#DIV/0!</v>
      </c>
      <c r="Q1420" s="2">
        <v>0</v>
      </c>
      <c r="R1420" s="2">
        <v>0</v>
      </c>
      <c r="S1420" s="2">
        <v>0</v>
      </c>
      <c r="T1420" s="2">
        <v>1</v>
      </c>
      <c r="U1420" s="2">
        <v>1</v>
      </c>
      <c r="V1420" s="2">
        <v>0</v>
      </c>
    </row>
    <row r="1421" spans="1:22" ht="15" hidden="1">
      <c r="A1421" s="3">
        <v>250404</v>
      </c>
      <c r="B1421" s="3"/>
      <c r="C1421" s="5" t="s">
        <v>23</v>
      </c>
      <c r="D1421" s="6">
        <v>1610</v>
      </c>
      <c r="E1421" s="6"/>
      <c r="F1421" s="6">
        <v>218.81</v>
      </c>
      <c r="G1421" s="6">
        <f t="shared" si="66"/>
        <v>13.590683229813665</v>
      </c>
      <c r="H1421" s="6" t="e">
        <f t="shared" si="67"/>
        <v>#DIV/0!</v>
      </c>
      <c r="I1421" s="6">
        <v>0</v>
      </c>
      <c r="J1421" s="6">
        <v>0</v>
      </c>
      <c r="K1421" s="6">
        <v>0</v>
      </c>
      <c r="L1421" s="6" t="e">
        <f t="shared" si="65"/>
        <v>#DIV/0!</v>
      </c>
      <c r="Q1421" s="2">
        <v>0</v>
      </c>
      <c r="R1421" s="2">
        <v>0</v>
      </c>
      <c r="S1421" s="2">
        <v>0</v>
      </c>
      <c r="T1421" s="2">
        <v>1610</v>
      </c>
      <c r="U1421" s="2">
        <v>1610</v>
      </c>
      <c r="V1421" s="2">
        <v>218.81</v>
      </c>
    </row>
    <row r="1422" spans="1:22" ht="15" hidden="1">
      <c r="A1422" s="3">
        <v>250404</v>
      </c>
      <c r="B1422" s="3"/>
      <c r="C1422" s="5" t="s">
        <v>25</v>
      </c>
      <c r="D1422" s="6">
        <v>1357771</v>
      </c>
      <c r="E1422" s="6"/>
      <c r="F1422" s="6">
        <v>325.23</v>
      </c>
      <c r="G1422" s="6">
        <f t="shared" si="66"/>
        <v>0.023953229226430672</v>
      </c>
      <c r="H1422" s="6" t="e">
        <f t="shared" si="67"/>
        <v>#DIV/0!</v>
      </c>
      <c r="I1422" s="6">
        <v>0</v>
      </c>
      <c r="J1422" s="6">
        <v>0</v>
      </c>
      <c r="K1422" s="6">
        <v>0</v>
      </c>
      <c r="L1422" s="6" t="e">
        <f t="shared" si="65"/>
        <v>#DIV/0!</v>
      </c>
      <c r="Q1422" s="2">
        <v>0</v>
      </c>
      <c r="R1422" s="2">
        <v>0</v>
      </c>
      <c r="S1422" s="2">
        <v>0</v>
      </c>
      <c r="T1422" s="2">
        <v>1357771</v>
      </c>
      <c r="U1422" s="2">
        <v>1357771</v>
      </c>
      <c r="V1422" s="2">
        <v>325.23</v>
      </c>
    </row>
    <row r="1423" spans="1:22" ht="15" hidden="1">
      <c r="A1423" s="3">
        <v>250404</v>
      </c>
      <c r="B1423" s="3"/>
      <c r="C1423" s="5" t="s">
        <v>27</v>
      </c>
      <c r="D1423" s="6">
        <v>2449</v>
      </c>
      <c r="E1423" s="6"/>
      <c r="F1423" s="6">
        <v>120</v>
      </c>
      <c r="G1423" s="6">
        <f t="shared" si="66"/>
        <v>4.899959167006942</v>
      </c>
      <c r="H1423" s="6" t="e">
        <f t="shared" si="67"/>
        <v>#DIV/0!</v>
      </c>
      <c r="I1423" s="6">
        <v>0</v>
      </c>
      <c r="J1423" s="6">
        <v>0</v>
      </c>
      <c r="K1423" s="6">
        <v>0</v>
      </c>
      <c r="L1423" s="6" t="e">
        <f t="shared" si="65"/>
        <v>#DIV/0!</v>
      </c>
      <c r="Q1423" s="2">
        <v>0</v>
      </c>
      <c r="R1423" s="2">
        <v>0</v>
      </c>
      <c r="S1423" s="2">
        <v>0</v>
      </c>
      <c r="T1423" s="2">
        <v>2449</v>
      </c>
      <c r="U1423" s="2">
        <v>2449</v>
      </c>
      <c r="V1423" s="2">
        <v>120</v>
      </c>
    </row>
    <row r="1424" spans="1:22" ht="30" hidden="1">
      <c r="A1424" s="3">
        <v>250404</v>
      </c>
      <c r="B1424" s="3"/>
      <c r="C1424" s="5" t="s">
        <v>29</v>
      </c>
      <c r="D1424" s="6">
        <v>1244</v>
      </c>
      <c r="E1424" s="6"/>
      <c r="F1424" s="6">
        <v>604.09</v>
      </c>
      <c r="G1424" s="6">
        <f t="shared" si="66"/>
        <v>48.56028938906753</v>
      </c>
      <c r="H1424" s="6" t="e">
        <f t="shared" si="67"/>
        <v>#DIV/0!</v>
      </c>
      <c r="I1424" s="6">
        <v>0</v>
      </c>
      <c r="J1424" s="6">
        <v>0</v>
      </c>
      <c r="K1424" s="6">
        <v>0</v>
      </c>
      <c r="L1424" s="6" t="e">
        <f t="shared" si="65"/>
        <v>#DIV/0!</v>
      </c>
      <c r="Q1424" s="2">
        <v>0</v>
      </c>
      <c r="R1424" s="2">
        <v>0</v>
      </c>
      <c r="S1424" s="2">
        <v>0</v>
      </c>
      <c r="T1424" s="2">
        <v>1244</v>
      </c>
      <c r="U1424" s="2">
        <v>1244</v>
      </c>
      <c r="V1424" s="2">
        <v>604.09</v>
      </c>
    </row>
    <row r="1425" spans="1:22" ht="15" hidden="1">
      <c r="A1425" s="3">
        <v>250404</v>
      </c>
      <c r="B1425" s="3"/>
      <c r="C1425" s="5" t="s">
        <v>31</v>
      </c>
      <c r="D1425" s="6">
        <v>701</v>
      </c>
      <c r="E1425" s="6"/>
      <c r="F1425" s="6">
        <v>450.54</v>
      </c>
      <c r="G1425" s="6">
        <f t="shared" si="66"/>
        <v>64.27104136947219</v>
      </c>
      <c r="H1425" s="6" t="e">
        <f t="shared" si="67"/>
        <v>#DIV/0!</v>
      </c>
      <c r="I1425" s="6">
        <v>0</v>
      </c>
      <c r="J1425" s="6">
        <v>0</v>
      </c>
      <c r="K1425" s="6">
        <v>0</v>
      </c>
      <c r="L1425" s="6" t="e">
        <f t="shared" si="65"/>
        <v>#DIV/0!</v>
      </c>
      <c r="Q1425" s="2">
        <v>0</v>
      </c>
      <c r="R1425" s="2">
        <v>0</v>
      </c>
      <c r="S1425" s="2">
        <v>0</v>
      </c>
      <c r="T1425" s="2">
        <v>701</v>
      </c>
      <c r="U1425" s="2">
        <v>701</v>
      </c>
      <c r="V1425" s="2">
        <v>450.54</v>
      </c>
    </row>
    <row r="1426" spans="1:22" ht="30" hidden="1">
      <c r="A1426" s="3">
        <v>250404</v>
      </c>
      <c r="B1426" s="3"/>
      <c r="C1426" s="5" t="s">
        <v>33</v>
      </c>
      <c r="D1426" s="6">
        <v>43</v>
      </c>
      <c r="E1426" s="6"/>
      <c r="F1426" s="6">
        <v>11.55</v>
      </c>
      <c r="G1426" s="6">
        <f t="shared" si="66"/>
        <v>26.86046511627907</v>
      </c>
      <c r="H1426" s="6" t="e">
        <f t="shared" si="67"/>
        <v>#DIV/0!</v>
      </c>
      <c r="I1426" s="6">
        <v>0</v>
      </c>
      <c r="J1426" s="6">
        <v>0</v>
      </c>
      <c r="K1426" s="6">
        <v>0</v>
      </c>
      <c r="L1426" s="6" t="e">
        <f t="shared" si="65"/>
        <v>#DIV/0!</v>
      </c>
      <c r="Q1426" s="2">
        <v>0</v>
      </c>
      <c r="R1426" s="2">
        <v>0</v>
      </c>
      <c r="S1426" s="2">
        <v>0</v>
      </c>
      <c r="T1426" s="2">
        <v>43</v>
      </c>
      <c r="U1426" s="2">
        <v>43</v>
      </c>
      <c r="V1426" s="2">
        <v>11.55</v>
      </c>
    </row>
    <row r="1427" spans="1:22" ht="15" hidden="1">
      <c r="A1427" s="3">
        <v>250404</v>
      </c>
      <c r="B1427" s="3"/>
      <c r="C1427" s="5" t="s">
        <v>35</v>
      </c>
      <c r="D1427" s="6">
        <v>500</v>
      </c>
      <c r="E1427" s="6"/>
      <c r="F1427" s="6">
        <v>142</v>
      </c>
      <c r="G1427" s="6">
        <f t="shared" si="66"/>
        <v>28.4</v>
      </c>
      <c r="H1427" s="6" t="e">
        <f t="shared" si="67"/>
        <v>#DIV/0!</v>
      </c>
      <c r="I1427" s="6">
        <v>0</v>
      </c>
      <c r="J1427" s="6">
        <v>0</v>
      </c>
      <c r="K1427" s="6">
        <v>0</v>
      </c>
      <c r="L1427" s="6" t="e">
        <f t="shared" si="65"/>
        <v>#DIV/0!</v>
      </c>
      <c r="Q1427" s="2">
        <v>0</v>
      </c>
      <c r="R1427" s="2">
        <v>0</v>
      </c>
      <c r="S1427" s="2">
        <v>0</v>
      </c>
      <c r="T1427" s="2">
        <v>500</v>
      </c>
      <c r="U1427" s="2">
        <v>500</v>
      </c>
      <c r="V1427" s="2">
        <v>142</v>
      </c>
    </row>
    <row r="1428" spans="1:22" ht="30" hidden="1">
      <c r="A1428" s="3">
        <v>250404</v>
      </c>
      <c r="B1428" s="3"/>
      <c r="C1428" s="5" t="s">
        <v>39</v>
      </c>
      <c r="D1428" s="6">
        <v>2880</v>
      </c>
      <c r="E1428" s="6"/>
      <c r="F1428" s="6">
        <v>960</v>
      </c>
      <c r="G1428" s="6">
        <f t="shared" si="66"/>
        <v>33.33333333333333</v>
      </c>
      <c r="H1428" s="6" t="e">
        <f t="shared" si="67"/>
        <v>#DIV/0!</v>
      </c>
      <c r="I1428" s="6">
        <v>0</v>
      </c>
      <c r="J1428" s="6">
        <v>0</v>
      </c>
      <c r="K1428" s="6">
        <v>0</v>
      </c>
      <c r="L1428" s="6" t="e">
        <f t="shared" si="65"/>
        <v>#DIV/0!</v>
      </c>
      <c r="Q1428" s="2">
        <v>0</v>
      </c>
      <c r="R1428" s="2">
        <v>0</v>
      </c>
      <c r="S1428" s="2">
        <v>0</v>
      </c>
      <c r="T1428" s="2">
        <v>2880</v>
      </c>
      <c r="U1428" s="2">
        <v>2880</v>
      </c>
      <c r="V1428" s="2">
        <v>960</v>
      </c>
    </row>
    <row r="1429" spans="1:22" ht="45" hidden="1">
      <c r="A1429" s="3">
        <v>250404</v>
      </c>
      <c r="B1429" s="3"/>
      <c r="C1429" s="5" t="s">
        <v>41</v>
      </c>
      <c r="D1429" s="6">
        <v>2880</v>
      </c>
      <c r="E1429" s="6"/>
      <c r="F1429" s="6">
        <v>960</v>
      </c>
      <c r="G1429" s="6">
        <f t="shared" si="66"/>
        <v>33.33333333333333</v>
      </c>
      <c r="H1429" s="6" t="e">
        <f t="shared" si="67"/>
        <v>#DIV/0!</v>
      </c>
      <c r="I1429" s="6">
        <v>0</v>
      </c>
      <c r="J1429" s="6">
        <v>0</v>
      </c>
      <c r="K1429" s="6">
        <v>0</v>
      </c>
      <c r="L1429" s="6" t="e">
        <f t="shared" si="65"/>
        <v>#DIV/0!</v>
      </c>
      <c r="Q1429" s="2">
        <v>0</v>
      </c>
      <c r="R1429" s="2">
        <v>0</v>
      </c>
      <c r="S1429" s="2">
        <v>0</v>
      </c>
      <c r="T1429" s="2">
        <v>2880</v>
      </c>
      <c r="U1429" s="2">
        <v>2880</v>
      </c>
      <c r="V1429" s="2">
        <v>960</v>
      </c>
    </row>
    <row r="1430" spans="1:22" ht="15" hidden="1">
      <c r="A1430" s="3">
        <v>250404</v>
      </c>
      <c r="B1430" s="3"/>
      <c r="C1430" s="5" t="s">
        <v>61</v>
      </c>
      <c r="D1430" s="6">
        <v>240600</v>
      </c>
      <c r="E1430" s="6"/>
      <c r="F1430" s="6">
        <v>32699.55</v>
      </c>
      <c r="G1430" s="6">
        <f t="shared" si="66"/>
        <v>13.590835411471321</v>
      </c>
      <c r="H1430" s="6" t="e">
        <f t="shared" si="67"/>
        <v>#DIV/0!</v>
      </c>
      <c r="I1430" s="6">
        <v>0</v>
      </c>
      <c r="J1430" s="6">
        <v>0</v>
      </c>
      <c r="K1430" s="6">
        <v>0</v>
      </c>
      <c r="L1430" s="6" t="e">
        <f t="shared" si="65"/>
        <v>#DIV/0!</v>
      </c>
      <c r="Q1430" s="2">
        <v>0</v>
      </c>
      <c r="R1430" s="2">
        <v>0</v>
      </c>
      <c r="S1430" s="2">
        <v>0</v>
      </c>
      <c r="T1430" s="2">
        <v>240600</v>
      </c>
      <c r="U1430" s="2">
        <v>240600</v>
      </c>
      <c r="V1430" s="2">
        <v>32699.55</v>
      </c>
    </row>
    <row r="1431" spans="1:22" ht="45" hidden="1">
      <c r="A1431" s="3">
        <v>250404</v>
      </c>
      <c r="B1431" s="3"/>
      <c r="C1431" s="5" t="s">
        <v>97</v>
      </c>
      <c r="D1431" s="6">
        <v>240600</v>
      </c>
      <c r="E1431" s="6"/>
      <c r="F1431" s="6">
        <v>32699.55</v>
      </c>
      <c r="G1431" s="6">
        <f t="shared" si="66"/>
        <v>13.590835411471321</v>
      </c>
      <c r="H1431" s="6" t="e">
        <f t="shared" si="67"/>
        <v>#DIV/0!</v>
      </c>
      <c r="I1431" s="6">
        <v>0</v>
      </c>
      <c r="J1431" s="6">
        <v>0</v>
      </c>
      <c r="K1431" s="6">
        <v>0</v>
      </c>
      <c r="L1431" s="6" t="e">
        <f t="shared" si="65"/>
        <v>#DIV/0!</v>
      </c>
      <c r="Q1431" s="2">
        <v>0</v>
      </c>
      <c r="R1431" s="2">
        <v>0</v>
      </c>
      <c r="S1431" s="2">
        <v>0</v>
      </c>
      <c r="T1431" s="2">
        <v>240600</v>
      </c>
      <c r="U1431" s="2">
        <v>240600</v>
      </c>
      <c r="V1431" s="2">
        <v>32699.55</v>
      </c>
    </row>
    <row r="1432" spans="1:22" ht="105">
      <c r="A1432" s="3">
        <v>250915</v>
      </c>
      <c r="B1432" s="3"/>
      <c r="C1432" s="5" t="s">
        <v>191</v>
      </c>
      <c r="D1432" s="6"/>
      <c r="E1432" s="6"/>
      <c r="F1432" s="6"/>
      <c r="G1432" s="6"/>
      <c r="H1432" s="6"/>
      <c r="I1432" s="6">
        <v>1350600</v>
      </c>
      <c r="J1432" s="6">
        <v>1350600</v>
      </c>
      <c r="K1432" s="6"/>
      <c r="L1432" s="6"/>
      <c r="Q1432" s="2">
        <v>0</v>
      </c>
      <c r="R1432" s="2">
        <v>0</v>
      </c>
      <c r="S1432" s="2">
        <v>0</v>
      </c>
      <c r="T1432" s="2">
        <v>1350600</v>
      </c>
      <c r="U1432" s="2">
        <v>1350600</v>
      </c>
      <c r="V1432" s="2">
        <v>0</v>
      </c>
    </row>
    <row r="1433" spans="1:22" ht="15" hidden="1">
      <c r="A1433" s="3">
        <v>250915</v>
      </c>
      <c r="B1433" s="3"/>
      <c r="C1433" s="5" t="s">
        <v>3</v>
      </c>
      <c r="D1433" s="6">
        <v>0</v>
      </c>
      <c r="E1433" s="6"/>
      <c r="F1433" s="6">
        <v>0</v>
      </c>
      <c r="G1433" s="6" t="e">
        <f t="shared" si="66"/>
        <v>#DIV/0!</v>
      </c>
      <c r="H1433" s="6" t="e">
        <f t="shared" si="67"/>
        <v>#DIV/0!</v>
      </c>
      <c r="I1433" s="6">
        <v>950600</v>
      </c>
      <c r="J1433" s="6">
        <v>950600</v>
      </c>
      <c r="K1433" s="6">
        <v>0</v>
      </c>
      <c r="L1433" s="6">
        <f t="shared" si="65"/>
        <v>0</v>
      </c>
      <c r="Q1433" s="2">
        <v>0</v>
      </c>
      <c r="R1433" s="2">
        <v>0</v>
      </c>
      <c r="S1433" s="2">
        <v>0</v>
      </c>
      <c r="T1433" s="2">
        <v>950600</v>
      </c>
      <c r="U1433" s="2">
        <v>950600</v>
      </c>
      <c r="V1433" s="2">
        <v>0</v>
      </c>
    </row>
    <row r="1434" spans="1:22" ht="15" hidden="1">
      <c r="A1434" s="3">
        <v>250915</v>
      </c>
      <c r="B1434" s="3"/>
      <c r="C1434" s="5" t="s">
        <v>5</v>
      </c>
      <c r="D1434" s="6">
        <v>0</v>
      </c>
      <c r="E1434" s="6"/>
      <c r="F1434" s="6">
        <v>0</v>
      </c>
      <c r="G1434" s="6" t="e">
        <f t="shared" si="66"/>
        <v>#DIV/0!</v>
      </c>
      <c r="H1434" s="6" t="e">
        <f t="shared" si="67"/>
        <v>#DIV/0!</v>
      </c>
      <c r="I1434" s="6">
        <v>950600</v>
      </c>
      <c r="J1434" s="6">
        <v>950600</v>
      </c>
      <c r="K1434" s="6">
        <v>0</v>
      </c>
      <c r="L1434" s="6">
        <f t="shared" si="65"/>
        <v>0</v>
      </c>
      <c r="Q1434" s="2">
        <v>0</v>
      </c>
      <c r="R1434" s="2">
        <v>0</v>
      </c>
      <c r="S1434" s="2">
        <v>0</v>
      </c>
      <c r="T1434" s="2">
        <v>950600</v>
      </c>
      <c r="U1434" s="2">
        <v>950600</v>
      </c>
      <c r="V1434" s="2">
        <v>0</v>
      </c>
    </row>
    <row r="1435" spans="1:22" ht="45" hidden="1">
      <c r="A1435" s="3">
        <v>250915</v>
      </c>
      <c r="B1435" s="3"/>
      <c r="C1435" s="5" t="s">
        <v>13</v>
      </c>
      <c r="D1435" s="6">
        <v>0</v>
      </c>
      <c r="E1435" s="6"/>
      <c r="F1435" s="6">
        <v>0</v>
      </c>
      <c r="G1435" s="6" t="e">
        <f t="shared" si="66"/>
        <v>#DIV/0!</v>
      </c>
      <c r="H1435" s="6" t="e">
        <f t="shared" si="67"/>
        <v>#DIV/0!</v>
      </c>
      <c r="I1435" s="6">
        <v>950600</v>
      </c>
      <c r="J1435" s="6">
        <v>950600</v>
      </c>
      <c r="K1435" s="6">
        <v>0</v>
      </c>
      <c r="L1435" s="6">
        <f t="shared" si="65"/>
        <v>0</v>
      </c>
      <c r="Q1435" s="2">
        <v>0</v>
      </c>
      <c r="R1435" s="2">
        <v>0</v>
      </c>
      <c r="S1435" s="2">
        <v>0</v>
      </c>
      <c r="T1435" s="2">
        <v>950600</v>
      </c>
      <c r="U1435" s="2">
        <v>950600</v>
      </c>
      <c r="V1435" s="2">
        <v>0</v>
      </c>
    </row>
    <row r="1436" spans="1:22" ht="45" hidden="1">
      <c r="A1436" s="3">
        <v>250915</v>
      </c>
      <c r="B1436" s="3"/>
      <c r="C1436" s="5" t="s">
        <v>21</v>
      </c>
      <c r="D1436" s="6">
        <v>0</v>
      </c>
      <c r="E1436" s="6"/>
      <c r="F1436" s="6">
        <v>0</v>
      </c>
      <c r="G1436" s="6" t="e">
        <f t="shared" si="66"/>
        <v>#DIV/0!</v>
      </c>
      <c r="H1436" s="6" t="e">
        <f t="shared" si="67"/>
        <v>#DIV/0!</v>
      </c>
      <c r="I1436" s="6">
        <v>950600</v>
      </c>
      <c r="J1436" s="6">
        <v>950600</v>
      </c>
      <c r="K1436" s="6">
        <v>0</v>
      </c>
      <c r="L1436" s="6">
        <f t="shared" si="65"/>
        <v>0</v>
      </c>
      <c r="Q1436" s="2">
        <v>0</v>
      </c>
      <c r="R1436" s="2">
        <v>0</v>
      </c>
      <c r="S1436" s="2">
        <v>0</v>
      </c>
      <c r="T1436" s="2">
        <v>950600</v>
      </c>
      <c r="U1436" s="2">
        <v>950600</v>
      </c>
      <c r="V1436" s="2">
        <v>0</v>
      </c>
    </row>
    <row r="1437" spans="1:22" ht="15" hidden="1">
      <c r="A1437" s="3">
        <v>250915</v>
      </c>
      <c r="B1437" s="3"/>
      <c r="C1437" s="5" t="s">
        <v>43</v>
      </c>
      <c r="D1437" s="6">
        <v>0</v>
      </c>
      <c r="E1437" s="6"/>
      <c r="F1437" s="6">
        <v>0</v>
      </c>
      <c r="G1437" s="6" t="e">
        <f t="shared" si="66"/>
        <v>#DIV/0!</v>
      </c>
      <c r="H1437" s="6" t="e">
        <f t="shared" si="67"/>
        <v>#DIV/0!</v>
      </c>
      <c r="I1437" s="6">
        <v>400000</v>
      </c>
      <c r="J1437" s="6">
        <v>400000</v>
      </c>
      <c r="K1437" s="6">
        <v>0</v>
      </c>
      <c r="L1437" s="6">
        <f t="shared" si="65"/>
        <v>0</v>
      </c>
      <c r="Q1437" s="2">
        <v>0</v>
      </c>
      <c r="R1437" s="2">
        <v>0</v>
      </c>
      <c r="S1437" s="2">
        <v>0</v>
      </c>
      <c r="T1437" s="2">
        <v>400000</v>
      </c>
      <c r="U1437" s="2">
        <v>400000</v>
      </c>
      <c r="V1437" s="2">
        <v>0</v>
      </c>
    </row>
    <row r="1438" spans="1:22" ht="15" hidden="1">
      <c r="A1438" s="3">
        <v>250915</v>
      </c>
      <c r="B1438" s="3"/>
      <c r="C1438" s="5" t="s">
        <v>45</v>
      </c>
      <c r="D1438" s="6">
        <v>0</v>
      </c>
      <c r="E1438" s="6"/>
      <c r="F1438" s="6">
        <v>0</v>
      </c>
      <c r="G1438" s="6" t="e">
        <f t="shared" si="66"/>
        <v>#DIV/0!</v>
      </c>
      <c r="H1438" s="6" t="e">
        <f t="shared" si="67"/>
        <v>#DIV/0!</v>
      </c>
      <c r="I1438" s="6">
        <v>400000</v>
      </c>
      <c r="J1438" s="6">
        <v>400000</v>
      </c>
      <c r="K1438" s="6">
        <v>0</v>
      </c>
      <c r="L1438" s="6">
        <f t="shared" si="65"/>
        <v>0</v>
      </c>
      <c r="Q1438" s="2">
        <v>0</v>
      </c>
      <c r="R1438" s="2">
        <v>0</v>
      </c>
      <c r="S1438" s="2">
        <v>0</v>
      </c>
      <c r="T1438" s="2">
        <v>400000</v>
      </c>
      <c r="U1438" s="2">
        <v>400000</v>
      </c>
      <c r="V1438" s="2">
        <v>0</v>
      </c>
    </row>
    <row r="1439" spans="1:22" ht="15" hidden="1">
      <c r="A1439" s="3">
        <v>250915</v>
      </c>
      <c r="B1439" s="3"/>
      <c r="C1439" s="5" t="s">
        <v>67</v>
      </c>
      <c r="D1439" s="6">
        <v>0</v>
      </c>
      <c r="E1439" s="6"/>
      <c r="F1439" s="6">
        <v>0</v>
      </c>
      <c r="G1439" s="6" t="e">
        <f t="shared" si="66"/>
        <v>#DIV/0!</v>
      </c>
      <c r="H1439" s="6" t="e">
        <f t="shared" si="67"/>
        <v>#DIV/0!</v>
      </c>
      <c r="I1439" s="6">
        <v>400000</v>
      </c>
      <c r="J1439" s="6">
        <v>400000</v>
      </c>
      <c r="K1439" s="6">
        <v>0</v>
      </c>
      <c r="L1439" s="6">
        <f t="shared" si="65"/>
        <v>0</v>
      </c>
      <c r="Q1439" s="2">
        <v>0</v>
      </c>
      <c r="R1439" s="2">
        <v>0</v>
      </c>
      <c r="S1439" s="2">
        <v>0</v>
      </c>
      <c r="T1439" s="2">
        <v>400000</v>
      </c>
      <c r="U1439" s="2">
        <v>400000</v>
      </c>
      <c r="V1439" s="2">
        <v>0</v>
      </c>
    </row>
    <row r="1440" spans="1:22" ht="30" hidden="1">
      <c r="A1440" s="3">
        <v>250915</v>
      </c>
      <c r="B1440" s="3"/>
      <c r="C1440" s="5" t="s">
        <v>189</v>
      </c>
      <c r="D1440" s="6">
        <v>0</v>
      </c>
      <c r="E1440" s="6"/>
      <c r="F1440" s="6">
        <v>0</v>
      </c>
      <c r="G1440" s="6" t="e">
        <f t="shared" si="66"/>
        <v>#DIV/0!</v>
      </c>
      <c r="H1440" s="6" t="e">
        <f t="shared" si="67"/>
        <v>#DIV/0!</v>
      </c>
      <c r="I1440" s="6">
        <v>400000</v>
      </c>
      <c r="J1440" s="6">
        <v>400000</v>
      </c>
      <c r="K1440" s="6">
        <v>0</v>
      </c>
      <c r="L1440" s="6">
        <f t="shared" si="65"/>
        <v>0</v>
      </c>
      <c r="Q1440" s="2">
        <v>0</v>
      </c>
      <c r="R1440" s="2">
        <v>0</v>
      </c>
      <c r="S1440" s="2">
        <v>0</v>
      </c>
      <c r="T1440" s="2">
        <v>400000</v>
      </c>
      <c r="U1440" s="2">
        <v>400000</v>
      </c>
      <c r="V1440" s="2">
        <v>0</v>
      </c>
    </row>
    <row r="1441" spans="1:22" ht="15">
      <c r="A1441" s="8">
        <v>900201</v>
      </c>
      <c r="B1441" s="8"/>
      <c r="C1441" s="16" t="s">
        <v>192</v>
      </c>
      <c r="D1441" s="17">
        <f>1295736250-154000</f>
        <v>1295582250</v>
      </c>
      <c r="E1441" s="17">
        <f>E6+E54+E324+E806+E854+E1000+E1008+E1129+E1157+E1207+E1222+E1298+E1304+E1385+E558</f>
        <v>327453701.2</v>
      </c>
      <c r="F1441" s="17">
        <f>309550094.16-27147.75</f>
        <v>309522946.41</v>
      </c>
      <c r="G1441" s="17">
        <f t="shared" si="66"/>
        <v>23.89064425743715</v>
      </c>
      <c r="H1441" s="17">
        <f t="shared" si="67"/>
        <v>94.52418625158604</v>
      </c>
      <c r="I1441" s="17">
        <f>364896384-70000</f>
        <v>364826384</v>
      </c>
      <c r="J1441" s="17">
        <f>373033522.56-70000</f>
        <v>372963522.56</v>
      </c>
      <c r="K1441" s="17">
        <v>37541164.69</v>
      </c>
      <c r="L1441" s="17">
        <f t="shared" si="65"/>
        <v>10.065639779547238</v>
      </c>
      <c r="Q1441" s="2">
        <v>22551518.12</v>
      </c>
      <c r="R1441" s="2">
        <v>7935933.01</v>
      </c>
      <c r="S1441" s="2">
        <v>7053713.56</v>
      </c>
      <c r="T1441" s="2">
        <v>1660632634</v>
      </c>
      <c r="U1441" s="2">
        <v>1668769772.56</v>
      </c>
      <c r="V1441" s="2">
        <v>347091258.85</v>
      </c>
    </row>
    <row r="1442" spans="1:22" ht="15" hidden="1">
      <c r="A1442" s="3">
        <v>900201</v>
      </c>
      <c r="B1442" s="3"/>
      <c r="C1442" s="5" t="s">
        <v>3</v>
      </c>
      <c r="D1442" s="6">
        <v>1269356118</v>
      </c>
      <c r="E1442" s="6"/>
      <c r="F1442" s="6">
        <v>308543515.79</v>
      </c>
      <c r="G1442" s="6">
        <f t="shared" si="66"/>
        <v>24.307088563620884</v>
      </c>
      <c r="H1442" s="6" t="e">
        <f t="shared" si="67"/>
        <v>#DIV/0!</v>
      </c>
      <c r="I1442" s="6">
        <v>189581064</v>
      </c>
      <c r="J1442" s="6">
        <v>195300969.92</v>
      </c>
      <c r="K1442" s="6">
        <v>34195289.85</v>
      </c>
      <c r="L1442" s="6">
        <f t="shared" si="65"/>
        <v>17.509022030974666</v>
      </c>
      <c r="Q1442" s="2">
        <v>21725303.4</v>
      </c>
      <c r="R1442" s="2">
        <v>7368254.03</v>
      </c>
      <c r="S1442" s="2">
        <v>5101732.42</v>
      </c>
      <c r="T1442" s="2">
        <v>1458937182</v>
      </c>
      <c r="U1442" s="2">
        <v>1464657087.92</v>
      </c>
      <c r="V1442" s="2">
        <v>342738805.64</v>
      </c>
    </row>
    <row r="1443" spans="1:22" ht="15" hidden="1">
      <c r="A1443" s="3">
        <v>900201</v>
      </c>
      <c r="B1443" s="3"/>
      <c r="C1443" s="5" t="s">
        <v>5</v>
      </c>
      <c r="D1443" s="6">
        <v>919474289.44</v>
      </c>
      <c r="E1443" s="6"/>
      <c r="F1443" s="6">
        <v>230457309.54</v>
      </c>
      <c r="G1443" s="6">
        <f t="shared" si="66"/>
        <v>25.064029759914064</v>
      </c>
      <c r="H1443" s="6" t="e">
        <f t="shared" si="67"/>
        <v>#DIV/0!</v>
      </c>
      <c r="I1443" s="6">
        <v>70322525</v>
      </c>
      <c r="J1443" s="6">
        <v>76036314.49</v>
      </c>
      <c r="K1443" s="6">
        <v>18035730.13</v>
      </c>
      <c r="L1443" s="6">
        <f t="shared" si="65"/>
        <v>23.71988996438273</v>
      </c>
      <c r="Q1443" s="2">
        <v>5580109.91</v>
      </c>
      <c r="R1443" s="2">
        <v>7354583.23</v>
      </c>
      <c r="S1443" s="2">
        <v>5101036.99</v>
      </c>
      <c r="T1443" s="2">
        <v>989796814.44</v>
      </c>
      <c r="U1443" s="2">
        <v>995510603.93</v>
      </c>
      <c r="V1443" s="2">
        <v>248493039.67</v>
      </c>
    </row>
    <row r="1444" spans="1:22" ht="30" hidden="1">
      <c r="A1444" s="3">
        <v>900201</v>
      </c>
      <c r="B1444" s="3"/>
      <c r="C1444" s="5" t="s">
        <v>7</v>
      </c>
      <c r="D1444" s="6">
        <v>539599785</v>
      </c>
      <c r="E1444" s="6"/>
      <c r="F1444" s="6">
        <v>125541089.68</v>
      </c>
      <c r="G1444" s="6">
        <f t="shared" si="66"/>
        <v>23.265592976468664</v>
      </c>
      <c r="H1444" s="6" t="e">
        <f t="shared" si="67"/>
        <v>#DIV/0!</v>
      </c>
      <c r="I1444" s="6">
        <v>10054490</v>
      </c>
      <c r="J1444" s="6">
        <v>10041105.75</v>
      </c>
      <c r="K1444" s="6">
        <v>1991480.43</v>
      </c>
      <c r="L1444" s="6">
        <f t="shared" si="65"/>
        <v>19.833278122780452</v>
      </c>
      <c r="Q1444" s="2">
        <v>0</v>
      </c>
      <c r="R1444" s="2">
        <v>1877993.79</v>
      </c>
      <c r="S1444" s="2">
        <v>113486.64</v>
      </c>
      <c r="T1444" s="2">
        <v>549654275</v>
      </c>
      <c r="U1444" s="2">
        <v>549640890.75</v>
      </c>
      <c r="V1444" s="2">
        <v>127532570.11</v>
      </c>
    </row>
    <row r="1445" spans="1:22" ht="15" hidden="1">
      <c r="A1445" s="3">
        <v>900201</v>
      </c>
      <c r="B1445" s="3"/>
      <c r="C1445" s="5" t="s">
        <v>9</v>
      </c>
      <c r="D1445" s="6">
        <v>539599785</v>
      </c>
      <c r="E1445" s="6"/>
      <c r="F1445" s="6">
        <v>125541089.68</v>
      </c>
      <c r="G1445" s="6">
        <f t="shared" si="66"/>
        <v>23.265592976468664</v>
      </c>
      <c r="H1445" s="6" t="e">
        <f t="shared" si="67"/>
        <v>#DIV/0!</v>
      </c>
      <c r="I1445" s="6">
        <v>10054490</v>
      </c>
      <c r="J1445" s="6">
        <v>10041105.75</v>
      </c>
      <c r="K1445" s="6">
        <v>1991480.43</v>
      </c>
      <c r="L1445" s="6">
        <f t="shared" si="65"/>
        <v>19.833278122780452</v>
      </c>
      <c r="Q1445" s="2">
        <v>0</v>
      </c>
      <c r="R1445" s="2">
        <v>1877993.79</v>
      </c>
      <c r="S1445" s="2">
        <v>113486.64</v>
      </c>
      <c r="T1445" s="2">
        <v>549654275</v>
      </c>
      <c r="U1445" s="2">
        <v>549640890.75</v>
      </c>
      <c r="V1445" s="2">
        <v>127532570.11</v>
      </c>
    </row>
    <row r="1446" spans="1:22" ht="15" hidden="1">
      <c r="A1446" s="3">
        <v>900201</v>
      </c>
      <c r="B1446" s="3"/>
      <c r="C1446" s="5" t="s">
        <v>11</v>
      </c>
      <c r="D1446" s="6">
        <v>193596439</v>
      </c>
      <c r="E1446" s="6"/>
      <c r="F1446" s="6">
        <v>45291543.74</v>
      </c>
      <c r="G1446" s="6">
        <f t="shared" si="66"/>
        <v>23.394822742581542</v>
      </c>
      <c r="H1446" s="6" t="e">
        <f t="shared" si="67"/>
        <v>#DIV/0!</v>
      </c>
      <c r="I1446" s="6">
        <v>3628401</v>
      </c>
      <c r="J1446" s="6">
        <v>3624081.12</v>
      </c>
      <c r="K1446" s="6">
        <v>714447.17</v>
      </c>
      <c r="L1446" s="6">
        <f t="shared" si="65"/>
        <v>19.713884605320313</v>
      </c>
      <c r="Q1446" s="2">
        <v>0</v>
      </c>
      <c r="R1446" s="2">
        <v>672663.08</v>
      </c>
      <c r="S1446" s="2">
        <v>41784.09</v>
      </c>
      <c r="T1446" s="2">
        <v>197224840</v>
      </c>
      <c r="U1446" s="2">
        <v>197220520.12</v>
      </c>
      <c r="V1446" s="2">
        <v>46005990.91</v>
      </c>
    </row>
    <row r="1447" spans="1:22" ht="45" hidden="1">
      <c r="A1447" s="3">
        <v>900201</v>
      </c>
      <c r="B1447" s="3"/>
      <c r="C1447" s="5" t="s">
        <v>13</v>
      </c>
      <c r="D1447" s="6">
        <v>89905454.44</v>
      </c>
      <c r="E1447" s="6"/>
      <c r="F1447" s="6">
        <v>17790605.4</v>
      </c>
      <c r="G1447" s="6">
        <f t="shared" si="66"/>
        <v>19.788126883750834</v>
      </c>
      <c r="H1447" s="6" t="e">
        <f t="shared" si="67"/>
        <v>#DIV/0!</v>
      </c>
      <c r="I1447" s="6">
        <v>48804070</v>
      </c>
      <c r="J1447" s="6">
        <v>54135191.39</v>
      </c>
      <c r="K1447" s="6">
        <v>10507778.66</v>
      </c>
      <c r="L1447" s="6">
        <f t="shared" si="65"/>
        <v>19.41025493804946</v>
      </c>
      <c r="Q1447" s="2">
        <v>1272206.79</v>
      </c>
      <c r="R1447" s="2">
        <v>4339258.83</v>
      </c>
      <c r="S1447" s="2">
        <v>4896313.04</v>
      </c>
      <c r="T1447" s="2">
        <v>138709524.44</v>
      </c>
      <c r="U1447" s="2">
        <v>144040645.83</v>
      </c>
      <c r="V1447" s="2">
        <v>28298384.06</v>
      </c>
    </row>
    <row r="1448" spans="1:22" ht="30" hidden="1">
      <c r="A1448" s="3">
        <v>900201</v>
      </c>
      <c r="B1448" s="3"/>
      <c r="C1448" s="5" t="s">
        <v>15</v>
      </c>
      <c r="D1448" s="6">
        <v>3105001</v>
      </c>
      <c r="E1448" s="6"/>
      <c r="F1448" s="6">
        <v>324461.28</v>
      </c>
      <c r="G1448" s="6">
        <f t="shared" si="66"/>
        <v>10.449635281921005</v>
      </c>
      <c r="H1448" s="6" t="e">
        <f t="shared" si="67"/>
        <v>#DIV/0!</v>
      </c>
      <c r="I1448" s="6">
        <v>3377534</v>
      </c>
      <c r="J1448" s="6">
        <v>5643665.45</v>
      </c>
      <c r="K1448" s="6">
        <v>2490308.08</v>
      </c>
      <c r="L1448" s="6">
        <f t="shared" si="65"/>
        <v>44.12572116584267</v>
      </c>
      <c r="Q1448" s="2">
        <v>16364.5</v>
      </c>
      <c r="R1448" s="2">
        <v>314289.68</v>
      </c>
      <c r="S1448" s="2">
        <v>2159653.9</v>
      </c>
      <c r="T1448" s="2">
        <v>6482535</v>
      </c>
      <c r="U1448" s="2">
        <v>8748666.45</v>
      </c>
      <c r="V1448" s="2">
        <v>2814769.36</v>
      </c>
    </row>
    <row r="1449" spans="1:22" ht="30" hidden="1">
      <c r="A1449" s="3">
        <v>900201</v>
      </c>
      <c r="B1449" s="3"/>
      <c r="C1449" s="5" t="s">
        <v>51</v>
      </c>
      <c r="D1449" s="6">
        <v>16608330</v>
      </c>
      <c r="E1449" s="6"/>
      <c r="F1449" s="6">
        <v>3990150.7</v>
      </c>
      <c r="G1449" s="6">
        <f t="shared" si="66"/>
        <v>24.024996492723833</v>
      </c>
      <c r="H1449" s="6" t="e">
        <f t="shared" si="67"/>
        <v>#DIV/0!</v>
      </c>
      <c r="I1449" s="6">
        <v>1234398</v>
      </c>
      <c r="J1449" s="6">
        <v>3009042.45</v>
      </c>
      <c r="K1449" s="6">
        <v>1834167.03</v>
      </c>
      <c r="L1449" s="6">
        <f t="shared" si="65"/>
        <v>60.95517296540631</v>
      </c>
      <c r="Q1449" s="2">
        <v>1000</v>
      </c>
      <c r="R1449" s="2">
        <v>164018.49</v>
      </c>
      <c r="S1449" s="2">
        <v>1669148.54</v>
      </c>
      <c r="T1449" s="2">
        <v>17842728</v>
      </c>
      <c r="U1449" s="2">
        <v>19617372.45</v>
      </c>
      <c r="V1449" s="2">
        <v>5824317.73</v>
      </c>
    </row>
    <row r="1450" spans="1:22" ht="15" hidden="1">
      <c r="A1450" s="3">
        <v>900201</v>
      </c>
      <c r="B1450" s="3"/>
      <c r="C1450" s="5" t="s">
        <v>53</v>
      </c>
      <c r="D1450" s="6">
        <v>30869477</v>
      </c>
      <c r="E1450" s="6"/>
      <c r="F1450" s="6">
        <v>7295244.67</v>
      </c>
      <c r="G1450" s="6">
        <f t="shared" si="66"/>
        <v>23.632550269640138</v>
      </c>
      <c r="H1450" s="6" t="e">
        <f t="shared" si="67"/>
        <v>#DIV/0!</v>
      </c>
      <c r="I1450" s="6">
        <v>12134567</v>
      </c>
      <c r="J1450" s="6">
        <v>12254261.7</v>
      </c>
      <c r="K1450" s="6">
        <v>3033640.97</v>
      </c>
      <c r="L1450" s="6">
        <f t="shared" si="65"/>
        <v>24.755803689095366</v>
      </c>
      <c r="Q1450" s="2">
        <v>0</v>
      </c>
      <c r="R1450" s="2">
        <v>2893345.09</v>
      </c>
      <c r="S1450" s="2">
        <v>140295.88</v>
      </c>
      <c r="T1450" s="2">
        <v>43004044</v>
      </c>
      <c r="U1450" s="2">
        <v>43123738.7</v>
      </c>
      <c r="V1450" s="2">
        <v>10328885.64</v>
      </c>
    </row>
    <row r="1451" spans="1:22" ht="15" hidden="1">
      <c r="A1451" s="3">
        <v>900201</v>
      </c>
      <c r="B1451" s="3"/>
      <c r="C1451" s="5" t="s">
        <v>55</v>
      </c>
      <c r="D1451" s="6">
        <v>61135</v>
      </c>
      <c r="E1451" s="6"/>
      <c r="F1451" s="6">
        <v>0</v>
      </c>
      <c r="G1451" s="6">
        <f t="shared" si="66"/>
        <v>0</v>
      </c>
      <c r="H1451" s="6" t="e">
        <f t="shared" si="67"/>
        <v>#DIV/0!</v>
      </c>
      <c r="I1451" s="6">
        <v>106465</v>
      </c>
      <c r="J1451" s="6">
        <v>225394.33</v>
      </c>
      <c r="K1451" s="6">
        <v>100421.55</v>
      </c>
      <c r="L1451" s="6">
        <f t="shared" si="65"/>
        <v>44.55371614716307</v>
      </c>
      <c r="Q1451" s="2">
        <v>0</v>
      </c>
      <c r="R1451" s="2">
        <v>5015.4</v>
      </c>
      <c r="S1451" s="2">
        <v>95406.15</v>
      </c>
      <c r="T1451" s="2">
        <v>167600</v>
      </c>
      <c r="U1451" s="2">
        <v>286529.33</v>
      </c>
      <c r="V1451" s="2">
        <v>100421.55</v>
      </c>
    </row>
    <row r="1452" spans="1:22" ht="30" hidden="1">
      <c r="A1452" s="3">
        <v>900201</v>
      </c>
      <c r="B1452" s="3"/>
      <c r="C1452" s="5" t="s">
        <v>17</v>
      </c>
      <c r="D1452" s="6">
        <v>9423051</v>
      </c>
      <c r="E1452" s="6"/>
      <c r="F1452" s="6">
        <v>1651140.82</v>
      </c>
      <c r="G1452" s="6">
        <f t="shared" si="66"/>
        <v>17.522358947224205</v>
      </c>
      <c r="H1452" s="6" t="e">
        <f t="shared" si="67"/>
        <v>#DIV/0!</v>
      </c>
      <c r="I1452" s="6">
        <v>482653</v>
      </c>
      <c r="J1452" s="6">
        <v>654047.51</v>
      </c>
      <c r="K1452" s="6">
        <v>173073.64</v>
      </c>
      <c r="L1452" s="6">
        <f t="shared" si="65"/>
        <v>26.46193699292579</v>
      </c>
      <c r="Q1452" s="2">
        <v>1135.13</v>
      </c>
      <c r="R1452" s="2">
        <v>79332.72</v>
      </c>
      <c r="S1452" s="2">
        <v>92605.79</v>
      </c>
      <c r="T1452" s="2">
        <v>9905704</v>
      </c>
      <c r="U1452" s="2">
        <v>10077098.51</v>
      </c>
      <c r="V1452" s="2">
        <v>1824214.46</v>
      </c>
    </row>
    <row r="1453" spans="1:22" ht="15" hidden="1">
      <c r="A1453" s="3">
        <v>900201</v>
      </c>
      <c r="B1453" s="3"/>
      <c r="C1453" s="5" t="s">
        <v>19</v>
      </c>
      <c r="D1453" s="6">
        <v>506843</v>
      </c>
      <c r="E1453" s="6"/>
      <c r="F1453" s="6">
        <v>56750.66</v>
      </c>
      <c r="G1453" s="6">
        <f t="shared" si="66"/>
        <v>11.196891345051624</v>
      </c>
      <c r="H1453" s="6" t="e">
        <f t="shared" si="67"/>
        <v>#DIV/0!</v>
      </c>
      <c r="I1453" s="6">
        <v>34782</v>
      </c>
      <c r="J1453" s="6">
        <v>40442.17</v>
      </c>
      <c r="K1453" s="6">
        <v>12208.28</v>
      </c>
      <c r="L1453" s="6">
        <f t="shared" si="65"/>
        <v>30.18700529669897</v>
      </c>
      <c r="Q1453" s="2">
        <v>0</v>
      </c>
      <c r="R1453" s="2">
        <v>10221.29</v>
      </c>
      <c r="S1453" s="2">
        <v>1986.99</v>
      </c>
      <c r="T1453" s="2">
        <v>541625</v>
      </c>
      <c r="U1453" s="2">
        <v>547285.17</v>
      </c>
      <c r="V1453" s="2">
        <v>68958.94</v>
      </c>
    </row>
    <row r="1454" spans="1:22" ht="45" hidden="1">
      <c r="A1454" s="3">
        <v>900201</v>
      </c>
      <c r="B1454" s="3"/>
      <c r="C1454" s="5" t="s">
        <v>21</v>
      </c>
      <c r="D1454" s="6">
        <v>11115821</v>
      </c>
      <c r="E1454" s="6"/>
      <c r="F1454" s="6">
        <v>1688997.73</v>
      </c>
      <c r="G1454" s="6">
        <f t="shared" si="66"/>
        <v>15.194538756966308</v>
      </c>
      <c r="H1454" s="6" t="e">
        <f t="shared" si="67"/>
        <v>#DIV/0!</v>
      </c>
      <c r="I1454" s="6">
        <v>21184903</v>
      </c>
      <c r="J1454" s="6">
        <v>21694352.82</v>
      </c>
      <c r="K1454" s="6">
        <v>1759442.95</v>
      </c>
      <c r="L1454" s="6">
        <f t="shared" si="65"/>
        <v>8.110142600695475</v>
      </c>
      <c r="Q1454" s="2">
        <v>1042109</v>
      </c>
      <c r="R1454" s="2">
        <v>208845.55</v>
      </c>
      <c r="S1454" s="2">
        <v>508488.4</v>
      </c>
      <c r="T1454" s="2">
        <v>32300724</v>
      </c>
      <c r="U1454" s="2">
        <v>32810173.82</v>
      </c>
      <c r="V1454" s="2">
        <v>3448440.68</v>
      </c>
    </row>
    <row r="1455" spans="1:22" ht="15" hidden="1">
      <c r="A1455" s="3">
        <v>900201</v>
      </c>
      <c r="B1455" s="3"/>
      <c r="C1455" s="5" t="s">
        <v>23</v>
      </c>
      <c r="D1455" s="6">
        <v>2325314.44</v>
      </c>
      <c r="E1455" s="6"/>
      <c r="F1455" s="6">
        <v>527501.26</v>
      </c>
      <c r="G1455" s="6">
        <f t="shared" si="66"/>
        <v>22.68515822746106</v>
      </c>
      <c r="H1455" s="6" t="e">
        <f t="shared" si="67"/>
        <v>#DIV/0!</v>
      </c>
      <c r="I1455" s="6">
        <v>215357</v>
      </c>
      <c r="J1455" s="6">
        <v>282939.19</v>
      </c>
      <c r="K1455" s="6">
        <v>65097.1</v>
      </c>
      <c r="L1455" s="6">
        <f t="shared" si="65"/>
        <v>23.007452590784613</v>
      </c>
      <c r="Q1455" s="2">
        <v>0</v>
      </c>
      <c r="R1455" s="2">
        <v>42942.04</v>
      </c>
      <c r="S1455" s="2">
        <v>22155.06</v>
      </c>
      <c r="T1455" s="2">
        <v>2540671.44</v>
      </c>
      <c r="U1455" s="2">
        <v>2608253.63</v>
      </c>
      <c r="V1455" s="2">
        <v>592598.36</v>
      </c>
    </row>
    <row r="1456" spans="1:22" ht="15" hidden="1">
      <c r="A1456" s="3">
        <v>900201</v>
      </c>
      <c r="B1456" s="3"/>
      <c r="C1456" s="5" t="s">
        <v>25</v>
      </c>
      <c r="D1456" s="6">
        <v>15890482</v>
      </c>
      <c r="E1456" s="6"/>
      <c r="F1456" s="6">
        <v>2256358.28</v>
      </c>
      <c r="G1456" s="6">
        <f t="shared" si="66"/>
        <v>14.199432591157397</v>
      </c>
      <c r="H1456" s="6" t="e">
        <f t="shared" si="67"/>
        <v>#DIV/0!</v>
      </c>
      <c r="I1456" s="6">
        <v>10033411</v>
      </c>
      <c r="J1456" s="6">
        <v>10331045.77</v>
      </c>
      <c r="K1456" s="6">
        <v>1039419.06</v>
      </c>
      <c r="L1456" s="6">
        <f t="shared" si="65"/>
        <v>10.06112143088492</v>
      </c>
      <c r="Q1456" s="2">
        <v>211598.16</v>
      </c>
      <c r="R1456" s="2">
        <v>621248.57</v>
      </c>
      <c r="S1456" s="2">
        <v>206572.33</v>
      </c>
      <c r="T1456" s="2">
        <v>25923893</v>
      </c>
      <c r="U1456" s="2">
        <v>26221527.77</v>
      </c>
      <c r="V1456" s="2">
        <v>3295777.34</v>
      </c>
    </row>
    <row r="1457" spans="1:22" ht="15" hidden="1">
      <c r="A1457" s="3">
        <v>900201</v>
      </c>
      <c r="B1457" s="3"/>
      <c r="C1457" s="5" t="s">
        <v>27</v>
      </c>
      <c r="D1457" s="6">
        <v>532829</v>
      </c>
      <c r="E1457" s="6"/>
      <c r="F1457" s="6">
        <v>87476.04</v>
      </c>
      <c r="G1457" s="6">
        <f t="shared" si="66"/>
        <v>16.417282092378606</v>
      </c>
      <c r="H1457" s="6" t="e">
        <f t="shared" si="67"/>
        <v>#DIV/0!</v>
      </c>
      <c r="I1457" s="6">
        <v>136534</v>
      </c>
      <c r="J1457" s="6">
        <v>175541.64</v>
      </c>
      <c r="K1457" s="6">
        <v>30706.03</v>
      </c>
      <c r="L1457" s="6">
        <f t="shared" si="65"/>
        <v>17.492163112979917</v>
      </c>
      <c r="Q1457" s="2">
        <v>0</v>
      </c>
      <c r="R1457" s="2">
        <v>27273.01</v>
      </c>
      <c r="S1457" s="2">
        <v>3433.02</v>
      </c>
      <c r="T1457" s="2">
        <v>669363</v>
      </c>
      <c r="U1457" s="2">
        <v>708370.64</v>
      </c>
      <c r="V1457" s="2">
        <v>118182.07</v>
      </c>
    </row>
    <row r="1458" spans="1:22" ht="30" hidden="1">
      <c r="A1458" s="3">
        <v>900201</v>
      </c>
      <c r="B1458" s="3"/>
      <c r="C1458" s="5" t="s">
        <v>29</v>
      </c>
      <c r="D1458" s="6">
        <v>95794832</v>
      </c>
      <c r="E1458" s="6"/>
      <c r="F1458" s="6">
        <v>41745162.92</v>
      </c>
      <c r="G1458" s="6">
        <f t="shared" si="66"/>
        <v>43.57767746802876</v>
      </c>
      <c r="H1458" s="6" t="e">
        <f t="shared" si="67"/>
        <v>#DIV/0!</v>
      </c>
      <c r="I1458" s="6">
        <v>7046936</v>
      </c>
      <c r="J1458" s="6">
        <v>7386799.59</v>
      </c>
      <c r="K1458" s="6">
        <v>4767182.22</v>
      </c>
      <c r="L1458" s="6">
        <f t="shared" si="65"/>
        <v>64.53650409649194</v>
      </c>
      <c r="Q1458" s="2">
        <v>4307903.12</v>
      </c>
      <c r="R1458" s="2">
        <v>421879.82</v>
      </c>
      <c r="S1458" s="2">
        <v>37399.28</v>
      </c>
      <c r="T1458" s="2">
        <v>102841768</v>
      </c>
      <c r="U1458" s="2">
        <v>103181631.59</v>
      </c>
      <c r="V1458" s="2">
        <v>46512345.14</v>
      </c>
    </row>
    <row r="1459" spans="1:22" ht="15" hidden="1">
      <c r="A1459" s="3">
        <v>900201</v>
      </c>
      <c r="B1459" s="3"/>
      <c r="C1459" s="5" t="s">
        <v>31</v>
      </c>
      <c r="D1459" s="6">
        <v>48704628</v>
      </c>
      <c r="E1459" s="6"/>
      <c r="F1459" s="6">
        <v>31118256.29</v>
      </c>
      <c r="G1459" s="6">
        <f t="shared" si="66"/>
        <v>63.891785170805534</v>
      </c>
      <c r="H1459" s="6" t="e">
        <f t="shared" si="67"/>
        <v>#DIV/0!</v>
      </c>
      <c r="I1459" s="6">
        <v>854660</v>
      </c>
      <c r="J1459" s="6">
        <v>958688.71</v>
      </c>
      <c r="K1459" s="6">
        <v>184046.45</v>
      </c>
      <c r="L1459" s="6">
        <f t="shared" si="65"/>
        <v>19.19772790481699</v>
      </c>
      <c r="Q1459" s="2">
        <v>0</v>
      </c>
      <c r="R1459" s="2">
        <v>179960.81</v>
      </c>
      <c r="S1459" s="2">
        <v>4085.64</v>
      </c>
      <c r="T1459" s="2">
        <v>49559288</v>
      </c>
      <c r="U1459" s="2">
        <v>49663316.71</v>
      </c>
      <c r="V1459" s="2">
        <v>31302302.74</v>
      </c>
    </row>
    <row r="1460" spans="1:22" ht="30" hidden="1">
      <c r="A1460" s="3">
        <v>900201</v>
      </c>
      <c r="B1460" s="3"/>
      <c r="C1460" s="5" t="s">
        <v>33</v>
      </c>
      <c r="D1460" s="6">
        <v>6160412</v>
      </c>
      <c r="E1460" s="6"/>
      <c r="F1460" s="6">
        <v>1693610.55</v>
      </c>
      <c r="G1460" s="6">
        <f t="shared" si="66"/>
        <v>27.49183901985776</v>
      </c>
      <c r="H1460" s="6" t="e">
        <f t="shared" si="67"/>
        <v>#DIV/0!</v>
      </c>
      <c r="I1460" s="6">
        <v>191142</v>
      </c>
      <c r="J1460" s="6">
        <v>223710.59</v>
      </c>
      <c r="K1460" s="6">
        <v>53919.58</v>
      </c>
      <c r="L1460" s="6">
        <f t="shared" si="65"/>
        <v>24.102381563608592</v>
      </c>
      <c r="Q1460" s="2">
        <v>0</v>
      </c>
      <c r="R1460" s="2">
        <v>53370.36</v>
      </c>
      <c r="S1460" s="2">
        <v>549.22</v>
      </c>
      <c r="T1460" s="2">
        <v>6351554</v>
      </c>
      <c r="U1460" s="2">
        <v>6384122.59</v>
      </c>
      <c r="V1460" s="2">
        <v>1747530.13</v>
      </c>
    </row>
    <row r="1461" spans="1:22" ht="15" hidden="1">
      <c r="A1461" s="3">
        <v>900201</v>
      </c>
      <c r="B1461" s="3"/>
      <c r="C1461" s="5" t="s">
        <v>35</v>
      </c>
      <c r="D1461" s="6">
        <v>16390031</v>
      </c>
      <c r="E1461" s="6"/>
      <c r="F1461" s="6">
        <v>5199042.82</v>
      </c>
      <c r="G1461" s="6">
        <f t="shared" si="66"/>
        <v>31.720762578179386</v>
      </c>
      <c r="H1461" s="6" t="e">
        <f t="shared" si="67"/>
        <v>#DIV/0!</v>
      </c>
      <c r="I1461" s="6">
        <v>566305</v>
      </c>
      <c r="J1461" s="6">
        <v>708337.08</v>
      </c>
      <c r="K1461" s="6">
        <v>170577.92</v>
      </c>
      <c r="L1461" s="6">
        <f t="shared" si="65"/>
        <v>24.08146132911749</v>
      </c>
      <c r="Q1461" s="2">
        <v>0</v>
      </c>
      <c r="R1461" s="2">
        <v>160434.06</v>
      </c>
      <c r="S1461" s="2">
        <v>10143.86</v>
      </c>
      <c r="T1461" s="2">
        <v>16956336</v>
      </c>
      <c r="U1461" s="2">
        <v>17098368.08</v>
      </c>
      <c r="V1461" s="2">
        <v>5369620.74</v>
      </c>
    </row>
    <row r="1462" spans="1:22" ht="15" hidden="1">
      <c r="A1462" s="3">
        <v>900201</v>
      </c>
      <c r="B1462" s="3"/>
      <c r="C1462" s="5" t="s">
        <v>57</v>
      </c>
      <c r="D1462" s="6">
        <v>2208906</v>
      </c>
      <c r="E1462" s="6"/>
      <c r="F1462" s="6">
        <v>1328197.32</v>
      </c>
      <c r="G1462" s="6">
        <f t="shared" si="66"/>
        <v>60.12919155455234</v>
      </c>
      <c r="H1462" s="6" t="e">
        <f t="shared" si="67"/>
        <v>#DIV/0!</v>
      </c>
      <c r="I1462" s="6">
        <v>49019</v>
      </c>
      <c r="J1462" s="6">
        <v>53582</v>
      </c>
      <c r="K1462" s="6">
        <v>1525.79</v>
      </c>
      <c r="L1462" s="6">
        <f t="shared" si="65"/>
        <v>2.84757941099623</v>
      </c>
      <c r="Q1462" s="2">
        <v>0</v>
      </c>
      <c r="R1462" s="2">
        <v>1525.79</v>
      </c>
      <c r="S1462" s="2">
        <v>0</v>
      </c>
      <c r="T1462" s="2">
        <v>2257925</v>
      </c>
      <c r="U1462" s="2">
        <v>2262488</v>
      </c>
      <c r="V1462" s="2">
        <v>1329723.11</v>
      </c>
    </row>
    <row r="1463" spans="1:22" ht="15" hidden="1">
      <c r="A1463" s="3">
        <v>900201</v>
      </c>
      <c r="B1463" s="3"/>
      <c r="C1463" s="5" t="s">
        <v>37</v>
      </c>
      <c r="D1463" s="6">
        <v>21496472</v>
      </c>
      <c r="E1463" s="6"/>
      <c r="F1463" s="6">
        <v>2406055.94</v>
      </c>
      <c r="G1463" s="6">
        <f t="shared" si="66"/>
        <v>11.192794519956577</v>
      </c>
      <c r="H1463" s="6" t="e">
        <f t="shared" si="67"/>
        <v>#DIV/0!</v>
      </c>
      <c r="I1463" s="6">
        <v>5383214</v>
      </c>
      <c r="J1463" s="6">
        <v>5439885.21</v>
      </c>
      <c r="K1463" s="6">
        <v>4357112.48</v>
      </c>
      <c r="L1463" s="6">
        <f t="shared" si="65"/>
        <v>80.09566951873236</v>
      </c>
      <c r="Q1463" s="2">
        <v>4307903.12</v>
      </c>
      <c r="R1463" s="2">
        <v>26588.8</v>
      </c>
      <c r="S1463" s="2">
        <v>22620.56</v>
      </c>
      <c r="T1463" s="2">
        <v>26879686</v>
      </c>
      <c r="U1463" s="2">
        <v>26936357.21</v>
      </c>
      <c r="V1463" s="2">
        <v>6763168.42</v>
      </c>
    </row>
    <row r="1464" spans="1:22" ht="15" hidden="1">
      <c r="A1464" s="3">
        <v>900201</v>
      </c>
      <c r="B1464" s="3"/>
      <c r="C1464" s="5" t="s">
        <v>59</v>
      </c>
      <c r="D1464" s="6">
        <v>834383</v>
      </c>
      <c r="E1464" s="6"/>
      <c r="F1464" s="6">
        <v>0</v>
      </c>
      <c r="G1464" s="6">
        <f t="shared" si="66"/>
        <v>0</v>
      </c>
      <c r="H1464" s="6" t="e">
        <f t="shared" si="67"/>
        <v>#DIV/0!</v>
      </c>
      <c r="I1464" s="6">
        <v>2596</v>
      </c>
      <c r="J1464" s="6">
        <v>2596</v>
      </c>
      <c r="K1464" s="6">
        <v>0</v>
      </c>
      <c r="L1464" s="6">
        <f t="shared" si="65"/>
        <v>0</v>
      </c>
      <c r="Q1464" s="2">
        <v>0</v>
      </c>
      <c r="R1464" s="2">
        <v>0</v>
      </c>
      <c r="S1464" s="2">
        <v>0</v>
      </c>
      <c r="T1464" s="2">
        <v>836979</v>
      </c>
      <c r="U1464" s="2">
        <v>836979</v>
      </c>
      <c r="V1464" s="2">
        <v>0</v>
      </c>
    </row>
    <row r="1465" spans="1:22" ht="30" hidden="1">
      <c r="A1465" s="3">
        <v>900201</v>
      </c>
      <c r="B1465" s="3"/>
      <c r="C1465" s="5" t="s">
        <v>39</v>
      </c>
      <c r="D1465" s="6">
        <v>44950</v>
      </c>
      <c r="E1465" s="6"/>
      <c r="F1465" s="6">
        <v>1431.76</v>
      </c>
      <c r="G1465" s="6">
        <f t="shared" si="66"/>
        <v>3.1852280311457175</v>
      </c>
      <c r="H1465" s="6" t="e">
        <f t="shared" si="67"/>
        <v>#DIV/0!</v>
      </c>
      <c r="I1465" s="6">
        <v>652094</v>
      </c>
      <c r="J1465" s="6">
        <v>673595</v>
      </c>
      <c r="K1465" s="6">
        <v>24135.62</v>
      </c>
      <c r="L1465" s="6">
        <f t="shared" si="65"/>
        <v>3.5831055753086054</v>
      </c>
      <c r="Q1465" s="2">
        <v>0</v>
      </c>
      <c r="R1465" s="2">
        <v>15514.7</v>
      </c>
      <c r="S1465" s="2">
        <v>8620.92</v>
      </c>
      <c r="T1465" s="2">
        <v>697044</v>
      </c>
      <c r="U1465" s="2">
        <v>718545</v>
      </c>
      <c r="V1465" s="2">
        <v>25567.38</v>
      </c>
    </row>
    <row r="1466" spans="1:22" ht="45" hidden="1">
      <c r="A1466" s="3">
        <v>900201</v>
      </c>
      <c r="B1466" s="3"/>
      <c r="C1466" s="5" t="s">
        <v>184</v>
      </c>
      <c r="D1466" s="6">
        <v>0</v>
      </c>
      <c r="E1466" s="6"/>
      <c r="F1466" s="6">
        <v>0</v>
      </c>
      <c r="G1466" s="6" t="e">
        <f t="shared" si="66"/>
        <v>#DIV/0!</v>
      </c>
      <c r="H1466" s="6" t="e">
        <f t="shared" si="67"/>
        <v>#DIV/0!</v>
      </c>
      <c r="I1466" s="6">
        <v>573500</v>
      </c>
      <c r="J1466" s="6">
        <v>573500</v>
      </c>
      <c r="K1466" s="6">
        <v>0</v>
      </c>
      <c r="L1466" s="6">
        <f t="shared" si="65"/>
        <v>0</v>
      </c>
      <c r="Q1466" s="2">
        <v>0</v>
      </c>
      <c r="R1466" s="2">
        <v>0</v>
      </c>
      <c r="S1466" s="2">
        <v>0</v>
      </c>
      <c r="T1466" s="2">
        <v>573500</v>
      </c>
      <c r="U1466" s="2">
        <v>573500</v>
      </c>
      <c r="V1466" s="2">
        <v>0</v>
      </c>
    </row>
    <row r="1467" spans="1:22" ht="45" hidden="1">
      <c r="A1467" s="3">
        <v>900201</v>
      </c>
      <c r="B1467" s="3"/>
      <c r="C1467" s="5" t="s">
        <v>41</v>
      </c>
      <c r="D1467" s="6">
        <v>44950</v>
      </c>
      <c r="E1467" s="6"/>
      <c r="F1467" s="6">
        <v>1431.76</v>
      </c>
      <c r="G1467" s="6">
        <f t="shared" si="66"/>
        <v>3.1852280311457175</v>
      </c>
      <c r="H1467" s="6" t="e">
        <f t="shared" si="67"/>
        <v>#DIV/0!</v>
      </c>
      <c r="I1467" s="6">
        <v>78594</v>
      </c>
      <c r="J1467" s="6">
        <v>100095</v>
      </c>
      <c r="K1467" s="6">
        <v>24135.62</v>
      </c>
      <c r="L1467" s="6">
        <f t="shared" si="65"/>
        <v>24.11271292272341</v>
      </c>
      <c r="Q1467" s="2">
        <v>0</v>
      </c>
      <c r="R1467" s="2">
        <v>15514.7</v>
      </c>
      <c r="S1467" s="2">
        <v>8620.92</v>
      </c>
      <c r="T1467" s="2">
        <v>123544</v>
      </c>
      <c r="U1467" s="2">
        <v>145045</v>
      </c>
      <c r="V1467" s="2">
        <v>25567.38</v>
      </c>
    </row>
    <row r="1468" spans="1:22" ht="30" hidden="1">
      <c r="A1468" s="3">
        <v>900201</v>
      </c>
      <c r="B1468" s="3"/>
      <c r="C1468" s="5" t="s">
        <v>180</v>
      </c>
      <c r="D1468" s="6">
        <v>7644750</v>
      </c>
      <c r="E1468" s="6"/>
      <c r="F1468" s="6">
        <v>2039850</v>
      </c>
      <c r="G1468" s="6">
        <f t="shared" si="66"/>
        <v>26.68301775728441</v>
      </c>
      <c r="H1468" s="6" t="e">
        <f t="shared" si="67"/>
        <v>#DIV/0!</v>
      </c>
      <c r="I1468" s="6">
        <v>0</v>
      </c>
      <c r="J1468" s="6">
        <v>0</v>
      </c>
      <c r="K1468" s="6">
        <v>0</v>
      </c>
      <c r="L1468" s="6" t="e">
        <f t="shared" si="65"/>
        <v>#DIV/0!</v>
      </c>
      <c r="Q1468" s="2">
        <v>0</v>
      </c>
      <c r="R1468" s="2">
        <v>0</v>
      </c>
      <c r="S1468" s="2">
        <v>0</v>
      </c>
      <c r="T1468" s="2">
        <v>7644750</v>
      </c>
      <c r="U1468" s="2">
        <v>7644750</v>
      </c>
      <c r="V1468" s="2">
        <v>2039850</v>
      </c>
    </row>
    <row r="1469" spans="1:22" ht="15" hidden="1">
      <c r="A1469" s="3">
        <v>900201</v>
      </c>
      <c r="B1469" s="3"/>
      <c r="C1469" s="5" t="s">
        <v>61</v>
      </c>
      <c r="D1469" s="6">
        <v>342237078.56</v>
      </c>
      <c r="E1469" s="6"/>
      <c r="F1469" s="6">
        <v>76046356.25</v>
      </c>
      <c r="G1469" s="6">
        <f t="shared" si="66"/>
        <v>22.220373248267947</v>
      </c>
      <c r="H1469" s="6" t="e">
        <f t="shared" si="67"/>
        <v>#DIV/0!</v>
      </c>
      <c r="I1469" s="6">
        <v>119258539</v>
      </c>
      <c r="J1469" s="6">
        <v>119264655.43</v>
      </c>
      <c r="K1469" s="6">
        <v>16159559.72</v>
      </c>
      <c r="L1469" s="6">
        <f t="shared" si="65"/>
        <v>13.549328308322266</v>
      </c>
      <c r="Q1469" s="2">
        <v>16145193.49</v>
      </c>
      <c r="R1469" s="2">
        <v>13670.8</v>
      </c>
      <c r="S1469" s="2">
        <v>695.43</v>
      </c>
      <c r="T1469" s="2">
        <v>461495617.56</v>
      </c>
      <c r="U1469" s="2">
        <v>461501733.99</v>
      </c>
      <c r="V1469" s="2">
        <v>92205915.97</v>
      </c>
    </row>
    <row r="1470" spans="1:22" ht="45" hidden="1">
      <c r="A1470" s="3">
        <v>900201</v>
      </c>
      <c r="B1470" s="3"/>
      <c r="C1470" s="5" t="s">
        <v>97</v>
      </c>
      <c r="D1470" s="6">
        <v>50886321</v>
      </c>
      <c r="E1470" s="6"/>
      <c r="F1470" s="6">
        <v>12412116.98</v>
      </c>
      <c r="G1470" s="6">
        <f t="shared" si="66"/>
        <v>24.391853716443755</v>
      </c>
      <c r="H1470" s="6" t="e">
        <f t="shared" si="67"/>
        <v>#DIV/0!</v>
      </c>
      <c r="I1470" s="6">
        <v>49280330</v>
      </c>
      <c r="J1470" s="6">
        <v>49280330</v>
      </c>
      <c r="K1470" s="6">
        <v>544540.94</v>
      </c>
      <c r="L1470" s="6">
        <f t="shared" si="65"/>
        <v>1.1049863911219748</v>
      </c>
      <c r="Q1470" s="2">
        <v>544540.94</v>
      </c>
      <c r="R1470" s="2">
        <v>0</v>
      </c>
      <c r="S1470" s="2">
        <v>0</v>
      </c>
      <c r="T1470" s="2">
        <v>100166651</v>
      </c>
      <c r="U1470" s="2">
        <v>100166651</v>
      </c>
      <c r="V1470" s="2">
        <v>12956657.92</v>
      </c>
    </row>
    <row r="1471" spans="1:22" ht="15" hidden="1">
      <c r="A1471" s="3">
        <v>900201</v>
      </c>
      <c r="B1471" s="3"/>
      <c r="C1471" s="5" t="s">
        <v>63</v>
      </c>
      <c r="D1471" s="6">
        <v>291350757.56</v>
      </c>
      <c r="E1471" s="6"/>
      <c r="F1471" s="6">
        <v>63634239.27</v>
      </c>
      <c r="G1471" s="6">
        <f t="shared" si="66"/>
        <v>21.841109940102125</v>
      </c>
      <c r="H1471" s="6" t="e">
        <f t="shared" si="67"/>
        <v>#DIV/0!</v>
      </c>
      <c r="I1471" s="6">
        <v>69978209</v>
      </c>
      <c r="J1471" s="6">
        <v>69984325.43</v>
      </c>
      <c r="K1471" s="6">
        <v>15615018.78</v>
      </c>
      <c r="L1471" s="6">
        <f t="shared" si="65"/>
        <v>22.312165880084837</v>
      </c>
      <c r="Q1471" s="2">
        <v>15600652.55</v>
      </c>
      <c r="R1471" s="2">
        <v>13670.8</v>
      </c>
      <c r="S1471" s="2">
        <v>695.43</v>
      </c>
      <c r="T1471" s="2">
        <v>361328966.56</v>
      </c>
      <c r="U1471" s="2">
        <v>361335082.99</v>
      </c>
      <c r="V1471" s="2">
        <v>79249258.05</v>
      </c>
    </row>
    <row r="1472" spans="1:22" ht="15" hidden="1">
      <c r="A1472" s="3">
        <v>900201</v>
      </c>
      <c r="B1472" s="3"/>
      <c r="C1472" s="5" t="s">
        <v>85</v>
      </c>
      <c r="D1472" s="6">
        <v>756878</v>
      </c>
      <c r="E1472" s="6"/>
      <c r="F1472" s="6">
        <v>196450.49</v>
      </c>
      <c r="G1472" s="6">
        <f t="shared" si="66"/>
        <v>25.955370614550827</v>
      </c>
      <c r="H1472" s="6" t="e">
        <f t="shared" si="67"/>
        <v>#DIV/0!</v>
      </c>
      <c r="I1472" s="6">
        <v>0</v>
      </c>
      <c r="J1472" s="6">
        <v>0</v>
      </c>
      <c r="K1472" s="6">
        <v>0</v>
      </c>
      <c r="L1472" s="6" t="e">
        <f t="shared" si="65"/>
        <v>#DIV/0!</v>
      </c>
      <c r="Q1472" s="2">
        <v>0</v>
      </c>
      <c r="R1472" s="2">
        <v>0</v>
      </c>
      <c r="S1472" s="2">
        <v>0</v>
      </c>
      <c r="T1472" s="2">
        <v>756878</v>
      </c>
      <c r="U1472" s="2">
        <v>756878</v>
      </c>
      <c r="V1472" s="2">
        <v>196450.49</v>
      </c>
    </row>
    <row r="1473" spans="1:22" ht="15" hidden="1">
      <c r="A1473" s="3">
        <v>900201</v>
      </c>
      <c r="B1473" s="3"/>
      <c r="C1473" s="5" t="s">
        <v>65</v>
      </c>
      <c r="D1473" s="6">
        <v>290593879.56</v>
      </c>
      <c r="E1473" s="6"/>
      <c r="F1473" s="6">
        <v>63437788.78</v>
      </c>
      <c r="G1473" s="6">
        <f t="shared" si="66"/>
        <v>21.830393976656953</v>
      </c>
      <c r="H1473" s="6" t="e">
        <f t="shared" si="67"/>
        <v>#DIV/0!</v>
      </c>
      <c r="I1473" s="6">
        <v>69978209</v>
      </c>
      <c r="J1473" s="6">
        <v>69984325.43</v>
      </c>
      <c r="K1473" s="6">
        <v>15615018.78</v>
      </c>
      <c r="L1473" s="6">
        <f t="shared" si="65"/>
        <v>22.312165880084837</v>
      </c>
      <c r="Q1473" s="2">
        <v>15600652.55</v>
      </c>
      <c r="R1473" s="2">
        <v>13670.8</v>
      </c>
      <c r="S1473" s="2">
        <v>695.43</v>
      </c>
      <c r="T1473" s="2">
        <v>360572088.56</v>
      </c>
      <c r="U1473" s="2">
        <v>360578204.99</v>
      </c>
      <c r="V1473" s="2">
        <v>79052807.56</v>
      </c>
    </row>
    <row r="1474" spans="1:22" ht="15" hidden="1">
      <c r="A1474" s="3">
        <v>900201</v>
      </c>
      <c r="B1474" s="3"/>
      <c r="C1474" s="5" t="s">
        <v>43</v>
      </c>
      <c r="D1474" s="6">
        <v>26380132</v>
      </c>
      <c r="E1474" s="6"/>
      <c r="F1474" s="6">
        <v>1006578.37</v>
      </c>
      <c r="G1474" s="6">
        <f t="shared" si="66"/>
        <v>3.815668435624204</v>
      </c>
      <c r="H1474" s="6" t="e">
        <f t="shared" si="67"/>
        <v>#DIV/0!</v>
      </c>
      <c r="I1474" s="6">
        <v>175315320</v>
      </c>
      <c r="J1474" s="6">
        <v>177732552.64</v>
      </c>
      <c r="K1474" s="6">
        <v>3345874.84</v>
      </c>
      <c r="L1474" s="6">
        <f t="shared" si="65"/>
        <v>1.8825334978320605</v>
      </c>
      <c r="Q1474" s="2">
        <v>826214.72</v>
      </c>
      <c r="R1474" s="2">
        <v>567678.98</v>
      </c>
      <c r="S1474" s="2">
        <v>1951981.14</v>
      </c>
      <c r="T1474" s="2">
        <v>201695452</v>
      </c>
      <c r="U1474" s="2">
        <v>204112684.64</v>
      </c>
      <c r="V1474" s="2">
        <v>4352453.21</v>
      </c>
    </row>
    <row r="1475" spans="1:22" ht="15" hidden="1">
      <c r="A1475" s="3">
        <v>900201</v>
      </c>
      <c r="B1475" s="3"/>
      <c r="C1475" s="5" t="s">
        <v>45</v>
      </c>
      <c r="D1475" s="6">
        <v>1729467</v>
      </c>
      <c r="E1475" s="6"/>
      <c r="F1475" s="6">
        <v>0</v>
      </c>
      <c r="G1475" s="6">
        <f t="shared" si="66"/>
        <v>0</v>
      </c>
      <c r="H1475" s="6" t="e">
        <f t="shared" si="67"/>
        <v>#DIV/0!</v>
      </c>
      <c r="I1475" s="6">
        <v>41003787</v>
      </c>
      <c r="J1475" s="6">
        <v>43421019.64</v>
      </c>
      <c r="K1475" s="6">
        <v>3144660.69</v>
      </c>
      <c r="L1475" s="6">
        <f t="shared" si="65"/>
        <v>7.24225436452694</v>
      </c>
      <c r="Q1475" s="2">
        <v>625000.57</v>
      </c>
      <c r="R1475" s="2">
        <v>567678.98</v>
      </c>
      <c r="S1475" s="2">
        <v>1951981.14</v>
      </c>
      <c r="T1475" s="2">
        <v>42733254</v>
      </c>
      <c r="U1475" s="2">
        <v>45150486.64</v>
      </c>
      <c r="V1475" s="2">
        <v>3144660.69</v>
      </c>
    </row>
    <row r="1476" spans="1:22" ht="30" hidden="1">
      <c r="A1476" s="3">
        <v>900201</v>
      </c>
      <c r="B1476" s="3"/>
      <c r="C1476" s="5" t="s">
        <v>47</v>
      </c>
      <c r="D1476" s="6">
        <v>84000</v>
      </c>
      <c r="E1476" s="6"/>
      <c r="F1476" s="6">
        <v>0</v>
      </c>
      <c r="G1476" s="6">
        <f t="shared" si="66"/>
        <v>0</v>
      </c>
      <c r="H1476" s="6" t="e">
        <f t="shared" si="67"/>
        <v>#DIV/0!</v>
      </c>
      <c r="I1476" s="6">
        <v>5295258</v>
      </c>
      <c r="J1476" s="6">
        <v>7275252.68</v>
      </c>
      <c r="K1476" s="6">
        <v>2022850.26</v>
      </c>
      <c r="L1476" s="6">
        <f aca="true" t="shared" si="68" ref="L1476:L1539">K1476/J1476*100</f>
        <v>27.804536130558148</v>
      </c>
      <c r="Q1476" s="2">
        <v>11531.04</v>
      </c>
      <c r="R1476" s="2">
        <v>85864.12</v>
      </c>
      <c r="S1476" s="2">
        <v>1925455.1</v>
      </c>
      <c r="T1476" s="2">
        <v>5379258</v>
      </c>
      <c r="U1476" s="2">
        <v>7359252.68</v>
      </c>
      <c r="V1476" s="2">
        <v>2022850.26</v>
      </c>
    </row>
    <row r="1477" spans="1:22" ht="15" hidden="1">
      <c r="A1477" s="3">
        <v>900201</v>
      </c>
      <c r="B1477" s="3"/>
      <c r="C1477" s="5" t="s">
        <v>151</v>
      </c>
      <c r="D1477" s="6">
        <v>0</v>
      </c>
      <c r="E1477" s="6"/>
      <c r="F1477" s="6">
        <v>0</v>
      </c>
      <c r="G1477" s="6" t="e">
        <f t="shared" si="66"/>
        <v>#DIV/0!</v>
      </c>
      <c r="H1477" s="6" t="e">
        <f t="shared" si="67"/>
        <v>#DIV/0!</v>
      </c>
      <c r="I1477" s="6">
        <v>610404</v>
      </c>
      <c r="J1477" s="6">
        <v>610404</v>
      </c>
      <c r="K1477" s="6">
        <v>0</v>
      </c>
      <c r="L1477" s="6">
        <f t="shared" si="68"/>
        <v>0</v>
      </c>
      <c r="Q1477" s="2">
        <v>0</v>
      </c>
      <c r="R1477" s="2">
        <v>0</v>
      </c>
      <c r="S1477" s="2">
        <v>0</v>
      </c>
      <c r="T1477" s="2">
        <v>610404</v>
      </c>
      <c r="U1477" s="2">
        <v>610404</v>
      </c>
      <c r="V1477" s="2">
        <v>0</v>
      </c>
    </row>
    <row r="1478" spans="1:22" ht="15" hidden="1">
      <c r="A1478" s="3">
        <v>900201</v>
      </c>
      <c r="B1478" s="3"/>
      <c r="C1478" s="5" t="s">
        <v>153</v>
      </c>
      <c r="D1478" s="6">
        <v>0</v>
      </c>
      <c r="E1478" s="6"/>
      <c r="F1478" s="6">
        <v>0</v>
      </c>
      <c r="G1478" s="6" t="e">
        <f t="shared" si="66"/>
        <v>#DIV/0!</v>
      </c>
      <c r="H1478" s="6" t="e">
        <f t="shared" si="67"/>
        <v>#DIV/0!</v>
      </c>
      <c r="I1478" s="6">
        <v>610404</v>
      </c>
      <c r="J1478" s="6">
        <v>610404</v>
      </c>
      <c r="K1478" s="6">
        <v>0</v>
      </c>
      <c r="L1478" s="6">
        <f t="shared" si="68"/>
        <v>0</v>
      </c>
      <c r="Q1478" s="2">
        <v>0</v>
      </c>
      <c r="R1478" s="2">
        <v>0</v>
      </c>
      <c r="S1478" s="2">
        <v>0</v>
      </c>
      <c r="T1478" s="2">
        <v>610404</v>
      </c>
      <c r="U1478" s="2">
        <v>610404</v>
      </c>
      <c r="V1478" s="2">
        <v>0</v>
      </c>
    </row>
    <row r="1479" spans="1:22" ht="15" hidden="1">
      <c r="A1479" s="3">
        <v>900201</v>
      </c>
      <c r="B1479" s="3"/>
      <c r="C1479" s="5" t="s">
        <v>67</v>
      </c>
      <c r="D1479" s="6">
        <v>1645467</v>
      </c>
      <c r="E1479" s="6"/>
      <c r="F1479" s="6">
        <v>0</v>
      </c>
      <c r="G1479" s="6">
        <f t="shared" si="66"/>
        <v>0</v>
      </c>
      <c r="H1479" s="6" t="e">
        <f t="shared" si="67"/>
        <v>#DIV/0!</v>
      </c>
      <c r="I1479" s="6">
        <v>1479562</v>
      </c>
      <c r="J1479" s="6">
        <v>1916799.96</v>
      </c>
      <c r="K1479" s="6">
        <v>508340.9</v>
      </c>
      <c r="L1479" s="6">
        <f t="shared" si="68"/>
        <v>26.520289576800703</v>
      </c>
      <c r="Q1479" s="2">
        <v>0</v>
      </c>
      <c r="R1479" s="2">
        <v>481814.86</v>
      </c>
      <c r="S1479" s="2">
        <v>26526.04</v>
      </c>
      <c r="T1479" s="2">
        <v>3125029</v>
      </c>
      <c r="U1479" s="2">
        <v>3562266.96</v>
      </c>
      <c r="V1479" s="2">
        <v>508340.9</v>
      </c>
    </row>
    <row r="1480" spans="1:22" ht="15" hidden="1">
      <c r="A1480" s="3">
        <v>900201</v>
      </c>
      <c r="B1480" s="3"/>
      <c r="C1480" s="5" t="s">
        <v>175</v>
      </c>
      <c r="D1480" s="6">
        <v>200000</v>
      </c>
      <c r="E1480" s="6"/>
      <c r="F1480" s="6">
        <v>0</v>
      </c>
      <c r="G1480" s="6">
        <f t="shared" si="66"/>
        <v>0</v>
      </c>
      <c r="H1480" s="6" t="e">
        <f t="shared" si="67"/>
        <v>#DIV/0!</v>
      </c>
      <c r="I1480" s="6">
        <v>0</v>
      </c>
      <c r="J1480" s="6">
        <v>0</v>
      </c>
      <c r="K1480" s="6">
        <v>0</v>
      </c>
      <c r="L1480" s="6" t="e">
        <f t="shared" si="68"/>
        <v>#DIV/0!</v>
      </c>
      <c r="Q1480" s="2">
        <v>0</v>
      </c>
      <c r="R1480" s="2">
        <v>0</v>
      </c>
      <c r="S1480" s="2">
        <v>0</v>
      </c>
      <c r="T1480" s="2">
        <v>200000</v>
      </c>
      <c r="U1480" s="2">
        <v>200000</v>
      </c>
      <c r="V1480" s="2">
        <v>0</v>
      </c>
    </row>
    <row r="1481" spans="1:22" ht="30" hidden="1">
      <c r="A1481" s="3">
        <v>900201</v>
      </c>
      <c r="B1481" s="3"/>
      <c r="C1481" s="5" t="s">
        <v>189</v>
      </c>
      <c r="D1481" s="6">
        <v>0</v>
      </c>
      <c r="E1481" s="6"/>
      <c r="F1481" s="6">
        <v>0</v>
      </c>
      <c r="G1481" s="6" t="e">
        <f t="shared" si="66"/>
        <v>#DIV/0!</v>
      </c>
      <c r="H1481" s="6" t="e">
        <f t="shared" si="67"/>
        <v>#DIV/0!</v>
      </c>
      <c r="I1481" s="6">
        <v>400000</v>
      </c>
      <c r="J1481" s="6">
        <v>400000</v>
      </c>
      <c r="K1481" s="6">
        <v>0</v>
      </c>
      <c r="L1481" s="6">
        <f t="shared" si="68"/>
        <v>0</v>
      </c>
      <c r="Q1481" s="2">
        <v>0</v>
      </c>
      <c r="R1481" s="2">
        <v>0</v>
      </c>
      <c r="S1481" s="2">
        <v>0</v>
      </c>
      <c r="T1481" s="2">
        <v>400000</v>
      </c>
      <c r="U1481" s="2">
        <v>400000</v>
      </c>
      <c r="V1481" s="2">
        <v>0</v>
      </c>
    </row>
    <row r="1482" spans="1:22" ht="15" hidden="1">
      <c r="A1482" s="3">
        <v>900201</v>
      </c>
      <c r="B1482" s="3"/>
      <c r="C1482" s="5" t="s">
        <v>69</v>
      </c>
      <c r="D1482" s="6">
        <v>1445467</v>
      </c>
      <c r="E1482" s="6"/>
      <c r="F1482" s="6">
        <v>0</v>
      </c>
      <c r="G1482" s="6">
        <f t="shared" si="66"/>
        <v>0</v>
      </c>
      <c r="H1482" s="6" t="e">
        <f t="shared" si="67"/>
        <v>#DIV/0!</v>
      </c>
      <c r="I1482" s="6">
        <v>1079562</v>
      </c>
      <c r="J1482" s="6">
        <v>1516799.96</v>
      </c>
      <c r="K1482" s="6">
        <v>508340.9</v>
      </c>
      <c r="L1482" s="6">
        <f t="shared" si="68"/>
        <v>33.51403701250098</v>
      </c>
      <c r="Q1482" s="2">
        <v>0</v>
      </c>
      <c r="R1482" s="2">
        <v>481814.86</v>
      </c>
      <c r="S1482" s="2">
        <v>26526.04</v>
      </c>
      <c r="T1482" s="2">
        <v>2525029</v>
      </c>
      <c r="U1482" s="2">
        <v>2962266.96</v>
      </c>
      <c r="V1482" s="2">
        <v>508340.9</v>
      </c>
    </row>
    <row r="1483" spans="1:22" ht="15" hidden="1">
      <c r="A1483" s="3">
        <v>900201</v>
      </c>
      <c r="B1483" s="3"/>
      <c r="C1483" s="5" t="s">
        <v>155</v>
      </c>
      <c r="D1483" s="6">
        <v>0</v>
      </c>
      <c r="E1483" s="6"/>
      <c r="F1483" s="6">
        <v>0</v>
      </c>
      <c r="G1483" s="6" t="e">
        <f t="shared" si="66"/>
        <v>#DIV/0!</v>
      </c>
      <c r="H1483" s="6" t="e">
        <f t="shared" si="67"/>
        <v>#DIV/0!</v>
      </c>
      <c r="I1483" s="6">
        <v>33618563</v>
      </c>
      <c r="J1483" s="6">
        <v>33618563</v>
      </c>
      <c r="K1483" s="6">
        <v>613469.53</v>
      </c>
      <c r="L1483" s="6">
        <f t="shared" si="68"/>
        <v>1.824794028227798</v>
      </c>
      <c r="Q1483" s="2">
        <v>613469.53</v>
      </c>
      <c r="R1483" s="2">
        <v>0</v>
      </c>
      <c r="S1483" s="2">
        <v>0</v>
      </c>
      <c r="T1483" s="2">
        <v>33618563</v>
      </c>
      <c r="U1483" s="2">
        <v>33618563</v>
      </c>
      <c r="V1483" s="2">
        <v>613469.53</v>
      </c>
    </row>
    <row r="1484" spans="1:22" ht="15" hidden="1">
      <c r="A1484" s="3">
        <v>900201</v>
      </c>
      <c r="B1484" s="3"/>
      <c r="C1484" s="5" t="s">
        <v>157</v>
      </c>
      <c r="D1484" s="6">
        <v>0</v>
      </c>
      <c r="E1484" s="6"/>
      <c r="F1484" s="6">
        <v>0</v>
      </c>
      <c r="G1484" s="6" t="e">
        <f aca="true" t="shared" si="69" ref="G1484:G1547">F1484/D1484*100</f>
        <v>#DIV/0!</v>
      </c>
      <c r="H1484" s="6" t="e">
        <f aca="true" t="shared" si="70" ref="H1484:H1547">F1484/E1484*100</f>
        <v>#DIV/0!</v>
      </c>
      <c r="I1484" s="6">
        <v>200000</v>
      </c>
      <c r="J1484" s="6">
        <v>200000</v>
      </c>
      <c r="K1484" s="6">
        <v>0</v>
      </c>
      <c r="L1484" s="6">
        <f t="shared" si="68"/>
        <v>0</v>
      </c>
      <c r="Q1484" s="2">
        <v>0</v>
      </c>
      <c r="R1484" s="2">
        <v>0</v>
      </c>
      <c r="S1484" s="2">
        <v>0</v>
      </c>
      <c r="T1484" s="2">
        <v>200000</v>
      </c>
      <c r="U1484" s="2">
        <v>200000</v>
      </c>
      <c r="V1484" s="2">
        <v>0</v>
      </c>
    </row>
    <row r="1485" spans="1:22" ht="15" hidden="1">
      <c r="A1485" s="3">
        <v>900201</v>
      </c>
      <c r="B1485" s="3"/>
      <c r="C1485" s="5" t="s">
        <v>159</v>
      </c>
      <c r="D1485" s="6">
        <v>0</v>
      </c>
      <c r="E1485" s="6"/>
      <c r="F1485" s="6">
        <v>0</v>
      </c>
      <c r="G1485" s="6" t="e">
        <f t="shared" si="69"/>
        <v>#DIV/0!</v>
      </c>
      <c r="H1485" s="6" t="e">
        <f t="shared" si="70"/>
        <v>#DIV/0!</v>
      </c>
      <c r="I1485" s="6">
        <v>33418563</v>
      </c>
      <c r="J1485" s="6">
        <v>33418563</v>
      </c>
      <c r="K1485" s="6">
        <v>613469.53</v>
      </c>
      <c r="L1485" s="6">
        <f t="shared" si="68"/>
        <v>1.8357148690085807</v>
      </c>
      <c r="Q1485" s="2">
        <v>613469.53</v>
      </c>
      <c r="R1485" s="2">
        <v>0</v>
      </c>
      <c r="S1485" s="2">
        <v>0</v>
      </c>
      <c r="T1485" s="2">
        <v>33418563</v>
      </c>
      <c r="U1485" s="2">
        <v>33418563</v>
      </c>
      <c r="V1485" s="2">
        <v>613469.53</v>
      </c>
    </row>
    <row r="1486" spans="1:22" ht="15" hidden="1">
      <c r="A1486" s="3">
        <v>900201</v>
      </c>
      <c r="B1486" s="3"/>
      <c r="C1486" s="5" t="s">
        <v>99</v>
      </c>
      <c r="D1486" s="6">
        <v>24650665</v>
      </c>
      <c r="E1486" s="6"/>
      <c r="F1486" s="6">
        <v>1006578.37</v>
      </c>
      <c r="G1486" s="6">
        <f t="shared" si="69"/>
        <v>4.083372071301119</v>
      </c>
      <c r="H1486" s="6" t="e">
        <f t="shared" si="70"/>
        <v>#DIV/0!</v>
      </c>
      <c r="I1486" s="6">
        <v>134311533</v>
      </c>
      <c r="J1486" s="6">
        <v>134311533</v>
      </c>
      <c r="K1486" s="6">
        <v>201214.15</v>
      </c>
      <c r="L1486" s="6">
        <f t="shared" si="68"/>
        <v>0.14981152065325617</v>
      </c>
      <c r="Q1486" s="2">
        <v>201214.15</v>
      </c>
      <c r="R1486" s="2">
        <v>0</v>
      </c>
      <c r="S1486" s="2">
        <v>0</v>
      </c>
      <c r="T1486" s="2">
        <v>158962198</v>
      </c>
      <c r="U1486" s="2">
        <v>158962198</v>
      </c>
      <c r="V1486" s="2">
        <v>1207792.52</v>
      </c>
    </row>
    <row r="1487" spans="1:22" ht="30" hidden="1">
      <c r="A1487" s="3">
        <v>900201</v>
      </c>
      <c r="B1487" s="3"/>
      <c r="C1487" s="5" t="s">
        <v>129</v>
      </c>
      <c r="D1487" s="6">
        <v>24265200</v>
      </c>
      <c r="E1487" s="6"/>
      <c r="F1487" s="6">
        <v>1006578.37</v>
      </c>
      <c r="G1487" s="6">
        <f t="shared" si="69"/>
        <v>4.14823850617345</v>
      </c>
      <c r="H1487" s="6" t="e">
        <f t="shared" si="70"/>
        <v>#DIV/0!</v>
      </c>
      <c r="I1487" s="6">
        <v>134311533</v>
      </c>
      <c r="J1487" s="6">
        <v>134311533</v>
      </c>
      <c r="K1487" s="6">
        <v>201214.15</v>
      </c>
      <c r="L1487" s="6">
        <f t="shared" si="68"/>
        <v>0.14981152065325617</v>
      </c>
      <c r="Q1487" s="2">
        <v>201214.15</v>
      </c>
      <c r="R1487" s="2">
        <v>0</v>
      </c>
      <c r="S1487" s="2">
        <v>0</v>
      </c>
      <c r="T1487" s="2">
        <v>158576733</v>
      </c>
      <c r="U1487" s="2">
        <v>158576733</v>
      </c>
      <c r="V1487" s="2">
        <v>1207792.52</v>
      </c>
    </row>
    <row r="1488" spans="1:22" ht="15" hidden="1">
      <c r="A1488" s="3">
        <v>900201</v>
      </c>
      <c r="B1488" s="3"/>
      <c r="C1488" s="5" t="s">
        <v>101</v>
      </c>
      <c r="D1488" s="6">
        <v>385465</v>
      </c>
      <c r="E1488" s="6"/>
      <c r="F1488" s="6">
        <v>0</v>
      </c>
      <c r="G1488" s="6">
        <f t="shared" si="69"/>
        <v>0</v>
      </c>
      <c r="H1488" s="6" t="e">
        <f t="shared" si="70"/>
        <v>#DIV/0!</v>
      </c>
      <c r="I1488" s="6">
        <v>0</v>
      </c>
      <c r="J1488" s="6">
        <v>0</v>
      </c>
      <c r="K1488" s="6">
        <v>0</v>
      </c>
      <c r="L1488" s="6" t="e">
        <f t="shared" si="68"/>
        <v>#DIV/0!</v>
      </c>
      <c r="Q1488" s="2">
        <v>0</v>
      </c>
      <c r="R1488" s="2">
        <v>0</v>
      </c>
      <c r="S1488" s="2">
        <v>0</v>
      </c>
      <c r="T1488" s="2">
        <v>385465</v>
      </c>
      <c r="U1488" s="2">
        <v>385465</v>
      </c>
      <c r="V1488" s="2">
        <v>0</v>
      </c>
    </row>
    <row r="1489" spans="1:22" ht="45">
      <c r="A1489" s="3">
        <v>250301</v>
      </c>
      <c r="B1489" s="3"/>
      <c r="C1489" s="5" t="s">
        <v>193</v>
      </c>
      <c r="D1489" s="6">
        <v>97386300</v>
      </c>
      <c r="E1489" s="6">
        <v>24346575</v>
      </c>
      <c r="F1489" s="6">
        <v>22602899.14</v>
      </c>
      <c r="G1489" s="6">
        <f t="shared" si="69"/>
        <v>23.209526535046514</v>
      </c>
      <c r="H1489" s="6">
        <f t="shared" si="70"/>
        <v>92.83810614018606</v>
      </c>
      <c r="I1489" s="6"/>
      <c r="J1489" s="6"/>
      <c r="K1489" s="6"/>
      <c r="L1489" s="6"/>
      <c r="Q1489" s="2">
        <v>0</v>
      </c>
      <c r="R1489" s="2">
        <v>0</v>
      </c>
      <c r="S1489" s="2">
        <v>0</v>
      </c>
      <c r="T1489" s="2">
        <v>97386300</v>
      </c>
      <c r="U1489" s="2">
        <v>0</v>
      </c>
      <c r="V1489" s="2">
        <v>22602899.14</v>
      </c>
    </row>
    <row r="1490" spans="1:22" ht="15" hidden="1">
      <c r="A1490" s="3">
        <v>250301</v>
      </c>
      <c r="B1490" s="3"/>
      <c r="C1490" s="5" t="s">
        <v>3</v>
      </c>
      <c r="D1490" s="6">
        <v>97386300</v>
      </c>
      <c r="E1490" s="6"/>
      <c r="F1490" s="6">
        <v>22602899.14</v>
      </c>
      <c r="G1490" s="6">
        <f t="shared" si="69"/>
        <v>23.209526535046514</v>
      </c>
      <c r="H1490" s="6" t="e">
        <f t="shared" si="70"/>
        <v>#DIV/0!</v>
      </c>
      <c r="I1490" s="6"/>
      <c r="J1490" s="6"/>
      <c r="K1490" s="6"/>
      <c r="L1490" s="6"/>
      <c r="Q1490" s="2">
        <v>0</v>
      </c>
      <c r="R1490" s="2">
        <v>0</v>
      </c>
      <c r="S1490" s="2">
        <v>0</v>
      </c>
      <c r="T1490" s="2">
        <v>97386300</v>
      </c>
      <c r="U1490" s="2">
        <v>0</v>
      </c>
      <c r="V1490" s="2">
        <v>22602899.14</v>
      </c>
    </row>
    <row r="1491" spans="1:22" ht="15" hidden="1">
      <c r="A1491" s="3">
        <v>250301</v>
      </c>
      <c r="B1491" s="3"/>
      <c r="C1491" s="5" t="s">
        <v>61</v>
      </c>
      <c r="D1491" s="6">
        <v>97386300</v>
      </c>
      <c r="E1491" s="6"/>
      <c r="F1491" s="6">
        <v>22602899.14</v>
      </c>
      <c r="G1491" s="6">
        <f t="shared" si="69"/>
        <v>23.209526535046514</v>
      </c>
      <c r="H1491" s="6" t="e">
        <f t="shared" si="70"/>
        <v>#DIV/0!</v>
      </c>
      <c r="I1491" s="6"/>
      <c r="J1491" s="6"/>
      <c r="K1491" s="6"/>
      <c r="L1491" s="6"/>
      <c r="Q1491" s="2">
        <v>0</v>
      </c>
      <c r="R1491" s="2">
        <v>0</v>
      </c>
      <c r="S1491" s="2">
        <v>0</v>
      </c>
      <c r="T1491" s="2">
        <v>97386300</v>
      </c>
      <c r="U1491" s="2">
        <v>0</v>
      </c>
      <c r="V1491" s="2">
        <v>22602899.14</v>
      </c>
    </row>
    <row r="1492" spans="1:22" ht="30" hidden="1">
      <c r="A1492" s="3">
        <v>250301</v>
      </c>
      <c r="B1492" s="3"/>
      <c r="C1492" s="5" t="s">
        <v>195</v>
      </c>
      <c r="D1492" s="6">
        <v>97386300</v>
      </c>
      <c r="E1492" s="6"/>
      <c r="F1492" s="6">
        <v>22602899.14</v>
      </c>
      <c r="G1492" s="6">
        <f t="shared" si="69"/>
        <v>23.209526535046514</v>
      </c>
      <c r="H1492" s="6" t="e">
        <f t="shared" si="70"/>
        <v>#DIV/0!</v>
      </c>
      <c r="I1492" s="6"/>
      <c r="J1492" s="6"/>
      <c r="K1492" s="6"/>
      <c r="L1492" s="6"/>
      <c r="Q1492" s="2">
        <v>0</v>
      </c>
      <c r="R1492" s="2">
        <v>0</v>
      </c>
      <c r="S1492" s="2">
        <v>0</v>
      </c>
      <c r="T1492" s="2">
        <v>97386300</v>
      </c>
      <c r="U1492" s="2">
        <v>0</v>
      </c>
      <c r="V1492" s="2">
        <v>22602899.14</v>
      </c>
    </row>
    <row r="1493" spans="1:22" ht="45">
      <c r="A1493" s="3">
        <v>250311</v>
      </c>
      <c r="B1493" s="3"/>
      <c r="C1493" s="5" t="s">
        <v>198</v>
      </c>
      <c r="D1493" s="6">
        <v>89400</v>
      </c>
      <c r="E1493" s="6">
        <v>22350</v>
      </c>
      <c r="F1493" s="6">
        <v>22445.27</v>
      </c>
      <c r="G1493" s="6">
        <f t="shared" si="69"/>
        <v>25.106565995525727</v>
      </c>
      <c r="H1493" s="6">
        <f t="shared" si="70"/>
        <v>100.42626398210291</v>
      </c>
      <c r="I1493" s="6"/>
      <c r="J1493" s="6"/>
      <c r="K1493" s="6"/>
      <c r="L1493" s="6"/>
      <c r="Q1493" s="2">
        <v>0</v>
      </c>
      <c r="R1493" s="2">
        <v>0</v>
      </c>
      <c r="S1493" s="2">
        <v>0</v>
      </c>
      <c r="T1493" s="2">
        <v>89400</v>
      </c>
      <c r="U1493" s="2">
        <v>0</v>
      </c>
      <c r="V1493" s="2">
        <v>22445.27</v>
      </c>
    </row>
    <row r="1494" spans="1:22" ht="45">
      <c r="A1494" s="3">
        <v>250344</v>
      </c>
      <c r="B1494" s="3"/>
      <c r="C1494" s="5" t="s">
        <v>196</v>
      </c>
      <c r="D1494" s="6"/>
      <c r="E1494" s="6"/>
      <c r="F1494" s="6"/>
      <c r="G1494" s="6"/>
      <c r="H1494" s="6"/>
      <c r="I1494" s="6">
        <v>75000</v>
      </c>
      <c r="J1494" s="6">
        <v>75000</v>
      </c>
      <c r="K1494" s="6"/>
      <c r="L1494" s="6"/>
      <c r="Q1494" s="2">
        <v>0</v>
      </c>
      <c r="R1494" s="2">
        <v>0</v>
      </c>
      <c r="S1494" s="2">
        <v>0</v>
      </c>
      <c r="T1494" s="2">
        <v>75000</v>
      </c>
      <c r="U1494" s="2">
        <v>0</v>
      </c>
      <c r="V1494" s="2">
        <v>0</v>
      </c>
    </row>
    <row r="1495" spans="1:22" ht="15" hidden="1">
      <c r="A1495" s="3">
        <v>250344</v>
      </c>
      <c r="B1495" s="3"/>
      <c r="C1495" s="5" t="s">
        <v>3</v>
      </c>
      <c r="D1495" s="6">
        <v>0</v>
      </c>
      <c r="E1495" s="6">
        <v>0</v>
      </c>
      <c r="F1495" s="6">
        <v>0</v>
      </c>
      <c r="G1495" s="6" t="e">
        <f t="shared" si="69"/>
        <v>#DIV/0!</v>
      </c>
      <c r="H1495" s="6" t="e">
        <f t="shared" si="70"/>
        <v>#DIV/0!</v>
      </c>
      <c r="I1495" s="6">
        <v>75000</v>
      </c>
      <c r="J1495" s="6">
        <v>0</v>
      </c>
      <c r="K1495" s="6">
        <v>0</v>
      </c>
      <c r="L1495" s="6" t="e">
        <f t="shared" si="68"/>
        <v>#DIV/0!</v>
      </c>
      <c r="Q1495" s="2">
        <v>0</v>
      </c>
      <c r="R1495" s="2">
        <v>0</v>
      </c>
      <c r="S1495" s="2">
        <v>0</v>
      </c>
      <c r="T1495" s="2">
        <v>75000</v>
      </c>
      <c r="U1495" s="2">
        <v>0</v>
      </c>
      <c r="V1495" s="2">
        <v>0</v>
      </c>
    </row>
    <row r="1496" spans="1:22" ht="15" hidden="1">
      <c r="A1496" s="3">
        <v>250344</v>
      </c>
      <c r="B1496" s="3"/>
      <c r="C1496" s="5" t="s">
        <v>61</v>
      </c>
      <c r="D1496" s="6">
        <v>0</v>
      </c>
      <c r="E1496" s="6">
        <v>0</v>
      </c>
      <c r="F1496" s="6">
        <v>0</v>
      </c>
      <c r="G1496" s="6" t="e">
        <f t="shared" si="69"/>
        <v>#DIV/0!</v>
      </c>
      <c r="H1496" s="6" t="e">
        <f t="shared" si="70"/>
        <v>#DIV/0!</v>
      </c>
      <c r="I1496" s="6">
        <v>75000</v>
      </c>
      <c r="J1496" s="6">
        <v>0</v>
      </c>
      <c r="K1496" s="6">
        <v>0</v>
      </c>
      <c r="L1496" s="6" t="e">
        <f t="shared" si="68"/>
        <v>#DIV/0!</v>
      </c>
      <c r="Q1496" s="2">
        <v>0</v>
      </c>
      <c r="R1496" s="2">
        <v>0</v>
      </c>
      <c r="S1496" s="2">
        <v>0</v>
      </c>
      <c r="T1496" s="2">
        <v>75000</v>
      </c>
      <c r="U1496" s="2">
        <v>0</v>
      </c>
      <c r="V1496" s="2">
        <v>0</v>
      </c>
    </row>
    <row r="1497" spans="1:22" ht="30" hidden="1">
      <c r="A1497" s="3">
        <v>250344</v>
      </c>
      <c r="B1497" s="3"/>
      <c r="C1497" s="5" t="s">
        <v>195</v>
      </c>
      <c r="D1497" s="6">
        <v>0</v>
      </c>
      <c r="E1497" s="6">
        <v>0</v>
      </c>
      <c r="F1497" s="6">
        <v>0</v>
      </c>
      <c r="G1497" s="6" t="e">
        <f t="shared" si="69"/>
        <v>#DIV/0!</v>
      </c>
      <c r="H1497" s="6" t="e">
        <f t="shared" si="70"/>
        <v>#DIV/0!</v>
      </c>
      <c r="I1497" s="6">
        <v>75000</v>
      </c>
      <c r="J1497" s="6">
        <v>0</v>
      </c>
      <c r="K1497" s="6">
        <v>0</v>
      </c>
      <c r="L1497" s="6" t="e">
        <f t="shared" si="68"/>
        <v>#DIV/0!</v>
      </c>
      <c r="Q1497" s="2">
        <v>0</v>
      </c>
      <c r="R1497" s="2">
        <v>0</v>
      </c>
      <c r="S1497" s="2">
        <v>0</v>
      </c>
      <c r="T1497" s="2">
        <v>75000</v>
      </c>
      <c r="U1497" s="2">
        <v>0</v>
      </c>
      <c r="V1497" s="2">
        <v>0</v>
      </c>
    </row>
    <row r="1498" spans="1:22" ht="15">
      <c r="A1498" s="8">
        <v>900202</v>
      </c>
      <c r="B1498" s="8"/>
      <c r="C1498" s="16" t="s">
        <v>197</v>
      </c>
      <c r="D1498" s="17">
        <f>D1441+D1489+D1493+D1494</f>
        <v>1393057950</v>
      </c>
      <c r="E1498" s="17">
        <f>E1441+E1489+E1493+E1494</f>
        <v>351822626.2</v>
      </c>
      <c r="F1498" s="17">
        <f>F1441+F1489+F1493+F1494</f>
        <v>332148290.82</v>
      </c>
      <c r="G1498" s="17">
        <f t="shared" si="69"/>
        <v>23.843106513982423</v>
      </c>
      <c r="H1498" s="17">
        <f t="shared" si="70"/>
        <v>94.40788229213666</v>
      </c>
      <c r="I1498" s="17">
        <f>I1441+I1489+I1493+I1494</f>
        <v>364901384</v>
      </c>
      <c r="J1498" s="17">
        <f>J1441+J1489+J1493+J1494</f>
        <v>373038522.56</v>
      </c>
      <c r="K1498" s="17">
        <f>K1441+K1489+K1493+K1494</f>
        <v>37541164.69</v>
      </c>
      <c r="L1498" s="17">
        <f t="shared" si="68"/>
        <v>10.06361606634388</v>
      </c>
      <c r="Q1498" s="2">
        <v>22551518.12</v>
      </c>
      <c r="R1498" s="2">
        <v>7935933.01</v>
      </c>
      <c r="S1498" s="2">
        <v>7053713.56</v>
      </c>
      <c r="T1498" s="2">
        <v>1758093934</v>
      </c>
      <c r="U1498" s="2">
        <v>1668769772.56</v>
      </c>
      <c r="V1498" s="2">
        <v>369694157.99</v>
      </c>
    </row>
    <row r="1499" spans="1:22" ht="15">
      <c r="A1499" s="3"/>
      <c r="B1499" s="3" t="s">
        <v>2</v>
      </c>
      <c r="C1499" s="5" t="s">
        <v>3</v>
      </c>
      <c r="D1499" s="6">
        <f>1366742418+89400-150000</f>
        <v>1366681818</v>
      </c>
      <c r="E1499" s="6">
        <f>E1500+E1525+E1526</f>
        <v>348374886.2</v>
      </c>
      <c r="F1499" s="6">
        <f>331146414.93+22445.27-27147.75</f>
        <v>331141712.45</v>
      </c>
      <c r="G1499" s="6">
        <f t="shared" si="69"/>
        <v>24.22961278101967</v>
      </c>
      <c r="H1499" s="6">
        <f t="shared" si="70"/>
        <v>95.05326749066909</v>
      </c>
      <c r="I1499" s="6">
        <f>189656064-30000</f>
        <v>189626064</v>
      </c>
      <c r="J1499" s="6">
        <f>195300969.92+J1528-30000</f>
        <v>195345969.92</v>
      </c>
      <c r="K1499" s="6">
        <v>34195289.85</v>
      </c>
      <c r="L1499" s="6">
        <f t="shared" si="68"/>
        <v>17.50498864348417</v>
      </c>
      <c r="Q1499" s="2">
        <v>21725303.4</v>
      </c>
      <c r="R1499" s="2">
        <v>7368254.03</v>
      </c>
      <c r="S1499" s="2">
        <v>5101732.42</v>
      </c>
      <c r="T1499" s="2">
        <v>1556398482</v>
      </c>
      <c r="U1499" s="2">
        <v>1464657087.92</v>
      </c>
      <c r="V1499" s="2">
        <v>365341704.78</v>
      </c>
    </row>
    <row r="1500" spans="1:22" ht="15">
      <c r="A1500" s="3"/>
      <c r="B1500" s="3" t="s">
        <v>4</v>
      </c>
      <c r="C1500" s="5" t="s">
        <v>5</v>
      </c>
      <c r="D1500" s="6">
        <f>919474289.44-150000</f>
        <v>919324289.44</v>
      </c>
      <c r="E1500" s="6">
        <f>E1501+E1503+E1504+E1514+E1515+E1522</f>
        <v>241113705.82</v>
      </c>
      <c r="F1500" s="6">
        <f>230457309.54-27147.75</f>
        <v>230430161.79</v>
      </c>
      <c r="G1500" s="6">
        <f t="shared" si="69"/>
        <v>25.065166278850842</v>
      </c>
      <c r="H1500" s="6">
        <f t="shared" si="70"/>
        <v>95.56908472139047</v>
      </c>
      <c r="I1500" s="6">
        <f>70322525-30000</f>
        <v>70292525</v>
      </c>
      <c r="J1500" s="6">
        <f>76036314.49-30000</f>
        <v>76006314.49</v>
      </c>
      <c r="K1500" s="6">
        <v>18035730.13</v>
      </c>
      <c r="L1500" s="6">
        <f t="shared" si="68"/>
        <v>23.729252300968923</v>
      </c>
      <c r="Q1500" s="2">
        <v>5580109.91</v>
      </c>
      <c r="R1500" s="2">
        <v>7354583.23</v>
      </c>
      <c r="S1500" s="2">
        <v>5101036.99</v>
      </c>
      <c r="T1500" s="2">
        <v>989796814.44</v>
      </c>
      <c r="U1500" s="2">
        <v>995510603.93</v>
      </c>
      <c r="V1500" s="2">
        <v>248493039.67</v>
      </c>
    </row>
    <row r="1501" spans="1:22" ht="30">
      <c r="A1501" s="3"/>
      <c r="B1501" s="3" t="s">
        <v>6</v>
      </c>
      <c r="C1501" s="5" t="s">
        <v>7</v>
      </c>
      <c r="D1501" s="6">
        <f>539599785-89051</f>
        <v>539510734</v>
      </c>
      <c r="E1501" s="6">
        <f>E1502</f>
        <v>126780520</v>
      </c>
      <c r="F1501" s="6">
        <f>125541089.68-18226.82</f>
        <v>125522862.86000001</v>
      </c>
      <c r="G1501" s="6">
        <f t="shared" si="69"/>
        <v>23.266054769542365</v>
      </c>
      <c r="H1501" s="6">
        <f t="shared" si="70"/>
        <v>99.00800443159565</v>
      </c>
      <c r="I1501" s="6">
        <v>10054490</v>
      </c>
      <c r="J1501" s="6">
        <v>10041105.75</v>
      </c>
      <c r="K1501" s="6">
        <v>1991480.43</v>
      </c>
      <c r="L1501" s="6">
        <f t="shared" si="68"/>
        <v>19.833278122780452</v>
      </c>
      <c r="Q1501" s="2">
        <v>0</v>
      </c>
      <c r="R1501" s="2">
        <v>1877993.79</v>
      </c>
      <c r="S1501" s="2">
        <v>113486.64</v>
      </c>
      <c r="T1501" s="2">
        <v>549654275</v>
      </c>
      <c r="U1501" s="2">
        <v>549640890.75</v>
      </c>
      <c r="V1501" s="2">
        <v>127532570.11</v>
      </c>
    </row>
    <row r="1502" spans="1:22" ht="15">
      <c r="A1502" s="3"/>
      <c r="B1502" s="3" t="s">
        <v>8</v>
      </c>
      <c r="C1502" s="5" t="s">
        <v>9</v>
      </c>
      <c r="D1502" s="6">
        <f>539599785-89051</f>
        <v>539510734</v>
      </c>
      <c r="E1502" s="6">
        <f>126802780-22260</f>
        <v>126780520</v>
      </c>
      <c r="F1502" s="6">
        <f>125541089.68-18226.82</f>
        <v>125522862.86000001</v>
      </c>
      <c r="G1502" s="6">
        <f t="shared" si="69"/>
        <v>23.266054769542365</v>
      </c>
      <c r="H1502" s="6">
        <f t="shared" si="70"/>
        <v>99.00800443159565</v>
      </c>
      <c r="I1502" s="6">
        <v>10054490</v>
      </c>
      <c r="J1502" s="6">
        <v>10041105.75</v>
      </c>
      <c r="K1502" s="6">
        <v>1991480.43</v>
      </c>
      <c r="L1502" s="6">
        <f t="shared" si="68"/>
        <v>19.833278122780452</v>
      </c>
      <c r="Q1502" s="2">
        <v>0</v>
      </c>
      <c r="R1502" s="2">
        <v>1877993.79</v>
      </c>
      <c r="S1502" s="2">
        <v>113486.64</v>
      </c>
      <c r="T1502" s="2">
        <v>549654275</v>
      </c>
      <c r="U1502" s="2">
        <v>549640890.75</v>
      </c>
      <c r="V1502" s="2">
        <v>127532570.11</v>
      </c>
    </row>
    <row r="1503" spans="1:22" ht="15">
      <c r="A1503" s="3"/>
      <c r="B1503" s="3" t="s">
        <v>10</v>
      </c>
      <c r="C1503" s="5" t="s">
        <v>11</v>
      </c>
      <c r="D1503" s="6">
        <f>193596439-32236</f>
        <v>193564203</v>
      </c>
      <c r="E1503" s="6">
        <f>45794773.45-8058</f>
        <v>45786715.45</v>
      </c>
      <c r="F1503" s="6">
        <f>45291543.74-4404.11</f>
        <v>45287139.63</v>
      </c>
      <c r="G1503" s="6">
        <f t="shared" si="69"/>
        <v>23.39644362341109</v>
      </c>
      <c r="H1503" s="6">
        <f t="shared" si="70"/>
        <v>98.90890662260858</v>
      </c>
      <c r="I1503" s="6">
        <v>3628401</v>
      </c>
      <c r="J1503" s="6">
        <v>3624081.12</v>
      </c>
      <c r="K1503" s="6">
        <v>714447.17</v>
      </c>
      <c r="L1503" s="6">
        <f t="shared" si="68"/>
        <v>19.713884605320313</v>
      </c>
      <c r="Q1503" s="2">
        <v>0</v>
      </c>
      <c r="R1503" s="2">
        <v>672663.08</v>
      </c>
      <c r="S1503" s="2">
        <v>41784.09</v>
      </c>
      <c r="T1503" s="2">
        <v>197224840</v>
      </c>
      <c r="U1503" s="2">
        <v>197220520.12</v>
      </c>
      <c r="V1503" s="2">
        <v>46005990.91</v>
      </c>
    </row>
    <row r="1504" spans="1:22" ht="45">
      <c r="A1504" s="3"/>
      <c r="B1504" s="3" t="s">
        <v>12</v>
      </c>
      <c r="C1504" s="5" t="s">
        <v>13</v>
      </c>
      <c r="D1504" s="6">
        <f>89905454.44-28713</f>
        <v>89876741.44</v>
      </c>
      <c r="E1504" s="6">
        <f>SUM(E1505:E1513)</f>
        <v>20710382.82</v>
      </c>
      <c r="F1504" s="6">
        <f>17790605.4-4516.82</f>
        <v>17786088.58</v>
      </c>
      <c r="G1504" s="6">
        <f t="shared" si="69"/>
        <v>19.789423042082195</v>
      </c>
      <c r="H1504" s="6">
        <f t="shared" si="70"/>
        <v>85.88005704473983</v>
      </c>
      <c r="I1504" s="6">
        <f>48804070-30000</f>
        <v>48774070</v>
      </c>
      <c r="J1504" s="6">
        <f>54135191.39-30000</f>
        <v>54105191.39</v>
      </c>
      <c r="K1504" s="6">
        <v>10507778.66</v>
      </c>
      <c r="L1504" s="6">
        <f t="shared" si="68"/>
        <v>19.421017447767685</v>
      </c>
      <c r="Q1504" s="2">
        <v>1272206.79</v>
      </c>
      <c r="R1504" s="2">
        <v>4339258.83</v>
      </c>
      <c r="S1504" s="2">
        <v>4896313.04</v>
      </c>
      <c r="T1504" s="2">
        <v>138709524.44</v>
      </c>
      <c r="U1504" s="2">
        <v>144040645.83</v>
      </c>
      <c r="V1504" s="2">
        <v>28298384.06</v>
      </c>
    </row>
    <row r="1505" spans="1:22" ht="30">
      <c r="A1505" s="3"/>
      <c r="B1505" s="3" t="s">
        <v>14</v>
      </c>
      <c r="C1505" s="5" t="s">
        <v>15</v>
      </c>
      <c r="D1505" s="6">
        <f>3105001-7000</f>
        <v>3098001</v>
      </c>
      <c r="E1505" s="6">
        <f>401043-2311</f>
        <v>398732</v>
      </c>
      <c r="F1505" s="6">
        <f>324461.28-1033.95</f>
        <v>323427.33</v>
      </c>
      <c r="G1505" s="6">
        <f t="shared" si="69"/>
        <v>10.43987171082256</v>
      </c>
      <c r="H1505" s="6">
        <f t="shared" si="70"/>
        <v>81.1139637651355</v>
      </c>
      <c r="I1505" s="6">
        <f>3377534-3000</f>
        <v>3374534</v>
      </c>
      <c r="J1505" s="6">
        <f>5643665.45-3000</f>
        <v>5640665.45</v>
      </c>
      <c r="K1505" s="6">
        <v>2490308.08</v>
      </c>
      <c r="L1505" s="6">
        <f t="shared" si="68"/>
        <v>44.14918952514725</v>
      </c>
      <c r="Q1505" s="2">
        <v>16364.5</v>
      </c>
      <c r="R1505" s="2">
        <v>314289.68</v>
      </c>
      <c r="S1505" s="2">
        <v>2159653.9</v>
      </c>
      <c r="T1505" s="2">
        <v>6482535</v>
      </c>
      <c r="U1505" s="2">
        <v>8748666.45</v>
      </c>
      <c r="V1505" s="2">
        <v>2814769.36</v>
      </c>
    </row>
    <row r="1506" spans="1:22" ht="30">
      <c r="A1506" s="3"/>
      <c r="B1506" s="3" t="s">
        <v>50</v>
      </c>
      <c r="C1506" s="5" t="s">
        <v>51</v>
      </c>
      <c r="D1506" s="6">
        <v>16608330</v>
      </c>
      <c r="E1506" s="6">
        <v>4783135</v>
      </c>
      <c r="F1506" s="6">
        <v>3990150.7</v>
      </c>
      <c r="G1506" s="6">
        <f t="shared" si="69"/>
        <v>24.024996492723833</v>
      </c>
      <c r="H1506" s="6">
        <f t="shared" si="70"/>
        <v>83.42124359860217</v>
      </c>
      <c r="I1506" s="6">
        <v>1234398</v>
      </c>
      <c r="J1506" s="6">
        <v>3009042.45</v>
      </c>
      <c r="K1506" s="6">
        <v>1834167.03</v>
      </c>
      <c r="L1506" s="6">
        <f t="shared" si="68"/>
        <v>60.95517296540631</v>
      </c>
      <c r="Q1506" s="2">
        <v>1000</v>
      </c>
      <c r="R1506" s="2">
        <v>164018.49</v>
      </c>
      <c r="S1506" s="2">
        <v>1669148.54</v>
      </c>
      <c r="T1506" s="2">
        <v>17842728</v>
      </c>
      <c r="U1506" s="2">
        <v>19617372.45</v>
      </c>
      <c r="V1506" s="2">
        <v>5824317.73</v>
      </c>
    </row>
    <row r="1507" spans="1:22" ht="15">
      <c r="A1507" s="3"/>
      <c r="B1507" s="3" t="s">
        <v>52</v>
      </c>
      <c r="C1507" s="5" t="s">
        <v>53</v>
      </c>
      <c r="D1507" s="6">
        <v>30869477</v>
      </c>
      <c r="E1507" s="6">
        <v>7439553</v>
      </c>
      <c r="F1507" s="6">
        <v>7295244.67</v>
      </c>
      <c r="G1507" s="6">
        <f t="shared" si="69"/>
        <v>23.632550269640138</v>
      </c>
      <c r="H1507" s="6">
        <f t="shared" si="70"/>
        <v>98.06025536749317</v>
      </c>
      <c r="I1507" s="6">
        <f>12134567-3000</f>
        <v>12131567</v>
      </c>
      <c r="J1507" s="6">
        <f>12254261.7-3000</f>
        <v>12251261.7</v>
      </c>
      <c r="K1507" s="6">
        <v>3033640.97</v>
      </c>
      <c r="L1507" s="6">
        <f t="shared" si="68"/>
        <v>24.76186571053331</v>
      </c>
      <c r="Q1507" s="2">
        <v>0</v>
      </c>
      <c r="R1507" s="2">
        <v>2893345.09</v>
      </c>
      <c r="S1507" s="2">
        <v>140295.88</v>
      </c>
      <c r="T1507" s="2">
        <v>43004044</v>
      </c>
      <c r="U1507" s="2">
        <v>43123738.7</v>
      </c>
      <c r="V1507" s="2">
        <v>10328885.64</v>
      </c>
    </row>
    <row r="1508" spans="1:22" ht="15">
      <c r="A1508" s="3"/>
      <c r="B1508" s="3" t="s">
        <v>54</v>
      </c>
      <c r="C1508" s="5" t="s">
        <v>55</v>
      </c>
      <c r="D1508" s="6">
        <v>61135</v>
      </c>
      <c r="E1508" s="6"/>
      <c r="F1508" s="6"/>
      <c r="G1508" s="6"/>
      <c r="H1508" s="6"/>
      <c r="I1508" s="6">
        <v>106465</v>
      </c>
      <c r="J1508" s="6">
        <v>225394.33</v>
      </c>
      <c r="K1508" s="6">
        <v>100421.55</v>
      </c>
      <c r="L1508" s="6">
        <f t="shared" si="68"/>
        <v>44.55371614716307</v>
      </c>
      <c r="Q1508" s="2">
        <v>0</v>
      </c>
      <c r="R1508" s="2">
        <v>5015.4</v>
      </c>
      <c r="S1508" s="2">
        <v>95406.15</v>
      </c>
      <c r="T1508" s="2">
        <v>167600</v>
      </c>
      <c r="U1508" s="2">
        <v>286529.33</v>
      </c>
      <c r="V1508" s="2">
        <v>100421.55</v>
      </c>
    </row>
    <row r="1509" spans="1:22" ht="30">
      <c r="A1509" s="3"/>
      <c r="B1509" s="3" t="s">
        <v>16</v>
      </c>
      <c r="C1509" s="5" t="s">
        <v>17</v>
      </c>
      <c r="D1509" s="6">
        <f>9423051-1500</f>
        <v>9421551</v>
      </c>
      <c r="E1509" s="6">
        <f>1875870-280</f>
        <v>1875590</v>
      </c>
      <c r="F1509" s="6">
        <f>1651140.82-247.5</f>
        <v>1650893.32</v>
      </c>
      <c r="G1509" s="6">
        <f t="shared" si="69"/>
        <v>17.522521716435012</v>
      </c>
      <c r="H1509" s="6">
        <f t="shared" si="70"/>
        <v>88.01994679007673</v>
      </c>
      <c r="I1509" s="6">
        <v>482653</v>
      </c>
      <c r="J1509" s="6">
        <v>654047.51</v>
      </c>
      <c r="K1509" s="6">
        <v>173073.64</v>
      </c>
      <c r="L1509" s="6">
        <f t="shared" si="68"/>
        <v>26.46193699292579</v>
      </c>
      <c r="Q1509" s="2">
        <v>1135.13</v>
      </c>
      <c r="R1509" s="2">
        <v>79332.72</v>
      </c>
      <c r="S1509" s="2">
        <v>92605.79</v>
      </c>
      <c r="T1509" s="2">
        <v>9905704</v>
      </c>
      <c r="U1509" s="2">
        <v>10077098.51</v>
      </c>
      <c r="V1509" s="2">
        <v>1824214.46</v>
      </c>
    </row>
    <row r="1510" spans="1:22" ht="15">
      <c r="A1510" s="3"/>
      <c r="B1510" s="3" t="s">
        <v>18</v>
      </c>
      <c r="C1510" s="5" t="s">
        <v>19</v>
      </c>
      <c r="D1510" s="6">
        <f>506843-12000</f>
        <v>494843</v>
      </c>
      <c r="E1510" s="6">
        <f>69985-3000</f>
        <v>66985</v>
      </c>
      <c r="F1510" s="6">
        <f>56750.66-2000</f>
        <v>54750.66</v>
      </c>
      <c r="G1510" s="6">
        <f t="shared" si="69"/>
        <v>11.064248660686319</v>
      </c>
      <c r="H1510" s="6">
        <f t="shared" si="70"/>
        <v>81.73570202284094</v>
      </c>
      <c r="I1510" s="6">
        <v>34782</v>
      </c>
      <c r="J1510" s="6">
        <v>40442.17</v>
      </c>
      <c r="K1510" s="6">
        <v>12208.28</v>
      </c>
      <c r="L1510" s="6">
        <f t="shared" si="68"/>
        <v>30.18700529669897</v>
      </c>
      <c r="Q1510" s="2">
        <v>0</v>
      </c>
      <c r="R1510" s="2">
        <v>10221.29</v>
      </c>
      <c r="S1510" s="2">
        <v>1986.99</v>
      </c>
      <c r="T1510" s="2">
        <v>541625</v>
      </c>
      <c r="U1510" s="2">
        <v>547285.17</v>
      </c>
      <c r="V1510" s="2">
        <v>68958.94</v>
      </c>
    </row>
    <row r="1511" spans="1:22" ht="45">
      <c r="A1511" s="3"/>
      <c r="B1511" s="3" t="s">
        <v>20</v>
      </c>
      <c r="C1511" s="5" t="s">
        <v>21</v>
      </c>
      <c r="D1511" s="6">
        <f>11115821-2213</f>
        <v>11113608</v>
      </c>
      <c r="E1511" s="6">
        <f>2677373-500</f>
        <v>2676873</v>
      </c>
      <c r="F1511" s="6">
        <v>1688997.73</v>
      </c>
      <c r="G1511" s="6">
        <f t="shared" si="69"/>
        <v>15.197564373334025</v>
      </c>
      <c r="H1511" s="6">
        <f t="shared" si="70"/>
        <v>63.095923116262895</v>
      </c>
      <c r="I1511" s="6">
        <f>21184903-19000</f>
        <v>21165903</v>
      </c>
      <c r="J1511" s="6">
        <f>21694352.82-19000</f>
        <v>21675352.82</v>
      </c>
      <c r="K1511" s="6">
        <v>1759442.95</v>
      </c>
      <c r="L1511" s="6">
        <f t="shared" si="68"/>
        <v>8.117251721856862</v>
      </c>
      <c r="Q1511" s="2">
        <v>1042109</v>
      </c>
      <c r="R1511" s="2">
        <v>208845.55</v>
      </c>
      <c r="S1511" s="2">
        <v>508488.4</v>
      </c>
      <c r="T1511" s="2">
        <v>32300724</v>
      </c>
      <c r="U1511" s="2">
        <v>32810173.82</v>
      </c>
      <c r="V1511" s="2">
        <v>3448440.68</v>
      </c>
    </row>
    <row r="1512" spans="1:22" ht="15">
      <c r="A1512" s="3"/>
      <c r="B1512" s="3" t="s">
        <v>22</v>
      </c>
      <c r="C1512" s="5" t="s">
        <v>23</v>
      </c>
      <c r="D1512" s="6">
        <f>2325314.44-3000</f>
        <v>2322314.44</v>
      </c>
      <c r="E1512" s="6">
        <f>594787.82-692</f>
        <v>594095.82</v>
      </c>
      <c r="F1512" s="6">
        <f>527501.26-675</f>
        <v>526826.26</v>
      </c>
      <c r="G1512" s="6">
        <f t="shared" si="69"/>
        <v>22.685397417586568</v>
      </c>
      <c r="H1512" s="6">
        <f t="shared" si="70"/>
        <v>88.67698480019605</v>
      </c>
      <c r="I1512" s="6">
        <v>215357</v>
      </c>
      <c r="J1512" s="6">
        <v>282939.19</v>
      </c>
      <c r="K1512" s="6">
        <v>65097.1</v>
      </c>
      <c r="L1512" s="6">
        <f t="shared" si="68"/>
        <v>23.007452590784613</v>
      </c>
      <c r="Q1512" s="2">
        <v>0</v>
      </c>
      <c r="R1512" s="2">
        <v>42942.04</v>
      </c>
      <c r="S1512" s="2">
        <v>22155.06</v>
      </c>
      <c r="T1512" s="2">
        <v>2540671.44</v>
      </c>
      <c r="U1512" s="2">
        <v>2608253.63</v>
      </c>
      <c r="V1512" s="2">
        <v>592598.36</v>
      </c>
    </row>
    <row r="1513" spans="1:22" ht="15">
      <c r="A1513" s="3"/>
      <c r="B1513" s="3" t="s">
        <v>24</v>
      </c>
      <c r="C1513" s="5" t="s">
        <v>25</v>
      </c>
      <c r="D1513" s="6">
        <f>15890482-3000</f>
        <v>15887482</v>
      </c>
      <c r="E1513" s="6">
        <f>2876919-1500</f>
        <v>2875419</v>
      </c>
      <c r="F1513" s="6">
        <f>2256358.28-560.37</f>
        <v>2255797.9099999997</v>
      </c>
      <c r="G1513" s="6">
        <f t="shared" si="69"/>
        <v>14.198586723811864</v>
      </c>
      <c r="H1513" s="6">
        <f t="shared" si="70"/>
        <v>78.45110260452476</v>
      </c>
      <c r="I1513" s="6">
        <f>10033411-5000</f>
        <v>10028411</v>
      </c>
      <c r="J1513" s="6">
        <f>10331045.77-5000</f>
        <v>10326045.77</v>
      </c>
      <c r="K1513" s="6">
        <v>1039419.06</v>
      </c>
      <c r="L1513" s="6">
        <f t="shared" si="68"/>
        <v>10.065993151219589</v>
      </c>
      <c r="Q1513" s="2">
        <v>211598.16</v>
      </c>
      <c r="R1513" s="2">
        <v>621248.57</v>
      </c>
      <c r="S1513" s="2">
        <v>206572.33</v>
      </c>
      <c r="T1513" s="2">
        <v>25923893</v>
      </c>
      <c r="U1513" s="2">
        <v>26221527.77</v>
      </c>
      <c r="V1513" s="2">
        <v>3295777.34</v>
      </c>
    </row>
    <row r="1514" spans="1:22" ht="15">
      <c r="A1514" s="3"/>
      <c r="B1514" s="3" t="s">
        <v>26</v>
      </c>
      <c r="C1514" s="5" t="s">
        <v>27</v>
      </c>
      <c r="D1514" s="6">
        <v>532829</v>
      </c>
      <c r="E1514" s="6">
        <v>124957</v>
      </c>
      <c r="F1514" s="6">
        <v>87476.04</v>
      </c>
      <c r="G1514" s="6">
        <f t="shared" si="69"/>
        <v>16.417282092378606</v>
      </c>
      <c r="H1514" s="6">
        <f t="shared" si="70"/>
        <v>70.00491369030945</v>
      </c>
      <c r="I1514" s="6">
        <v>136534</v>
      </c>
      <c r="J1514" s="6">
        <v>175541.64</v>
      </c>
      <c r="K1514" s="6">
        <v>30706.03</v>
      </c>
      <c r="L1514" s="6">
        <f t="shared" si="68"/>
        <v>17.492163112979917</v>
      </c>
      <c r="Q1514" s="2">
        <v>0</v>
      </c>
      <c r="R1514" s="2">
        <v>27273.01</v>
      </c>
      <c r="S1514" s="2">
        <v>3433.02</v>
      </c>
      <c r="T1514" s="2">
        <v>669363</v>
      </c>
      <c r="U1514" s="2">
        <v>708370.64</v>
      </c>
      <c r="V1514" s="2">
        <v>118182.07</v>
      </c>
    </row>
    <row r="1515" spans="1:22" ht="30">
      <c r="A1515" s="3"/>
      <c r="B1515" s="3" t="s">
        <v>28</v>
      </c>
      <c r="C1515" s="5" t="s">
        <v>29</v>
      </c>
      <c r="D1515" s="6">
        <v>95794832</v>
      </c>
      <c r="E1515" s="6">
        <v>47709014.55</v>
      </c>
      <c r="F1515" s="6">
        <v>41745162.92</v>
      </c>
      <c r="G1515" s="6">
        <f t="shared" si="69"/>
        <v>43.57767746802876</v>
      </c>
      <c r="H1515" s="6">
        <f t="shared" si="70"/>
        <v>87.49952878664102</v>
      </c>
      <c r="I1515" s="6">
        <v>7046936</v>
      </c>
      <c r="J1515" s="6">
        <v>7386799.59</v>
      </c>
      <c r="K1515" s="6">
        <v>4767182.22</v>
      </c>
      <c r="L1515" s="6">
        <f t="shared" si="68"/>
        <v>64.53650409649194</v>
      </c>
      <c r="Q1515" s="2">
        <v>4307903.12</v>
      </c>
      <c r="R1515" s="2">
        <v>421879.82</v>
      </c>
      <c r="S1515" s="2">
        <v>37399.28</v>
      </c>
      <c r="T1515" s="2">
        <v>102841768</v>
      </c>
      <c r="U1515" s="2">
        <v>103181631.59</v>
      </c>
      <c r="V1515" s="2">
        <v>46512345.14</v>
      </c>
    </row>
    <row r="1516" spans="1:22" ht="15" hidden="1">
      <c r="A1516" s="3"/>
      <c r="B1516" s="3" t="s">
        <v>30</v>
      </c>
      <c r="C1516" s="5" t="s">
        <v>31</v>
      </c>
      <c r="D1516" s="6">
        <v>48704628</v>
      </c>
      <c r="E1516" s="6"/>
      <c r="F1516" s="6">
        <v>31118256.29</v>
      </c>
      <c r="G1516" s="6">
        <f t="shared" si="69"/>
        <v>63.891785170805534</v>
      </c>
      <c r="H1516" s="6" t="e">
        <f t="shared" si="70"/>
        <v>#DIV/0!</v>
      </c>
      <c r="I1516" s="6">
        <v>854660</v>
      </c>
      <c r="J1516" s="6">
        <v>958688.71</v>
      </c>
      <c r="K1516" s="6">
        <v>184046.45</v>
      </c>
      <c r="L1516" s="6">
        <f t="shared" si="68"/>
        <v>19.19772790481699</v>
      </c>
      <c r="Q1516" s="2">
        <v>0</v>
      </c>
      <c r="R1516" s="2">
        <v>179960.81</v>
      </c>
      <c r="S1516" s="2">
        <v>4085.64</v>
      </c>
      <c r="T1516" s="2">
        <v>49559288</v>
      </c>
      <c r="U1516" s="2">
        <v>49663316.71</v>
      </c>
      <c r="V1516" s="2">
        <v>31302302.74</v>
      </c>
    </row>
    <row r="1517" spans="1:22" ht="30" hidden="1">
      <c r="A1517" s="3"/>
      <c r="B1517" s="3" t="s">
        <v>32</v>
      </c>
      <c r="C1517" s="5" t="s">
        <v>33</v>
      </c>
      <c r="D1517" s="6">
        <v>6160412</v>
      </c>
      <c r="E1517" s="6"/>
      <c r="F1517" s="6">
        <v>1693610.55</v>
      </c>
      <c r="G1517" s="6">
        <f t="shared" si="69"/>
        <v>27.49183901985776</v>
      </c>
      <c r="H1517" s="6" t="e">
        <f t="shared" si="70"/>
        <v>#DIV/0!</v>
      </c>
      <c r="I1517" s="6">
        <v>191142</v>
      </c>
      <c r="J1517" s="6">
        <v>223710.59</v>
      </c>
      <c r="K1517" s="6">
        <v>53919.58</v>
      </c>
      <c r="L1517" s="6">
        <f t="shared" si="68"/>
        <v>24.102381563608592</v>
      </c>
      <c r="Q1517" s="2">
        <v>0</v>
      </c>
      <c r="R1517" s="2">
        <v>53370.36</v>
      </c>
      <c r="S1517" s="2">
        <v>549.22</v>
      </c>
      <c r="T1517" s="2">
        <v>6351554</v>
      </c>
      <c r="U1517" s="2">
        <v>6384122.59</v>
      </c>
      <c r="V1517" s="2">
        <v>1747530.13</v>
      </c>
    </row>
    <row r="1518" spans="1:22" ht="15" hidden="1">
      <c r="A1518" s="3"/>
      <c r="B1518" s="3" t="s">
        <v>34</v>
      </c>
      <c r="C1518" s="5" t="s">
        <v>35</v>
      </c>
      <c r="D1518" s="6">
        <v>16390031</v>
      </c>
      <c r="E1518" s="6"/>
      <c r="F1518" s="6">
        <v>5199042.82</v>
      </c>
      <c r="G1518" s="6">
        <f t="shared" si="69"/>
        <v>31.720762578179386</v>
      </c>
      <c r="H1518" s="6" t="e">
        <f t="shared" si="70"/>
        <v>#DIV/0!</v>
      </c>
      <c r="I1518" s="6">
        <v>566305</v>
      </c>
      <c r="J1518" s="6">
        <v>708337.08</v>
      </c>
      <c r="K1518" s="6">
        <v>170577.92</v>
      </c>
      <c r="L1518" s="6">
        <f t="shared" si="68"/>
        <v>24.08146132911749</v>
      </c>
      <c r="Q1518" s="2">
        <v>0</v>
      </c>
      <c r="R1518" s="2">
        <v>160434.06</v>
      </c>
      <c r="S1518" s="2">
        <v>10143.86</v>
      </c>
      <c r="T1518" s="2">
        <v>16956336</v>
      </c>
      <c r="U1518" s="2">
        <v>17098368.08</v>
      </c>
      <c r="V1518" s="2">
        <v>5369620.74</v>
      </c>
    </row>
    <row r="1519" spans="1:22" ht="15" hidden="1">
      <c r="A1519" s="3"/>
      <c r="B1519" s="3" t="s">
        <v>56</v>
      </c>
      <c r="C1519" s="5" t="s">
        <v>57</v>
      </c>
      <c r="D1519" s="6">
        <v>2208906</v>
      </c>
      <c r="E1519" s="6"/>
      <c r="F1519" s="6">
        <v>1328197.32</v>
      </c>
      <c r="G1519" s="6">
        <f t="shared" si="69"/>
        <v>60.12919155455234</v>
      </c>
      <c r="H1519" s="6" t="e">
        <f t="shared" si="70"/>
        <v>#DIV/0!</v>
      </c>
      <c r="I1519" s="6">
        <v>49019</v>
      </c>
      <c r="J1519" s="6">
        <v>53582</v>
      </c>
      <c r="K1519" s="6">
        <v>1525.79</v>
      </c>
      <c r="L1519" s="6">
        <f t="shared" si="68"/>
        <v>2.84757941099623</v>
      </c>
      <c r="Q1519" s="2">
        <v>0</v>
      </c>
      <c r="R1519" s="2">
        <v>1525.79</v>
      </c>
      <c r="S1519" s="2">
        <v>0</v>
      </c>
      <c r="T1519" s="2">
        <v>2257925</v>
      </c>
      <c r="U1519" s="2">
        <v>2262488</v>
      </c>
      <c r="V1519" s="2">
        <v>1329723.11</v>
      </c>
    </row>
    <row r="1520" spans="1:22" ht="15" hidden="1">
      <c r="A1520" s="3"/>
      <c r="B1520" s="3" t="s">
        <v>36</v>
      </c>
      <c r="C1520" s="5" t="s">
        <v>37</v>
      </c>
      <c r="D1520" s="6">
        <v>21496472</v>
      </c>
      <c r="E1520" s="6"/>
      <c r="F1520" s="6">
        <v>2406055.94</v>
      </c>
      <c r="G1520" s="6">
        <f t="shared" si="69"/>
        <v>11.192794519956577</v>
      </c>
      <c r="H1520" s="6" t="e">
        <f t="shared" si="70"/>
        <v>#DIV/0!</v>
      </c>
      <c r="I1520" s="6">
        <v>5383214</v>
      </c>
      <c r="J1520" s="6">
        <v>5439885.21</v>
      </c>
      <c r="K1520" s="6">
        <v>4357112.48</v>
      </c>
      <c r="L1520" s="6">
        <f t="shared" si="68"/>
        <v>80.09566951873236</v>
      </c>
      <c r="Q1520" s="2">
        <v>4307903.12</v>
      </c>
      <c r="R1520" s="2">
        <v>26588.8</v>
      </c>
      <c r="S1520" s="2">
        <v>22620.56</v>
      </c>
      <c r="T1520" s="2">
        <v>26879686</v>
      </c>
      <c r="U1520" s="2">
        <v>26936357.21</v>
      </c>
      <c r="V1520" s="2">
        <v>6763168.42</v>
      </c>
    </row>
    <row r="1521" spans="1:22" ht="15" hidden="1">
      <c r="A1521" s="3"/>
      <c r="B1521" s="3" t="s">
        <v>58</v>
      </c>
      <c r="C1521" s="5" t="s">
        <v>59</v>
      </c>
      <c r="D1521" s="6">
        <v>834383</v>
      </c>
      <c r="E1521" s="6"/>
      <c r="F1521" s="6">
        <v>0</v>
      </c>
      <c r="G1521" s="6">
        <f t="shared" si="69"/>
        <v>0</v>
      </c>
      <c r="H1521" s="6" t="e">
        <f t="shared" si="70"/>
        <v>#DIV/0!</v>
      </c>
      <c r="I1521" s="6">
        <v>2596</v>
      </c>
      <c r="J1521" s="6">
        <v>2596</v>
      </c>
      <c r="K1521" s="6">
        <v>0</v>
      </c>
      <c r="L1521" s="6">
        <f t="shared" si="68"/>
        <v>0</v>
      </c>
      <c r="Q1521" s="2">
        <v>0</v>
      </c>
      <c r="R1521" s="2">
        <v>0</v>
      </c>
      <c r="S1521" s="2">
        <v>0</v>
      </c>
      <c r="T1521" s="2">
        <v>836979</v>
      </c>
      <c r="U1521" s="2">
        <v>836979</v>
      </c>
      <c r="V1521" s="2">
        <v>0</v>
      </c>
    </row>
    <row r="1522" spans="1:22" ht="30">
      <c r="A1522" s="3"/>
      <c r="B1522" s="3" t="s">
        <v>38</v>
      </c>
      <c r="C1522" s="5" t="s">
        <v>39</v>
      </c>
      <c r="D1522" s="6">
        <v>44950</v>
      </c>
      <c r="E1522" s="6">
        <f>E1523+E1524</f>
        <v>2116</v>
      </c>
      <c r="F1522" s="6">
        <v>1431.76</v>
      </c>
      <c r="G1522" s="6">
        <f t="shared" si="69"/>
        <v>3.1852280311457175</v>
      </c>
      <c r="H1522" s="6">
        <f t="shared" si="70"/>
        <v>67.66351606805293</v>
      </c>
      <c r="I1522" s="6">
        <v>652094</v>
      </c>
      <c r="J1522" s="6">
        <v>673595</v>
      </c>
      <c r="K1522" s="6">
        <v>24135.62</v>
      </c>
      <c r="L1522" s="6">
        <f t="shared" si="68"/>
        <v>3.5831055753086054</v>
      </c>
      <c r="Q1522" s="2">
        <v>0</v>
      </c>
      <c r="R1522" s="2">
        <v>15514.7</v>
      </c>
      <c r="S1522" s="2">
        <v>8620.92</v>
      </c>
      <c r="T1522" s="2">
        <v>697044</v>
      </c>
      <c r="U1522" s="2">
        <v>718545</v>
      </c>
      <c r="V1522" s="2">
        <v>25567.38</v>
      </c>
    </row>
    <row r="1523" spans="1:22" ht="45">
      <c r="A1523" s="3"/>
      <c r="B1523" s="3" t="s">
        <v>183</v>
      </c>
      <c r="C1523" s="5" t="s">
        <v>184</v>
      </c>
      <c r="D1523" s="6"/>
      <c r="E1523" s="6"/>
      <c r="F1523" s="6"/>
      <c r="G1523" s="6"/>
      <c r="H1523" s="6"/>
      <c r="I1523" s="6">
        <v>573500</v>
      </c>
      <c r="J1523" s="6">
        <v>573500</v>
      </c>
      <c r="K1523" s="6"/>
      <c r="L1523" s="6"/>
      <c r="Q1523" s="2">
        <v>0</v>
      </c>
      <c r="R1523" s="2">
        <v>0</v>
      </c>
      <c r="S1523" s="2">
        <v>0</v>
      </c>
      <c r="T1523" s="2">
        <v>573500</v>
      </c>
      <c r="U1523" s="2">
        <v>573500</v>
      </c>
      <c r="V1523" s="2">
        <v>0</v>
      </c>
    </row>
    <row r="1524" spans="1:22" ht="45">
      <c r="A1524" s="3"/>
      <c r="B1524" s="3" t="s">
        <v>40</v>
      </c>
      <c r="C1524" s="5" t="s">
        <v>41</v>
      </c>
      <c r="D1524" s="6">
        <v>44950</v>
      </c>
      <c r="E1524" s="6">
        <v>2116</v>
      </c>
      <c r="F1524" s="6">
        <v>1431.76</v>
      </c>
      <c r="G1524" s="6">
        <f t="shared" si="69"/>
        <v>3.1852280311457175</v>
      </c>
      <c r="H1524" s="6">
        <f t="shared" si="70"/>
        <v>67.66351606805293</v>
      </c>
      <c r="I1524" s="6">
        <v>78594</v>
      </c>
      <c r="J1524" s="6">
        <v>100095</v>
      </c>
      <c r="K1524" s="6">
        <v>24135.62</v>
      </c>
      <c r="L1524" s="6">
        <f t="shared" si="68"/>
        <v>24.11271292272341</v>
      </c>
      <c r="Q1524" s="2">
        <v>0</v>
      </c>
      <c r="R1524" s="2">
        <v>15514.7</v>
      </c>
      <c r="S1524" s="2">
        <v>8620.92</v>
      </c>
      <c r="T1524" s="2">
        <v>123544</v>
      </c>
      <c r="U1524" s="2">
        <v>145045</v>
      </c>
      <c r="V1524" s="2">
        <v>25567.38</v>
      </c>
    </row>
    <row r="1525" spans="1:22" ht="30">
      <c r="A1525" s="3"/>
      <c r="B1525" s="3" t="s">
        <v>179</v>
      </c>
      <c r="C1525" s="5" t="s">
        <v>180</v>
      </c>
      <c r="D1525" s="6">
        <v>7644750</v>
      </c>
      <c r="E1525" s="6">
        <v>2039850</v>
      </c>
      <c r="F1525" s="6">
        <v>2039850</v>
      </c>
      <c r="G1525" s="6">
        <f t="shared" si="69"/>
        <v>26.68301775728441</v>
      </c>
      <c r="H1525" s="6">
        <f t="shared" si="70"/>
        <v>100</v>
      </c>
      <c r="I1525" s="6"/>
      <c r="J1525" s="6"/>
      <c r="K1525" s="6"/>
      <c r="L1525" s="6"/>
      <c r="Q1525" s="2">
        <v>0</v>
      </c>
      <c r="R1525" s="2">
        <v>0</v>
      </c>
      <c r="S1525" s="2">
        <v>0</v>
      </c>
      <c r="T1525" s="2">
        <v>7644750</v>
      </c>
      <c r="U1525" s="2">
        <v>7644750</v>
      </c>
      <c r="V1525" s="2">
        <v>2039850</v>
      </c>
    </row>
    <row r="1526" spans="1:22" ht="15">
      <c r="A1526" s="3"/>
      <c r="B1526" s="3" t="s">
        <v>60</v>
      </c>
      <c r="C1526" s="5" t="s">
        <v>61</v>
      </c>
      <c r="D1526" s="6">
        <f>439623378.56+89400</f>
        <v>439712778.56</v>
      </c>
      <c r="E1526" s="6">
        <f>E1527+E1528+E1529</f>
        <v>105221330.38</v>
      </c>
      <c r="F1526" s="6">
        <f>98649255.39+22445.27</f>
        <v>98671700.66</v>
      </c>
      <c r="G1526" s="6">
        <f t="shared" si="69"/>
        <v>22.440034829812426</v>
      </c>
      <c r="H1526" s="6">
        <f t="shared" si="70"/>
        <v>93.77537834168564</v>
      </c>
      <c r="I1526" s="6">
        <v>119333539</v>
      </c>
      <c r="J1526" s="6">
        <f>119264655.43+J1528</f>
        <v>119339655.43</v>
      </c>
      <c r="K1526" s="6">
        <v>16159559.72</v>
      </c>
      <c r="L1526" s="6">
        <f t="shared" si="68"/>
        <v>13.540813120143932</v>
      </c>
      <c r="Q1526" s="2">
        <v>16145193.49</v>
      </c>
      <c r="R1526" s="2">
        <v>13670.8</v>
      </c>
      <c r="S1526" s="2">
        <v>695.43</v>
      </c>
      <c r="T1526" s="2">
        <v>558956917.56</v>
      </c>
      <c r="U1526" s="2">
        <v>461501733.99</v>
      </c>
      <c r="V1526" s="2">
        <v>114808815.11</v>
      </c>
    </row>
    <row r="1527" spans="1:22" ht="33" customHeight="1">
      <c r="A1527" s="3"/>
      <c r="B1527" s="3" t="s">
        <v>96</v>
      </c>
      <c r="C1527" s="5" t="s">
        <v>97</v>
      </c>
      <c r="D1527" s="6">
        <v>50886321</v>
      </c>
      <c r="E1527" s="6">
        <v>14330047.38</v>
      </c>
      <c r="F1527" s="6">
        <v>12412116.98</v>
      </c>
      <c r="G1527" s="6">
        <f t="shared" si="69"/>
        <v>24.391853716443755</v>
      </c>
      <c r="H1527" s="6">
        <f t="shared" si="70"/>
        <v>86.61602192134552</v>
      </c>
      <c r="I1527" s="6">
        <v>49280330</v>
      </c>
      <c r="J1527" s="6">
        <v>49280330</v>
      </c>
      <c r="K1527" s="6">
        <v>544540.94</v>
      </c>
      <c r="L1527" s="6">
        <f t="shared" si="68"/>
        <v>1.1049863911219748</v>
      </c>
      <c r="Q1527" s="2">
        <v>544540.94</v>
      </c>
      <c r="R1527" s="2">
        <v>0</v>
      </c>
      <c r="S1527" s="2">
        <v>0</v>
      </c>
      <c r="T1527" s="2">
        <v>100166651</v>
      </c>
      <c r="U1527" s="2">
        <v>100166651</v>
      </c>
      <c r="V1527" s="2">
        <v>12956657.92</v>
      </c>
    </row>
    <row r="1528" spans="1:22" ht="30">
      <c r="A1528" s="3"/>
      <c r="B1528" s="3" t="s">
        <v>194</v>
      </c>
      <c r="C1528" s="5" t="s">
        <v>195</v>
      </c>
      <c r="D1528" s="6">
        <f>97386300+89400</f>
        <v>97475700</v>
      </c>
      <c r="E1528" s="6">
        <v>24368925</v>
      </c>
      <c r="F1528" s="6">
        <f>22602899.14+22445.27</f>
        <v>22625344.41</v>
      </c>
      <c r="G1528" s="6">
        <f t="shared" si="69"/>
        <v>23.211266407935515</v>
      </c>
      <c r="H1528" s="6">
        <f t="shared" si="70"/>
        <v>92.84506563174206</v>
      </c>
      <c r="I1528" s="6">
        <v>75000</v>
      </c>
      <c r="J1528" s="6">
        <v>75000</v>
      </c>
      <c r="K1528" s="6"/>
      <c r="L1528" s="6"/>
      <c r="Q1528" s="2">
        <v>0</v>
      </c>
      <c r="R1528" s="2">
        <v>0</v>
      </c>
      <c r="S1528" s="2">
        <v>0</v>
      </c>
      <c r="T1528" s="2">
        <v>97461300</v>
      </c>
      <c r="U1528" s="2">
        <v>0</v>
      </c>
      <c r="V1528" s="2">
        <v>22602899.14</v>
      </c>
    </row>
    <row r="1529" spans="1:22" ht="15">
      <c r="A1529" s="3"/>
      <c r="B1529" s="3" t="s">
        <v>62</v>
      </c>
      <c r="C1529" s="5" t="s">
        <v>63</v>
      </c>
      <c r="D1529" s="6">
        <v>291350757.56</v>
      </c>
      <c r="E1529" s="6">
        <f>E1530+E1531</f>
        <v>66522358</v>
      </c>
      <c r="F1529" s="6">
        <v>63634239.27</v>
      </c>
      <c r="G1529" s="6">
        <f t="shared" si="69"/>
        <v>21.841109940102125</v>
      </c>
      <c r="H1529" s="6">
        <f t="shared" si="70"/>
        <v>95.65842399934171</v>
      </c>
      <c r="I1529" s="6">
        <v>69978209</v>
      </c>
      <c r="J1529" s="6">
        <v>69984325.43</v>
      </c>
      <c r="K1529" s="6">
        <v>15615018.78</v>
      </c>
      <c r="L1529" s="6">
        <f t="shared" si="68"/>
        <v>22.312165880084837</v>
      </c>
      <c r="Q1529" s="2">
        <v>15600652.55</v>
      </c>
      <c r="R1529" s="2">
        <v>13670.8</v>
      </c>
      <c r="S1529" s="2">
        <v>695.43</v>
      </c>
      <c r="T1529" s="2">
        <v>361328966.56</v>
      </c>
      <c r="U1529" s="2">
        <v>361335082.99</v>
      </c>
      <c r="V1529" s="2">
        <v>79249258.05</v>
      </c>
    </row>
    <row r="1530" spans="1:22" ht="15">
      <c r="A1530" s="3"/>
      <c r="B1530" s="3" t="s">
        <v>84</v>
      </c>
      <c r="C1530" s="5" t="s">
        <v>85</v>
      </c>
      <c r="D1530" s="6">
        <v>756878</v>
      </c>
      <c r="E1530" s="6">
        <v>201269</v>
      </c>
      <c r="F1530" s="6">
        <v>196450.49</v>
      </c>
      <c r="G1530" s="6">
        <f t="shared" si="69"/>
        <v>25.955370614550827</v>
      </c>
      <c r="H1530" s="6">
        <f t="shared" si="70"/>
        <v>97.605935340266</v>
      </c>
      <c r="I1530" s="6"/>
      <c r="J1530" s="6"/>
      <c r="K1530" s="6"/>
      <c r="L1530" s="6"/>
      <c r="Q1530" s="2">
        <v>0</v>
      </c>
      <c r="R1530" s="2">
        <v>0</v>
      </c>
      <c r="S1530" s="2">
        <v>0</v>
      </c>
      <c r="T1530" s="2">
        <v>756878</v>
      </c>
      <c r="U1530" s="2">
        <v>756878</v>
      </c>
      <c r="V1530" s="2">
        <v>196450.49</v>
      </c>
    </row>
    <row r="1531" spans="1:22" ht="15">
      <c r="A1531" s="3"/>
      <c r="B1531" s="3" t="s">
        <v>64</v>
      </c>
      <c r="C1531" s="5" t="s">
        <v>65</v>
      </c>
      <c r="D1531" s="6">
        <v>290593879.56</v>
      </c>
      <c r="E1531" s="6">
        <v>66321089</v>
      </c>
      <c r="F1531" s="6">
        <v>63437788.78</v>
      </c>
      <c r="G1531" s="6">
        <f t="shared" si="69"/>
        <v>21.830393976656953</v>
      </c>
      <c r="H1531" s="6">
        <f t="shared" si="70"/>
        <v>95.65251375772796</v>
      </c>
      <c r="I1531" s="6">
        <v>69978209</v>
      </c>
      <c r="J1531" s="6">
        <v>69984325.43</v>
      </c>
      <c r="K1531" s="6">
        <v>15615018.78</v>
      </c>
      <c r="L1531" s="6">
        <f t="shared" si="68"/>
        <v>22.312165880084837</v>
      </c>
      <c r="Q1531" s="2">
        <v>15600652.55</v>
      </c>
      <c r="R1531" s="2">
        <v>13670.8</v>
      </c>
      <c r="S1531" s="2">
        <v>695.43</v>
      </c>
      <c r="T1531" s="2">
        <v>360572088.56</v>
      </c>
      <c r="U1531" s="2">
        <v>360578204.99</v>
      </c>
      <c r="V1531" s="2">
        <v>79052807.56</v>
      </c>
    </row>
    <row r="1532" spans="1:22" ht="15">
      <c r="A1532" s="3"/>
      <c r="B1532" s="3" t="s">
        <v>42</v>
      </c>
      <c r="C1532" s="5" t="s">
        <v>43</v>
      </c>
      <c r="D1532" s="6">
        <f>26380132-4000</f>
        <v>26376132</v>
      </c>
      <c r="E1532" s="6">
        <f>E1533+E1544</f>
        <v>3447740</v>
      </c>
      <c r="F1532" s="6">
        <v>1006578.37</v>
      </c>
      <c r="G1532" s="6">
        <f t="shared" si="69"/>
        <v>3.816247090361847</v>
      </c>
      <c r="H1532" s="6">
        <f t="shared" si="70"/>
        <v>29.19530968112445</v>
      </c>
      <c r="I1532" s="6">
        <f>175315320-40000</f>
        <v>175275320</v>
      </c>
      <c r="J1532" s="6">
        <f>177732552.64-40000</f>
        <v>177692552.64</v>
      </c>
      <c r="K1532" s="6">
        <v>3345874.84</v>
      </c>
      <c r="L1532" s="6">
        <f t="shared" si="68"/>
        <v>1.8829572710222957</v>
      </c>
      <c r="Q1532" s="2">
        <v>826214.72</v>
      </c>
      <c r="R1532" s="2">
        <v>567678.98</v>
      </c>
      <c r="S1532" s="2">
        <v>1951981.14</v>
      </c>
      <c r="T1532" s="2">
        <v>201695452</v>
      </c>
      <c r="U1532" s="2">
        <v>204112684.64</v>
      </c>
      <c r="V1532" s="2">
        <v>4352453.21</v>
      </c>
    </row>
    <row r="1533" spans="1:22" ht="15">
      <c r="A1533" s="3"/>
      <c r="B1533" s="3" t="s">
        <v>44</v>
      </c>
      <c r="C1533" s="5" t="s">
        <v>45</v>
      </c>
      <c r="D1533" s="6">
        <f>1729467-4000</f>
        <v>1725467</v>
      </c>
      <c r="E1533" s="6">
        <f>E1534+E1535+E1537+E1541</f>
        <v>80000</v>
      </c>
      <c r="F1533" s="6"/>
      <c r="G1533" s="6"/>
      <c r="H1533" s="6"/>
      <c r="I1533" s="6">
        <f>41003787-40000</f>
        <v>40963787</v>
      </c>
      <c r="J1533" s="6">
        <f>43421019.64-40000</f>
        <v>43381019.64</v>
      </c>
      <c r="K1533" s="6">
        <v>3144660.69</v>
      </c>
      <c r="L1533" s="6">
        <f t="shared" si="68"/>
        <v>7.248932173785115</v>
      </c>
      <c r="Q1533" s="2">
        <v>625000.57</v>
      </c>
      <c r="R1533" s="2">
        <v>567678.98</v>
      </c>
      <c r="S1533" s="2">
        <v>1951981.14</v>
      </c>
      <c r="T1533" s="2">
        <v>42733254</v>
      </c>
      <c r="U1533" s="2">
        <v>45150486.64</v>
      </c>
      <c r="V1533" s="2">
        <v>3144660.69</v>
      </c>
    </row>
    <row r="1534" spans="1:22" ht="30">
      <c r="A1534" s="3"/>
      <c r="B1534" s="3" t="s">
        <v>46</v>
      </c>
      <c r="C1534" s="5" t="s">
        <v>47</v>
      </c>
      <c r="D1534" s="6">
        <f>84000-4000</f>
        <v>80000</v>
      </c>
      <c r="E1534" s="6"/>
      <c r="F1534" s="6"/>
      <c r="G1534" s="6"/>
      <c r="H1534" s="6"/>
      <c r="I1534" s="6">
        <v>5295258</v>
      </c>
      <c r="J1534" s="6">
        <v>7275252.68</v>
      </c>
      <c r="K1534" s="6">
        <v>2022850.26</v>
      </c>
      <c r="L1534" s="6">
        <f t="shared" si="68"/>
        <v>27.804536130558148</v>
      </c>
      <c r="Q1534" s="2">
        <v>11531.04</v>
      </c>
      <c r="R1534" s="2">
        <v>85864.12</v>
      </c>
      <c r="S1534" s="2">
        <v>1925455.1</v>
      </c>
      <c r="T1534" s="2">
        <v>5379258</v>
      </c>
      <c r="U1534" s="2">
        <v>7359252.68</v>
      </c>
      <c r="V1534" s="2">
        <v>2022850.26</v>
      </c>
    </row>
    <row r="1535" spans="1:22" ht="15">
      <c r="A1535" s="3"/>
      <c r="B1535" s="3" t="s">
        <v>150</v>
      </c>
      <c r="C1535" s="5" t="s">
        <v>151</v>
      </c>
      <c r="D1535" s="6"/>
      <c r="E1535" s="6"/>
      <c r="F1535" s="6"/>
      <c r="G1535" s="6"/>
      <c r="H1535" s="6"/>
      <c r="I1535" s="6">
        <v>610404</v>
      </c>
      <c r="J1535" s="6">
        <v>610404</v>
      </c>
      <c r="K1535" s="6"/>
      <c r="L1535" s="6"/>
      <c r="Q1535" s="2">
        <v>0</v>
      </c>
      <c r="R1535" s="2">
        <v>0</v>
      </c>
      <c r="S1535" s="2">
        <v>0</v>
      </c>
      <c r="T1535" s="2">
        <v>610404</v>
      </c>
      <c r="U1535" s="2">
        <v>610404</v>
      </c>
      <c r="V1535" s="2">
        <v>0</v>
      </c>
    </row>
    <row r="1536" spans="1:22" ht="15" hidden="1">
      <c r="A1536" s="3"/>
      <c r="B1536" s="3" t="s">
        <v>152</v>
      </c>
      <c r="C1536" s="5" t="s">
        <v>153</v>
      </c>
      <c r="D1536" s="6">
        <v>0</v>
      </c>
      <c r="E1536" s="6"/>
      <c r="F1536" s="6"/>
      <c r="G1536" s="6"/>
      <c r="H1536" s="6"/>
      <c r="I1536" s="6">
        <v>610404</v>
      </c>
      <c r="J1536" s="6">
        <v>610404</v>
      </c>
      <c r="K1536" s="6">
        <v>0</v>
      </c>
      <c r="L1536" s="6">
        <f t="shared" si="68"/>
        <v>0</v>
      </c>
      <c r="Q1536" s="2">
        <v>0</v>
      </c>
      <c r="R1536" s="2">
        <v>0</v>
      </c>
      <c r="S1536" s="2">
        <v>0</v>
      </c>
      <c r="T1536" s="2">
        <v>610404</v>
      </c>
      <c r="U1536" s="2">
        <v>610404</v>
      </c>
      <c r="V1536" s="2">
        <v>0</v>
      </c>
    </row>
    <row r="1537" spans="1:22" ht="15">
      <c r="A1537" s="3"/>
      <c r="B1537" s="3" t="s">
        <v>66</v>
      </c>
      <c r="C1537" s="5" t="s">
        <v>67</v>
      </c>
      <c r="D1537" s="6">
        <v>1645467</v>
      </c>
      <c r="E1537" s="6">
        <v>80000</v>
      </c>
      <c r="F1537" s="6"/>
      <c r="G1537" s="6"/>
      <c r="H1537" s="6"/>
      <c r="I1537" s="6">
        <v>1479562</v>
      </c>
      <c r="J1537" s="6">
        <v>1916799.96</v>
      </c>
      <c r="K1537" s="6">
        <v>508340.9</v>
      </c>
      <c r="L1537" s="6">
        <f t="shared" si="68"/>
        <v>26.520289576800703</v>
      </c>
      <c r="Q1537" s="2">
        <v>0</v>
      </c>
      <c r="R1537" s="2">
        <v>481814.86</v>
      </c>
      <c r="S1537" s="2">
        <v>26526.04</v>
      </c>
      <c r="T1537" s="2">
        <v>3125029</v>
      </c>
      <c r="U1537" s="2">
        <v>3562266.96</v>
      </c>
      <c r="V1537" s="2">
        <v>508340.9</v>
      </c>
    </row>
    <row r="1538" spans="1:22" ht="15" hidden="1">
      <c r="A1538" s="3"/>
      <c r="B1538" s="3" t="s">
        <v>174</v>
      </c>
      <c r="C1538" s="5" t="s">
        <v>175</v>
      </c>
      <c r="D1538" s="6">
        <v>200000</v>
      </c>
      <c r="E1538" s="6"/>
      <c r="F1538" s="6"/>
      <c r="G1538" s="6"/>
      <c r="H1538" s="6"/>
      <c r="I1538" s="6">
        <v>0</v>
      </c>
      <c r="J1538" s="6">
        <v>0</v>
      </c>
      <c r="K1538" s="6">
        <v>0</v>
      </c>
      <c r="L1538" s="6" t="e">
        <f t="shared" si="68"/>
        <v>#DIV/0!</v>
      </c>
      <c r="Q1538" s="2">
        <v>0</v>
      </c>
      <c r="R1538" s="2">
        <v>0</v>
      </c>
      <c r="S1538" s="2">
        <v>0</v>
      </c>
      <c r="T1538" s="2">
        <v>200000</v>
      </c>
      <c r="U1538" s="2">
        <v>200000</v>
      </c>
      <c r="V1538" s="2">
        <v>0</v>
      </c>
    </row>
    <row r="1539" spans="1:22" ht="30" hidden="1">
      <c r="A1539" s="3"/>
      <c r="B1539" s="3" t="s">
        <v>188</v>
      </c>
      <c r="C1539" s="5" t="s">
        <v>189</v>
      </c>
      <c r="D1539" s="6">
        <v>0</v>
      </c>
      <c r="E1539" s="6"/>
      <c r="F1539" s="6"/>
      <c r="G1539" s="6"/>
      <c r="H1539" s="6"/>
      <c r="I1539" s="6">
        <v>400000</v>
      </c>
      <c r="J1539" s="6">
        <v>400000</v>
      </c>
      <c r="K1539" s="6">
        <v>0</v>
      </c>
      <c r="L1539" s="6">
        <f t="shared" si="68"/>
        <v>0</v>
      </c>
      <c r="Q1539" s="2">
        <v>0</v>
      </c>
      <c r="R1539" s="2">
        <v>0</v>
      </c>
      <c r="S1539" s="2">
        <v>0</v>
      </c>
      <c r="T1539" s="2">
        <v>400000</v>
      </c>
      <c r="U1539" s="2">
        <v>400000</v>
      </c>
      <c r="V1539" s="2">
        <v>0</v>
      </c>
    </row>
    <row r="1540" spans="1:22" ht="15" hidden="1">
      <c r="A1540" s="3"/>
      <c r="B1540" s="3" t="s">
        <v>68</v>
      </c>
      <c r="C1540" s="5" t="s">
        <v>69</v>
      </c>
      <c r="D1540" s="6">
        <v>1445467</v>
      </c>
      <c r="E1540" s="6"/>
      <c r="F1540" s="6"/>
      <c r="G1540" s="6"/>
      <c r="H1540" s="6"/>
      <c r="I1540" s="6">
        <v>1079562</v>
      </c>
      <c r="J1540" s="6">
        <v>1516799.96</v>
      </c>
      <c r="K1540" s="6">
        <v>508340.9</v>
      </c>
      <c r="L1540" s="6">
        <f aca="true" t="shared" si="71" ref="L1540:L1551">K1540/J1540*100</f>
        <v>33.51403701250098</v>
      </c>
      <c r="Q1540" s="2">
        <v>0</v>
      </c>
      <c r="R1540" s="2">
        <v>481814.86</v>
      </c>
      <c r="S1540" s="2">
        <v>26526.04</v>
      </c>
      <c r="T1540" s="2">
        <v>2525029</v>
      </c>
      <c r="U1540" s="2">
        <v>2962266.96</v>
      </c>
      <c r="V1540" s="2">
        <v>508340.9</v>
      </c>
    </row>
    <row r="1541" spans="1:22" ht="15">
      <c r="A1541" s="3"/>
      <c r="B1541" s="3" t="s">
        <v>154</v>
      </c>
      <c r="C1541" s="5" t="s">
        <v>155</v>
      </c>
      <c r="D1541" s="6"/>
      <c r="E1541" s="6"/>
      <c r="F1541" s="6"/>
      <c r="G1541" s="6"/>
      <c r="H1541" s="6"/>
      <c r="I1541" s="6">
        <f>33618563-40000</f>
        <v>33578563</v>
      </c>
      <c r="J1541" s="6">
        <f>33618563-40000</f>
        <v>33578563</v>
      </c>
      <c r="K1541" s="6">
        <v>613469.53</v>
      </c>
      <c r="L1541" s="6">
        <f t="shared" si="71"/>
        <v>1.8269677889432017</v>
      </c>
      <c r="Q1541" s="2">
        <v>613469.53</v>
      </c>
      <c r="R1541" s="2">
        <v>0</v>
      </c>
      <c r="S1541" s="2">
        <v>0</v>
      </c>
      <c r="T1541" s="2">
        <v>33618563</v>
      </c>
      <c r="U1541" s="2">
        <v>33618563</v>
      </c>
      <c r="V1541" s="2">
        <v>613469.53</v>
      </c>
    </row>
    <row r="1542" spans="1:22" ht="15" hidden="1">
      <c r="A1542" s="3"/>
      <c r="B1542" s="3" t="s">
        <v>156</v>
      </c>
      <c r="C1542" s="5" t="s">
        <v>157</v>
      </c>
      <c r="D1542" s="6">
        <v>0</v>
      </c>
      <c r="E1542" s="6"/>
      <c r="F1542" s="6">
        <v>0</v>
      </c>
      <c r="G1542" s="6" t="e">
        <f t="shared" si="69"/>
        <v>#DIV/0!</v>
      </c>
      <c r="H1542" s="6" t="e">
        <f t="shared" si="70"/>
        <v>#DIV/0!</v>
      </c>
      <c r="I1542" s="6">
        <v>200000</v>
      </c>
      <c r="J1542" s="6">
        <v>200000</v>
      </c>
      <c r="K1542" s="6">
        <v>0</v>
      </c>
      <c r="L1542" s="6">
        <f t="shared" si="71"/>
        <v>0</v>
      </c>
      <c r="Q1542" s="2">
        <v>0</v>
      </c>
      <c r="R1542" s="2">
        <v>0</v>
      </c>
      <c r="S1542" s="2">
        <v>0</v>
      </c>
      <c r="T1542" s="2">
        <v>200000</v>
      </c>
      <c r="U1542" s="2">
        <v>200000</v>
      </c>
      <c r="V1542" s="2">
        <v>0</v>
      </c>
    </row>
    <row r="1543" spans="1:22" ht="15" hidden="1">
      <c r="A1543" s="3"/>
      <c r="B1543" s="3" t="s">
        <v>158</v>
      </c>
      <c r="C1543" s="5" t="s">
        <v>159</v>
      </c>
      <c r="D1543" s="6">
        <v>0</v>
      </c>
      <c r="E1543" s="6"/>
      <c r="F1543" s="6">
        <v>0</v>
      </c>
      <c r="G1543" s="6" t="e">
        <f t="shared" si="69"/>
        <v>#DIV/0!</v>
      </c>
      <c r="H1543" s="6" t="e">
        <f t="shared" si="70"/>
        <v>#DIV/0!</v>
      </c>
      <c r="I1543" s="6">
        <v>33418563</v>
      </c>
      <c r="J1543" s="6">
        <v>33418563</v>
      </c>
      <c r="K1543" s="6">
        <v>613469.53</v>
      </c>
      <c r="L1543" s="6">
        <f t="shared" si="71"/>
        <v>1.8357148690085807</v>
      </c>
      <c r="Q1543" s="2">
        <v>613469.53</v>
      </c>
      <c r="R1543" s="2">
        <v>0</v>
      </c>
      <c r="S1543" s="2">
        <v>0</v>
      </c>
      <c r="T1543" s="2">
        <v>33418563</v>
      </c>
      <c r="U1543" s="2">
        <v>33418563</v>
      </c>
      <c r="V1543" s="2">
        <v>613469.53</v>
      </c>
    </row>
    <row r="1544" spans="1:22" ht="15">
      <c r="A1544" s="3"/>
      <c r="B1544" s="3" t="s">
        <v>98</v>
      </c>
      <c r="C1544" s="5" t="s">
        <v>99</v>
      </c>
      <c r="D1544" s="6">
        <v>24650665</v>
      </c>
      <c r="E1544" s="6">
        <f>E1545+E1546</f>
        <v>3367740</v>
      </c>
      <c r="F1544" s="6">
        <v>1006578.37</v>
      </c>
      <c r="G1544" s="6">
        <f t="shared" si="69"/>
        <v>4.083372071301119</v>
      </c>
      <c r="H1544" s="6">
        <f t="shared" si="70"/>
        <v>29.88883850891102</v>
      </c>
      <c r="I1544" s="6">
        <v>134311533</v>
      </c>
      <c r="J1544" s="6">
        <v>134311533</v>
      </c>
      <c r="K1544" s="6">
        <v>201214.15</v>
      </c>
      <c r="L1544" s="6">
        <f t="shared" si="71"/>
        <v>0.14981152065325617</v>
      </c>
      <c r="Q1544" s="2">
        <v>201214.15</v>
      </c>
      <c r="R1544" s="2">
        <v>0</v>
      </c>
      <c r="S1544" s="2">
        <v>0</v>
      </c>
      <c r="T1544" s="2">
        <v>158962198</v>
      </c>
      <c r="U1544" s="2">
        <v>158962198</v>
      </c>
      <c r="V1544" s="2">
        <v>1207792.52</v>
      </c>
    </row>
    <row r="1545" spans="1:22" ht="30">
      <c r="A1545" s="3"/>
      <c r="B1545" s="3" t="s">
        <v>128</v>
      </c>
      <c r="C1545" s="5" t="s">
        <v>129</v>
      </c>
      <c r="D1545" s="6">
        <v>24265200</v>
      </c>
      <c r="E1545" s="6">
        <v>3367740</v>
      </c>
      <c r="F1545" s="6">
        <v>1006578.37</v>
      </c>
      <c r="G1545" s="6">
        <f t="shared" si="69"/>
        <v>4.14823850617345</v>
      </c>
      <c r="H1545" s="6">
        <f t="shared" si="70"/>
        <v>29.88883850891102</v>
      </c>
      <c r="I1545" s="6">
        <v>134311533</v>
      </c>
      <c r="J1545" s="6">
        <v>134311533</v>
      </c>
      <c r="K1545" s="6">
        <v>201214.15</v>
      </c>
      <c r="L1545" s="6">
        <f t="shared" si="71"/>
        <v>0.14981152065325617</v>
      </c>
      <c r="Q1545" s="2">
        <v>201214.15</v>
      </c>
      <c r="R1545" s="2">
        <v>0</v>
      </c>
      <c r="S1545" s="2">
        <v>0</v>
      </c>
      <c r="T1545" s="2">
        <v>158576733</v>
      </c>
      <c r="U1545" s="2">
        <v>158576733</v>
      </c>
      <c r="V1545" s="2">
        <v>1207792.52</v>
      </c>
    </row>
    <row r="1546" spans="1:22" ht="15">
      <c r="A1546" s="3"/>
      <c r="B1546" s="3" t="s">
        <v>100</v>
      </c>
      <c r="C1546" s="5" t="s">
        <v>101</v>
      </c>
      <c r="D1546" s="6">
        <v>385465</v>
      </c>
      <c r="E1546" s="6"/>
      <c r="F1546" s="6"/>
      <c r="G1546" s="6"/>
      <c r="H1546" s="6"/>
      <c r="I1546" s="6"/>
      <c r="J1546" s="6"/>
      <c r="K1546" s="6"/>
      <c r="L1546" s="6"/>
      <c r="Q1546" s="2">
        <v>0</v>
      </c>
      <c r="R1546" s="2">
        <v>0</v>
      </c>
      <c r="S1546" s="2">
        <v>0</v>
      </c>
      <c r="T1546" s="2">
        <v>385465</v>
      </c>
      <c r="U1546" s="2">
        <v>385465</v>
      </c>
      <c r="V1546" s="2">
        <v>0</v>
      </c>
    </row>
    <row r="1547" spans="1:12" ht="15">
      <c r="A1547" s="8"/>
      <c r="B1547" s="8"/>
      <c r="C1547" s="8" t="s">
        <v>197</v>
      </c>
      <c r="D1547" s="17">
        <f>D1499+D1532</f>
        <v>1393057950</v>
      </c>
      <c r="E1547" s="17">
        <f>E1499+E1532</f>
        <v>351822626.2</v>
      </c>
      <c r="F1547" s="17">
        <f>F1499+F1532</f>
        <v>332148290.82</v>
      </c>
      <c r="G1547" s="17">
        <f t="shared" si="69"/>
        <v>23.843106513982423</v>
      </c>
      <c r="H1547" s="17">
        <f t="shared" si="70"/>
        <v>94.40788229213666</v>
      </c>
      <c r="I1547" s="17">
        <f>I1499+I1532</f>
        <v>364901384</v>
      </c>
      <c r="J1547" s="17">
        <f>J1499+J1532</f>
        <v>373038522.55999994</v>
      </c>
      <c r="K1547" s="17">
        <f>K1499+K1532</f>
        <v>37541164.69</v>
      </c>
      <c r="L1547" s="17">
        <f t="shared" si="71"/>
        <v>10.063616066343881</v>
      </c>
    </row>
    <row r="1548" spans="1:12" ht="15">
      <c r="A1548" s="7" t="s">
        <v>210</v>
      </c>
      <c r="B1548" s="8"/>
      <c r="C1548" s="9"/>
      <c r="D1548" s="8">
        <f>D1549</f>
        <v>0</v>
      </c>
      <c r="E1548" s="8">
        <f>E1549</f>
        <v>0</v>
      </c>
      <c r="F1548" s="8">
        <f>F1549</f>
        <v>0</v>
      </c>
      <c r="G1548" s="6"/>
      <c r="H1548" s="6"/>
      <c r="I1548" s="8">
        <f>I1549+I1550</f>
        <v>22300</v>
      </c>
      <c r="J1548" s="8">
        <f>J1549+J1550</f>
        <v>0</v>
      </c>
      <c r="K1548" s="8">
        <f>K1549+K1550</f>
        <v>-20108.14</v>
      </c>
      <c r="L1548" s="6"/>
    </row>
    <row r="1549" spans="1:12" ht="36.75">
      <c r="A1549" s="3">
        <v>250908</v>
      </c>
      <c r="B1549" s="3"/>
      <c r="C1549" s="10" t="s">
        <v>211</v>
      </c>
      <c r="D1549" s="3"/>
      <c r="E1549" s="3"/>
      <c r="F1549" s="3"/>
      <c r="G1549" s="6"/>
      <c r="H1549" s="6"/>
      <c r="I1549" s="3">
        <v>138900</v>
      </c>
      <c r="J1549" s="3"/>
      <c r="K1549" s="3"/>
      <c r="L1549" s="6"/>
    </row>
    <row r="1550" spans="1:12" ht="24.75">
      <c r="A1550" s="3">
        <v>250909</v>
      </c>
      <c r="B1550" s="3"/>
      <c r="C1550" s="10" t="s">
        <v>212</v>
      </c>
      <c r="D1550" s="3"/>
      <c r="E1550" s="3"/>
      <c r="F1550" s="3"/>
      <c r="G1550" s="6"/>
      <c r="H1550" s="6"/>
      <c r="I1550" s="3">
        <v>-116600</v>
      </c>
      <c r="J1550" s="3"/>
      <c r="K1550" s="3">
        <v>-20108.14</v>
      </c>
      <c r="L1550" s="6"/>
    </row>
    <row r="1551" spans="1:12" ht="15">
      <c r="A1551" s="11" t="s">
        <v>213</v>
      </c>
      <c r="B1551" s="8"/>
      <c r="C1551" s="9"/>
      <c r="D1551" s="8">
        <f>D1547+D1548</f>
        <v>1393057950</v>
      </c>
      <c r="E1551" s="8">
        <f>E1547+E1548</f>
        <v>351822626.2</v>
      </c>
      <c r="F1551" s="8">
        <f>F1547+F1548</f>
        <v>332148290.82</v>
      </c>
      <c r="G1551" s="17">
        <f>F1551/D1551*100</f>
        <v>23.843106513982423</v>
      </c>
      <c r="H1551" s="17">
        <f>F1551/E1551*100</f>
        <v>94.40788229213666</v>
      </c>
      <c r="I1551" s="8">
        <f>I1547+I1548</f>
        <v>364923684</v>
      </c>
      <c r="J1551" s="8">
        <f>J1547+J1548</f>
        <v>373038522.55999994</v>
      </c>
      <c r="K1551" s="8">
        <f>K1547+K1548</f>
        <v>37521056.55</v>
      </c>
      <c r="L1551" s="17">
        <f t="shared" si="71"/>
        <v>10.058225700796108</v>
      </c>
    </row>
    <row r="1552" spans="1:12" ht="15">
      <c r="A1552" s="3">
        <v>900211</v>
      </c>
      <c r="B1552" s="3"/>
      <c r="C1552" s="10" t="s">
        <v>214</v>
      </c>
      <c r="D1552" s="12">
        <f>-D1553</f>
        <v>0</v>
      </c>
      <c r="E1552" s="12">
        <f>-E1553</f>
        <v>-38277941</v>
      </c>
      <c r="F1552" s="12">
        <f>-F1553</f>
        <v>-5993688.229999997</v>
      </c>
      <c r="G1552" s="6"/>
      <c r="H1552" s="6"/>
      <c r="I1552" s="12">
        <f>-I1553</f>
        <v>20000000</v>
      </c>
      <c r="J1552" s="12"/>
      <c r="K1552" s="12">
        <f>-K1553</f>
        <v>10922998.220000003</v>
      </c>
      <c r="L1552" s="6"/>
    </row>
    <row r="1553" spans="1:12" ht="15">
      <c r="A1553" s="7" t="s">
        <v>215</v>
      </c>
      <c r="B1553" s="3"/>
      <c r="C1553" s="10"/>
      <c r="D1553" s="13">
        <f>D1560+D1564</f>
        <v>0</v>
      </c>
      <c r="E1553" s="13">
        <f>E1560+E1564+E1557</f>
        <v>38277941</v>
      </c>
      <c r="F1553" s="13">
        <f>F1560+F1564+F1557</f>
        <v>5993688.229999997</v>
      </c>
      <c r="G1553" s="6"/>
      <c r="H1553" s="6"/>
      <c r="I1553" s="13">
        <f>I1560+I1564+I1557+I1554</f>
        <v>-20000000</v>
      </c>
      <c r="J1553" s="13"/>
      <c r="K1553" s="13">
        <f>K1554+K1557+K1560+K1564</f>
        <v>-10922998.220000003</v>
      </c>
      <c r="L1553" s="6"/>
    </row>
    <row r="1554" spans="1:12" ht="15">
      <c r="A1554" s="14">
        <v>400000</v>
      </c>
      <c r="B1554" s="3"/>
      <c r="C1554" s="10" t="s">
        <v>216</v>
      </c>
      <c r="D1554" s="12"/>
      <c r="E1554" s="12"/>
      <c r="F1554" s="12"/>
      <c r="G1554" s="6"/>
      <c r="H1554" s="6"/>
      <c r="I1554" s="12">
        <f>I1555-I1556</f>
        <v>-20000000</v>
      </c>
      <c r="J1554" s="12"/>
      <c r="K1554" s="12">
        <f>K1555-K1556</f>
        <v>0</v>
      </c>
      <c r="L1554" s="6"/>
    </row>
    <row r="1555" spans="1:12" ht="15">
      <c r="A1555" s="14">
        <v>401100</v>
      </c>
      <c r="B1555" s="3"/>
      <c r="C1555" s="10" t="s">
        <v>217</v>
      </c>
      <c r="D1555" s="12"/>
      <c r="E1555" s="12"/>
      <c r="F1555" s="12"/>
      <c r="G1555" s="6"/>
      <c r="H1555" s="6"/>
      <c r="I1555" s="12"/>
      <c r="J1555" s="12"/>
      <c r="K1555" s="12"/>
      <c r="L1555" s="6"/>
    </row>
    <row r="1556" spans="1:12" ht="15">
      <c r="A1556" s="14">
        <v>402100</v>
      </c>
      <c r="B1556" s="3"/>
      <c r="C1556" s="10" t="s">
        <v>218</v>
      </c>
      <c r="D1556" s="12"/>
      <c r="E1556" s="12"/>
      <c r="F1556" s="12"/>
      <c r="G1556" s="6"/>
      <c r="H1556" s="6"/>
      <c r="I1556" s="12">
        <v>20000000</v>
      </c>
      <c r="J1556" s="12"/>
      <c r="K1556" s="12"/>
      <c r="L1556" s="6"/>
    </row>
    <row r="1557" spans="1:12" ht="24.75">
      <c r="A1557" s="3">
        <v>601000</v>
      </c>
      <c r="B1557" s="3"/>
      <c r="C1557" s="10" t="s">
        <v>219</v>
      </c>
      <c r="D1557" s="3">
        <f>D1558-D1559</f>
        <v>0</v>
      </c>
      <c r="E1557" s="3">
        <f>E1558-E1559</f>
        <v>0</v>
      </c>
      <c r="F1557" s="3">
        <f>F1558-F1559</f>
        <v>0</v>
      </c>
      <c r="G1557" s="6"/>
      <c r="H1557" s="6"/>
      <c r="I1557" s="3">
        <f>I1558-I1559</f>
        <v>0</v>
      </c>
      <c r="J1557" s="3"/>
      <c r="K1557" s="3">
        <f>K1558-K1559</f>
        <v>0</v>
      </c>
      <c r="L1557" s="6"/>
    </row>
    <row r="1558" spans="1:12" ht="24.75">
      <c r="A1558" s="3">
        <v>601100</v>
      </c>
      <c r="B1558" s="3"/>
      <c r="C1558" s="10" t="s">
        <v>220</v>
      </c>
      <c r="D1558" s="3"/>
      <c r="E1558" s="3"/>
      <c r="F1558" s="3"/>
      <c r="G1558" s="6"/>
      <c r="H1558" s="6"/>
      <c r="I1558" s="3"/>
      <c r="J1558" s="3"/>
      <c r="K1558" s="3"/>
      <c r="L1558" s="6"/>
    </row>
    <row r="1559" spans="1:12" ht="24.75">
      <c r="A1559" s="3">
        <v>601200</v>
      </c>
      <c r="B1559" s="3"/>
      <c r="C1559" s="10" t="s">
        <v>221</v>
      </c>
      <c r="D1559" s="3"/>
      <c r="E1559" s="3"/>
      <c r="F1559" s="3"/>
      <c r="G1559" s="6"/>
      <c r="H1559" s="6"/>
      <c r="I1559" s="3"/>
      <c r="J1559" s="3"/>
      <c r="K1559" s="3"/>
      <c r="L1559" s="6"/>
    </row>
    <row r="1560" spans="1:12" ht="15">
      <c r="A1560" s="3">
        <v>602000</v>
      </c>
      <c r="B1560" s="3"/>
      <c r="C1560" s="10" t="s">
        <v>222</v>
      </c>
      <c r="D1560" s="12">
        <f>D1561-D1562</f>
        <v>0</v>
      </c>
      <c r="E1560" s="12">
        <f>E1561-E1562</f>
        <v>32780519</v>
      </c>
      <c r="F1560" s="12">
        <f>F1561-F1562+F1563</f>
        <v>5993688.229999997</v>
      </c>
      <c r="G1560" s="6"/>
      <c r="H1560" s="6"/>
      <c r="I1560" s="12">
        <f>I1561-I1562</f>
        <v>0</v>
      </c>
      <c r="J1560" s="12"/>
      <c r="K1560" s="12">
        <f>K1561-K1562+K1563</f>
        <v>-10922998.220000003</v>
      </c>
      <c r="L1560" s="6"/>
    </row>
    <row r="1561" spans="1:12" ht="15">
      <c r="A1561" s="3">
        <v>602100</v>
      </c>
      <c r="B1561" s="3"/>
      <c r="C1561" s="10" t="s">
        <v>223</v>
      </c>
      <c r="D1561" s="3">
        <f>32797475-16956</f>
        <v>32780519</v>
      </c>
      <c r="E1561" s="3">
        <f>32797475-16956</f>
        <v>32780519</v>
      </c>
      <c r="F1561" s="3">
        <f>32797474.77-16956</f>
        <v>32780518.77</v>
      </c>
      <c r="G1561" s="6"/>
      <c r="H1561" s="6"/>
      <c r="I1561" s="3"/>
      <c r="J1561" s="3"/>
      <c r="K1561" s="3">
        <f>12375631.91-44290.13</f>
        <v>12331341.78</v>
      </c>
      <c r="L1561" s="6"/>
    </row>
    <row r="1562" spans="1:12" ht="15">
      <c r="A1562" s="3">
        <v>602200</v>
      </c>
      <c r="B1562" s="3"/>
      <c r="C1562" s="10" t="s">
        <v>224</v>
      </c>
      <c r="D1562" s="3">
        <f>32797475-16956</f>
        <v>32780519</v>
      </c>
      <c r="E1562" s="3">
        <f>16956-16956</f>
        <v>0</v>
      </c>
      <c r="F1562" s="3">
        <f>26803129.1-12426.31-3872.25</f>
        <v>26786830.540000003</v>
      </c>
      <c r="G1562" s="6"/>
      <c r="H1562" s="6"/>
      <c r="I1562" s="3"/>
      <c r="J1562" s="3"/>
      <c r="K1562" s="3">
        <f>23148536.39-44290.13</f>
        <v>23104246.26</v>
      </c>
      <c r="L1562" s="6"/>
    </row>
    <row r="1563" spans="1:12" ht="15">
      <c r="A1563" s="3">
        <v>602300</v>
      </c>
      <c r="B1563" s="3"/>
      <c r="C1563" s="10" t="s">
        <v>225</v>
      </c>
      <c r="D1563" s="3"/>
      <c r="E1563" s="3"/>
      <c r="F1563" s="3"/>
      <c r="G1563" s="6"/>
      <c r="H1563" s="6"/>
      <c r="I1563" s="3"/>
      <c r="J1563" s="3"/>
      <c r="K1563" s="3">
        <v>-150093.74</v>
      </c>
      <c r="L1563" s="6"/>
    </row>
    <row r="1564" spans="1:12" ht="24.75">
      <c r="A1564" s="3">
        <v>603000</v>
      </c>
      <c r="B1564" s="3"/>
      <c r="C1564" s="10" t="s">
        <v>226</v>
      </c>
      <c r="D1564" s="3"/>
      <c r="E1564" s="3">
        <v>5497422</v>
      </c>
      <c r="F1564" s="3"/>
      <c r="G1564" s="6"/>
      <c r="H1564" s="6"/>
      <c r="I1564" s="3"/>
      <c r="J1564" s="3"/>
      <c r="K1564" s="3"/>
      <c r="L1564" s="6"/>
    </row>
    <row r="1565" spans="1:12" ht="15">
      <c r="A1565" s="7"/>
      <c r="B1565" s="7"/>
      <c r="C1565" s="9" t="s">
        <v>227</v>
      </c>
      <c r="D1565" s="13">
        <f>D1551+D1552</f>
        <v>1393057950</v>
      </c>
      <c r="E1565" s="13">
        <f>E1551+E1552</f>
        <v>313544685.2</v>
      </c>
      <c r="F1565" s="13">
        <f>F1551+F1552</f>
        <v>326154602.59</v>
      </c>
      <c r="G1565" s="17"/>
      <c r="H1565" s="17"/>
      <c r="I1565" s="13">
        <f>I1551+I1552</f>
        <v>384923684</v>
      </c>
      <c r="J1565" s="13">
        <f>J1551+J1552</f>
        <v>373038522.55999994</v>
      </c>
      <c r="K1565" s="13">
        <f>K1551+K1552</f>
        <v>48444054.769999996</v>
      </c>
      <c r="L1565" s="17"/>
    </row>
    <row r="1566" spans="4:11" ht="15">
      <c r="D1566" s="2">
        <v>1393057950</v>
      </c>
      <c r="E1566" s="2">
        <v>313544685</v>
      </c>
      <c r="F1566" s="2">
        <v>326154602</v>
      </c>
      <c r="I1566" s="2">
        <v>384923684</v>
      </c>
      <c r="J1566" s="2">
        <v>54443813</v>
      </c>
      <c r="K1566" s="2">
        <v>48444055</v>
      </c>
    </row>
    <row r="1567" spans="4:11" ht="15">
      <c r="D1567" s="2">
        <f>D1566-D1565</f>
        <v>0</v>
      </c>
      <c r="E1567" s="2">
        <f>E1566-E1565</f>
        <v>-0.19999998807907104</v>
      </c>
      <c r="F1567" s="2">
        <f>F1566-F1565</f>
        <v>-0.5899999737739563</v>
      </c>
      <c r="I1567" s="2">
        <f>I1566-I1565</f>
        <v>0</v>
      </c>
      <c r="K1567" s="2">
        <f>K1566-K1565</f>
        <v>0.23000000417232513</v>
      </c>
    </row>
    <row r="1582" spans="1:22" ht="15">
      <c r="A1582" s="1">
        <v>250311</v>
      </c>
      <c r="B1582" s="1" t="s">
        <v>0</v>
      </c>
      <c r="C1582" s="1" t="s">
        <v>198</v>
      </c>
      <c r="D1582" s="2">
        <v>89400</v>
      </c>
      <c r="E1582" s="2">
        <v>0</v>
      </c>
      <c r="F1582" s="2">
        <v>22445.27</v>
      </c>
      <c r="I1582" s="2">
        <v>0</v>
      </c>
      <c r="J1582" s="2">
        <v>0</v>
      </c>
      <c r="K1582" s="2">
        <v>0</v>
      </c>
      <c r="Q1582" s="2">
        <v>0</v>
      </c>
      <c r="R1582" s="2">
        <v>0</v>
      </c>
      <c r="S1582" s="2">
        <v>0</v>
      </c>
      <c r="T1582" s="2">
        <v>89400</v>
      </c>
      <c r="U1582" s="2">
        <v>0</v>
      </c>
      <c r="V1582" s="2">
        <v>22445.27</v>
      </c>
    </row>
    <row r="1583" spans="1:22" ht="15">
      <c r="A1583" s="1">
        <v>250311</v>
      </c>
      <c r="B1583" s="1" t="s">
        <v>2</v>
      </c>
      <c r="C1583" s="1" t="s">
        <v>3</v>
      </c>
      <c r="D1583" s="2">
        <v>89400</v>
      </c>
      <c r="E1583" s="2">
        <v>0</v>
      </c>
      <c r="F1583" s="2">
        <v>22445.27</v>
      </c>
      <c r="I1583" s="2">
        <v>0</v>
      </c>
      <c r="J1583" s="2">
        <v>0</v>
      </c>
      <c r="K1583" s="2">
        <v>0</v>
      </c>
      <c r="Q1583" s="2">
        <v>0</v>
      </c>
      <c r="R1583" s="2">
        <v>0</v>
      </c>
      <c r="S1583" s="2">
        <v>0</v>
      </c>
      <c r="T1583" s="2">
        <v>89400</v>
      </c>
      <c r="U1583" s="2">
        <v>0</v>
      </c>
      <c r="V1583" s="2">
        <v>22445.27</v>
      </c>
    </row>
    <row r="1584" spans="1:22" ht="15">
      <c r="A1584" s="1">
        <v>250311</v>
      </c>
      <c r="B1584" s="1" t="s">
        <v>60</v>
      </c>
      <c r="C1584" s="1" t="s">
        <v>61</v>
      </c>
      <c r="D1584" s="2">
        <v>89400</v>
      </c>
      <c r="E1584" s="2">
        <v>0</v>
      </c>
      <c r="F1584" s="2">
        <v>22445.27</v>
      </c>
      <c r="I1584" s="2">
        <v>0</v>
      </c>
      <c r="J1584" s="2">
        <v>0</v>
      </c>
      <c r="K1584" s="2">
        <v>0</v>
      </c>
      <c r="Q1584" s="2">
        <v>0</v>
      </c>
      <c r="R1584" s="2">
        <v>0</v>
      </c>
      <c r="S1584" s="2">
        <v>0</v>
      </c>
      <c r="T1584" s="2">
        <v>89400</v>
      </c>
      <c r="U1584" s="2">
        <v>0</v>
      </c>
      <c r="V1584" s="2">
        <v>22445.27</v>
      </c>
    </row>
    <row r="1585" spans="1:22" ht="15">
      <c r="A1585" s="1">
        <v>250311</v>
      </c>
      <c r="B1585" s="1" t="s">
        <v>194</v>
      </c>
      <c r="C1585" s="1" t="s">
        <v>195</v>
      </c>
      <c r="D1585" s="2">
        <v>89400</v>
      </c>
      <c r="E1585" s="2">
        <v>0</v>
      </c>
      <c r="F1585" s="2">
        <v>22445.27</v>
      </c>
      <c r="I1585" s="2">
        <v>0</v>
      </c>
      <c r="J1585" s="2">
        <v>0</v>
      </c>
      <c r="K1585" s="2">
        <v>0</v>
      </c>
      <c r="Q1585" s="2">
        <v>0</v>
      </c>
      <c r="R1585" s="2">
        <v>0</v>
      </c>
      <c r="S1585" s="2">
        <v>0</v>
      </c>
      <c r="T1585" s="2">
        <v>89400</v>
      </c>
      <c r="U1585" s="2">
        <v>0</v>
      </c>
      <c r="V1585" s="2">
        <v>22445.27</v>
      </c>
    </row>
    <row r="1586" spans="1:22" ht="15">
      <c r="A1586" s="1">
        <v>250315</v>
      </c>
      <c r="B1586" s="1" t="s">
        <v>0</v>
      </c>
      <c r="C1586" s="1" t="s">
        <v>199</v>
      </c>
      <c r="D1586" s="2">
        <v>601529812</v>
      </c>
      <c r="E1586" s="2">
        <v>0</v>
      </c>
      <c r="F1586" s="2">
        <v>157002298</v>
      </c>
      <c r="I1586" s="2">
        <v>0</v>
      </c>
      <c r="J1586" s="2">
        <v>0</v>
      </c>
      <c r="K1586" s="2">
        <v>0</v>
      </c>
      <c r="Q1586" s="2">
        <v>0</v>
      </c>
      <c r="R1586" s="2">
        <v>0</v>
      </c>
      <c r="S1586" s="2">
        <v>0</v>
      </c>
      <c r="T1586" s="2">
        <v>601529812</v>
      </c>
      <c r="U1586" s="2">
        <v>0</v>
      </c>
      <c r="V1586" s="2">
        <v>157002298</v>
      </c>
    </row>
    <row r="1587" spans="1:22" ht="15">
      <c r="A1587" s="1">
        <v>250315</v>
      </c>
      <c r="B1587" s="1" t="s">
        <v>2</v>
      </c>
      <c r="C1587" s="1" t="s">
        <v>3</v>
      </c>
      <c r="D1587" s="2">
        <v>601529812</v>
      </c>
      <c r="E1587" s="2">
        <v>0</v>
      </c>
      <c r="F1587" s="2">
        <v>157002298</v>
      </c>
      <c r="I1587" s="2">
        <v>0</v>
      </c>
      <c r="J1587" s="2">
        <v>0</v>
      </c>
      <c r="K1587" s="2">
        <v>0</v>
      </c>
      <c r="Q1587" s="2">
        <v>0</v>
      </c>
      <c r="R1587" s="2">
        <v>0</v>
      </c>
      <c r="S1587" s="2">
        <v>0</v>
      </c>
      <c r="T1587" s="2">
        <v>601529812</v>
      </c>
      <c r="U1587" s="2">
        <v>0</v>
      </c>
      <c r="V1587" s="2">
        <v>157002298</v>
      </c>
    </row>
    <row r="1588" spans="1:22" ht="15">
      <c r="A1588" s="1">
        <v>250315</v>
      </c>
      <c r="B1588" s="1" t="s">
        <v>60</v>
      </c>
      <c r="C1588" s="1" t="s">
        <v>61</v>
      </c>
      <c r="D1588" s="2">
        <v>601529812</v>
      </c>
      <c r="E1588" s="2">
        <v>0</v>
      </c>
      <c r="F1588" s="2">
        <v>157002298</v>
      </c>
      <c r="I1588" s="2">
        <v>0</v>
      </c>
      <c r="J1588" s="2">
        <v>0</v>
      </c>
      <c r="K1588" s="2">
        <v>0</v>
      </c>
      <c r="Q1588" s="2">
        <v>0</v>
      </c>
      <c r="R1588" s="2">
        <v>0</v>
      </c>
      <c r="S1588" s="2">
        <v>0</v>
      </c>
      <c r="T1588" s="2">
        <v>601529812</v>
      </c>
      <c r="U1588" s="2">
        <v>0</v>
      </c>
      <c r="V1588" s="2">
        <v>157002298</v>
      </c>
    </row>
    <row r="1589" spans="1:22" ht="15">
      <c r="A1589" s="1">
        <v>250315</v>
      </c>
      <c r="B1589" s="1" t="s">
        <v>194</v>
      </c>
      <c r="C1589" s="1" t="s">
        <v>195</v>
      </c>
      <c r="D1589" s="2">
        <v>601529812</v>
      </c>
      <c r="E1589" s="2">
        <v>0</v>
      </c>
      <c r="F1589" s="2">
        <v>157002298</v>
      </c>
      <c r="I1589" s="2">
        <v>0</v>
      </c>
      <c r="J1589" s="2">
        <v>0</v>
      </c>
      <c r="K1589" s="2">
        <v>0</v>
      </c>
      <c r="Q1589" s="2">
        <v>0</v>
      </c>
      <c r="R1589" s="2">
        <v>0</v>
      </c>
      <c r="S1589" s="2">
        <v>0</v>
      </c>
      <c r="T1589" s="2">
        <v>601529812</v>
      </c>
      <c r="U1589" s="2">
        <v>0</v>
      </c>
      <c r="V1589" s="2">
        <v>157002298</v>
      </c>
    </row>
    <row r="1590" spans="1:22" ht="15">
      <c r="A1590" s="1">
        <v>900203</v>
      </c>
      <c r="B1590" s="1" t="s">
        <v>0</v>
      </c>
      <c r="C1590" s="1" t="s">
        <v>200</v>
      </c>
      <c r="D1590" s="2">
        <v>1994741762</v>
      </c>
      <c r="E1590" s="2">
        <v>1295736250</v>
      </c>
      <c r="F1590" s="2">
        <v>489177736.57</v>
      </c>
      <c r="I1590" s="2">
        <v>364971384</v>
      </c>
      <c r="J1590" s="2">
        <v>373033522.56</v>
      </c>
      <c r="K1590" s="2">
        <v>37541164.69</v>
      </c>
      <c r="Q1590" s="2">
        <v>22551518.12</v>
      </c>
      <c r="R1590" s="2">
        <v>7935933.01</v>
      </c>
      <c r="S1590" s="2">
        <v>7053713.56</v>
      </c>
      <c r="T1590" s="2">
        <v>2359713146</v>
      </c>
      <c r="U1590" s="2">
        <v>1668769772.56</v>
      </c>
      <c r="V1590" s="2">
        <v>526718901.26</v>
      </c>
    </row>
    <row r="1591" spans="1:22" ht="15">
      <c r="A1591" s="1">
        <v>900203</v>
      </c>
      <c r="B1591" s="1" t="s">
        <v>2</v>
      </c>
      <c r="C1591" s="1" t="s">
        <v>3</v>
      </c>
      <c r="D1591" s="2">
        <v>1968361630</v>
      </c>
      <c r="E1591" s="2">
        <v>1269356118</v>
      </c>
      <c r="F1591" s="2">
        <v>488171158.2</v>
      </c>
      <c r="I1591" s="2">
        <v>189656064</v>
      </c>
      <c r="J1591" s="2">
        <v>195300969.92</v>
      </c>
      <c r="K1591" s="2">
        <v>34195289.85</v>
      </c>
      <c r="Q1591" s="2">
        <v>21725303.4</v>
      </c>
      <c r="R1591" s="2">
        <v>7368254.03</v>
      </c>
      <c r="S1591" s="2">
        <v>5101732.42</v>
      </c>
      <c r="T1591" s="2">
        <v>2158017694</v>
      </c>
      <c r="U1591" s="2">
        <v>1464657087.92</v>
      </c>
      <c r="V1591" s="2">
        <v>522366448.05</v>
      </c>
    </row>
    <row r="1592" spans="1:22" ht="15">
      <c r="A1592" s="1">
        <v>900203</v>
      </c>
      <c r="B1592" s="1" t="s">
        <v>4</v>
      </c>
      <c r="C1592" s="1" t="s">
        <v>5</v>
      </c>
      <c r="D1592" s="2">
        <v>919474289.44</v>
      </c>
      <c r="E1592" s="2">
        <v>919474289.44</v>
      </c>
      <c r="F1592" s="2">
        <v>230457309.54</v>
      </c>
      <c r="I1592" s="2">
        <v>70322525</v>
      </c>
      <c r="J1592" s="2">
        <v>76036314.49</v>
      </c>
      <c r="K1592" s="2">
        <v>18035730.13</v>
      </c>
      <c r="Q1592" s="2">
        <v>5580109.91</v>
      </c>
      <c r="R1592" s="2">
        <v>7354583.23</v>
      </c>
      <c r="S1592" s="2">
        <v>5101036.99</v>
      </c>
      <c r="T1592" s="2">
        <v>989796814.44</v>
      </c>
      <c r="U1592" s="2">
        <v>995510603.93</v>
      </c>
      <c r="V1592" s="2">
        <v>248493039.67</v>
      </c>
    </row>
    <row r="1593" spans="1:22" ht="15">
      <c r="A1593" s="1">
        <v>900203</v>
      </c>
      <c r="B1593" s="1" t="s">
        <v>6</v>
      </c>
      <c r="C1593" s="1" t="s">
        <v>7</v>
      </c>
      <c r="D1593" s="2">
        <v>539599785</v>
      </c>
      <c r="E1593" s="2">
        <v>539599785</v>
      </c>
      <c r="F1593" s="2">
        <v>125541089.68</v>
      </c>
      <c r="I1593" s="2">
        <v>10054490</v>
      </c>
      <c r="J1593" s="2">
        <v>10041105.75</v>
      </c>
      <c r="K1593" s="2">
        <v>1991480.43</v>
      </c>
      <c r="Q1593" s="2">
        <v>0</v>
      </c>
      <c r="R1593" s="2">
        <v>1877993.79</v>
      </c>
      <c r="S1593" s="2">
        <v>113486.64</v>
      </c>
      <c r="T1593" s="2">
        <v>549654275</v>
      </c>
      <c r="U1593" s="2">
        <v>549640890.75</v>
      </c>
      <c r="V1593" s="2">
        <v>127532570.11</v>
      </c>
    </row>
    <row r="1594" spans="1:22" ht="15">
      <c r="A1594" s="1">
        <v>900203</v>
      </c>
      <c r="B1594" s="1" t="s">
        <v>8</v>
      </c>
      <c r="C1594" s="1" t="s">
        <v>9</v>
      </c>
      <c r="D1594" s="2">
        <v>539599785</v>
      </c>
      <c r="E1594" s="2">
        <v>539599785</v>
      </c>
      <c r="F1594" s="2">
        <v>125541089.68</v>
      </c>
      <c r="I1594" s="2">
        <v>10054490</v>
      </c>
      <c r="J1594" s="2">
        <v>10041105.75</v>
      </c>
      <c r="K1594" s="2">
        <v>1991480.43</v>
      </c>
      <c r="Q1594" s="2">
        <v>0</v>
      </c>
      <c r="R1594" s="2">
        <v>1877993.79</v>
      </c>
      <c r="S1594" s="2">
        <v>113486.64</v>
      </c>
      <c r="T1594" s="2">
        <v>549654275</v>
      </c>
      <c r="U1594" s="2">
        <v>549640890.75</v>
      </c>
      <c r="V1594" s="2">
        <v>127532570.11</v>
      </c>
    </row>
    <row r="1595" spans="1:22" ht="15">
      <c r="A1595" s="1">
        <v>900203</v>
      </c>
      <c r="B1595" s="1" t="s">
        <v>10</v>
      </c>
      <c r="C1595" s="1" t="s">
        <v>11</v>
      </c>
      <c r="D1595" s="2">
        <v>193596439</v>
      </c>
      <c r="E1595" s="2">
        <v>193596439</v>
      </c>
      <c r="F1595" s="2">
        <v>45291543.74</v>
      </c>
      <c r="I1595" s="2">
        <v>3628401</v>
      </c>
      <c r="J1595" s="2">
        <v>3624081.12</v>
      </c>
      <c r="K1595" s="2">
        <v>714447.17</v>
      </c>
      <c r="Q1595" s="2">
        <v>0</v>
      </c>
      <c r="R1595" s="2">
        <v>672663.08</v>
      </c>
      <c r="S1595" s="2">
        <v>41784.09</v>
      </c>
      <c r="T1595" s="2">
        <v>197224840</v>
      </c>
      <c r="U1595" s="2">
        <v>197220520.12</v>
      </c>
      <c r="V1595" s="2">
        <v>46005990.91</v>
      </c>
    </row>
    <row r="1596" spans="1:22" ht="15">
      <c r="A1596" s="1">
        <v>900203</v>
      </c>
      <c r="B1596" s="1" t="s">
        <v>12</v>
      </c>
      <c r="C1596" s="1" t="s">
        <v>13</v>
      </c>
      <c r="D1596" s="2">
        <v>89905454.44</v>
      </c>
      <c r="E1596" s="2">
        <v>89905454.44</v>
      </c>
      <c r="F1596" s="2">
        <v>17790605.4</v>
      </c>
      <c r="I1596" s="2">
        <v>48804070</v>
      </c>
      <c r="J1596" s="2">
        <v>54135191.39</v>
      </c>
      <c r="K1596" s="2">
        <v>10507778.66</v>
      </c>
      <c r="Q1596" s="2">
        <v>1272206.79</v>
      </c>
      <c r="R1596" s="2">
        <v>4339258.83</v>
      </c>
      <c r="S1596" s="2">
        <v>4896313.04</v>
      </c>
      <c r="T1596" s="2">
        <v>138709524.44</v>
      </c>
      <c r="U1596" s="2">
        <v>144040645.83</v>
      </c>
      <c r="V1596" s="2">
        <v>28298384.06</v>
      </c>
    </row>
    <row r="1597" spans="1:22" ht="15">
      <c r="A1597" s="1">
        <v>900203</v>
      </c>
      <c r="B1597" s="1" t="s">
        <v>14</v>
      </c>
      <c r="C1597" s="1" t="s">
        <v>15</v>
      </c>
      <c r="D1597" s="2">
        <v>3105001</v>
      </c>
      <c r="E1597" s="2">
        <v>3105001</v>
      </c>
      <c r="F1597" s="2">
        <v>324461.28</v>
      </c>
      <c r="I1597" s="2">
        <v>3377534</v>
      </c>
      <c r="J1597" s="2">
        <v>5643665.45</v>
      </c>
      <c r="K1597" s="2">
        <v>2490308.08</v>
      </c>
      <c r="Q1597" s="2">
        <v>16364.5</v>
      </c>
      <c r="R1597" s="2">
        <v>314289.68</v>
      </c>
      <c r="S1597" s="2">
        <v>2159653.9</v>
      </c>
      <c r="T1597" s="2">
        <v>6482535</v>
      </c>
      <c r="U1597" s="2">
        <v>8748666.45</v>
      </c>
      <c r="V1597" s="2">
        <v>2814769.36</v>
      </c>
    </row>
    <row r="1598" spans="1:22" ht="15">
      <c r="A1598" s="1">
        <v>900203</v>
      </c>
      <c r="B1598" s="1" t="s">
        <v>50</v>
      </c>
      <c r="C1598" s="1" t="s">
        <v>51</v>
      </c>
      <c r="D1598" s="2">
        <v>16608330</v>
      </c>
      <c r="E1598" s="2">
        <v>16608330</v>
      </c>
      <c r="F1598" s="2">
        <v>3990150.7</v>
      </c>
      <c r="I1598" s="2">
        <v>1234398</v>
      </c>
      <c r="J1598" s="2">
        <v>3009042.45</v>
      </c>
      <c r="K1598" s="2">
        <v>1834167.03</v>
      </c>
      <c r="Q1598" s="2">
        <v>1000</v>
      </c>
      <c r="R1598" s="2">
        <v>164018.49</v>
      </c>
      <c r="S1598" s="2">
        <v>1669148.54</v>
      </c>
      <c r="T1598" s="2">
        <v>17842728</v>
      </c>
      <c r="U1598" s="2">
        <v>19617372.45</v>
      </c>
      <c r="V1598" s="2">
        <v>5824317.73</v>
      </c>
    </row>
    <row r="1599" spans="1:22" ht="15">
      <c r="A1599" s="1">
        <v>900203</v>
      </c>
      <c r="B1599" s="1" t="s">
        <v>52</v>
      </c>
      <c r="C1599" s="1" t="s">
        <v>53</v>
      </c>
      <c r="D1599" s="2">
        <v>30869477</v>
      </c>
      <c r="E1599" s="2">
        <v>30869477</v>
      </c>
      <c r="F1599" s="2">
        <v>7295244.67</v>
      </c>
      <c r="I1599" s="2">
        <v>12134567</v>
      </c>
      <c r="J1599" s="2">
        <v>12254261.7</v>
      </c>
      <c r="K1599" s="2">
        <v>3033640.97</v>
      </c>
      <c r="Q1599" s="2">
        <v>0</v>
      </c>
      <c r="R1599" s="2">
        <v>2893345.09</v>
      </c>
      <c r="S1599" s="2">
        <v>140295.88</v>
      </c>
      <c r="T1599" s="2">
        <v>43004044</v>
      </c>
      <c r="U1599" s="2">
        <v>43123738.7</v>
      </c>
      <c r="V1599" s="2">
        <v>10328885.64</v>
      </c>
    </row>
    <row r="1600" spans="1:22" ht="15">
      <c r="A1600" s="1">
        <v>900203</v>
      </c>
      <c r="B1600" s="1" t="s">
        <v>54</v>
      </c>
      <c r="C1600" s="1" t="s">
        <v>55</v>
      </c>
      <c r="D1600" s="2">
        <v>61135</v>
      </c>
      <c r="E1600" s="2">
        <v>61135</v>
      </c>
      <c r="F1600" s="2">
        <v>0</v>
      </c>
      <c r="I1600" s="2">
        <v>106465</v>
      </c>
      <c r="J1600" s="2">
        <v>225394.33</v>
      </c>
      <c r="K1600" s="2">
        <v>100421.55</v>
      </c>
      <c r="Q1600" s="2">
        <v>0</v>
      </c>
      <c r="R1600" s="2">
        <v>5015.4</v>
      </c>
      <c r="S1600" s="2">
        <v>95406.15</v>
      </c>
      <c r="T1600" s="2">
        <v>167600</v>
      </c>
      <c r="U1600" s="2">
        <v>286529.33</v>
      </c>
      <c r="V1600" s="2">
        <v>100421.55</v>
      </c>
    </row>
    <row r="1601" spans="1:22" ht="15">
      <c r="A1601" s="1">
        <v>900203</v>
      </c>
      <c r="B1601" s="1" t="s">
        <v>16</v>
      </c>
      <c r="C1601" s="1" t="s">
        <v>17</v>
      </c>
      <c r="D1601" s="2">
        <v>9423051</v>
      </c>
      <c r="E1601" s="2">
        <v>9423051</v>
      </c>
      <c r="F1601" s="2">
        <v>1651140.82</v>
      </c>
      <c r="I1601" s="2">
        <v>482653</v>
      </c>
      <c r="J1601" s="2">
        <v>654047.51</v>
      </c>
      <c r="K1601" s="2">
        <v>173073.64</v>
      </c>
      <c r="Q1601" s="2">
        <v>1135.13</v>
      </c>
      <c r="R1601" s="2">
        <v>79332.72</v>
      </c>
      <c r="S1601" s="2">
        <v>92605.79</v>
      </c>
      <c r="T1601" s="2">
        <v>9905704</v>
      </c>
      <c r="U1601" s="2">
        <v>10077098.51</v>
      </c>
      <c r="V1601" s="2">
        <v>1824214.46</v>
      </c>
    </row>
    <row r="1602" spans="1:22" ht="15">
      <c r="A1602" s="1">
        <v>900203</v>
      </c>
      <c r="B1602" s="1" t="s">
        <v>18</v>
      </c>
      <c r="C1602" s="1" t="s">
        <v>19</v>
      </c>
      <c r="D1602" s="2">
        <v>506843</v>
      </c>
      <c r="E1602" s="2">
        <v>506843</v>
      </c>
      <c r="F1602" s="2">
        <v>56750.66</v>
      </c>
      <c r="I1602" s="2">
        <v>34782</v>
      </c>
      <c r="J1602" s="2">
        <v>40442.17</v>
      </c>
      <c r="K1602" s="2">
        <v>12208.28</v>
      </c>
      <c r="Q1602" s="2">
        <v>0</v>
      </c>
      <c r="R1602" s="2">
        <v>10221.29</v>
      </c>
      <c r="S1602" s="2">
        <v>1986.99</v>
      </c>
      <c r="T1602" s="2">
        <v>541625</v>
      </c>
      <c r="U1602" s="2">
        <v>547285.17</v>
      </c>
      <c r="V1602" s="2">
        <v>68958.94</v>
      </c>
    </row>
    <row r="1603" spans="1:22" ht="15">
      <c r="A1603" s="1">
        <v>900203</v>
      </c>
      <c r="B1603" s="1" t="s">
        <v>20</v>
      </c>
      <c r="C1603" s="1" t="s">
        <v>21</v>
      </c>
      <c r="D1603" s="2">
        <v>11115821</v>
      </c>
      <c r="E1603" s="2">
        <v>11115821</v>
      </c>
      <c r="F1603" s="2">
        <v>1688997.73</v>
      </c>
      <c r="I1603" s="2">
        <v>21184903</v>
      </c>
      <c r="J1603" s="2">
        <v>21694352.82</v>
      </c>
      <c r="K1603" s="2">
        <v>1759442.95</v>
      </c>
      <c r="Q1603" s="2">
        <v>1042109</v>
      </c>
      <c r="R1603" s="2">
        <v>208845.55</v>
      </c>
      <c r="S1603" s="2">
        <v>508488.4</v>
      </c>
      <c r="T1603" s="2">
        <v>32300724</v>
      </c>
      <c r="U1603" s="2">
        <v>32810173.82</v>
      </c>
      <c r="V1603" s="2">
        <v>3448440.68</v>
      </c>
    </row>
    <row r="1604" spans="1:22" ht="15">
      <c r="A1604" s="1">
        <v>900203</v>
      </c>
      <c r="B1604" s="1" t="s">
        <v>22</v>
      </c>
      <c r="C1604" s="1" t="s">
        <v>23</v>
      </c>
      <c r="D1604" s="2">
        <v>2325314.44</v>
      </c>
      <c r="E1604" s="2">
        <v>2325314.44</v>
      </c>
      <c r="F1604" s="2">
        <v>527501.26</v>
      </c>
      <c r="I1604" s="2">
        <v>215357</v>
      </c>
      <c r="J1604" s="2">
        <v>282939.19</v>
      </c>
      <c r="K1604" s="2">
        <v>65097.1</v>
      </c>
      <c r="Q1604" s="2">
        <v>0</v>
      </c>
      <c r="R1604" s="2">
        <v>42942.04</v>
      </c>
      <c r="S1604" s="2">
        <v>22155.06</v>
      </c>
      <c r="T1604" s="2">
        <v>2540671.44</v>
      </c>
      <c r="U1604" s="2">
        <v>2608253.63</v>
      </c>
      <c r="V1604" s="2">
        <v>592598.36</v>
      </c>
    </row>
    <row r="1605" spans="1:22" ht="15">
      <c r="A1605" s="1">
        <v>900203</v>
      </c>
      <c r="B1605" s="1" t="s">
        <v>24</v>
      </c>
      <c r="C1605" s="1" t="s">
        <v>25</v>
      </c>
      <c r="D1605" s="2">
        <v>15890482</v>
      </c>
      <c r="E1605" s="2">
        <v>15890482</v>
      </c>
      <c r="F1605" s="2">
        <v>2256358.28</v>
      </c>
      <c r="I1605" s="2">
        <v>10033411</v>
      </c>
      <c r="J1605" s="2">
        <v>10331045.77</v>
      </c>
      <c r="K1605" s="2">
        <v>1039419.06</v>
      </c>
      <c r="Q1605" s="2">
        <v>211598.16</v>
      </c>
      <c r="R1605" s="2">
        <v>621248.57</v>
      </c>
      <c r="S1605" s="2">
        <v>206572.33</v>
      </c>
      <c r="T1605" s="2">
        <v>25923893</v>
      </c>
      <c r="U1605" s="2">
        <v>26221527.77</v>
      </c>
      <c r="V1605" s="2">
        <v>3295777.34</v>
      </c>
    </row>
    <row r="1606" spans="1:22" ht="15">
      <c r="A1606" s="1">
        <v>900203</v>
      </c>
      <c r="B1606" s="1" t="s">
        <v>26</v>
      </c>
      <c r="C1606" s="1" t="s">
        <v>27</v>
      </c>
      <c r="D1606" s="2">
        <v>532829</v>
      </c>
      <c r="E1606" s="2">
        <v>532829</v>
      </c>
      <c r="F1606" s="2">
        <v>87476.04</v>
      </c>
      <c r="I1606" s="2">
        <v>136534</v>
      </c>
      <c r="J1606" s="2">
        <v>175541.64</v>
      </c>
      <c r="K1606" s="2">
        <v>30706.03</v>
      </c>
      <c r="Q1606" s="2">
        <v>0</v>
      </c>
      <c r="R1606" s="2">
        <v>27273.01</v>
      </c>
      <c r="S1606" s="2">
        <v>3433.02</v>
      </c>
      <c r="T1606" s="2">
        <v>669363</v>
      </c>
      <c r="U1606" s="2">
        <v>708370.64</v>
      </c>
      <c r="V1606" s="2">
        <v>118182.07</v>
      </c>
    </row>
    <row r="1607" spans="1:22" ht="15">
      <c r="A1607" s="1">
        <v>900203</v>
      </c>
      <c r="B1607" s="1" t="s">
        <v>28</v>
      </c>
      <c r="C1607" s="1" t="s">
        <v>29</v>
      </c>
      <c r="D1607" s="2">
        <v>95794832</v>
      </c>
      <c r="E1607" s="2">
        <v>95794832</v>
      </c>
      <c r="F1607" s="2">
        <v>41745162.92</v>
      </c>
      <c r="I1607" s="2">
        <v>7046936</v>
      </c>
      <c r="J1607" s="2">
        <v>7386799.59</v>
      </c>
      <c r="K1607" s="2">
        <v>4767182.22</v>
      </c>
      <c r="Q1607" s="2">
        <v>4307903.12</v>
      </c>
      <c r="R1607" s="2">
        <v>421879.82</v>
      </c>
      <c r="S1607" s="2">
        <v>37399.28</v>
      </c>
      <c r="T1607" s="2">
        <v>102841768</v>
      </c>
      <c r="U1607" s="2">
        <v>103181631.59</v>
      </c>
      <c r="V1607" s="2">
        <v>46512345.14</v>
      </c>
    </row>
    <row r="1608" spans="1:22" ht="15">
      <c r="A1608" s="1">
        <v>900203</v>
      </c>
      <c r="B1608" s="1" t="s">
        <v>30</v>
      </c>
      <c r="C1608" s="1" t="s">
        <v>31</v>
      </c>
      <c r="D1608" s="2">
        <v>48704628</v>
      </c>
      <c r="E1608" s="2">
        <v>48704628</v>
      </c>
      <c r="F1608" s="2">
        <v>31118256.29</v>
      </c>
      <c r="I1608" s="2">
        <v>854660</v>
      </c>
      <c r="J1608" s="2">
        <v>958688.71</v>
      </c>
      <c r="K1608" s="2">
        <v>184046.45</v>
      </c>
      <c r="Q1608" s="2">
        <v>0</v>
      </c>
      <c r="R1608" s="2">
        <v>179960.81</v>
      </c>
      <c r="S1608" s="2">
        <v>4085.64</v>
      </c>
      <c r="T1608" s="2">
        <v>49559288</v>
      </c>
      <c r="U1608" s="2">
        <v>49663316.71</v>
      </c>
      <c r="V1608" s="2">
        <v>31302302.74</v>
      </c>
    </row>
    <row r="1609" spans="1:22" ht="15">
      <c r="A1609" s="1">
        <v>900203</v>
      </c>
      <c r="B1609" s="1" t="s">
        <v>32</v>
      </c>
      <c r="C1609" s="1" t="s">
        <v>33</v>
      </c>
      <c r="D1609" s="2">
        <v>6160412</v>
      </c>
      <c r="E1609" s="2">
        <v>6160412</v>
      </c>
      <c r="F1609" s="2">
        <v>1693610.55</v>
      </c>
      <c r="I1609" s="2">
        <v>191142</v>
      </c>
      <c r="J1609" s="2">
        <v>223710.59</v>
      </c>
      <c r="K1609" s="2">
        <v>53919.58</v>
      </c>
      <c r="Q1609" s="2">
        <v>0</v>
      </c>
      <c r="R1609" s="2">
        <v>53370.36</v>
      </c>
      <c r="S1609" s="2">
        <v>549.22</v>
      </c>
      <c r="T1609" s="2">
        <v>6351554</v>
      </c>
      <c r="U1609" s="2">
        <v>6384122.59</v>
      </c>
      <c r="V1609" s="2">
        <v>1747530.13</v>
      </c>
    </row>
    <row r="1610" spans="1:22" ht="15">
      <c r="A1610" s="1">
        <v>900203</v>
      </c>
      <c r="B1610" s="1" t="s">
        <v>34</v>
      </c>
      <c r="C1610" s="1" t="s">
        <v>35</v>
      </c>
      <c r="D1610" s="2">
        <v>16390031</v>
      </c>
      <c r="E1610" s="2">
        <v>16390031</v>
      </c>
      <c r="F1610" s="2">
        <v>5199042.82</v>
      </c>
      <c r="I1610" s="2">
        <v>566305</v>
      </c>
      <c r="J1610" s="2">
        <v>708337.08</v>
      </c>
      <c r="K1610" s="2">
        <v>170577.92</v>
      </c>
      <c r="Q1610" s="2">
        <v>0</v>
      </c>
      <c r="R1610" s="2">
        <v>160434.06</v>
      </c>
      <c r="S1610" s="2">
        <v>10143.86</v>
      </c>
      <c r="T1610" s="2">
        <v>16956336</v>
      </c>
      <c r="U1610" s="2">
        <v>17098368.08</v>
      </c>
      <c r="V1610" s="2">
        <v>5369620.74</v>
      </c>
    </row>
    <row r="1611" spans="1:22" ht="15">
      <c r="A1611" s="1">
        <v>900203</v>
      </c>
      <c r="B1611" s="1" t="s">
        <v>56</v>
      </c>
      <c r="C1611" s="1" t="s">
        <v>57</v>
      </c>
      <c r="D1611" s="2">
        <v>2208906</v>
      </c>
      <c r="E1611" s="2">
        <v>2208906</v>
      </c>
      <c r="F1611" s="2">
        <v>1328197.32</v>
      </c>
      <c r="I1611" s="2">
        <v>49019</v>
      </c>
      <c r="J1611" s="2">
        <v>53582</v>
      </c>
      <c r="K1611" s="2">
        <v>1525.79</v>
      </c>
      <c r="Q1611" s="2">
        <v>0</v>
      </c>
      <c r="R1611" s="2">
        <v>1525.79</v>
      </c>
      <c r="S1611" s="2">
        <v>0</v>
      </c>
      <c r="T1611" s="2">
        <v>2257925</v>
      </c>
      <c r="U1611" s="2">
        <v>2262488</v>
      </c>
      <c r="V1611" s="2">
        <v>1329723.11</v>
      </c>
    </row>
    <row r="1612" spans="1:22" ht="15">
      <c r="A1612" s="1">
        <v>900203</v>
      </c>
      <c r="B1612" s="1" t="s">
        <v>36</v>
      </c>
      <c r="C1612" s="1" t="s">
        <v>37</v>
      </c>
      <c r="D1612" s="2">
        <v>21496472</v>
      </c>
      <c r="E1612" s="2">
        <v>21496472</v>
      </c>
      <c r="F1612" s="2">
        <v>2406055.94</v>
      </c>
      <c r="I1612" s="2">
        <v>5383214</v>
      </c>
      <c r="J1612" s="2">
        <v>5439885.21</v>
      </c>
      <c r="K1612" s="2">
        <v>4357112.48</v>
      </c>
      <c r="Q1612" s="2">
        <v>4307903.12</v>
      </c>
      <c r="R1612" s="2">
        <v>26588.8</v>
      </c>
      <c r="S1612" s="2">
        <v>22620.56</v>
      </c>
      <c r="T1612" s="2">
        <v>26879686</v>
      </c>
      <c r="U1612" s="2">
        <v>26936357.21</v>
      </c>
      <c r="V1612" s="2">
        <v>6763168.42</v>
      </c>
    </row>
    <row r="1613" spans="1:22" ht="15">
      <c r="A1613" s="1">
        <v>900203</v>
      </c>
      <c r="B1613" s="1" t="s">
        <v>58</v>
      </c>
      <c r="C1613" s="1" t="s">
        <v>59</v>
      </c>
      <c r="D1613" s="2">
        <v>834383</v>
      </c>
      <c r="E1613" s="2">
        <v>834383</v>
      </c>
      <c r="F1613" s="2">
        <v>0</v>
      </c>
      <c r="I1613" s="2">
        <v>2596</v>
      </c>
      <c r="J1613" s="2">
        <v>2596</v>
      </c>
      <c r="K1613" s="2">
        <v>0</v>
      </c>
      <c r="Q1613" s="2">
        <v>0</v>
      </c>
      <c r="R1613" s="2">
        <v>0</v>
      </c>
      <c r="S1613" s="2">
        <v>0</v>
      </c>
      <c r="T1613" s="2">
        <v>836979</v>
      </c>
      <c r="U1613" s="2">
        <v>836979</v>
      </c>
      <c r="V1613" s="2">
        <v>0</v>
      </c>
    </row>
    <row r="1614" spans="1:22" ht="15">
      <c r="A1614" s="1">
        <v>900203</v>
      </c>
      <c r="B1614" s="1" t="s">
        <v>38</v>
      </c>
      <c r="C1614" s="1" t="s">
        <v>39</v>
      </c>
      <c r="D1614" s="2">
        <v>44950</v>
      </c>
      <c r="E1614" s="2">
        <v>44950</v>
      </c>
      <c r="F1614" s="2">
        <v>1431.76</v>
      </c>
      <c r="I1614" s="2">
        <v>652094</v>
      </c>
      <c r="J1614" s="2">
        <v>673595</v>
      </c>
      <c r="K1614" s="2">
        <v>24135.62</v>
      </c>
      <c r="Q1614" s="2">
        <v>0</v>
      </c>
      <c r="R1614" s="2">
        <v>15514.7</v>
      </c>
      <c r="S1614" s="2">
        <v>8620.92</v>
      </c>
      <c r="T1614" s="2">
        <v>697044</v>
      </c>
      <c r="U1614" s="2">
        <v>718545</v>
      </c>
      <c r="V1614" s="2">
        <v>25567.38</v>
      </c>
    </row>
    <row r="1615" spans="1:22" ht="15">
      <c r="A1615" s="1">
        <v>900203</v>
      </c>
      <c r="B1615" s="1" t="s">
        <v>183</v>
      </c>
      <c r="C1615" s="1" t="s">
        <v>184</v>
      </c>
      <c r="D1615" s="2">
        <v>0</v>
      </c>
      <c r="E1615" s="2">
        <v>0</v>
      </c>
      <c r="F1615" s="2">
        <v>0</v>
      </c>
      <c r="I1615" s="2">
        <v>573500</v>
      </c>
      <c r="J1615" s="2">
        <v>573500</v>
      </c>
      <c r="K1615" s="2">
        <v>0</v>
      </c>
      <c r="Q1615" s="2">
        <v>0</v>
      </c>
      <c r="R1615" s="2">
        <v>0</v>
      </c>
      <c r="S1615" s="2">
        <v>0</v>
      </c>
      <c r="T1615" s="2">
        <v>573500</v>
      </c>
      <c r="U1615" s="2">
        <v>573500</v>
      </c>
      <c r="V1615" s="2">
        <v>0</v>
      </c>
    </row>
    <row r="1616" spans="1:22" ht="15">
      <c r="A1616" s="1">
        <v>900203</v>
      </c>
      <c r="B1616" s="1" t="s">
        <v>40</v>
      </c>
      <c r="C1616" s="1" t="s">
        <v>41</v>
      </c>
      <c r="D1616" s="2">
        <v>44950</v>
      </c>
      <c r="E1616" s="2">
        <v>44950</v>
      </c>
      <c r="F1616" s="2">
        <v>1431.76</v>
      </c>
      <c r="I1616" s="2">
        <v>78594</v>
      </c>
      <c r="J1616" s="2">
        <v>100095</v>
      </c>
      <c r="K1616" s="2">
        <v>24135.62</v>
      </c>
      <c r="Q1616" s="2">
        <v>0</v>
      </c>
      <c r="R1616" s="2">
        <v>15514.7</v>
      </c>
      <c r="S1616" s="2">
        <v>8620.92</v>
      </c>
      <c r="T1616" s="2">
        <v>123544</v>
      </c>
      <c r="U1616" s="2">
        <v>145045</v>
      </c>
      <c r="V1616" s="2">
        <v>25567.38</v>
      </c>
    </row>
    <row r="1617" spans="1:22" ht="15">
      <c r="A1617" s="1">
        <v>900203</v>
      </c>
      <c r="B1617" s="1" t="s">
        <v>179</v>
      </c>
      <c r="C1617" s="1" t="s">
        <v>180</v>
      </c>
      <c r="D1617" s="2">
        <v>7644750</v>
      </c>
      <c r="E1617" s="2">
        <v>7644750</v>
      </c>
      <c r="F1617" s="2">
        <v>2039850</v>
      </c>
      <c r="I1617" s="2">
        <v>0</v>
      </c>
      <c r="J1617" s="2">
        <v>0</v>
      </c>
      <c r="K1617" s="2">
        <v>0</v>
      </c>
      <c r="Q1617" s="2">
        <v>0</v>
      </c>
      <c r="R1617" s="2">
        <v>0</v>
      </c>
      <c r="S1617" s="2">
        <v>0</v>
      </c>
      <c r="T1617" s="2">
        <v>7644750</v>
      </c>
      <c r="U1617" s="2">
        <v>7644750</v>
      </c>
      <c r="V1617" s="2">
        <v>2039850</v>
      </c>
    </row>
    <row r="1618" spans="1:22" ht="15">
      <c r="A1618" s="1">
        <v>900203</v>
      </c>
      <c r="B1618" s="1" t="s">
        <v>60</v>
      </c>
      <c r="C1618" s="1" t="s">
        <v>61</v>
      </c>
      <c r="D1618" s="2">
        <v>1041242590.56</v>
      </c>
      <c r="E1618" s="2">
        <v>342237078.56</v>
      </c>
      <c r="F1618" s="2">
        <v>255673998.66</v>
      </c>
      <c r="I1618" s="2">
        <v>119333539</v>
      </c>
      <c r="J1618" s="2">
        <v>119264655.43</v>
      </c>
      <c r="K1618" s="2">
        <v>16159559.72</v>
      </c>
      <c r="Q1618" s="2">
        <v>16145193.49</v>
      </c>
      <c r="R1618" s="2">
        <v>13670.8</v>
      </c>
      <c r="S1618" s="2">
        <v>695.43</v>
      </c>
      <c r="T1618" s="2">
        <v>1160576129.56</v>
      </c>
      <c r="U1618" s="2">
        <v>461501733.99</v>
      </c>
      <c r="V1618" s="2">
        <v>271833558.38</v>
      </c>
    </row>
    <row r="1619" spans="1:22" ht="15">
      <c r="A1619" s="1">
        <v>900203</v>
      </c>
      <c r="B1619" s="1" t="s">
        <v>96</v>
      </c>
      <c r="C1619" s="1" t="s">
        <v>97</v>
      </c>
      <c r="D1619" s="2">
        <v>50886321</v>
      </c>
      <c r="E1619" s="2">
        <v>50886321</v>
      </c>
      <c r="F1619" s="2">
        <v>12412116.98</v>
      </c>
      <c r="I1619" s="2">
        <v>49280330</v>
      </c>
      <c r="J1619" s="2">
        <v>49280330</v>
      </c>
      <c r="K1619" s="2">
        <v>544540.94</v>
      </c>
      <c r="Q1619" s="2">
        <v>544540.94</v>
      </c>
      <c r="R1619" s="2">
        <v>0</v>
      </c>
      <c r="S1619" s="2">
        <v>0</v>
      </c>
      <c r="T1619" s="2">
        <v>100166651</v>
      </c>
      <c r="U1619" s="2">
        <v>100166651</v>
      </c>
      <c r="V1619" s="2">
        <v>12956657.92</v>
      </c>
    </row>
    <row r="1620" spans="1:22" ht="15">
      <c r="A1620" s="1">
        <v>900203</v>
      </c>
      <c r="B1620" s="1" t="s">
        <v>194</v>
      </c>
      <c r="C1620" s="1" t="s">
        <v>195</v>
      </c>
      <c r="D1620" s="2">
        <v>699005512</v>
      </c>
      <c r="E1620" s="2">
        <v>0</v>
      </c>
      <c r="F1620" s="2">
        <v>179627642.41</v>
      </c>
      <c r="I1620" s="2">
        <v>75000</v>
      </c>
      <c r="J1620" s="2">
        <v>0</v>
      </c>
      <c r="K1620" s="2">
        <v>0</v>
      </c>
      <c r="Q1620" s="2">
        <v>0</v>
      </c>
      <c r="R1620" s="2">
        <v>0</v>
      </c>
      <c r="S1620" s="2">
        <v>0</v>
      </c>
      <c r="T1620" s="2">
        <v>699080512</v>
      </c>
      <c r="U1620" s="2">
        <v>0</v>
      </c>
      <c r="V1620" s="2">
        <v>179627642.41</v>
      </c>
    </row>
    <row r="1621" spans="1:22" ht="15">
      <c r="A1621" s="1">
        <v>900203</v>
      </c>
      <c r="B1621" s="1" t="s">
        <v>62</v>
      </c>
      <c r="C1621" s="1" t="s">
        <v>63</v>
      </c>
      <c r="D1621" s="2">
        <v>291350757.56</v>
      </c>
      <c r="E1621" s="2">
        <v>291350757.56</v>
      </c>
      <c r="F1621" s="2">
        <v>63634239.27</v>
      </c>
      <c r="I1621" s="2">
        <v>69978209</v>
      </c>
      <c r="J1621" s="2">
        <v>69984325.43</v>
      </c>
      <c r="K1621" s="2">
        <v>15615018.78</v>
      </c>
      <c r="Q1621" s="2">
        <v>15600652.55</v>
      </c>
      <c r="R1621" s="2">
        <v>13670.8</v>
      </c>
      <c r="S1621" s="2">
        <v>695.43</v>
      </c>
      <c r="T1621" s="2">
        <v>361328966.56</v>
      </c>
      <c r="U1621" s="2">
        <v>361335082.99</v>
      </c>
      <c r="V1621" s="2">
        <v>79249258.05</v>
      </c>
    </row>
    <row r="1622" spans="1:22" ht="15">
      <c r="A1622" s="1">
        <v>900203</v>
      </c>
      <c r="B1622" s="1" t="s">
        <v>84</v>
      </c>
      <c r="C1622" s="1" t="s">
        <v>85</v>
      </c>
      <c r="D1622" s="2">
        <v>756878</v>
      </c>
      <c r="E1622" s="2">
        <v>756878</v>
      </c>
      <c r="F1622" s="2">
        <v>196450.49</v>
      </c>
      <c r="I1622" s="2">
        <v>0</v>
      </c>
      <c r="J1622" s="2">
        <v>0</v>
      </c>
      <c r="K1622" s="2">
        <v>0</v>
      </c>
      <c r="Q1622" s="2">
        <v>0</v>
      </c>
      <c r="R1622" s="2">
        <v>0</v>
      </c>
      <c r="S1622" s="2">
        <v>0</v>
      </c>
      <c r="T1622" s="2">
        <v>756878</v>
      </c>
      <c r="U1622" s="2">
        <v>756878</v>
      </c>
      <c r="V1622" s="2">
        <v>196450.49</v>
      </c>
    </row>
    <row r="1623" spans="1:22" ht="15">
      <c r="A1623" s="1">
        <v>900203</v>
      </c>
      <c r="B1623" s="1" t="s">
        <v>64</v>
      </c>
      <c r="C1623" s="1" t="s">
        <v>65</v>
      </c>
      <c r="D1623" s="2">
        <v>290593879.56</v>
      </c>
      <c r="E1623" s="2">
        <v>290593879.56</v>
      </c>
      <c r="F1623" s="2">
        <v>63437788.78</v>
      </c>
      <c r="I1623" s="2">
        <v>69978209</v>
      </c>
      <c r="J1623" s="2">
        <v>69984325.43</v>
      </c>
      <c r="K1623" s="2">
        <v>15615018.78</v>
      </c>
      <c r="Q1623" s="2">
        <v>15600652.55</v>
      </c>
      <c r="R1623" s="2">
        <v>13670.8</v>
      </c>
      <c r="S1623" s="2">
        <v>695.43</v>
      </c>
      <c r="T1623" s="2">
        <v>360572088.56</v>
      </c>
      <c r="U1623" s="2">
        <v>360578204.99</v>
      </c>
      <c r="V1623" s="2">
        <v>79052807.56</v>
      </c>
    </row>
    <row r="1624" spans="1:22" ht="15">
      <c r="A1624" s="1">
        <v>900203</v>
      </c>
      <c r="B1624" s="1" t="s">
        <v>42</v>
      </c>
      <c r="C1624" s="1" t="s">
        <v>43</v>
      </c>
      <c r="D1624" s="2">
        <v>26380132</v>
      </c>
      <c r="E1624" s="2">
        <v>26380132</v>
      </c>
      <c r="F1624" s="2">
        <v>1006578.37</v>
      </c>
      <c r="I1624" s="2">
        <v>175315320</v>
      </c>
      <c r="J1624" s="2">
        <v>177732552.64</v>
      </c>
      <c r="K1624" s="2">
        <v>3345874.84</v>
      </c>
      <c r="Q1624" s="2">
        <v>826214.72</v>
      </c>
      <c r="R1624" s="2">
        <v>567678.98</v>
      </c>
      <c r="S1624" s="2">
        <v>1951981.14</v>
      </c>
      <c r="T1624" s="2">
        <v>201695452</v>
      </c>
      <c r="U1624" s="2">
        <v>204112684.64</v>
      </c>
      <c r="V1624" s="2">
        <v>4352453.21</v>
      </c>
    </row>
    <row r="1625" spans="1:22" ht="15">
      <c r="A1625" s="1">
        <v>900203</v>
      </c>
      <c r="B1625" s="1" t="s">
        <v>44</v>
      </c>
      <c r="C1625" s="1" t="s">
        <v>45</v>
      </c>
      <c r="D1625" s="2">
        <v>1729467</v>
      </c>
      <c r="E1625" s="2">
        <v>1729467</v>
      </c>
      <c r="F1625" s="2">
        <v>0</v>
      </c>
      <c r="I1625" s="2">
        <v>41003787</v>
      </c>
      <c r="J1625" s="2">
        <v>43421019.64</v>
      </c>
      <c r="K1625" s="2">
        <v>3144660.69</v>
      </c>
      <c r="Q1625" s="2">
        <v>625000.57</v>
      </c>
      <c r="R1625" s="2">
        <v>567678.98</v>
      </c>
      <c r="S1625" s="2">
        <v>1951981.14</v>
      </c>
      <c r="T1625" s="2">
        <v>42733254</v>
      </c>
      <c r="U1625" s="2">
        <v>45150486.64</v>
      </c>
      <c r="V1625" s="2">
        <v>3144660.69</v>
      </c>
    </row>
    <row r="1626" spans="1:22" ht="15">
      <c r="A1626" s="1">
        <v>900203</v>
      </c>
      <c r="B1626" s="1" t="s">
        <v>46</v>
      </c>
      <c r="C1626" s="1" t="s">
        <v>47</v>
      </c>
      <c r="D1626" s="2">
        <v>84000</v>
      </c>
      <c r="E1626" s="2">
        <v>84000</v>
      </c>
      <c r="F1626" s="2">
        <v>0</v>
      </c>
      <c r="I1626" s="2">
        <v>5295258</v>
      </c>
      <c r="J1626" s="2">
        <v>7275252.68</v>
      </c>
      <c r="K1626" s="2">
        <v>2022850.26</v>
      </c>
      <c r="Q1626" s="2">
        <v>11531.04</v>
      </c>
      <c r="R1626" s="2">
        <v>85864.12</v>
      </c>
      <c r="S1626" s="2">
        <v>1925455.1</v>
      </c>
      <c r="T1626" s="2">
        <v>5379258</v>
      </c>
      <c r="U1626" s="2">
        <v>7359252.68</v>
      </c>
      <c r="V1626" s="2">
        <v>2022850.26</v>
      </c>
    </row>
    <row r="1627" spans="1:22" ht="15">
      <c r="A1627" s="1">
        <v>900203</v>
      </c>
      <c r="B1627" s="1" t="s">
        <v>150</v>
      </c>
      <c r="C1627" s="1" t="s">
        <v>151</v>
      </c>
      <c r="D1627" s="2">
        <v>0</v>
      </c>
      <c r="E1627" s="2">
        <v>0</v>
      </c>
      <c r="F1627" s="2">
        <v>0</v>
      </c>
      <c r="I1627" s="2">
        <v>610404</v>
      </c>
      <c r="J1627" s="2">
        <v>610404</v>
      </c>
      <c r="K1627" s="2">
        <v>0</v>
      </c>
      <c r="Q1627" s="2">
        <v>0</v>
      </c>
      <c r="R1627" s="2">
        <v>0</v>
      </c>
      <c r="S1627" s="2">
        <v>0</v>
      </c>
      <c r="T1627" s="2">
        <v>610404</v>
      </c>
      <c r="U1627" s="2">
        <v>610404</v>
      </c>
      <c r="V1627" s="2">
        <v>0</v>
      </c>
    </row>
    <row r="1628" spans="1:22" ht="15">
      <c r="A1628" s="1">
        <v>900203</v>
      </c>
      <c r="B1628" s="1" t="s">
        <v>152</v>
      </c>
      <c r="C1628" s="1" t="s">
        <v>153</v>
      </c>
      <c r="D1628" s="2">
        <v>0</v>
      </c>
      <c r="E1628" s="2">
        <v>0</v>
      </c>
      <c r="F1628" s="2">
        <v>0</v>
      </c>
      <c r="I1628" s="2">
        <v>610404</v>
      </c>
      <c r="J1628" s="2">
        <v>610404</v>
      </c>
      <c r="K1628" s="2">
        <v>0</v>
      </c>
      <c r="Q1628" s="2">
        <v>0</v>
      </c>
      <c r="R1628" s="2">
        <v>0</v>
      </c>
      <c r="S1628" s="2">
        <v>0</v>
      </c>
      <c r="T1628" s="2">
        <v>610404</v>
      </c>
      <c r="U1628" s="2">
        <v>610404</v>
      </c>
      <c r="V1628" s="2">
        <v>0</v>
      </c>
    </row>
    <row r="1629" spans="1:22" ht="15">
      <c r="A1629" s="1">
        <v>900203</v>
      </c>
      <c r="B1629" s="1" t="s">
        <v>66</v>
      </c>
      <c r="C1629" s="1" t="s">
        <v>67</v>
      </c>
      <c r="D1629" s="2">
        <v>1645467</v>
      </c>
      <c r="E1629" s="2">
        <v>1645467</v>
      </c>
      <c r="F1629" s="2">
        <v>0</v>
      </c>
      <c r="I1629" s="2">
        <v>1479562</v>
      </c>
      <c r="J1629" s="2">
        <v>1916799.96</v>
      </c>
      <c r="K1629" s="2">
        <v>508340.9</v>
      </c>
      <c r="Q1629" s="2">
        <v>0</v>
      </c>
      <c r="R1629" s="2">
        <v>481814.86</v>
      </c>
      <c r="S1629" s="2">
        <v>26526.04</v>
      </c>
      <c r="T1629" s="2">
        <v>3125029</v>
      </c>
      <c r="U1629" s="2">
        <v>3562266.96</v>
      </c>
      <c r="V1629" s="2">
        <v>508340.9</v>
      </c>
    </row>
    <row r="1630" spans="1:22" ht="15">
      <c r="A1630" s="1">
        <v>900203</v>
      </c>
      <c r="B1630" s="1" t="s">
        <v>174</v>
      </c>
      <c r="C1630" s="1" t="s">
        <v>175</v>
      </c>
      <c r="D1630" s="2">
        <v>200000</v>
      </c>
      <c r="E1630" s="2">
        <v>200000</v>
      </c>
      <c r="F1630" s="2">
        <v>0</v>
      </c>
      <c r="I1630" s="2">
        <v>0</v>
      </c>
      <c r="J1630" s="2">
        <v>0</v>
      </c>
      <c r="K1630" s="2">
        <v>0</v>
      </c>
      <c r="Q1630" s="2">
        <v>0</v>
      </c>
      <c r="R1630" s="2">
        <v>0</v>
      </c>
      <c r="S1630" s="2">
        <v>0</v>
      </c>
      <c r="T1630" s="2">
        <v>200000</v>
      </c>
      <c r="U1630" s="2">
        <v>200000</v>
      </c>
      <c r="V1630" s="2">
        <v>0</v>
      </c>
    </row>
    <row r="1631" spans="1:22" ht="15">
      <c r="A1631" s="1">
        <v>900203</v>
      </c>
      <c r="B1631" s="1" t="s">
        <v>188</v>
      </c>
      <c r="C1631" s="1" t="s">
        <v>189</v>
      </c>
      <c r="D1631" s="2">
        <v>0</v>
      </c>
      <c r="E1631" s="2">
        <v>0</v>
      </c>
      <c r="F1631" s="2">
        <v>0</v>
      </c>
      <c r="I1631" s="2">
        <v>400000</v>
      </c>
      <c r="J1631" s="2">
        <v>400000</v>
      </c>
      <c r="K1631" s="2">
        <v>0</v>
      </c>
      <c r="Q1631" s="2">
        <v>0</v>
      </c>
      <c r="R1631" s="2">
        <v>0</v>
      </c>
      <c r="S1631" s="2">
        <v>0</v>
      </c>
      <c r="T1631" s="2">
        <v>400000</v>
      </c>
      <c r="U1631" s="2">
        <v>400000</v>
      </c>
      <c r="V1631" s="2">
        <v>0</v>
      </c>
    </row>
    <row r="1632" spans="1:22" ht="15">
      <c r="A1632" s="1">
        <v>900203</v>
      </c>
      <c r="B1632" s="1" t="s">
        <v>68</v>
      </c>
      <c r="C1632" s="1" t="s">
        <v>69</v>
      </c>
      <c r="D1632" s="2">
        <v>1445467</v>
      </c>
      <c r="E1632" s="2">
        <v>1445467</v>
      </c>
      <c r="F1632" s="2">
        <v>0</v>
      </c>
      <c r="I1632" s="2">
        <v>1079562</v>
      </c>
      <c r="J1632" s="2">
        <v>1516799.96</v>
      </c>
      <c r="K1632" s="2">
        <v>508340.9</v>
      </c>
      <c r="Q1632" s="2">
        <v>0</v>
      </c>
      <c r="R1632" s="2">
        <v>481814.86</v>
      </c>
      <c r="S1632" s="2">
        <v>26526.04</v>
      </c>
      <c r="T1632" s="2">
        <v>2525029</v>
      </c>
      <c r="U1632" s="2">
        <v>2962266.96</v>
      </c>
      <c r="V1632" s="2">
        <v>508340.9</v>
      </c>
    </row>
    <row r="1633" spans="1:22" ht="15">
      <c r="A1633" s="1">
        <v>900203</v>
      </c>
      <c r="B1633" s="1" t="s">
        <v>154</v>
      </c>
      <c r="C1633" s="1" t="s">
        <v>155</v>
      </c>
      <c r="D1633" s="2">
        <v>0</v>
      </c>
      <c r="E1633" s="2">
        <v>0</v>
      </c>
      <c r="F1633" s="2">
        <v>0</v>
      </c>
      <c r="I1633" s="2">
        <v>33618563</v>
      </c>
      <c r="J1633" s="2">
        <v>33618563</v>
      </c>
      <c r="K1633" s="2">
        <v>613469.53</v>
      </c>
      <c r="Q1633" s="2">
        <v>613469.53</v>
      </c>
      <c r="R1633" s="2">
        <v>0</v>
      </c>
      <c r="S1633" s="2">
        <v>0</v>
      </c>
      <c r="T1633" s="2">
        <v>33618563</v>
      </c>
      <c r="U1633" s="2">
        <v>33618563</v>
      </c>
      <c r="V1633" s="2">
        <v>613469.53</v>
      </c>
    </row>
    <row r="1634" spans="1:22" ht="15">
      <c r="A1634" s="1">
        <v>900203</v>
      </c>
      <c r="B1634" s="1" t="s">
        <v>156</v>
      </c>
      <c r="C1634" s="1" t="s">
        <v>157</v>
      </c>
      <c r="D1634" s="2">
        <v>0</v>
      </c>
      <c r="E1634" s="2">
        <v>0</v>
      </c>
      <c r="F1634" s="2">
        <v>0</v>
      </c>
      <c r="I1634" s="2">
        <v>200000</v>
      </c>
      <c r="J1634" s="2">
        <v>200000</v>
      </c>
      <c r="K1634" s="2">
        <v>0</v>
      </c>
      <c r="Q1634" s="2">
        <v>0</v>
      </c>
      <c r="R1634" s="2">
        <v>0</v>
      </c>
      <c r="S1634" s="2">
        <v>0</v>
      </c>
      <c r="T1634" s="2">
        <v>200000</v>
      </c>
      <c r="U1634" s="2">
        <v>200000</v>
      </c>
      <c r="V1634" s="2">
        <v>0</v>
      </c>
    </row>
    <row r="1635" spans="1:22" ht="15">
      <c r="A1635" s="1">
        <v>900203</v>
      </c>
      <c r="B1635" s="1" t="s">
        <v>158</v>
      </c>
      <c r="C1635" s="1" t="s">
        <v>159</v>
      </c>
      <c r="D1635" s="2">
        <v>0</v>
      </c>
      <c r="E1635" s="2">
        <v>0</v>
      </c>
      <c r="F1635" s="2">
        <v>0</v>
      </c>
      <c r="I1635" s="2">
        <v>33418563</v>
      </c>
      <c r="J1635" s="2">
        <v>33418563</v>
      </c>
      <c r="K1635" s="2">
        <v>613469.53</v>
      </c>
      <c r="Q1635" s="2">
        <v>613469.53</v>
      </c>
      <c r="R1635" s="2">
        <v>0</v>
      </c>
      <c r="S1635" s="2">
        <v>0</v>
      </c>
      <c r="T1635" s="2">
        <v>33418563</v>
      </c>
      <c r="U1635" s="2">
        <v>33418563</v>
      </c>
      <c r="V1635" s="2">
        <v>613469.53</v>
      </c>
    </row>
    <row r="1636" spans="1:22" ht="15">
      <c r="A1636" s="1">
        <v>900203</v>
      </c>
      <c r="B1636" s="1" t="s">
        <v>98</v>
      </c>
      <c r="C1636" s="1" t="s">
        <v>99</v>
      </c>
      <c r="D1636" s="2">
        <v>24650665</v>
      </c>
      <c r="E1636" s="2">
        <v>24650665</v>
      </c>
      <c r="F1636" s="2">
        <v>1006578.37</v>
      </c>
      <c r="I1636" s="2">
        <v>134311533</v>
      </c>
      <c r="J1636" s="2">
        <v>134311533</v>
      </c>
      <c r="K1636" s="2">
        <v>201214.15</v>
      </c>
      <c r="Q1636" s="2">
        <v>201214.15</v>
      </c>
      <c r="R1636" s="2">
        <v>0</v>
      </c>
      <c r="S1636" s="2">
        <v>0</v>
      </c>
      <c r="T1636" s="2">
        <v>158962198</v>
      </c>
      <c r="U1636" s="2">
        <v>158962198</v>
      </c>
      <c r="V1636" s="2">
        <v>1207792.52</v>
      </c>
    </row>
    <row r="1637" spans="1:22" ht="15">
      <c r="A1637" s="1">
        <v>900203</v>
      </c>
      <c r="B1637" s="1" t="s">
        <v>128</v>
      </c>
      <c r="C1637" s="1" t="s">
        <v>129</v>
      </c>
      <c r="D1637" s="2">
        <v>24265200</v>
      </c>
      <c r="E1637" s="2">
        <v>24265200</v>
      </c>
      <c r="F1637" s="2">
        <v>1006578.37</v>
      </c>
      <c r="I1637" s="2">
        <v>134311533</v>
      </c>
      <c r="J1637" s="2">
        <v>134311533</v>
      </c>
      <c r="K1637" s="2">
        <v>201214.15</v>
      </c>
      <c r="Q1637" s="2">
        <v>201214.15</v>
      </c>
      <c r="R1637" s="2">
        <v>0</v>
      </c>
      <c r="S1637" s="2">
        <v>0</v>
      </c>
      <c r="T1637" s="2">
        <v>158576733</v>
      </c>
      <c r="U1637" s="2">
        <v>158576733</v>
      </c>
      <c r="V1637" s="2">
        <v>1207792.52</v>
      </c>
    </row>
    <row r="1638" spans="1:22" ht="15">
      <c r="A1638" s="1">
        <v>900203</v>
      </c>
      <c r="B1638" s="1" t="s">
        <v>100</v>
      </c>
      <c r="C1638" s="1" t="s">
        <v>101</v>
      </c>
      <c r="D1638" s="2">
        <v>385465</v>
      </c>
      <c r="E1638" s="2">
        <v>385465</v>
      </c>
      <c r="F1638" s="2">
        <v>0</v>
      </c>
      <c r="I1638" s="2">
        <v>0</v>
      </c>
      <c r="J1638" s="2">
        <v>0</v>
      </c>
      <c r="K1638" s="2">
        <v>0</v>
      </c>
      <c r="Q1638" s="2">
        <v>0</v>
      </c>
      <c r="R1638" s="2">
        <v>0</v>
      </c>
      <c r="S1638" s="2">
        <v>0</v>
      </c>
      <c r="T1638" s="2">
        <v>385465</v>
      </c>
      <c r="U1638" s="2">
        <v>385465</v>
      </c>
      <c r="V1638" s="2">
        <v>0</v>
      </c>
    </row>
  </sheetData>
  <sheetProtection/>
  <mergeCells count="3">
    <mergeCell ref="A2:L2"/>
    <mergeCell ref="D4:H4"/>
    <mergeCell ref="I4:L4"/>
  </mergeCells>
  <printOptions/>
  <pageMargins left="0.15748031496062992" right="0.15748031496062992" top="0.3937007874015748" bottom="0.2755905511811024" header="0.31496062992125984" footer="0.31496062992125984"/>
  <pageSetup fitToHeight="47"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2:L1570"/>
  <sheetViews>
    <sheetView tabSelected="1" zoomScalePageLayoutView="0" workbookViewId="0" topLeftCell="A809">
      <selection activeCell="A5" sqref="A5"/>
    </sheetView>
  </sheetViews>
  <sheetFormatPr defaultColWidth="9.140625" defaultRowHeight="15"/>
  <cols>
    <col min="1" max="1" width="7.7109375" style="1" customWidth="1"/>
    <col min="2" max="2" width="7.28125" style="1" customWidth="1"/>
    <col min="3" max="3" width="40.7109375" style="1" customWidth="1"/>
    <col min="4" max="6" width="15.140625" style="2" bestFit="1" customWidth="1"/>
    <col min="7" max="8" width="12.57421875" style="2" customWidth="1"/>
    <col min="9" max="11" width="14.00390625" style="2" bestFit="1" customWidth="1"/>
    <col min="12" max="12" width="14.8515625" style="2" customWidth="1"/>
    <col min="13" max="16" width="11.57421875" style="2" customWidth="1"/>
    <col min="17" max="17" width="11.57421875" style="2" bestFit="1" customWidth="1"/>
    <col min="18" max="19" width="10.57421875" style="2" bestFit="1" customWidth="1"/>
    <col min="20" max="21" width="13.7109375" style="2" bestFit="1" customWidth="1"/>
    <col min="22" max="22" width="12.57421875" style="2" bestFit="1" customWidth="1"/>
  </cols>
  <sheetData>
    <row r="2" spans="1:12" ht="18.75">
      <c r="A2" s="23" t="s">
        <v>228</v>
      </c>
      <c r="B2" s="23"/>
      <c r="C2" s="23"/>
      <c r="D2" s="23"/>
      <c r="E2" s="23"/>
      <c r="F2" s="23"/>
      <c r="G2" s="23"/>
      <c r="H2" s="23"/>
      <c r="I2" s="23"/>
      <c r="J2" s="23"/>
      <c r="K2" s="23"/>
      <c r="L2" s="23"/>
    </row>
    <row r="3" ht="15">
      <c r="L3" s="15" t="s">
        <v>242</v>
      </c>
    </row>
    <row r="4" spans="1:12" ht="15">
      <c r="A4" s="3"/>
      <c r="B4" s="3"/>
      <c r="C4" s="3"/>
      <c r="D4" s="22" t="s">
        <v>208</v>
      </c>
      <c r="E4" s="22"/>
      <c r="F4" s="22"/>
      <c r="G4" s="22"/>
      <c r="H4" s="22"/>
      <c r="I4" s="22" t="s">
        <v>209</v>
      </c>
      <c r="J4" s="22"/>
      <c r="K4" s="22"/>
      <c r="L4" s="22"/>
    </row>
    <row r="5" spans="1:12" ht="97.5" customHeight="1">
      <c r="A5" s="3"/>
      <c r="B5" s="3"/>
      <c r="C5" s="3"/>
      <c r="D5" s="4" t="s">
        <v>205</v>
      </c>
      <c r="E5" s="4" t="s">
        <v>206</v>
      </c>
      <c r="F5" s="4" t="s">
        <v>201</v>
      </c>
      <c r="G5" s="4" t="s">
        <v>202</v>
      </c>
      <c r="H5" s="4" t="s">
        <v>203</v>
      </c>
      <c r="I5" s="4" t="s">
        <v>205</v>
      </c>
      <c r="J5" s="4" t="s">
        <v>204</v>
      </c>
      <c r="K5" s="4" t="s">
        <v>201</v>
      </c>
      <c r="L5" s="4" t="s">
        <v>207</v>
      </c>
    </row>
    <row r="6" spans="1:12" ht="15">
      <c r="A6" s="3">
        <v>10000</v>
      </c>
      <c r="B6" s="3"/>
      <c r="C6" s="5" t="s">
        <v>246</v>
      </c>
      <c r="D6" s="18">
        <f>'без села'!D6/1000</f>
        <v>74730.166</v>
      </c>
      <c r="E6" s="18">
        <f>'без села'!E6/1000</f>
        <v>16954.36</v>
      </c>
      <c r="F6" s="18">
        <f>'без села'!F6/1000</f>
        <v>15805.385859999999</v>
      </c>
      <c r="G6" s="6">
        <f>F6/D6*100</f>
        <v>21.149940788302278</v>
      </c>
      <c r="H6" s="6">
        <f>F6/E6*100</f>
        <v>93.22313469809535</v>
      </c>
      <c r="I6" s="18">
        <f>'без села'!I6/1000</f>
        <v>257.046</v>
      </c>
      <c r="J6" s="18">
        <f>'без села'!J6/1000</f>
        <v>274.02525</v>
      </c>
      <c r="K6" s="18">
        <f>'без села'!K6/1000</f>
        <v>26.899009999999997</v>
      </c>
      <c r="L6" s="6">
        <f>K6/J6*100</f>
        <v>9.816252334410787</v>
      </c>
    </row>
    <row r="7" spans="1:12" ht="15" hidden="1">
      <c r="A7" s="3">
        <v>10000</v>
      </c>
      <c r="B7" s="3"/>
      <c r="C7" s="5" t="s">
        <v>3</v>
      </c>
      <c r="D7" s="18">
        <f>'без села'!D7/1000</f>
        <v>74880.166</v>
      </c>
      <c r="E7" s="18">
        <f>'без села'!E7/1000</f>
        <v>0</v>
      </c>
      <c r="F7" s="18">
        <f>'без села'!F7/1000</f>
        <v>15832.533609999999</v>
      </c>
      <c r="G7" s="6">
        <f aca="true" t="shared" si="0" ref="G7:G70">F7/D7*100</f>
        <v>21.143828140017746</v>
      </c>
      <c r="H7" s="6" t="e">
        <f aca="true" t="shared" si="1" ref="H7:H70">F7/E7*100</f>
        <v>#DIV/0!</v>
      </c>
      <c r="I7" s="18">
        <f>'без села'!I7/1000</f>
        <v>257.046</v>
      </c>
      <c r="J7" s="18">
        <f>'без села'!J7/1000</f>
        <v>274.02525</v>
      </c>
      <c r="K7" s="18">
        <f>'без села'!K7/1000</f>
        <v>26.899009999999997</v>
      </c>
      <c r="L7" s="6">
        <f aca="true" t="shared" si="2" ref="L7:L70">K7/J7*100</f>
        <v>9.816252334410787</v>
      </c>
    </row>
    <row r="8" spans="1:12" ht="15" hidden="1">
      <c r="A8" s="3">
        <v>10000</v>
      </c>
      <c r="B8" s="3"/>
      <c r="C8" s="5" t="s">
        <v>5</v>
      </c>
      <c r="D8" s="18">
        <f>'без села'!D8/1000</f>
        <v>74880.166</v>
      </c>
      <c r="E8" s="18">
        <f>'без села'!E8/1000</f>
        <v>0</v>
      </c>
      <c r="F8" s="18">
        <f>'без села'!F8/1000</f>
        <v>15832.533609999999</v>
      </c>
      <c r="G8" s="6">
        <f t="shared" si="0"/>
        <v>21.143828140017746</v>
      </c>
      <c r="H8" s="6" t="e">
        <f t="shared" si="1"/>
        <v>#DIV/0!</v>
      </c>
      <c r="I8" s="18">
        <f>'без села'!I8/1000</f>
        <v>257.046</v>
      </c>
      <c r="J8" s="18">
        <f>'без села'!J8/1000</f>
        <v>274.02525</v>
      </c>
      <c r="K8" s="18">
        <f>'без села'!K8/1000</f>
        <v>26.899009999999997</v>
      </c>
      <c r="L8" s="6">
        <f t="shared" si="2"/>
        <v>9.816252334410787</v>
      </c>
    </row>
    <row r="9" spans="1:12" ht="30" hidden="1">
      <c r="A9" s="3">
        <v>10000</v>
      </c>
      <c r="B9" s="3"/>
      <c r="C9" s="5" t="s">
        <v>7</v>
      </c>
      <c r="D9" s="18">
        <f>'без села'!D9/1000</f>
        <v>49773.113</v>
      </c>
      <c r="E9" s="18">
        <f>'без села'!E9/1000</f>
        <v>0</v>
      </c>
      <c r="F9" s="18">
        <f>'без села'!F9/1000</f>
        <v>10047.67209</v>
      </c>
      <c r="G9" s="6">
        <f t="shared" si="0"/>
        <v>20.186947298233086</v>
      </c>
      <c r="H9" s="6" t="e">
        <f t="shared" si="1"/>
        <v>#DIV/0!</v>
      </c>
      <c r="I9" s="18">
        <f>'без села'!I9/1000</f>
        <v>0</v>
      </c>
      <c r="J9" s="18">
        <f>'без села'!J9/1000</f>
        <v>0</v>
      </c>
      <c r="K9" s="18">
        <f>'без села'!K9/1000</f>
        <v>0</v>
      </c>
      <c r="L9" s="6" t="e">
        <f t="shared" si="2"/>
        <v>#DIV/0!</v>
      </c>
    </row>
    <row r="10" spans="1:12" ht="15" hidden="1">
      <c r="A10" s="3">
        <v>10000</v>
      </c>
      <c r="B10" s="3"/>
      <c r="C10" s="5" t="s">
        <v>9</v>
      </c>
      <c r="D10" s="18">
        <f>'без села'!D10/1000</f>
        <v>49773.113</v>
      </c>
      <c r="E10" s="18">
        <f>'без села'!E10/1000</f>
        <v>0</v>
      </c>
      <c r="F10" s="18">
        <f>'без села'!F10/1000</f>
        <v>10047.67209</v>
      </c>
      <c r="G10" s="6">
        <f t="shared" si="0"/>
        <v>20.186947298233086</v>
      </c>
      <c r="H10" s="6" t="e">
        <f t="shared" si="1"/>
        <v>#DIV/0!</v>
      </c>
      <c r="I10" s="18">
        <f>'без села'!I10/1000</f>
        <v>0</v>
      </c>
      <c r="J10" s="18">
        <f>'без села'!J10/1000</f>
        <v>0</v>
      </c>
      <c r="K10" s="18">
        <f>'без села'!K10/1000</f>
        <v>0</v>
      </c>
      <c r="L10" s="6" t="e">
        <f t="shared" si="2"/>
        <v>#DIV/0!</v>
      </c>
    </row>
    <row r="11" spans="1:12" ht="15" hidden="1">
      <c r="A11" s="3">
        <v>10000</v>
      </c>
      <c r="B11" s="3"/>
      <c r="C11" s="5" t="s">
        <v>11</v>
      </c>
      <c r="D11" s="18">
        <f>'без села'!D11/1000</f>
        <v>17470.895</v>
      </c>
      <c r="E11" s="18">
        <f>'без села'!E11/1000</f>
        <v>0</v>
      </c>
      <c r="F11" s="18">
        <f>'без села'!F11/1000</f>
        <v>3614.43581</v>
      </c>
      <c r="G11" s="6">
        <f t="shared" si="0"/>
        <v>20.688326556824936</v>
      </c>
      <c r="H11" s="6" t="e">
        <f t="shared" si="1"/>
        <v>#DIV/0!</v>
      </c>
      <c r="I11" s="18">
        <f>'без села'!I11/1000</f>
        <v>0</v>
      </c>
      <c r="J11" s="18">
        <f>'без села'!J11/1000</f>
        <v>0</v>
      </c>
      <c r="K11" s="18">
        <f>'без села'!K11/1000</f>
        <v>0</v>
      </c>
      <c r="L11" s="6" t="e">
        <f t="shared" si="2"/>
        <v>#DIV/0!</v>
      </c>
    </row>
    <row r="12" spans="1:12" ht="45" hidden="1">
      <c r="A12" s="3">
        <v>10000</v>
      </c>
      <c r="B12" s="3"/>
      <c r="C12" s="5" t="s">
        <v>13</v>
      </c>
      <c r="D12" s="18">
        <f>'без села'!D12/1000</f>
        <v>4674.038</v>
      </c>
      <c r="E12" s="18">
        <f>'без села'!E12/1000</f>
        <v>0</v>
      </c>
      <c r="F12" s="18">
        <f>'без села'!F12/1000</f>
        <v>892.15136</v>
      </c>
      <c r="G12" s="6">
        <f t="shared" si="0"/>
        <v>19.08737926392554</v>
      </c>
      <c r="H12" s="6" t="e">
        <f t="shared" si="1"/>
        <v>#DIV/0!</v>
      </c>
      <c r="I12" s="18">
        <f>'без села'!I12/1000</f>
        <v>247.166</v>
      </c>
      <c r="J12" s="18">
        <f>'без села'!J12/1000</f>
        <v>250.78628</v>
      </c>
      <c r="K12" s="18">
        <f>'без села'!K12/1000</f>
        <v>23.324</v>
      </c>
      <c r="L12" s="6">
        <f t="shared" si="2"/>
        <v>9.30034928545533</v>
      </c>
    </row>
    <row r="13" spans="1:12" ht="30" hidden="1">
      <c r="A13" s="3">
        <v>10000</v>
      </c>
      <c r="B13" s="3"/>
      <c r="C13" s="5" t="s">
        <v>15</v>
      </c>
      <c r="D13" s="18">
        <f>'без села'!D13/1000</f>
        <v>709.855</v>
      </c>
      <c r="E13" s="18">
        <f>'без села'!E13/1000</f>
        <v>0</v>
      </c>
      <c r="F13" s="18">
        <f>'без села'!F13/1000</f>
        <v>129.88985</v>
      </c>
      <c r="G13" s="6">
        <f t="shared" si="0"/>
        <v>18.298082002662515</v>
      </c>
      <c r="H13" s="6" t="e">
        <f t="shared" si="1"/>
        <v>#DIV/0!</v>
      </c>
      <c r="I13" s="18">
        <f>'без села'!I13/1000</f>
        <v>97.156</v>
      </c>
      <c r="J13" s="18">
        <f>'без села'!J13/1000</f>
        <v>100.04147999999999</v>
      </c>
      <c r="K13" s="18">
        <f>'без села'!K13/1000</f>
        <v>9.426950000000001</v>
      </c>
      <c r="L13" s="6">
        <f t="shared" si="2"/>
        <v>9.423041322459445</v>
      </c>
    </row>
    <row r="14" spans="1:12" ht="30" hidden="1">
      <c r="A14" s="3">
        <v>10000</v>
      </c>
      <c r="B14" s="3"/>
      <c r="C14" s="5" t="s">
        <v>17</v>
      </c>
      <c r="D14" s="18">
        <f>'без села'!D14/1000</f>
        <v>1072.374</v>
      </c>
      <c r="E14" s="18">
        <f>'без села'!E14/1000</f>
        <v>0</v>
      </c>
      <c r="F14" s="18">
        <f>'без села'!F14/1000</f>
        <v>174.73565</v>
      </c>
      <c r="G14" s="6">
        <f t="shared" si="0"/>
        <v>16.29428259170774</v>
      </c>
      <c r="H14" s="6" t="e">
        <f t="shared" si="1"/>
        <v>#DIV/0!</v>
      </c>
      <c r="I14" s="18">
        <f>'без села'!I14/1000</f>
        <v>31.26</v>
      </c>
      <c r="J14" s="18">
        <f>'без села'!J14/1000</f>
        <v>35.26</v>
      </c>
      <c r="K14" s="18">
        <f>'без села'!K14/1000</f>
        <v>0</v>
      </c>
      <c r="L14" s="6">
        <f t="shared" si="2"/>
        <v>0</v>
      </c>
    </row>
    <row r="15" spans="1:12" ht="15" hidden="1">
      <c r="A15" s="3">
        <v>10000</v>
      </c>
      <c r="B15" s="3"/>
      <c r="C15" s="5" t="s">
        <v>19</v>
      </c>
      <c r="D15" s="18">
        <f>'без села'!D15/1000</f>
        <v>45.568</v>
      </c>
      <c r="E15" s="18">
        <f>'без села'!E15/1000</f>
        <v>0</v>
      </c>
      <c r="F15" s="18">
        <f>'без села'!F15/1000</f>
        <v>8.505450000000002</v>
      </c>
      <c r="G15" s="6">
        <f t="shared" si="0"/>
        <v>18.66540115870787</v>
      </c>
      <c r="H15" s="6" t="e">
        <f t="shared" si="1"/>
        <v>#DIV/0!</v>
      </c>
      <c r="I15" s="18">
        <f>'без села'!I15/1000</f>
        <v>0</v>
      </c>
      <c r="J15" s="18">
        <f>'без села'!J15/1000</f>
        <v>0</v>
      </c>
      <c r="K15" s="18">
        <f>'без села'!K15/1000</f>
        <v>0</v>
      </c>
      <c r="L15" s="6" t="e">
        <f t="shared" si="2"/>
        <v>#DIV/0!</v>
      </c>
    </row>
    <row r="16" spans="1:12" ht="45" hidden="1">
      <c r="A16" s="3">
        <v>10000</v>
      </c>
      <c r="B16" s="3"/>
      <c r="C16" s="5" t="s">
        <v>21</v>
      </c>
      <c r="D16" s="18">
        <f>'без села'!D16/1000</f>
        <v>254.384</v>
      </c>
      <c r="E16" s="18">
        <f>'без села'!E16/1000</f>
        <v>0</v>
      </c>
      <c r="F16" s="18">
        <f>'без села'!F16/1000</f>
        <v>53.16494</v>
      </c>
      <c r="G16" s="6">
        <f t="shared" si="0"/>
        <v>20.899482671866156</v>
      </c>
      <c r="H16" s="6" t="e">
        <f t="shared" si="1"/>
        <v>#DIV/0!</v>
      </c>
      <c r="I16" s="18">
        <f>'без села'!I16/1000</f>
        <v>64.296</v>
      </c>
      <c r="J16" s="18">
        <f>'без села'!J16/1000</f>
        <v>69.4898</v>
      </c>
      <c r="K16" s="18">
        <f>'без села'!K16/1000</f>
        <v>4.9338</v>
      </c>
      <c r="L16" s="6">
        <f t="shared" si="2"/>
        <v>7.100034825254929</v>
      </c>
    </row>
    <row r="17" spans="1:12" ht="15" hidden="1">
      <c r="A17" s="3">
        <v>10000</v>
      </c>
      <c r="B17" s="3"/>
      <c r="C17" s="5" t="s">
        <v>23</v>
      </c>
      <c r="D17" s="18">
        <f>'без села'!D17/1000</f>
        <v>1073.097</v>
      </c>
      <c r="E17" s="18">
        <f>'без села'!E17/1000</f>
        <v>0</v>
      </c>
      <c r="F17" s="18">
        <f>'без села'!F17/1000</f>
        <v>224.18695000000002</v>
      </c>
      <c r="G17" s="6">
        <f t="shared" si="0"/>
        <v>20.89158296034748</v>
      </c>
      <c r="H17" s="6" t="e">
        <f t="shared" si="1"/>
        <v>#DIV/0!</v>
      </c>
      <c r="I17" s="18">
        <f>'без села'!I17/1000</f>
        <v>33.145</v>
      </c>
      <c r="J17" s="18">
        <f>'без села'!J17/1000</f>
        <v>23.645</v>
      </c>
      <c r="K17" s="18">
        <f>'без села'!K17/1000</f>
        <v>0.6456000000000001</v>
      </c>
      <c r="L17" s="6">
        <f t="shared" si="2"/>
        <v>2.730386973990273</v>
      </c>
    </row>
    <row r="18" spans="1:12" ht="15" hidden="1">
      <c r="A18" s="3">
        <v>10000</v>
      </c>
      <c r="B18" s="3"/>
      <c r="C18" s="5" t="s">
        <v>25</v>
      </c>
      <c r="D18" s="18">
        <f>'без села'!D18/1000</f>
        <v>1518.76</v>
      </c>
      <c r="E18" s="18">
        <f>'без села'!E18/1000</f>
        <v>0</v>
      </c>
      <c r="F18" s="18">
        <f>'без села'!F18/1000</f>
        <v>301.66852</v>
      </c>
      <c r="G18" s="6">
        <f t="shared" si="0"/>
        <v>19.862817034949565</v>
      </c>
      <c r="H18" s="6" t="e">
        <f t="shared" si="1"/>
        <v>#DIV/0!</v>
      </c>
      <c r="I18" s="18">
        <f>'без села'!I18/1000</f>
        <v>21.309</v>
      </c>
      <c r="J18" s="18">
        <f>'без села'!J18/1000</f>
        <v>22.35</v>
      </c>
      <c r="K18" s="18">
        <f>'без села'!K18/1000</f>
        <v>8.31765</v>
      </c>
      <c r="L18" s="6">
        <f t="shared" si="2"/>
        <v>37.21543624161074</v>
      </c>
    </row>
    <row r="19" spans="1:12" ht="15" hidden="1">
      <c r="A19" s="3">
        <v>10000</v>
      </c>
      <c r="B19" s="3"/>
      <c r="C19" s="5" t="s">
        <v>27</v>
      </c>
      <c r="D19" s="18">
        <f>'без села'!D19/1000</f>
        <v>128.75</v>
      </c>
      <c r="E19" s="18">
        <f>'без села'!E19/1000</f>
        <v>0</v>
      </c>
      <c r="F19" s="18">
        <f>'без села'!F19/1000</f>
        <v>17.77224</v>
      </c>
      <c r="G19" s="6">
        <f t="shared" si="0"/>
        <v>13.803681553398059</v>
      </c>
      <c r="H19" s="6" t="e">
        <f t="shared" si="1"/>
        <v>#DIV/0!</v>
      </c>
      <c r="I19" s="18">
        <f>'без села'!I19/1000</f>
        <v>0</v>
      </c>
      <c r="J19" s="18">
        <f>'без села'!J19/1000</f>
        <v>0</v>
      </c>
      <c r="K19" s="18">
        <f>'без села'!K19/1000</f>
        <v>0</v>
      </c>
      <c r="L19" s="6" t="e">
        <f t="shared" si="2"/>
        <v>#DIV/0!</v>
      </c>
    </row>
    <row r="20" spans="1:12" ht="30" hidden="1">
      <c r="A20" s="3">
        <v>10000</v>
      </c>
      <c r="B20" s="3"/>
      <c r="C20" s="5" t="s">
        <v>29</v>
      </c>
      <c r="D20" s="18">
        <f>'без села'!D20/1000</f>
        <v>2814.45</v>
      </c>
      <c r="E20" s="18">
        <f>'без села'!E20/1000</f>
        <v>0</v>
      </c>
      <c r="F20" s="18">
        <f>'без села'!F20/1000</f>
        <v>1260.21035</v>
      </c>
      <c r="G20" s="6">
        <f t="shared" si="0"/>
        <v>44.77643411679014</v>
      </c>
      <c r="H20" s="6" t="e">
        <f t="shared" si="1"/>
        <v>#DIV/0!</v>
      </c>
      <c r="I20" s="18">
        <f>'без села'!I20/1000</f>
        <v>9.88</v>
      </c>
      <c r="J20" s="18">
        <f>'без села'!J20/1000</f>
        <v>23.238970000000002</v>
      </c>
      <c r="K20" s="18">
        <f>'без села'!K20/1000</f>
        <v>3.5750100000000002</v>
      </c>
      <c r="L20" s="6">
        <f t="shared" si="2"/>
        <v>15.38368524938928</v>
      </c>
    </row>
    <row r="21" spans="1:12" ht="15" hidden="1">
      <c r="A21" s="3">
        <v>10000</v>
      </c>
      <c r="B21" s="3"/>
      <c r="C21" s="5" t="s">
        <v>31</v>
      </c>
      <c r="D21" s="18">
        <f>'без села'!D21/1000</f>
        <v>1569.599</v>
      </c>
      <c r="E21" s="18">
        <f>'без села'!E21/1000</f>
        <v>0</v>
      </c>
      <c r="F21" s="18">
        <f>'без села'!F21/1000</f>
        <v>924.91824</v>
      </c>
      <c r="G21" s="6">
        <f t="shared" si="0"/>
        <v>58.927040600815886</v>
      </c>
      <c r="H21" s="6" t="e">
        <f t="shared" si="1"/>
        <v>#DIV/0!</v>
      </c>
      <c r="I21" s="18">
        <f>'без села'!I21/1000</f>
        <v>6.18</v>
      </c>
      <c r="J21" s="18">
        <f>'без села'!J21/1000</f>
        <v>6.18</v>
      </c>
      <c r="K21" s="18">
        <f>'без села'!K21/1000</f>
        <v>0.28722000000000003</v>
      </c>
      <c r="L21" s="6">
        <f t="shared" si="2"/>
        <v>4.647572815533981</v>
      </c>
    </row>
    <row r="22" spans="1:12" ht="30" hidden="1">
      <c r="A22" s="3">
        <v>10000</v>
      </c>
      <c r="B22" s="3"/>
      <c r="C22" s="5" t="s">
        <v>33</v>
      </c>
      <c r="D22" s="18">
        <f>'без села'!D22/1000</f>
        <v>79.039</v>
      </c>
      <c r="E22" s="18">
        <f>'без села'!E22/1000</f>
        <v>0</v>
      </c>
      <c r="F22" s="18">
        <f>'без села'!F22/1000</f>
        <v>20.049889999999998</v>
      </c>
      <c r="G22" s="6">
        <f t="shared" si="0"/>
        <v>25.367084603803182</v>
      </c>
      <c r="H22" s="6" t="e">
        <f t="shared" si="1"/>
        <v>#DIV/0!</v>
      </c>
      <c r="I22" s="18">
        <f>'без села'!I22/1000</f>
        <v>0.05</v>
      </c>
      <c r="J22" s="18">
        <f>'без села'!J22/1000</f>
        <v>0.35</v>
      </c>
      <c r="K22" s="18">
        <f>'без села'!K22/1000</f>
        <v>0.16421</v>
      </c>
      <c r="L22" s="6">
        <f t="shared" si="2"/>
        <v>46.917142857142856</v>
      </c>
    </row>
    <row r="23" spans="1:12" ht="15" hidden="1">
      <c r="A23" s="3">
        <v>10000</v>
      </c>
      <c r="B23" s="3"/>
      <c r="C23" s="5" t="s">
        <v>35</v>
      </c>
      <c r="D23" s="18">
        <f>'без села'!D23/1000</f>
        <v>801.431</v>
      </c>
      <c r="E23" s="18">
        <f>'без села'!E23/1000</f>
        <v>0</v>
      </c>
      <c r="F23" s="18">
        <f>'без села'!F23/1000</f>
        <v>225.8171</v>
      </c>
      <c r="G23" s="6">
        <f t="shared" si="0"/>
        <v>28.176736362830983</v>
      </c>
      <c r="H23" s="6" t="e">
        <f t="shared" si="1"/>
        <v>#DIV/0!</v>
      </c>
      <c r="I23" s="18">
        <f>'без села'!I23/1000</f>
        <v>3.65</v>
      </c>
      <c r="J23" s="18">
        <f>'без села'!J23/1000</f>
        <v>15.708969999999999</v>
      </c>
      <c r="K23" s="18">
        <f>'без села'!K23/1000</f>
        <v>2.40358</v>
      </c>
      <c r="L23" s="6">
        <f t="shared" si="2"/>
        <v>15.30068489531777</v>
      </c>
    </row>
    <row r="24" spans="1:12" ht="15" hidden="1">
      <c r="A24" s="3">
        <v>10000</v>
      </c>
      <c r="B24" s="3"/>
      <c r="C24" s="5" t="s">
        <v>37</v>
      </c>
      <c r="D24" s="18">
        <f>'без села'!D24/1000</f>
        <v>364.381</v>
      </c>
      <c r="E24" s="18">
        <f>'без села'!E24/1000</f>
        <v>0</v>
      </c>
      <c r="F24" s="18">
        <f>'без села'!F24/1000</f>
        <v>89.42511999999999</v>
      </c>
      <c r="G24" s="6">
        <f t="shared" si="0"/>
        <v>24.541652830416513</v>
      </c>
      <c r="H24" s="6" t="e">
        <f t="shared" si="1"/>
        <v>#DIV/0!</v>
      </c>
      <c r="I24" s="18">
        <f>'без села'!I24/1000</f>
        <v>0</v>
      </c>
      <c r="J24" s="18">
        <f>'без села'!J24/1000</f>
        <v>1</v>
      </c>
      <c r="K24" s="18">
        <f>'без села'!K24/1000</f>
        <v>0.72</v>
      </c>
      <c r="L24" s="6">
        <f t="shared" si="2"/>
        <v>72</v>
      </c>
    </row>
    <row r="25" spans="1:12" ht="30" hidden="1">
      <c r="A25" s="3">
        <v>10000</v>
      </c>
      <c r="B25" s="3"/>
      <c r="C25" s="5" t="s">
        <v>39</v>
      </c>
      <c r="D25" s="18">
        <f>'без села'!D25/1000</f>
        <v>18.92</v>
      </c>
      <c r="E25" s="18">
        <f>'без села'!E25/1000</f>
        <v>0</v>
      </c>
      <c r="F25" s="18">
        <f>'без села'!F25/1000</f>
        <v>0.29175999999999996</v>
      </c>
      <c r="G25" s="6">
        <f t="shared" si="0"/>
        <v>1.542071881606765</v>
      </c>
      <c r="H25" s="6" t="e">
        <f t="shared" si="1"/>
        <v>#DIV/0!</v>
      </c>
      <c r="I25" s="18">
        <f>'без села'!I25/1000</f>
        <v>0</v>
      </c>
      <c r="J25" s="18">
        <f>'без села'!J25/1000</f>
        <v>0</v>
      </c>
      <c r="K25" s="18">
        <f>'без села'!K25/1000</f>
        <v>0</v>
      </c>
      <c r="L25" s="6" t="e">
        <f t="shared" si="2"/>
        <v>#DIV/0!</v>
      </c>
    </row>
    <row r="26" spans="1:12" ht="45" hidden="1">
      <c r="A26" s="3">
        <v>10000</v>
      </c>
      <c r="B26" s="3"/>
      <c r="C26" s="5" t="s">
        <v>41</v>
      </c>
      <c r="D26" s="18">
        <f>'без села'!D26/1000</f>
        <v>18.92</v>
      </c>
      <c r="E26" s="18">
        <f>'без села'!E26/1000</f>
        <v>0</v>
      </c>
      <c r="F26" s="18">
        <f>'без села'!F26/1000</f>
        <v>0.29175999999999996</v>
      </c>
      <c r="G26" s="6">
        <f t="shared" si="0"/>
        <v>1.542071881606765</v>
      </c>
      <c r="H26" s="6" t="e">
        <f t="shared" si="1"/>
        <v>#DIV/0!</v>
      </c>
      <c r="I26" s="18">
        <f>'без села'!I26/1000</f>
        <v>0</v>
      </c>
      <c r="J26" s="18">
        <f>'без села'!J26/1000</f>
        <v>0</v>
      </c>
      <c r="K26" s="18">
        <f>'без села'!K26/1000</f>
        <v>0</v>
      </c>
      <c r="L26" s="6" t="e">
        <f t="shared" si="2"/>
        <v>#DIV/0!</v>
      </c>
    </row>
    <row r="27" spans="1:12" ht="15" hidden="1">
      <c r="A27" s="3">
        <v>10000</v>
      </c>
      <c r="B27" s="3"/>
      <c r="C27" s="5" t="s">
        <v>43</v>
      </c>
      <c r="D27" s="18">
        <f>'без села'!D27/1000</f>
        <v>4</v>
      </c>
      <c r="E27" s="18">
        <f>'без села'!E27/1000</f>
        <v>0</v>
      </c>
      <c r="F27" s="18">
        <f>'без села'!F27/1000</f>
        <v>0</v>
      </c>
      <c r="G27" s="6">
        <f t="shared" si="0"/>
        <v>0</v>
      </c>
      <c r="H27" s="6" t="e">
        <f t="shared" si="1"/>
        <v>#DIV/0!</v>
      </c>
      <c r="I27" s="18">
        <f>'без села'!I27/1000</f>
        <v>0</v>
      </c>
      <c r="J27" s="18">
        <f>'без села'!J27/1000</f>
        <v>0</v>
      </c>
      <c r="K27" s="18">
        <f>'без села'!K27/1000</f>
        <v>0</v>
      </c>
      <c r="L27" s="6" t="e">
        <f t="shared" si="2"/>
        <v>#DIV/0!</v>
      </c>
    </row>
    <row r="28" spans="1:12" ht="15" hidden="1">
      <c r="A28" s="3">
        <v>10000</v>
      </c>
      <c r="B28" s="3"/>
      <c r="C28" s="5" t="s">
        <v>45</v>
      </c>
      <c r="D28" s="18">
        <f>'без села'!D28/1000</f>
        <v>4</v>
      </c>
      <c r="E28" s="18">
        <f>'без села'!E28/1000</f>
        <v>0</v>
      </c>
      <c r="F28" s="18">
        <f>'без села'!F28/1000</f>
        <v>0</v>
      </c>
      <c r="G28" s="6">
        <f t="shared" si="0"/>
        <v>0</v>
      </c>
      <c r="H28" s="6" t="e">
        <f t="shared" si="1"/>
        <v>#DIV/0!</v>
      </c>
      <c r="I28" s="18">
        <f>'без села'!I28/1000</f>
        <v>0</v>
      </c>
      <c r="J28" s="18">
        <f>'без села'!J28/1000</f>
        <v>0</v>
      </c>
      <c r="K28" s="18">
        <f>'без села'!K28/1000</f>
        <v>0</v>
      </c>
      <c r="L28" s="6" t="e">
        <f t="shared" si="2"/>
        <v>#DIV/0!</v>
      </c>
    </row>
    <row r="29" spans="1:12" ht="30" hidden="1">
      <c r="A29" s="3">
        <v>10000</v>
      </c>
      <c r="B29" s="3"/>
      <c r="C29" s="5" t="s">
        <v>47</v>
      </c>
      <c r="D29" s="18">
        <f>'без села'!D29/1000</f>
        <v>4</v>
      </c>
      <c r="E29" s="18">
        <f>'без села'!E29/1000</f>
        <v>0</v>
      </c>
      <c r="F29" s="18">
        <f>'без села'!F29/1000</f>
        <v>0</v>
      </c>
      <c r="G29" s="6">
        <f t="shared" si="0"/>
        <v>0</v>
      </c>
      <c r="H29" s="6" t="e">
        <f t="shared" si="1"/>
        <v>#DIV/0!</v>
      </c>
      <c r="I29" s="18">
        <f>'без села'!I29/1000</f>
        <v>0</v>
      </c>
      <c r="J29" s="18">
        <f>'без села'!J29/1000</f>
        <v>0</v>
      </c>
      <c r="K29" s="18">
        <f>'без села'!K29/1000</f>
        <v>0</v>
      </c>
      <c r="L29" s="6" t="e">
        <f t="shared" si="2"/>
        <v>#DIV/0!</v>
      </c>
    </row>
    <row r="30" spans="1:12" ht="15">
      <c r="A30" s="3">
        <v>10116</v>
      </c>
      <c r="B30" s="3"/>
      <c r="C30" s="5" t="s">
        <v>247</v>
      </c>
      <c r="D30" s="18">
        <f>'без села'!D30/1000</f>
        <v>74730.166</v>
      </c>
      <c r="E30" s="18">
        <f>'без села'!E30/1000</f>
        <v>16954.36</v>
      </c>
      <c r="F30" s="18">
        <f>'без села'!F30/1000</f>
        <v>15805.385859999999</v>
      </c>
      <c r="G30" s="6">
        <f t="shared" si="0"/>
        <v>21.149940788302278</v>
      </c>
      <c r="H30" s="6">
        <f t="shared" si="1"/>
        <v>93.22313469809535</v>
      </c>
      <c r="I30" s="18">
        <f>'без села'!I30/1000</f>
        <v>257.046</v>
      </c>
      <c r="J30" s="18">
        <f>'без села'!J30/1000</f>
        <v>274.02525</v>
      </c>
      <c r="K30" s="18">
        <f>'без села'!K30/1000</f>
        <v>26.899009999999997</v>
      </c>
      <c r="L30" s="6">
        <f t="shared" si="2"/>
        <v>9.816252334410787</v>
      </c>
    </row>
    <row r="31" spans="1:12" ht="15" hidden="1">
      <c r="A31" s="3">
        <v>10116</v>
      </c>
      <c r="B31" s="3"/>
      <c r="C31" s="5" t="s">
        <v>3</v>
      </c>
      <c r="D31" s="18">
        <f>'без села'!D31/1000</f>
        <v>74880.166</v>
      </c>
      <c r="E31" s="18">
        <f>'без села'!E31/1000</f>
        <v>0</v>
      </c>
      <c r="F31" s="18">
        <f>'без села'!F31/1000</f>
        <v>15832.533609999999</v>
      </c>
      <c r="G31" s="6">
        <f t="shared" si="0"/>
        <v>21.143828140017746</v>
      </c>
      <c r="H31" s="6" t="e">
        <f t="shared" si="1"/>
        <v>#DIV/0!</v>
      </c>
      <c r="I31" s="18">
        <f>'без села'!I31/1000</f>
        <v>257.046</v>
      </c>
      <c r="J31" s="18">
        <f>'без села'!J31/1000</f>
        <v>274.02525</v>
      </c>
      <c r="K31" s="18">
        <f>'без села'!K31/1000</f>
        <v>26.899009999999997</v>
      </c>
      <c r="L31" s="6">
        <f t="shared" si="2"/>
        <v>9.816252334410787</v>
      </c>
    </row>
    <row r="32" spans="1:12" ht="15" hidden="1">
      <c r="A32" s="3">
        <v>10116</v>
      </c>
      <c r="B32" s="3"/>
      <c r="C32" s="5" t="s">
        <v>5</v>
      </c>
      <c r="D32" s="18">
        <f>'без села'!D32/1000</f>
        <v>74880.166</v>
      </c>
      <c r="E32" s="18">
        <f>'без села'!E32/1000</f>
        <v>0</v>
      </c>
      <c r="F32" s="18">
        <f>'без села'!F32/1000</f>
        <v>15832.533609999999</v>
      </c>
      <c r="G32" s="6">
        <f t="shared" si="0"/>
        <v>21.143828140017746</v>
      </c>
      <c r="H32" s="6" t="e">
        <f t="shared" si="1"/>
        <v>#DIV/0!</v>
      </c>
      <c r="I32" s="18">
        <f>'без села'!I32/1000</f>
        <v>257.046</v>
      </c>
      <c r="J32" s="18">
        <f>'без села'!J32/1000</f>
        <v>274.02525</v>
      </c>
      <c r="K32" s="18">
        <f>'без села'!K32/1000</f>
        <v>26.899009999999997</v>
      </c>
      <c r="L32" s="6">
        <f t="shared" si="2"/>
        <v>9.816252334410787</v>
      </c>
    </row>
    <row r="33" spans="1:12" ht="30" hidden="1">
      <c r="A33" s="3">
        <v>10116</v>
      </c>
      <c r="B33" s="3"/>
      <c r="C33" s="5" t="s">
        <v>7</v>
      </c>
      <c r="D33" s="18">
        <f>'без села'!D33/1000</f>
        <v>49773.113</v>
      </c>
      <c r="E33" s="18">
        <f>'без села'!E33/1000</f>
        <v>0</v>
      </c>
      <c r="F33" s="18">
        <f>'без села'!F33/1000</f>
        <v>10047.67209</v>
      </c>
      <c r="G33" s="6">
        <f t="shared" si="0"/>
        <v>20.186947298233086</v>
      </c>
      <c r="H33" s="6" t="e">
        <f t="shared" si="1"/>
        <v>#DIV/0!</v>
      </c>
      <c r="I33" s="18">
        <f>'без села'!I33/1000</f>
        <v>0</v>
      </c>
      <c r="J33" s="18">
        <f>'без села'!J33/1000</f>
        <v>0</v>
      </c>
      <c r="K33" s="18">
        <f>'без села'!K33/1000</f>
        <v>0</v>
      </c>
      <c r="L33" s="6" t="e">
        <f t="shared" si="2"/>
        <v>#DIV/0!</v>
      </c>
    </row>
    <row r="34" spans="1:12" ht="15" hidden="1">
      <c r="A34" s="3">
        <v>10116</v>
      </c>
      <c r="B34" s="3"/>
      <c r="C34" s="5" t="s">
        <v>9</v>
      </c>
      <c r="D34" s="18">
        <f>'без села'!D34/1000</f>
        <v>49773.113</v>
      </c>
      <c r="E34" s="18">
        <f>'без села'!E34/1000</f>
        <v>0</v>
      </c>
      <c r="F34" s="18">
        <f>'без села'!F34/1000</f>
        <v>10047.67209</v>
      </c>
      <c r="G34" s="6">
        <f t="shared" si="0"/>
        <v>20.186947298233086</v>
      </c>
      <c r="H34" s="6" t="e">
        <f t="shared" si="1"/>
        <v>#DIV/0!</v>
      </c>
      <c r="I34" s="18">
        <f>'без села'!I34/1000</f>
        <v>0</v>
      </c>
      <c r="J34" s="18">
        <f>'без села'!J34/1000</f>
        <v>0</v>
      </c>
      <c r="K34" s="18">
        <f>'без села'!K34/1000</f>
        <v>0</v>
      </c>
      <c r="L34" s="6" t="e">
        <f t="shared" si="2"/>
        <v>#DIV/0!</v>
      </c>
    </row>
    <row r="35" spans="1:12" ht="15" hidden="1">
      <c r="A35" s="3">
        <v>10116</v>
      </c>
      <c r="B35" s="3"/>
      <c r="C35" s="5" t="s">
        <v>11</v>
      </c>
      <c r="D35" s="18">
        <f>'без села'!D35/1000</f>
        <v>17470.895</v>
      </c>
      <c r="E35" s="18">
        <f>'без села'!E35/1000</f>
        <v>0</v>
      </c>
      <c r="F35" s="18">
        <f>'без села'!F35/1000</f>
        <v>3614.43581</v>
      </c>
      <c r="G35" s="6">
        <f t="shared" si="0"/>
        <v>20.688326556824936</v>
      </c>
      <c r="H35" s="6" t="e">
        <f t="shared" si="1"/>
        <v>#DIV/0!</v>
      </c>
      <c r="I35" s="18">
        <f>'без села'!I35/1000</f>
        <v>0</v>
      </c>
      <c r="J35" s="18">
        <f>'без села'!J35/1000</f>
        <v>0</v>
      </c>
      <c r="K35" s="18">
        <f>'без села'!K35/1000</f>
        <v>0</v>
      </c>
      <c r="L35" s="6" t="e">
        <f t="shared" si="2"/>
        <v>#DIV/0!</v>
      </c>
    </row>
    <row r="36" spans="1:12" ht="45" hidden="1">
      <c r="A36" s="3">
        <v>10116</v>
      </c>
      <c r="B36" s="3"/>
      <c r="C36" s="5" t="s">
        <v>13</v>
      </c>
      <c r="D36" s="18">
        <f>'без села'!D36/1000</f>
        <v>4674.038</v>
      </c>
      <c r="E36" s="18">
        <f>'без села'!E36/1000</f>
        <v>0</v>
      </c>
      <c r="F36" s="18">
        <f>'без села'!F36/1000</f>
        <v>892.15136</v>
      </c>
      <c r="G36" s="6">
        <f t="shared" si="0"/>
        <v>19.08737926392554</v>
      </c>
      <c r="H36" s="6" t="e">
        <f t="shared" si="1"/>
        <v>#DIV/0!</v>
      </c>
      <c r="I36" s="18">
        <f>'без села'!I36/1000</f>
        <v>247.166</v>
      </c>
      <c r="J36" s="18">
        <f>'без села'!J36/1000</f>
        <v>250.78628</v>
      </c>
      <c r="K36" s="18">
        <f>'без села'!K36/1000</f>
        <v>23.324</v>
      </c>
      <c r="L36" s="6">
        <f t="shared" si="2"/>
        <v>9.30034928545533</v>
      </c>
    </row>
    <row r="37" spans="1:12" ht="30" hidden="1">
      <c r="A37" s="3">
        <v>10116</v>
      </c>
      <c r="B37" s="3"/>
      <c r="C37" s="5" t="s">
        <v>15</v>
      </c>
      <c r="D37" s="18">
        <f>'без села'!D37/1000</f>
        <v>709.855</v>
      </c>
      <c r="E37" s="18">
        <f>'без села'!E37/1000</f>
        <v>0</v>
      </c>
      <c r="F37" s="18">
        <f>'без села'!F37/1000</f>
        <v>129.88985</v>
      </c>
      <c r="G37" s="6">
        <f t="shared" si="0"/>
        <v>18.298082002662515</v>
      </c>
      <c r="H37" s="6" t="e">
        <f t="shared" si="1"/>
        <v>#DIV/0!</v>
      </c>
      <c r="I37" s="18">
        <f>'без села'!I37/1000</f>
        <v>97.156</v>
      </c>
      <c r="J37" s="18">
        <f>'без села'!J37/1000</f>
        <v>100.04147999999999</v>
      </c>
      <c r="K37" s="18">
        <f>'без села'!K37/1000</f>
        <v>9.426950000000001</v>
      </c>
      <c r="L37" s="6">
        <f t="shared" si="2"/>
        <v>9.423041322459445</v>
      </c>
    </row>
    <row r="38" spans="1:12" ht="30" hidden="1">
      <c r="A38" s="3">
        <v>10116</v>
      </c>
      <c r="B38" s="3"/>
      <c r="C38" s="5" t="s">
        <v>17</v>
      </c>
      <c r="D38" s="18">
        <f>'без села'!D38/1000</f>
        <v>1072.374</v>
      </c>
      <c r="E38" s="18">
        <f>'без села'!E38/1000</f>
        <v>0</v>
      </c>
      <c r="F38" s="18">
        <f>'без села'!F38/1000</f>
        <v>174.73565</v>
      </c>
      <c r="G38" s="6">
        <f t="shared" si="0"/>
        <v>16.29428259170774</v>
      </c>
      <c r="H38" s="6" t="e">
        <f t="shared" si="1"/>
        <v>#DIV/0!</v>
      </c>
      <c r="I38" s="18">
        <f>'без села'!I38/1000</f>
        <v>31.26</v>
      </c>
      <c r="J38" s="18">
        <f>'без села'!J38/1000</f>
        <v>35.26</v>
      </c>
      <c r="K38" s="18">
        <f>'без села'!K38/1000</f>
        <v>0</v>
      </c>
      <c r="L38" s="6">
        <f t="shared" si="2"/>
        <v>0</v>
      </c>
    </row>
    <row r="39" spans="1:12" ht="15" hidden="1">
      <c r="A39" s="3">
        <v>10116</v>
      </c>
      <c r="B39" s="3"/>
      <c r="C39" s="5" t="s">
        <v>19</v>
      </c>
      <c r="D39" s="18">
        <f>'без села'!D39/1000</f>
        <v>45.568</v>
      </c>
      <c r="E39" s="18">
        <f>'без села'!E39/1000</f>
        <v>0</v>
      </c>
      <c r="F39" s="18">
        <f>'без села'!F39/1000</f>
        <v>8.505450000000002</v>
      </c>
      <c r="G39" s="6">
        <f t="shared" si="0"/>
        <v>18.66540115870787</v>
      </c>
      <c r="H39" s="6" t="e">
        <f t="shared" si="1"/>
        <v>#DIV/0!</v>
      </c>
      <c r="I39" s="18">
        <f>'без села'!I39/1000</f>
        <v>0</v>
      </c>
      <c r="J39" s="18">
        <f>'без села'!J39/1000</f>
        <v>0</v>
      </c>
      <c r="K39" s="18">
        <f>'без села'!K39/1000</f>
        <v>0</v>
      </c>
      <c r="L39" s="6" t="e">
        <f t="shared" si="2"/>
        <v>#DIV/0!</v>
      </c>
    </row>
    <row r="40" spans="1:12" ht="45" hidden="1">
      <c r="A40" s="3">
        <v>10116</v>
      </c>
      <c r="B40" s="3"/>
      <c r="C40" s="5" t="s">
        <v>21</v>
      </c>
      <c r="D40" s="18">
        <f>'без села'!D40/1000</f>
        <v>254.384</v>
      </c>
      <c r="E40" s="18">
        <f>'без села'!E40/1000</f>
        <v>0</v>
      </c>
      <c r="F40" s="18">
        <f>'без села'!F40/1000</f>
        <v>53.16494</v>
      </c>
      <c r="G40" s="6">
        <f t="shared" si="0"/>
        <v>20.899482671866156</v>
      </c>
      <c r="H40" s="6" t="e">
        <f t="shared" si="1"/>
        <v>#DIV/0!</v>
      </c>
      <c r="I40" s="18">
        <f>'без села'!I40/1000</f>
        <v>64.296</v>
      </c>
      <c r="J40" s="18">
        <f>'без села'!J40/1000</f>
        <v>69.4898</v>
      </c>
      <c r="K40" s="18">
        <f>'без села'!K40/1000</f>
        <v>4.9338</v>
      </c>
      <c r="L40" s="6">
        <f t="shared" si="2"/>
        <v>7.100034825254929</v>
      </c>
    </row>
    <row r="41" spans="1:12" ht="15" hidden="1">
      <c r="A41" s="3">
        <v>10116</v>
      </c>
      <c r="B41" s="3"/>
      <c r="C41" s="5" t="s">
        <v>23</v>
      </c>
      <c r="D41" s="18">
        <f>'без села'!D41/1000</f>
        <v>1073.097</v>
      </c>
      <c r="E41" s="18">
        <f>'без села'!E41/1000</f>
        <v>0</v>
      </c>
      <c r="F41" s="18">
        <f>'без села'!F41/1000</f>
        <v>224.18695000000002</v>
      </c>
      <c r="G41" s="6">
        <f t="shared" si="0"/>
        <v>20.89158296034748</v>
      </c>
      <c r="H41" s="6" t="e">
        <f t="shared" si="1"/>
        <v>#DIV/0!</v>
      </c>
      <c r="I41" s="18">
        <f>'без села'!I41/1000</f>
        <v>33.145</v>
      </c>
      <c r="J41" s="18">
        <f>'без села'!J41/1000</f>
        <v>23.645</v>
      </c>
      <c r="K41" s="18">
        <f>'без села'!K41/1000</f>
        <v>0.6456000000000001</v>
      </c>
      <c r="L41" s="6">
        <f t="shared" si="2"/>
        <v>2.730386973990273</v>
      </c>
    </row>
    <row r="42" spans="1:12" ht="15" hidden="1">
      <c r="A42" s="3">
        <v>10116</v>
      </c>
      <c r="B42" s="3"/>
      <c r="C42" s="5" t="s">
        <v>25</v>
      </c>
      <c r="D42" s="18">
        <f>'без села'!D42/1000</f>
        <v>1518.76</v>
      </c>
      <c r="E42" s="18">
        <f>'без села'!E42/1000</f>
        <v>0</v>
      </c>
      <c r="F42" s="18">
        <f>'без села'!F42/1000</f>
        <v>301.66852</v>
      </c>
      <c r="G42" s="6">
        <f t="shared" si="0"/>
        <v>19.862817034949565</v>
      </c>
      <c r="H42" s="6" t="e">
        <f t="shared" si="1"/>
        <v>#DIV/0!</v>
      </c>
      <c r="I42" s="18">
        <f>'без села'!I42/1000</f>
        <v>21.309</v>
      </c>
      <c r="J42" s="18">
        <f>'без села'!J42/1000</f>
        <v>22.35</v>
      </c>
      <c r="K42" s="18">
        <f>'без села'!K42/1000</f>
        <v>8.31765</v>
      </c>
      <c r="L42" s="6">
        <f t="shared" si="2"/>
        <v>37.21543624161074</v>
      </c>
    </row>
    <row r="43" spans="1:12" ht="15" hidden="1">
      <c r="A43" s="3">
        <v>10116</v>
      </c>
      <c r="B43" s="3"/>
      <c r="C43" s="5" t="s">
        <v>27</v>
      </c>
      <c r="D43" s="18">
        <f>'без села'!D43/1000</f>
        <v>128.75</v>
      </c>
      <c r="E43" s="18">
        <f>'без села'!E43/1000</f>
        <v>0</v>
      </c>
      <c r="F43" s="18">
        <f>'без села'!F43/1000</f>
        <v>17.77224</v>
      </c>
      <c r="G43" s="6">
        <f t="shared" si="0"/>
        <v>13.803681553398059</v>
      </c>
      <c r="H43" s="6" t="e">
        <f t="shared" si="1"/>
        <v>#DIV/0!</v>
      </c>
      <c r="I43" s="18">
        <f>'без села'!I43/1000</f>
        <v>0</v>
      </c>
      <c r="J43" s="18">
        <f>'без села'!J43/1000</f>
        <v>0</v>
      </c>
      <c r="K43" s="18">
        <f>'без села'!K43/1000</f>
        <v>0</v>
      </c>
      <c r="L43" s="6" t="e">
        <f t="shared" si="2"/>
        <v>#DIV/0!</v>
      </c>
    </row>
    <row r="44" spans="1:12" ht="30" hidden="1">
      <c r="A44" s="3">
        <v>10116</v>
      </c>
      <c r="B44" s="3"/>
      <c r="C44" s="5" t="s">
        <v>29</v>
      </c>
      <c r="D44" s="18">
        <f>'без села'!D44/1000</f>
        <v>2814.45</v>
      </c>
      <c r="E44" s="18">
        <f>'без села'!E44/1000</f>
        <v>0</v>
      </c>
      <c r="F44" s="18">
        <f>'без села'!F44/1000</f>
        <v>1260.21035</v>
      </c>
      <c r="G44" s="6">
        <f t="shared" si="0"/>
        <v>44.77643411679014</v>
      </c>
      <c r="H44" s="6" t="e">
        <f t="shared" si="1"/>
        <v>#DIV/0!</v>
      </c>
      <c r="I44" s="18">
        <f>'без села'!I44/1000</f>
        <v>9.88</v>
      </c>
      <c r="J44" s="18">
        <f>'без села'!J44/1000</f>
        <v>23.238970000000002</v>
      </c>
      <c r="K44" s="18">
        <f>'без села'!K44/1000</f>
        <v>3.5750100000000002</v>
      </c>
      <c r="L44" s="6">
        <f t="shared" si="2"/>
        <v>15.38368524938928</v>
      </c>
    </row>
    <row r="45" spans="1:12" ht="15" hidden="1">
      <c r="A45" s="3">
        <v>10116</v>
      </c>
      <c r="B45" s="3"/>
      <c r="C45" s="5" t="s">
        <v>31</v>
      </c>
      <c r="D45" s="18">
        <f>'без села'!D45/1000</f>
        <v>1569.599</v>
      </c>
      <c r="E45" s="18">
        <f>'без села'!E45/1000</f>
        <v>0</v>
      </c>
      <c r="F45" s="18">
        <f>'без села'!F45/1000</f>
        <v>924.91824</v>
      </c>
      <c r="G45" s="6">
        <f t="shared" si="0"/>
        <v>58.927040600815886</v>
      </c>
      <c r="H45" s="6" t="e">
        <f t="shared" si="1"/>
        <v>#DIV/0!</v>
      </c>
      <c r="I45" s="18">
        <f>'без села'!I45/1000</f>
        <v>6.18</v>
      </c>
      <c r="J45" s="18">
        <f>'без села'!J45/1000</f>
        <v>6.18</v>
      </c>
      <c r="K45" s="18">
        <f>'без села'!K45/1000</f>
        <v>0.28722000000000003</v>
      </c>
      <c r="L45" s="6">
        <f t="shared" si="2"/>
        <v>4.647572815533981</v>
      </c>
    </row>
    <row r="46" spans="1:12" ht="30" hidden="1">
      <c r="A46" s="3">
        <v>10116</v>
      </c>
      <c r="B46" s="3"/>
      <c r="C46" s="5" t="s">
        <v>33</v>
      </c>
      <c r="D46" s="18">
        <f>'без села'!D46/1000</f>
        <v>79.039</v>
      </c>
      <c r="E46" s="18">
        <f>'без села'!E46/1000</f>
        <v>0</v>
      </c>
      <c r="F46" s="18">
        <f>'без села'!F46/1000</f>
        <v>20.049889999999998</v>
      </c>
      <c r="G46" s="6">
        <f t="shared" si="0"/>
        <v>25.367084603803182</v>
      </c>
      <c r="H46" s="6" t="e">
        <f t="shared" si="1"/>
        <v>#DIV/0!</v>
      </c>
      <c r="I46" s="18">
        <f>'без села'!I46/1000</f>
        <v>0.05</v>
      </c>
      <c r="J46" s="18">
        <f>'без села'!J46/1000</f>
        <v>0.35</v>
      </c>
      <c r="K46" s="18">
        <f>'без села'!K46/1000</f>
        <v>0.16421</v>
      </c>
      <c r="L46" s="6">
        <f t="shared" si="2"/>
        <v>46.917142857142856</v>
      </c>
    </row>
    <row r="47" spans="1:12" ht="15" hidden="1">
      <c r="A47" s="3">
        <v>10116</v>
      </c>
      <c r="B47" s="3"/>
      <c r="C47" s="5" t="s">
        <v>35</v>
      </c>
      <c r="D47" s="18">
        <f>'без села'!D47/1000</f>
        <v>801.431</v>
      </c>
      <c r="E47" s="18">
        <f>'без села'!E47/1000</f>
        <v>0</v>
      </c>
      <c r="F47" s="18">
        <f>'без села'!F47/1000</f>
        <v>225.8171</v>
      </c>
      <c r="G47" s="6">
        <f t="shared" si="0"/>
        <v>28.176736362830983</v>
      </c>
      <c r="H47" s="6" t="e">
        <f t="shared" si="1"/>
        <v>#DIV/0!</v>
      </c>
      <c r="I47" s="18">
        <f>'без села'!I47/1000</f>
        <v>3.65</v>
      </c>
      <c r="J47" s="18">
        <f>'без села'!J47/1000</f>
        <v>15.708969999999999</v>
      </c>
      <c r="K47" s="18">
        <f>'без села'!K47/1000</f>
        <v>2.40358</v>
      </c>
      <c r="L47" s="6">
        <f t="shared" si="2"/>
        <v>15.30068489531777</v>
      </c>
    </row>
    <row r="48" spans="1:12" ht="15" hidden="1">
      <c r="A48" s="3">
        <v>10116</v>
      </c>
      <c r="B48" s="3"/>
      <c r="C48" s="5" t="s">
        <v>37</v>
      </c>
      <c r="D48" s="18">
        <f>'без села'!D48/1000</f>
        <v>364.381</v>
      </c>
      <c r="E48" s="18">
        <f>'без села'!E48/1000</f>
        <v>0</v>
      </c>
      <c r="F48" s="18">
        <f>'без села'!F48/1000</f>
        <v>89.42511999999999</v>
      </c>
      <c r="G48" s="6">
        <f t="shared" si="0"/>
        <v>24.541652830416513</v>
      </c>
      <c r="H48" s="6" t="e">
        <f t="shared" si="1"/>
        <v>#DIV/0!</v>
      </c>
      <c r="I48" s="18">
        <f>'без села'!I48/1000</f>
        <v>0</v>
      </c>
      <c r="J48" s="18">
        <f>'без села'!J48/1000</f>
        <v>1</v>
      </c>
      <c r="K48" s="18">
        <f>'без села'!K48/1000</f>
        <v>0.72</v>
      </c>
      <c r="L48" s="6">
        <f t="shared" si="2"/>
        <v>72</v>
      </c>
    </row>
    <row r="49" spans="1:12" ht="30" hidden="1">
      <c r="A49" s="3">
        <v>10116</v>
      </c>
      <c r="B49" s="3"/>
      <c r="C49" s="5" t="s">
        <v>39</v>
      </c>
      <c r="D49" s="18">
        <f>'без села'!D49/1000</f>
        <v>18.92</v>
      </c>
      <c r="E49" s="18">
        <f>'без села'!E49/1000</f>
        <v>0</v>
      </c>
      <c r="F49" s="18">
        <f>'без села'!F49/1000</f>
        <v>0.29175999999999996</v>
      </c>
      <c r="G49" s="6">
        <f t="shared" si="0"/>
        <v>1.542071881606765</v>
      </c>
      <c r="H49" s="6" t="e">
        <f t="shared" si="1"/>
        <v>#DIV/0!</v>
      </c>
      <c r="I49" s="18">
        <f>'без села'!I49/1000</f>
        <v>0</v>
      </c>
      <c r="J49" s="18">
        <f>'без села'!J49/1000</f>
        <v>0</v>
      </c>
      <c r="K49" s="18">
        <f>'без села'!K49/1000</f>
        <v>0</v>
      </c>
      <c r="L49" s="6" t="e">
        <f t="shared" si="2"/>
        <v>#DIV/0!</v>
      </c>
    </row>
    <row r="50" spans="1:12" ht="45" hidden="1">
      <c r="A50" s="3">
        <v>10116</v>
      </c>
      <c r="B50" s="3"/>
      <c r="C50" s="5" t="s">
        <v>41</v>
      </c>
      <c r="D50" s="18">
        <f>'без села'!D50/1000</f>
        <v>18.92</v>
      </c>
      <c r="E50" s="18">
        <f>'без села'!E50/1000</f>
        <v>0</v>
      </c>
      <c r="F50" s="18">
        <f>'без села'!F50/1000</f>
        <v>0.29175999999999996</v>
      </c>
      <c r="G50" s="6">
        <f t="shared" si="0"/>
        <v>1.542071881606765</v>
      </c>
      <c r="H50" s="6" t="e">
        <f t="shared" si="1"/>
        <v>#DIV/0!</v>
      </c>
      <c r="I50" s="18">
        <f>'без села'!I50/1000</f>
        <v>0</v>
      </c>
      <c r="J50" s="18">
        <f>'без села'!J50/1000</f>
        <v>0</v>
      </c>
      <c r="K50" s="18">
        <f>'без села'!K50/1000</f>
        <v>0</v>
      </c>
      <c r="L50" s="6" t="e">
        <f t="shared" si="2"/>
        <v>#DIV/0!</v>
      </c>
    </row>
    <row r="51" spans="1:12" ht="15" hidden="1">
      <c r="A51" s="3">
        <v>10116</v>
      </c>
      <c r="B51" s="3"/>
      <c r="C51" s="5" t="s">
        <v>43</v>
      </c>
      <c r="D51" s="18">
        <f>'без села'!D51/1000</f>
        <v>4</v>
      </c>
      <c r="E51" s="18">
        <f>'без села'!E51/1000</f>
        <v>0</v>
      </c>
      <c r="F51" s="18">
        <f>'без села'!F51/1000</f>
        <v>0</v>
      </c>
      <c r="G51" s="6">
        <f t="shared" si="0"/>
        <v>0</v>
      </c>
      <c r="H51" s="6" t="e">
        <f t="shared" si="1"/>
        <v>#DIV/0!</v>
      </c>
      <c r="I51" s="18">
        <f>'без села'!I51/1000</f>
        <v>0</v>
      </c>
      <c r="J51" s="18">
        <f>'без села'!J51/1000</f>
        <v>0</v>
      </c>
      <c r="K51" s="18">
        <f>'без села'!K51/1000</f>
        <v>0</v>
      </c>
      <c r="L51" s="6" t="e">
        <f t="shared" si="2"/>
        <v>#DIV/0!</v>
      </c>
    </row>
    <row r="52" spans="1:12" ht="15" hidden="1">
      <c r="A52" s="3">
        <v>10116</v>
      </c>
      <c r="B52" s="3"/>
      <c r="C52" s="5" t="s">
        <v>45</v>
      </c>
      <c r="D52" s="18">
        <f>'без села'!D52/1000</f>
        <v>4</v>
      </c>
      <c r="E52" s="18">
        <f>'без села'!E52/1000</f>
        <v>0</v>
      </c>
      <c r="F52" s="18">
        <f>'без села'!F52/1000</f>
        <v>0</v>
      </c>
      <c r="G52" s="6">
        <f t="shared" si="0"/>
        <v>0</v>
      </c>
      <c r="H52" s="6" t="e">
        <f t="shared" si="1"/>
        <v>#DIV/0!</v>
      </c>
      <c r="I52" s="18">
        <f>'без села'!I52/1000</f>
        <v>0</v>
      </c>
      <c r="J52" s="18">
        <f>'без села'!J52/1000</f>
        <v>0</v>
      </c>
      <c r="K52" s="18">
        <f>'без села'!K52/1000</f>
        <v>0</v>
      </c>
      <c r="L52" s="6" t="e">
        <f t="shared" si="2"/>
        <v>#DIV/0!</v>
      </c>
    </row>
    <row r="53" spans="1:12" ht="30" hidden="1">
      <c r="A53" s="3">
        <v>10116</v>
      </c>
      <c r="B53" s="3"/>
      <c r="C53" s="5" t="s">
        <v>47</v>
      </c>
      <c r="D53" s="18">
        <f>'без села'!D53/1000</f>
        <v>4</v>
      </c>
      <c r="E53" s="18">
        <f>'без села'!E53/1000</f>
        <v>0</v>
      </c>
      <c r="F53" s="18">
        <f>'без села'!F53/1000</f>
        <v>0</v>
      </c>
      <c r="G53" s="6">
        <f t="shared" si="0"/>
        <v>0</v>
      </c>
      <c r="H53" s="6" t="e">
        <f t="shared" si="1"/>
        <v>#DIV/0!</v>
      </c>
      <c r="I53" s="18">
        <f>'без села'!I53/1000</f>
        <v>0</v>
      </c>
      <c r="J53" s="18">
        <f>'без села'!J53/1000</f>
        <v>0</v>
      </c>
      <c r="K53" s="18">
        <f>'без села'!K53/1000</f>
        <v>0</v>
      </c>
      <c r="L53" s="6" t="e">
        <f t="shared" si="2"/>
        <v>#DIV/0!</v>
      </c>
    </row>
    <row r="54" spans="1:12" ht="15">
      <c r="A54" s="3">
        <v>70000</v>
      </c>
      <c r="B54" s="3"/>
      <c r="C54" s="5" t="s">
        <v>231</v>
      </c>
      <c r="D54" s="18">
        <f>'без села'!D54/1000</f>
        <v>430719.42</v>
      </c>
      <c r="E54" s="18">
        <f>'без села'!E54/1000</f>
        <v>117140.639</v>
      </c>
      <c r="F54" s="18">
        <f>'без села'!F54/1000</f>
        <v>113810.29415</v>
      </c>
      <c r="G54" s="6">
        <f t="shared" si="0"/>
        <v>26.423302239309294</v>
      </c>
      <c r="H54" s="6">
        <f t="shared" si="1"/>
        <v>97.15696885518953</v>
      </c>
      <c r="I54" s="18">
        <f>'без села'!I54/1000</f>
        <v>21272.355</v>
      </c>
      <c r="J54" s="18">
        <f>'без села'!J54/1000</f>
        <v>24824.737530000002</v>
      </c>
      <c r="K54" s="18">
        <f>'без села'!K54/1000</f>
        <v>7999.93402</v>
      </c>
      <c r="L54" s="6">
        <f t="shared" si="2"/>
        <v>32.2256539886164</v>
      </c>
    </row>
    <row r="55" spans="1:12" ht="15" hidden="1">
      <c r="A55" s="3">
        <v>70000</v>
      </c>
      <c r="B55" s="3"/>
      <c r="C55" s="5" t="s">
        <v>3</v>
      </c>
      <c r="D55" s="18">
        <f>'без села'!D55/1000</f>
        <v>430719.42</v>
      </c>
      <c r="E55" s="18">
        <f>'без села'!E55/1000</f>
        <v>0</v>
      </c>
      <c r="F55" s="18">
        <f>'без села'!F55/1000</f>
        <v>113810.29415</v>
      </c>
      <c r="G55" s="6">
        <f t="shared" si="0"/>
        <v>26.423302239309294</v>
      </c>
      <c r="H55" s="6" t="e">
        <f t="shared" si="1"/>
        <v>#DIV/0!</v>
      </c>
      <c r="I55" s="18">
        <f>'без села'!I55/1000</f>
        <v>20813.878</v>
      </c>
      <c r="J55" s="18">
        <f>'без села'!J55/1000</f>
        <v>23357.154710000003</v>
      </c>
      <c r="K55" s="18">
        <f>'без села'!K55/1000</f>
        <v>6942.08255</v>
      </c>
      <c r="L55" s="6">
        <f t="shared" si="2"/>
        <v>29.721439260013362</v>
      </c>
    </row>
    <row r="56" spans="1:12" ht="15" hidden="1">
      <c r="A56" s="3">
        <v>70000</v>
      </c>
      <c r="B56" s="3"/>
      <c r="C56" s="5" t="s">
        <v>5</v>
      </c>
      <c r="D56" s="18">
        <f>'без села'!D56/1000</f>
        <v>424363.048</v>
      </c>
      <c r="E56" s="18">
        <f>'без села'!E56/1000</f>
        <v>0</v>
      </c>
      <c r="F56" s="18">
        <f>'без села'!F56/1000</f>
        <v>113720.55781</v>
      </c>
      <c r="G56" s="6">
        <f t="shared" si="0"/>
        <v>26.797940665653808</v>
      </c>
      <c r="H56" s="6" t="e">
        <f t="shared" si="1"/>
        <v>#DIV/0!</v>
      </c>
      <c r="I56" s="18">
        <f>'без села'!I56/1000</f>
        <v>20813.878</v>
      </c>
      <c r="J56" s="18">
        <f>'без села'!J56/1000</f>
        <v>23357.154710000003</v>
      </c>
      <c r="K56" s="18">
        <f>'без села'!K56/1000</f>
        <v>6942.08255</v>
      </c>
      <c r="L56" s="6">
        <f t="shared" si="2"/>
        <v>29.721439260013362</v>
      </c>
    </row>
    <row r="57" spans="1:12" ht="30" hidden="1">
      <c r="A57" s="3">
        <v>70000</v>
      </c>
      <c r="B57" s="3"/>
      <c r="C57" s="5" t="s">
        <v>7</v>
      </c>
      <c r="D57" s="18">
        <f>'без села'!D57/1000</f>
        <v>254103.695</v>
      </c>
      <c r="E57" s="18">
        <f>'без села'!E57/1000</f>
        <v>0</v>
      </c>
      <c r="F57" s="18">
        <f>'без села'!F57/1000</f>
        <v>59106.54625</v>
      </c>
      <c r="G57" s="6">
        <f t="shared" si="0"/>
        <v>23.26079762437142</v>
      </c>
      <c r="H57" s="6" t="e">
        <f t="shared" si="1"/>
        <v>#DIV/0!</v>
      </c>
      <c r="I57" s="18">
        <f>'без села'!I57/1000</f>
        <v>4137.258</v>
      </c>
      <c r="J57" s="18">
        <f>'без села'!J57/1000</f>
        <v>4136.169</v>
      </c>
      <c r="K57" s="18">
        <f>'без села'!K57/1000</f>
        <v>898.7364399999999</v>
      </c>
      <c r="L57" s="6">
        <f t="shared" si="2"/>
        <v>21.728716597411758</v>
      </c>
    </row>
    <row r="58" spans="1:12" ht="15" hidden="1">
      <c r="A58" s="3">
        <v>70000</v>
      </c>
      <c r="B58" s="3"/>
      <c r="C58" s="5" t="s">
        <v>9</v>
      </c>
      <c r="D58" s="18">
        <f>'без села'!D58/1000</f>
        <v>254103.695</v>
      </c>
      <c r="E58" s="18">
        <f>'без села'!E58/1000</f>
        <v>0</v>
      </c>
      <c r="F58" s="18">
        <f>'без села'!F58/1000</f>
        <v>59106.54625</v>
      </c>
      <c r="G58" s="6">
        <f t="shared" si="0"/>
        <v>23.26079762437142</v>
      </c>
      <c r="H58" s="6" t="e">
        <f t="shared" si="1"/>
        <v>#DIV/0!</v>
      </c>
      <c r="I58" s="18">
        <f>'без села'!I58/1000</f>
        <v>4137.258</v>
      </c>
      <c r="J58" s="18">
        <f>'без села'!J58/1000</f>
        <v>4136.169</v>
      </c>
      <c r="K58" s="18">
        <f>'без села'!K58/1000</f>
        <v>898.7364399999999</v>
      </c>
      <c r="L58" s="6">
        <f t="shared" si="2"/>
        <v>21.728716597411758</v>
      </c>
    </row>
    <row r="59" spans="1:12" ht="15" hidden="1">
      <c r="A59" s="3">
        <v>70000</v>
      </c>
      <c r="B59" s="3"/>
      <c r="C59" s="5" t="s">
        <v>11</v>
      </c>
      <c r="D59" s="18">
        <f>'без села'!D59/1000</f>
        <v>91847.135</v>
      </c>
      <c r="E59" s="18">
        <f>'без села'!E59/1000</f>
        <v>0</v>
      </c>
      <c r="F59" s="18">
        <f>'без села'!F59/1000</f>
        <v>21497.72395</v>
      </c>
      <c r="G59" s="6">
        <f t="shared" si="0"/>
        <v>23.405982070099412</v>
      </c>
      <c r="H59" s="6" t="e">
        <f t="shared" si="1"/>
        <v>#DIV/0!</v>
      </c>
      <c r="I59" s="18">
        <f>'без села'!I59/1000</f>
        <v>1497.686</v>
      </c>
      <c r="J59" s="18">
        <f>'без села'!J59/1000</f>
        <v>1497.81964</v>
      </c>
      <c r="K59" s="18">
        <f>'без села'!K59/1000</f>
        <v>329.40391999999997</v>
      </c>
      <c r="L59" s="6">
        <f t="shared" si="2"/>
        <v>21.992228650440182</v>
      </c>
    </row>
    <row r="60" spans="1:12" ht="45" hidden="1">
      <c r="A60" s="3">
        <v>70000</v>
      </c>
      <c r="B60" s="3"/>
      <c r="C60" s="5" t="s">
        <v>13</v>
      </c>
      <c r="D60" s="18">
        <f>'без села'!D60/1000</f>
        <v>30499.313</v>
      </c>
      <c r="E60" s="18">
        <f>'без села'!E60/1000</f>
        <v>0</v>
      </c>
      <c r="F60" s="18">
        <f>'без села'!F60/1000</f>
        <v>6564.39777</v>
      </c>
      <c r="G60" s="6">
        <f t="shared" si="0"/>
        <v>21.523100438360693</v>
      </c>
      <c r="H60" s="6" t="e">
        <f t="shared" si="1"/>
        <v>#DIV/0!</v>
      </c>
      <c r="I60" s="18">
        <f>'без села'!I60/1000</f>
        <v>14641.174</v>
      </c>
      <c r="J60" s="18">
        <f>'без села'!J60/1000</f>
        <v>17016.51564</v>
      </c>
      <c r="K60" s="18">
        <f>'без села'!K60/1000</f>
        <v>5548.45814</v>
      </c>
      <c r="L60" s="6">
        <f t="shared" si="2"/>
        <v>32.606311758427644</v>
      </c>
    </row>
    <row r="61" spans="1:12" ht="30" hidden="1">
      <c r="A61" s="3">
        <v>70000</v>
      </c>
      <c r="B61" s="3"/>
      <c r="C61" s="5" t="s">
        <v>15</v>
      </c>
      <c r="D61" s="18">
        <f>'без села'!D61/1000</f>
        <v>852.926</v>
      </c>
      <c r="E61" s="18">
        <f>'без села'!E61/1000</f>
        <v>0</v>
      </c>
      <c r="F61" s="18">
        <f>'без села'!F61/1000</f>
        <v>24.50462</v>
      </c>
      <c r="G61" s="6">
        <f t="shared" si="0"/>
        <v>2.8730065679789334</v>
      </c>
      <c r="H61" s="6" t="e">
        <f t="shared" si="1"/>
        <v>#DIV/0!</v>
      </c>
      <c r="I61" s="18">
        <f>'без села'!I61/1000</f>
        <v>1295.812</v>
      </c>
      <c r="J61" s="18">
        <f>'без села'!J61/1000</f>
        <v>2999.00798</v>
      </c>
      <c r="K61" s="18">
        <f>'без села'!K61/1000</f>
        <v>1788.60646</v>
      </c>
      <c r="L61" s="6">
        <f t="shared" si="2"/>
        <v>59.63993666999179</v>
      </c>
    </row>
    <row r="62" spans="1:12" ht="30" hidden="1">
      <c r="A62" s="3">
        <v>70000</v>
      </c>
      <c r="B62" s="3"/>
      <c r="C62" s="5" t="s">
        <v>51</v>
      </c>
      <c r="D62" s="18">
        <f>'без села'!D62/1000</f>
        <v>24.243</v>
      </c>
      <c r="E62" s="18">
        <f>'без села'!E62/1000</f>
        <v>0</v>
      </c>
      <c r="F62" s="18">
        <f>'без села'!F62/1000</f>
        <v>1.47333</v>
      </c>
      <c r="G62" s="6">
        <f t="shared" si="0"/>
        <v>6.077341913129564</v>
      </c>
      <c r="H62" s="6" t="e">
        <f t="shared" si="1"/>
        <v>#DIV/0!</v>
      </c>
      <c r="I62" s="18">
        <f>'без села'!I62/1000</f>
        <v>6.678</v>
      </c>
      <c r="J62" s="18">
        <f>'без села'!J62/1000</f>
        <v>24.995099999999997</v>
      </c>
      <c r="K62" s="18">
        <f>'без села'!K62/1000</f>
        <v>12.06649</v>
      </c>
      <c r="L62" s="6">
        <f t="shared" si="2"/>
        <v>48.275421982708615</v>
      </c>
    </row>
    <row r="63" spans="1:12" ht="15" hidden="1">
      <c r="A63" s="3">
        <v>70000</v>
      </c>
      <c r="B63" s="3"/>
      <c r="C63" s="5" t="s">
        <v>53</v>
      </c>
      <c r="D63" s="18">
        <f>'без села'!D63/1000</f>
        <v>26622.474</v>
      </c>
      <c r="E63" s="18">
        <f>'без села'!E63/1000</f>
        <v>0</v>
      </c>
      <c r="F63" s="18">
        <f>'без села'!F63/1000</f>
        <v>6135.94072</v>
      </c>
      <c r="G63" s="6">
        <f t="shared" si="0"/>
        <v>23.047973377680826</v>
      </c>
      <c r="H63" s="6" t="e">
        <f t="shared" si="1"/>
        <v>#DIV/0!</v>
      </c>
      <c r="I63" s="18">
        <f>'без села'!I63/1000</f>
        <v>11890.062</v>
      </c>
      <c r="J63" s="18">
        <f>'без села'!J63/1000</f>
        <v>11986.528789999998</v>
      </c>
      <c r="K63" s="18">
        <f>'без села'!K63/1000</f>
        <v>2975.35822</v>
      </c>
      <c r="L63" s="6">
        <f t="shared" si="2"/>
        <v>24.822517612290326</v>
      </c>
    </row>
    <row r="64" spans="1:12" ht="15" hidden="1">
      <c r="A64" s="3">
        <v>70000</v>
      </c>
      <c r="B64" s="3"/>
      <c r="C64" s="5" t="s">
        <v>55</v>
      </c>
      <c r="D64" s="18">
        <f>'без села'!D64/1000</f>
        <v>15.924</v>
      </c>
      <c r="E64" s="18">
        <f>'без села'!E64/1000</f>
        <v>0</v>
      </c>
      <c r="F64" s="18">
        <f>'без села'!F64/1000</f>
        <v>0</v>
      </c>
      <c r="G64" s="6">
        <f t="shared" si="0"/>
        <v>0</v>
      </c>
      <c r="H64" s="6" t="e">
        <f t="shared" si="1"/>
        <v>#DIV/0!</v>
      </c>
      <c r="I64" s="18">
        <f>'без села'!I64/1000</f>
        <v>15.029</v>
      </c>
      <c r="J64" s="18">
        <f>'без села'!J64/1000</f>
        <v>90.03744999999999</v>
      </c>
      <c r="K64" s="18">
        <f>'без села'!K64/1000</f>
        <v>68.80969</v>
      </c>
      <c r="L64" s="6">
        <f t="shared" si="2"/>
        <v>76.42341048086104</v>
      </c>
    </row>
    <row r="65" spans="1:12" ht="30" hidden="1">
      <c r="A65" s="3">
        <v>70000</v>
      </c>
      <c r="B65" s="3"/>
      <c r="C65" s="5" t="s">
        <v>17</v>
      </c>
      <c r="D65" s="18">
        <f>'без села'!D65/1000</f>
        <v>433.341</v>
      </c>
      <c r="E65" s="18">
        <f>'без села'!E65/1000</f>
        <v>0</v>
      </c>
      <c r="F65" s="18">
        <f>'без села'!F65/1000</f>
        <v>70.89721</v>
      </c>
      <c r="G65" s="6">
        <f t="shared" si="0"/>
        <v>16.36060515852412</v>
      </c>
      <c r="H65" s="6" t="e">
        <f t="shared" si="1"/>
        <v>#DIV/0!</v>
      </c>
      <c r="I65" s="18">
        <f>'без села'!I65/1000</f>
        <v>97.783</v>
      </c>
      <c r="J65" s="18">
        <f>'без села'!J65/1000</f>
        <v>117.97505</v>
      </c>
      <c r="K65" s="18">
        <f>'без села'!K65/1000</f>
        <v>38.87601</v>
      </c>
      <c r="L65" s="6">
        <f t="shared" si="2"/>
        <v>32.95273873585983</v>
      </c>
    </row>
    <row r="66" spans="1:12" ht="15" hidden="1">
      <c r="A66" s="3">
        <v>70000</v>
      </c>
      <c r="B66" s="3"/>
      <c r="C66" s="5" t="s">
        <v>19</v>
      </c>
      <c r="D66" s="18">
        <f>'без села'!D66/1000</f>
        <v>7.008</v>
      </c>
      <c r="E66" s="18">
        <f>'без села'!E66/1000</f>
        <v>0</v>
      </c>
      <c r="F66" s="18">
        <f>'без села'!F66/1000</f>
        <v>0.00047999999999999996</v>
      </c>
      <c r="G66" s="6">
        <f t="shared" si="0"/>
        <v>0.00684931506849315</v>
      </c>
      <c r="H66" s="6" t="e">
        <f t="shared" si="1"/>
        <v>#DIV/0!</v>
      </c>
      <c r="I66" s="18">
        <f>'без села'!I66/1000</f>
        <v>0</v>
      </c>
      <c r="J66" s="18">
        <f>'без села'!J66/1000</f>
        <v>0</v>
      </c>
      <c r="K66" s="18">
        <f>'без села'!K66/1000</f>
        <v>0</v>
      </c>
      <c r="L66" s="6" t="e">
        <f t="shared" si="2"/>
        <v>#DIV/0!</v>
      </c>
    </row>
    <row r="67" spans="1:12" ht="45" hidden="1">
      <c r="A67" s="3">
        <v>70000</v>
      </c>
      <c r="B67" s="3"/>
      <c r="C67" s="5" t="s">
        <v>21</v>
      </c>
      <c r="D67" s="18">
        <f>'без села'!D67/1000</f>
        <v>643.026</v>
      </c>
      <c r="E67" s="18">
        <f>'без села'!E67/1000</f>
        <v>0</v>
      </c>
      <c r="F67" s="18">
        <f>'без села'!F67/1000</f>
        <v>25.83172</v>
      </c>
      <c r="G67" s="6">
        <f t="shared" si="0"/>
        <v>4.01721236777362</v>
      </c>
      <c r="H67" s="6" t="e">
        <f t="shared" si="1"/>
        <v>#DIV/0!</v>
      </c>
      <c r="I67" s="18">
        <f>'без села'!I67/1000</f>
        <v>777.395</v>
      </c>
      <c r="J67" s="18">
        <f>'без села'!J67/1000</f>
        <v>1072.47307</v>
      </c>
      <c r="K67" s="18">
        <f>'без села'!K67/1000</f>
        <v>408.93978000000004</v>
      </c>
      <c r="L67" s="6">
        <f t="shared" si="2"/>
        <v>38.13054065777148</v>
      </c>
    </row>
    <row r="68" spans="1:12" ht="15" hidden="1">
      <c r="A68" s="3">
        <v>70000</v>
      </c>
      <c r="B68" s="3"/>
      <c r="C68" s="5" t="s">
        <v>23</v>
      </c>
      <c r="D68" s="18">
        <f>'без села'!D68/1000</f>
        <v>623.967</v>
      </c>
      <c r="E68" s="18">
        <f>'без села'!E68/1000</f>
        <v>0</v>
      </c>
      <c r="F68" s="18">
        <f>'без села'!F68/1000</f>
        <v>133.92951000000002</v>
      </c>
      <c r="G68" s="6">
        <f t="shared" si="0"/>
        <v>21.464197625835986</v>
      </c>
      <c r="H68" s="6" t="e">
        <f t="shared" si="1"/>
        <v>#DIV/0!</v>
      </c>
      <c r="I68" s="18">
        <f>'без села'!I68/1000</f>
        <v>58.069</v>
      </c>
      <c r="J68" s="18">
        <f>'без села'!J68/1000</f>
        <v>74.25023</v>
      </c>
      <c r="K68" s="18">
        <f>'без села'!K68/1000</f>
        <v>22.65671</v>
      </c>
      <c r="L68" s="6">
        <f t="shared" si="2"/>
        <v>30.513993020627677</v>
      </c>
    </row>
    <row r="69" spans="1:12" ht="15" hidden="1">
      <c r="A69" s="3">
        <v>70000</v>
      </c>
      <c r="B69" s="3"/>
      <c r="C69" s="5" t="s">
        <v>25</v>
      </c>
      <c r="D69" s="18">
        <f>'без села'!D69/1000</f>
        <v>1276.404</v>
      </c>
      <c r="E69" s="18">
        <f>'без села'!E69/1000</f>
        <v>0</v>
      </c>
      <c r="F69" s="18">
        <f>'без села'!F69/1000</f>
        <v>171.82018</v>
      </c>
      <c r="G69" s="6">
        <f t="shared" si="0"/>
        <v>13.461269315984595</v>
      </c>
      <c r="H69" s="6" t="e">
        <f t="shared" si="1"/>
        <v>#DIV/0!</v>
      </c>
      <c r="I69" s="18">
        <f>'без села'!I69/1000</f>
        <v>500.346</v>
      </c>
      <c r="J69" s="18">
        <f>'без села'!J69/1000</f>
        <v>651.24797</v>
      </c>
      <c r="K69" s="18">
        <f>'без села'!K69/1000</f>
        <v>233.14478</v>
      </c>
      <c r="L69" s="6">
        <f t="shared" si="2"/>
        <v>35.79969393225134</v>
      </c>
    </row>
    <row r="70" spans="1:12" ht="15" hidden="1">
      <c r="A70" s="3">
        <v>70000</v>
      </c>
      <c r="B70" s="3"/>
      <c r="C70" s="5" t="s">
        <v>27</v>
      </c>
      <c r="D70" s="18">
        <f>'без села'!D70/1000</f>
        <v>52.282</v>
      </c>
      <c r="E70" s="18">
        <f>'без села'!E70/1000</f>
        <v>0</v>
      </c>
      <c r="F70" s="18">
        <f>'без села'!F70/1000</f>
        <v>0.705</v>
      </c>
      <c r="G70" s="6">
        <f t="shared" si="0"/>
        <v>1.3484564477257948</v>
      </c>
      <c r="H70" s="6" t="e">
        <f t="shared" si="1"/>
        <v>#DIV/0!</v>
      </c>
      <c r="I70" s="18">
        <f>'без села'!I70/1000</f>
        <v>13.867</v>
      </c>
      <c r="J70" s="18">
        <f>'без села'!J70/1000</f>
        <v>13.867</v>
      </c>
      <c r="K70" s="18">
        <f>'без села'!K70/1000</f>
        <v>0.764</v>
      </c>
      <c r="L70" s="6">
        <f t="shared" si="2"/>
        <v>5.509482945121511</v>
      </c>
    </row>
    <row r="71" spans="1:12" ht="30" hidden="1">
      <c r="A71" s="3">
        <v>70000</v>
      </c>
      <c r="B71" s="3"/>
      <c r="C71" s="5" t="s">
        <v>29</v>
      </c>
      <c r="D71" s="18">
        <f>'без села'!D71/1000</f>
        <v>47837.653</v>
      </c>
      <c r="E71" s="18">
        <f>'без села'!E71/1000</f>
        <v>0</v>
      </c>
      <c r="F71" s="18">
        <f>'без села'!F71/1000</f>
        <v>26551.184839999998</v>
      </c>
      <c r="G71" s="6">
        <f aca="true" t="shared" si="3" ref="G71:G134">F71/D71*100</f>
        <v>55.50269123779964</v>
      </c>
      <c r="H71" s="6" t="e">
        <f aca="true" t="shared" si="4" ref="H71:H134">F71/E71*100</f>
        <v>#DIV/0!</v>
      </c>
      <c r="I71" s="18">
        <f>'без села'!I71/1000</f>
        <v>515.893</v>
      </c>
      <c r="J71" s="18">
        <f>'без села'!J71/1000</f>
        <v>674.22343</v>
      </c>
      <c r="K71" s="18">
        <f>'без села'!K71/1000</f>
        <v>154.16004999999998</v>
      </c>
      <c r="L71" s="6">
        <f aca="true" t="shared" si="5" ref="L71:L134">K71/J71*100</f>
        <v>22.864831321569465</v>
      </c>
    </row>
    <row r="72" spans="1:12" ht="15" hidden="1">
      <c r="A72" s="3">
        <v>70000</v>
      </c>
      <c r="B72" s="3"/>
      <c r="C72" s="5" t="s">
        <v>31</v>
      </c>
      <c r="D72" s="18">
        <f>'без села'!D72/1000</f>
        <v>32972.47</v>
      </c>
      <c r="E72" s="18">
        <f>'без села'!E72/1000</f>
        <v>0</v>
      </c>
      <c r="F72" s="18">
        <f>'без села'!F72/1000</f>
        <v>21960.80157</v>
      </c>
      <c r="G72" s="6">
        <f t="shared" si="3"/>
        <v>66.6034469665148</v>
      </c>
      <c r="H72" s="6" t="e">
        <f t="shared" si="4"/>
        <v>#DIV/0!</v>
      </c>
      <c r="I72" s="18">
        <f>'без села'!I72/1000</f>
        <v>315.704</v>
      </c>
      <c r="J72" s="18">
        <f>'без села'!J72/1000</f>
        <v>356.83371</v>
      </c>
      <c r="K72" s="18">
        <f>'без села'!K72/1000</f>
        <v>73.79467</v>
      </c>
      <c r="L72" s="6">
        <f t="shared" si="5"/>
        <v>20.68040881003087</v>
      </c>
    </row>
    <row r="73" spans="1:12" ht="30" hidden="1">
      <c r="A73" s="3">
        <v>70000</v>
      </c>
      <c r="B73" s="3"/>
      <c r="C73" s="5" t="s">
        <v>33</v>
      </c>
      <c r="D73" s="18">
        <f>'без села'!D73/1000</f>
        <v>3261.158</v>
      </c>
      <c r="E73" s="18">
        <f>'без села'!E73/1000</f>
        <v>0</v>
      </c>
      <c r="F73" s="18">
        <f>'без села'!F73/1000</f>
        <v>858.35368</v>
      </c>
      <c r="G73" s="6">
        <f t="shared" si="3"/>
        <v>26.320518049110163</v>
      </c>
      <c r="H73" s="6" t="e">
        <f t="shared" si="4"/>
        <v>#DIV/0!</v>
      </c>
      <c r="I73" s="18">
        <f>'без села'!I73/1000</f>
        <v>60.784</v>
      </c>
      <c r="J73" s="18">
        <f>'без села'!J73/1000</f>
        <v>70.8844</v>
      </c>
      <c r="K73" s="18">
        <f>'без села'!K73/1000</f>
        <v>15.12765</v>
      </c>
      <c r="L73" s="6">
        <f t="shared" si="5"/>
        <v>21.3412965335109</v>
      </c>
    </row>
    <row r="74" spans="1:12" ht="15" hidden="1">
      <c r="A74" s="3">
        <v>70000</v>
      </c>
      <c r="B74" s="3"/>
      <c r="C74" s="5" t="s">
        <v>35</v>
      </c>
      <c r="D74" s="18">
        <f>'без села'!D74/1000</f>
        <v>8420.344</v>
      </c>
      <c r="E74" s="18">
        <f>'без села'!E74/1000</f>
        <v>0</v>
      </c>
      <c r="F74" s="18">
        <f>'без села'!F74/1000</f>
        <v>2729.68815</v>
      </c>
      <c r="G74" s="6">
        <f t="shared" si="3"/>
        <v>32.41777473699412</v>
      </c>
      <c r="H74" s="6" t="e">
        <f t="shared" si="4"/>
        <v>#DIV/0!</v>
      </c>
      <c r="I74" s="18">
        <f>'без села'!I74/1000</f>
        <v>101.866</v>
      </c>
      <c r="J74" s="18">
        <f>'без села'!J74/1000</f>
        <v>195.97764</v>
      </c>
      <c r="K74" s="18">
        <f>'без села'!K74/1000</f>
        <v>52.98593</v>
      </c>
      <c r="L74" s="6">
        <f t="shared" si="5"/>
        <v>27.036722148506332</v>
      </c>
    </row>
    <row r="75" spans="1:12" ht="15" hidden="1">
      <c r="A75" s="3">
        <v>70000</v>
      </c>
      <c r="B75" s="3"/>
      <c r="C75" s="5" t="s">
        <v>57</v>
      </c>
      <c r="D75" s="18">
        <f>'без села'!D75/1000</f>
        <v>1075.172</v>
      </c>
      <c r="E75" s="18">
        <f>'без села'!E75/1000</f>
        <v>0</v>
      </c>
      <c r="F75" s="18">
        <f>'без села'!F75/1000</f>
        <v>751.5766</v>
      </c>
      <c r="G75" s="6">
        <f t="shared" si="3"/>
        <v>69.902917858724</v>
      </c>
      <c r="H75" s="6" t="e">
        <f t="shared" si="4"/>
        <v>#DIV/0!</v>
      </c>
      <c r="I75" s="18">
        <f>'без села'!I75/1000</f>
        <v>31.747</v>
      </c>
      <c r="J75" s="18">
        <f>'без села'!J75/1000</f>
        <v>31.747</v>
      </c>
      <c r="K75" s="18">
        <f>'без села'!K75/1000</f>
        <v>0.81476</v>
      </c>
      <c r="L75" s="6">
        <f t="shared" si="5"/>
        <v>2.5664157243204087</v>
      </c>
    </row>
    <row r="76" spans="1:12" ht="15" hidden="1">
      <c r="A76" s="3">
        <v>70000</v>
      </c>
      <c r="B76" s="3"/>
      <c r="C76" s="5" t="s">
        <v>37</v>
      </c>
      <c r="D76" s="18">
        <f>'без села'!D76/1000</f>
        <v>1303.585</v>
      </c>
      <c r="E76" s="18">
        <f>'без села'!E76/1000</f>
        <v>0</v>
      </c>
      <c r="F76" s="18">
        <f>'без села'!F76/1000</f>
        <v>250.76484</v>
      </c>
      <c r="G76" s="6">
        <f t="shared" si="3"/>
        <v>19.236554578335895</v>
      </c>
      <c r="H76" s="6" t="e">
        <f t="shared" si="4"/>
        <v>#DIV/0!</v>
      </c>
      <c r="I76" s="18">
        <f>'без села'!I76/1000</f>
        <v>5.792</v>
      </c>
      <c r="J76" s="18">
        <f>'без села'!J76/1000</f>
        <v>18.78068</v>
      </c>
      <c r="K76" s="18">
        <f>'без села'!K76/1000</f>
        <v>11.437040000000001</v>
      </c>
      <c r="L76" s="6">
        <f t="shared" si="5"/>
        <v>60.89790146043701</v>
      </c>
    </row>
    <row r="77" spans="1:12" ht="15" hidden="1">
      <c r="A77" s="3">
        <v>70000</v>
      </c>
      <c r="B77" s="3"/>
      <c r="C77" s="5" t="s">
        <v>59</v>
      </c>
      <c r="D77" s="18">
        <f>'без села'!D77/1000</f>
        <v>804.924</v>
      </c>
      <c r="E77" s="18">
        <f>'без села'!E77/1000</f>
        <v>0</v>
      </c>
      <c r="F77" s="18">
        <f>'без села'!F77/1000</f>
        <v>0</v>
      </c>
      <c r="G77" s="6">
        <f t="shared" si="3"/>
        <v>0</v>
      </c>
      <c r="H77" s="6" t="e">
        <f t="shared" si="4"/>
        <v>#DIV/0!</v>
      </c>
      <c r="I77" s="18">
        <f>'без села'!I77/1000</f>
        <v>0</v>
      </c>
      <c r="J77" s="18">
        <f>'без села'!J77/1000</f>
        <v>0</v>
      </c>
      <c r="K77" s="18">
        <f>'без села'!K77/1000</f>
        <v>0</v>
      </c>
      <c r="L77" s="6" t="e">
        <f t="shared" si="5"/>
        <v>#DIV/0!</v>
      </c>
    </row>
    <row r="78" spans="1:12" ht="30" hidden="1">
      <c r="A78" s="3">
        <v>70000</v>
      </c>
      <c r="B78" s="3"/>
      <c r="C78" s="5" t="s">
        <v>39</v>
      </c>
      <c r="D78" s="18">
        <f>'без села'!D78/1000</f>
        <v>22.97</v>
      </c>
      <c r="E78" s="18">
        <f>'без села'!E78/1000</f>
        <v>0</v>
      </c>
      <c r="F78" s="18">
        <f>'без села'!F78/1000</f>
        <v>0</v>
      </c>
      <c r="G78" s="6">
        <f t="shared" si="3"/>
        <v>0</v>
      </c>
      <c r="H78" s="6" t="e">
        <f t="shared" si="4"/>
        <v>#DIV/0!</v>
      </c>
      <c r="I78" s="18">
        <f>'без села'!I78/1000</f>
        <v>8</v>
      </c>
      <c r="J78" s="18">
        <f>'без села'!J78/1000</f>
        <v>18.56</v>
      </c>
      <c r="K78" s="18">
        <f>'без села'!K78/1000</f>
        <v>10.56</v>
      </c>
      <c r="L78" s="6">
        <f t="shared" si="5"/>
        <v>56.896551724137936</v>
      </c>
    </row>
    <row r="79" spans="1:12" ht="45" hidden="1">
      <c r="A79" s="3">
        <v>70000</v>
      </c>
      <c r="B79" s="3"/>
      <c r="C79" s="5" t="s">
        <v>41</v>
      </c>
      <c r="D79" s="18">
        <f>'без села'!D79/1000</f>
        <v>22.97</v>
      </c>
      <c r="E79" s="18">
        <f>'без села'!E79/1000</f>
        <v>0</v>
      </c>
      <c r="F79" s="18">
        <f>'без села'!F79/1000</f>
        <v>0</v>
      </c>
      <c r="G79" s="6">
        <f t="shared" si="3"/>
        <v>0</v>
      </c>
      <c r="H79" s="6" t="e">
        <f t="shared" si="4"/>
        <v>#DIV/0!</v>
      </c>
      <c r="I79" s="18">
        <f>'без села'!I79/1000</f>
        <v>8</v>
      </c>
      <c r="J79" s="18">
        <f>'без села'!J79/1000</f>
        <v>18.56</v>
      </c>
      <c r="K79" s="18">
        <f>'без села'!K79/1000</f>
        <v>10.56</v>
      </c>
      <c r="L79" s="6">
        <f t="shared" si="5"/>
        <v>56.896551724137936</v>
      </c>
    </row>
    <row r="80" spans="1:12" ht="15" hidden="1">
      <c r="A80" s="3">
        <v>70000</v>
      </c>
      <c r="B80" s="3"/>
      <c r="C80" s="5" t="s">
        <v>61</v>
      </c>
      <c r="D80" s="18">
        <f>'без села'!D80/1000</f>
        <v>6356.372</v>
      </c>
      <c r="E80" s="18">
        <f>'без села'!E80/1000</f>
        <v>0</v>
      </c>
      <c r="F80" s="18">
        <f>'без села'!F80/1000</f>
        <v>89.73634</v>
      </c>
      <c r="G80" s="6">
        <f t="shared" si="3"/>
        <v>1.4117540634814953</v>
      </c>
      <c r="H80" s="6" t="e">
        <f t="shared" si="4"/>
        <v>#DIV/0!</v>
      </c>
      <c r="I80" s="18">
        <f>'без села'!I80/1000</f>
        <v>0</v>
      </c>
      <c r="J80" s="18">
        <f>'без села'!J80/1000</f>
        <v>0</v>
      </c>
      <c r="K80" s="18">
        <f>'без села'!K80/1000</f>
        <v>0</v>
      </c>
      <c r="L80" s="6" t="e">
        <f t="shared" si="5"/>
        <v>#DIV/0!</v>
      </c>
    </row>
    <row r="81" spans="1:12" ht="15" hidden="1">
      <c r="A81" s="3">
        <v>70000</v>
      </c>
      <c r="B81" s="3"/>
      <c r="C81" s="5" t="s">
        <v>63</v>
      </c>
      <c r="D81" s="18">
        <f>'без села'!D81/1000</f>
        <v>6356.372</v>
      </c>
      <c r="E81" s="18">
        <f>'без села'!E81/1000</f>
        <v>0</v>
      </c>
      <c r="F81" s="18">
        <f>'без села'!F81/1000</f>
        <v>89.73634</v>
      </c>
      <c r="G81" s="6">
        <f t="shared" si="3"/>
        <v>1.4117540634814953</v>
      </c>
      <c r="H81" s="6" t="e">
        <f t="shared" si="4"/>
        <v>#DIV/0!</v>
      </c>
      <c r="I81" s="18">
        <f>'без села'!I81/1000</f>
        <v>0</v>
      </c>
      <c r="J81" s="18">
        <f>'без села'!J81/1000</f>
        <v>0</v>
      </c>
      <c r="K81" s="18">
        <f>'без села'!K81/1000</f>
        <v>0</v>
      </c>
      <c r="L81" s="6" t="e">
        <f t="shared" si="5"/>
        <v>#DIV/0!</v>
      </c>
    </row>
    <row r="82" spans="1:12" ht="15" hidden="1">
      <c r="A82" s="3">
        <v>70000</v>
      </c>
      <c r="B82" s="3"/>
      <c r="C82" s="5" t="s">
        <v>65</v>
      </c>
      <c r="D82" s="18">
        <f>'без села'!D82/1000</f>
        <v>6356.372</v>
      </c>
      <c r="E82" s="18">
        <f>'без села'!E82/1000</f>
        <v>0</v>
      </c>
      <c r="F82" s="18">
        <f>'без села'!F82/1000</f>
        <v>89.73634</v>
      </c>
      <c r="G82" s="6">
        <f t="shared" si="3"/>
        <v>1.4117540634814953</v>
      </c>
      <c r="H82" s="6" t="e">
        <f t="shared" si="4"/>
        <v>#DIV/0!</v>
      </c>
      <c r="I82" s="18">
        <f>'без села'!I82/1000</f>
        <v>0</v>
      </c>
      <c r="J82" s="18">
        <f>'без села'!J82/1000</f>
        <v>0</v>
      </c>
      <c r="K82" s="18">
        <f>'без села'!K82/1000</f>
        <v>0</v>
      </c>
      <c r="L82" s="6" t="e">
        <f t="shared" si="5"/>
        <v>#DIV/0!</v>
      </c>
    </row>
    <row r="83" spans="1:12" ht="15" hidden="1">
      <c r="A83" s="3">
        <v>70000</v>
      </c>
      <c r="B83" s="3"/>
      <c r="C83" s="5" t="s">
        <v>43</v>
      </c>
      <c r="D83" s="18">
        <f>'без села'!D83/1000</f>
        <v>0</v>
      </c>
      <c r="E83" s="18">
        <f>'без села'!E83/1000</f>
        <v>0</v>
      </c>
      <c r="F83" s="18">
        <f>'без села'!F83/1000</f>
        <v>0</v>
      </c>
      <c r="G83" s="6" t="e">
        <f t="shared" si="3"/>
        <v>#DIV/0!</v>
      </c>
      <c r="H83" s="6" t="e">
        <f t="shared" si="4"/>
        <v>#DIV/0!</v>
      </c>
      <c r="I83" s="18">
        <f>'без села'!I83/1000</f>
        <v>458.477</v>
      </c>
      <c r="J83" s="18">
        <f>'без села'!J83/1000</f>
        <v>1467.58282</v>
      </c>
      <c r="K83" s="18">
        <f>'без села'!K83/1000</f>
        <v>1057.85147</v>
      </c>
      <c r="L83" s="6">
        <f t="shared" si="5"/>
        <v>72.08121106241894</v>
      </c>
    </row>
    <row r="84" spans="1:12" ht="15" hidden="1">
      <c r="A84" s="3">
        <v>70000</v>
      </c>
      <c r="B84" s="3"/>
      <c r="C84" s="5" t="s">
        <v>45</v>
      </c>
      <c r="D84" s="18">
        <f>'без села'!D84/1000</f>
        <v>0</v>
      </c>
      <c r="E84" s="18">
        <f>'без села'!E84/1000</f>
        <v>0</v>
      </c>
      <c r="F84" s="18">
        <f>'без села'!F84/1000</f>
        <v>0</v>
      </c>
      <c r="G84" s="6" t="e">
        <f t="shared" si="3"/>
        <v>#DIV/0!</v>
      </c>
      <c r="H84" s="6" t="e">
        <f t="shared" si="4"/>
        <v>#DIV/0!</v>
      </c>
      <c r="I84" s="18">
        <f>'без села'!I84/1000</f>
        <v>458.477</v>
      </c>
      <c r="J84" s="18">
        <f>'без села'!J84/1000</f>
        <v>1467.58282</v>
      </c>
      <c r="K84" s="18">
        <f>'без села'!K84/1000</f>
        <v>1057.85147</v>
      </c>
      <c r="L84" s="6">
        <f t="shared" si="5"/>
        <v>72.08121106241894</v>
      </c>
    </row>
    <row r="85" spans="1:12" ht="30" hidden="1">
      <c r="A85" s="3">
        <v>70000</v>
      </c>
      <c r="B85" s="3"/>
      <c r="C85" s="5" t="s">
        <v>47</v>
      </c>
      <c r="D85" s="18">
        <f>'без села'!D85/1000</f>
        <v>0</v>
      </c>
      <c r="E85" s="18">
        <f>'без села'!E85/1000</f>
        <v>0</v>
      </c>
      <c r="F85" s="18">
        <f>'без села'!F85/1000</f>
        <v>0</v>
      </c>
      <c r="G85" s="6" t="e">
        <f t="shared" si="3"/>
        <v>#DIV/0!</v>
      </c>
      <c r="H85" s="6" t="e">
        <f t="shared" si="4"/>
        <v>#DIV/0!</v>
      </c>
      <c r="I85" s="18">
        <f>'без села'!I85/1000</f>
        <v>302.8</v>
      </c>
      <c r="J85" s="18">
        <f>'без села'!J85/1000</f>
        <v>1311.9058200000002</v>
      </c>
      <c r="K85" s="18">
        <f>'без села'!K85/1000</f>
        <v>1028.00207</v>
      </c>
      <c r="L85" s="6">
        <f t="shared" si="5"/>
        <v>78.35944122879187</v>
      </c>
    </row>
    <row r="86" spans="1:12" ht="15" hidden="1">
      <c r="A86" s="3">
        <v>70000</v>
      </c>
      <c r="B86" s="3"/>
      <c r="C86" s="5" t="s">
        <v>67</v>
      </c>
      <c r="D86" s="18">
        <f>'без села'!D86/1000</f>
        <v>0</v>
      </c>
      <c r="E86" s="18">
        <f>'без села'!E86/1000</f>
        <v>0</v>
      </c>
      <c r="F86" s="18">
        <f>'без села'!F86/1000</f>
        <v>0</v>
      </c>
      <c r="G86" s="6" t="e">
        <f t="shared" si="3"/>
        <v>#DIV/0!</v>
      </c>
      <c r="H86" s="6" t="e">
        <f t="shared" si="4"/>
        <v>#DIV/0!</v>
      </c>
      <c r="I86" s="18">
        <f>'без села'!I86/1000</f>
        <v>155.677</v>
      </c>
      <c r="J86" s="18">
        <f>'без села'!J86/1000</f>
        <v>155.677</v>
      </c>
      <c r="K86" s="18">
        <f>'без села'!K86/1000</f>
        <v>29.849400000000003</v>
      </c>
      <c r="L86" s="6">
        <f t="shared" si="5"/>
        <v>19.17393063843728</v>
      </c>
    </row>
    <row r="87" spans="1:12" ht="15" hidden="1">
      <c r="A87" s="3">
        <v>70000</v>
      </c>
      <c r="B87" s="3"/>
      <c r="C87" s="5" t="s">
        <v>69</v>
      </c>
      <c r="D87" s="18">
        <f>'без села'!D87/1000</f>
        <v>0</v>
      </c>
      <c r="E87" s="18">
        <f>'без села'!E87/1000</f>
        <v>0</v>
      </c>
      <c r="F87" s="18">
        <f>'без села'!F87/1000</f>
        <v>0</v>
      </c>
      <c r="G87" s="6" t="e">
        <f t="shared" si="3"/>
        <v>#DIV/0!</v>
      </c>
      <c r="H87" s="6" t="e">
        <f t="shared" si="4"/>
        <v>#DIV/0!</v>
      </c>
      <c r="I87" s="18">
        <f>'без села'!I87/1000</f>
        <v>155.677</v>
      </c>
      <c r="J87" s="18">
        <f>'без села'!J87/1000</f>
        <v>155.677</v>
      </c>
      <c r="K87" s="18">
        <f>'без села'!K87/1000</f>
        <v>29.849400000000003</v>
      </c>
      <c r="L87" s="6">
        <f t="shared" si="5"/>
        <v>19.17393063843728</v>
      </c>
    </row>
    <row r="88" spans="1:12" ht="15" hidden="1">
      <c r="A88" s="3">
        <v>70101</v>
      </c>
      <c r="B88" s="3"/>
      <c r="C88" s="5" t="s">
        <v>70</v>
      </c>
      <c r="D88" s="18">
        <f>'без села'!D88/1000</f>
        <v>115313.237</v>
      </c>
      <c r="E88" s="18">
        <f>'без села'!E88/1000</f>
        <v>0</v>
      </c>
      <c r="F88" s="18">
        <f>'без села'!F88/1000</f>
        <v>30897.364530000003</v>
      </c>
      <c r="G88" s="6">
        <f t="shared" si="3"/>
        <v>26.794291213939303</v>
      </c>
      <c r="H88" s="6" t="e">
        <f t="shared" si="4"/>
        <v>#DIV/0!</v>
      </c>
      <c r="I88" s="18">
        <f>'без села'!I88/1000</f>
        <v>9568.189</v>
      </c>
      <c r="J88" s="18">
        <f>'без села'!J88/1000</f>
        <v>10894.18361</v>
      </c>
      <c r="K88" s="18">
        <f>'без села'!K88/1000</f>
        <v>3619.9847999999997</v>
      </c>
      <c r="L88" s="6">
        <f t="shared" si="5"/>
        <v>33.2286009635191</v>
      </c>
    </row>
    <row r="89" spans="1:12" ht="15" hidden="1">
      <c r="A89" s="3">
        <v>70101</v>
      </c>
      <c r="B89" s="3"/>
      <c r="C89" s="5" t="s">
        <v>3</v>
      </c>
      <c r="D89" s="18">
        <f>'без села'!D89/1000</f>
        <v>115313.237</v>
      </c>
      <c r="E89" s="18">
        <f>'без села'!E89/1000</f>
        <v>0</v>
      </c>
      <c r="F89" s="18">
        <f>'без села'!F89/1000</f>
        <v>30897.364530000003</v>
      </c>
      <c r="G89" s="6">
        <f t="shared" si="3"/>
        <v>26.794291213939303</v>
      </c>
      <c r="H89" s="6" t="e">
        <f t="shared" si="4"/>
        <v>#DIV/0!</v>
      </c>
      <c r="I89" s="18">
        <f>'без села'!I89/1000</f>
        <v>9517.849</v>
      </c>
      <c r="J89" s="18">
        <f>'без села'!J89/1000</f>
        <v>10428.2956</v>
      </c>
      <c r="K89" s="18">
        <f>'без села'!K89/1000</f>
        <v>3191.73919</v>
      </c>
      <c r="L89" s="6">
        <f t="shared" si="5"/>
        <v>30.606527781970428</v>
      </c>
    </row>
    <row r="90" spans="1:12" ht="15" hidden="1">
      <c r="A90" s="3">
        <v>70101</v>
      </c>
      <c r="B90" s="3"/>
      <c r="C90" s="5" t="s">
        <v>5</v>
      </c>
      <c r="D90" s="18">
        <f>'без села'!D90/1000</f>
        <v>115301.794</v>
      </c>
      <c r="E90" s="18">
        <f>'без села'!E90/1000</f>
        <v>0</v>
      </c>
      <c r="F90" s="18">
        <f>'без села'!F90/1000</f>
        <v>30894.50205</v>
      </c>
      <c r="G90" s="6">
        <f t="shared" si="3"/>
        <v>26.794467785991255</v>
      </c>
      <c r="H90" s="6" t="e">
        <f t="shared" si="4"/>
        <v>#DIV/0!</v>
      </c>
      <c r="I90" s="18">
        <f>'без села'!I90/1000</f>
        <v>9517.849</v>
      </c>
      <c r="J90" s="18">
        <f>'без села'!J90/1000</f>
        <v>10428.2956</v>
      </c>
      <c r="K90" s="18">
        <f>'без села'!K90/1000</f>
        <v>3191.73919</v>
      </c>
      <c r="L90" s="6">
        <f t="shared" si="5"/>
        <v>30.606527781970428</v>
      </c>
    </row>
    <row r="91" spans="1:12" ht="30" hidden="1">
      <c r="A91" s="3">
        <v>70101</v>
      </c>
      <c r="B91" s="3"/>
      <c r="C91" s="5" t="s">
        <v>7</v>
      </c>
      <c r="D91" s="18">
        <f>'без села'!D91/1000</f>
        <v>62238.865</v>
      </c>
      <c r="E91" s="18">
        <f>'без села'!E91/1000</f>
        <v>0</v>
      </c>
      <c r="F91" s="18">
        <f>'без села'!F91/1000</f>
        <v>14530.757720000001</v>
      </c>
      <c r="G91" s="6">
        <f t="shared" si="3"/>
        <v>23.346758845939757</v>
      </c>
      <c r="H91" s="6" t="e">
        <f t="shared" si="4"/>
        <v>#DIV/0!</v>
      </c>
      <c r="I91" s="18">
        <f>'без села'!I91/1000</f>
        <v>124.315</v>
      </c>
      <c r="J91" s="18">
        <f>'без села'!J91/1000</f>
        <v>124.315</v>
      </c>
      <c r="K91" s="18">
        <f>'без села'!K91/1000</f>
        <v>38.90321</v>
      </c>
      <c r="L91" s="6">
        <f t="shared" si="5"/>
        <v>31.294059445762784</v>
      </c>
    </row>
    <row r="92" spans="1:12" ht="15" hidden="1">
      <c r="A92" s="3">
        <v>70101</v>
      </c>
      <c r="B92" s="3"/>
      <c r="C92" s="5" t="s">
        <v>9</v>
      </c>
      <c r="D92" s="18">
        <f>'без села'!D92/1000</f>
        <v>62238.865</v>
      </c>
      <c r="E92" s="18">
        <f>'без села'!E92/1000</f>
        <v>0</v>
      </c>
      <c r="F92" s="18">
        <f>'без села'!F92/1000</f>
        <v>14530.757720000001</v>
      </c>
      <c r="G92" s="6">
        <f t="shared" si="3"/>
        <v>23.346758845939757</v>
      </c>
      <c r="H92" s="6" t="e">
        <f t="shared" si="4"/>
        <v>#DIV/0!</v>
      </c>
      <c r="I92" s="18">
        <f>'без села'!I92/1000</f>
        <v>124.315</v>
      </c>
      <c r="J92" s="18">
        <f>'без села'!J92/1000</f>
        <v>124.315</v>
      </c>
      <c r="K92" s="18">
        <f>'без села'!K92/1000</f>
        <v>38.90321</v>
      </c>
      <c r="L92" s="6">
        <f t="shared" si="5"/>
        <v>31.294059445762784</v>
      </c>
    </row>
    <row r="93" spans="1:12" ht="15" hidden="1">
      <c r="A93" s="3">
        <v>70101</v>
      </c>
      <c r="B93" s="3"/>
      <c r="C93" s="5" t="s">
        <v>11</v>
      </c>
      <c r="D93" s="18">
        <f>'без села'!D93/1000</f>
        <v>22502.077</v>
      </c>
      <c r="E93" s="18">
        <f>'без села'!E93/1000</f>
        <v>0</v>
      </c>
      <c r="F93" s="18">
        <f>'без села'!F93/1000</f>
        <v>5284.16451</v>
      </c>
      <c r="G93" s="6">
        <f t="shared" si="3"/>
        <v>23.483007857452446</v>
      </c>
      <c r="H93" s="6" t="e">
        <f t="shared" si="4"/>
        <v>#DIV/0!</v>
      </c>
      <c r="I93" s="18">
        <f>'без села'!I93/1000</f>
        <v>45.001</v>
      </c>
      <c r="J93" s="18">
        <f>'без села'!J93/1000</f>
        <v>45.001</v>
      </c>
      <c r="K93" s="18">
        <f>'без села'!K93/1000</f>
        <v>14.15976</v>
      </c>
      <c r="L93" s="6">
        <f t="shared" si="5"/>
        <v>31.465434101464414</v>
      </c>
    </row>
    <row r="94" spans="1:12" ht="45" hidden="1">
      <c r="A94" s="3">
        <v>70101</v>
      </c>
      <c r="B94" s="3"/>
      <c r="C94" s="5" t="s">
        <v>13</v>
      </c>
      <c r="D94" s="18">
        <f>'без села'!D94/1000</f>
        <v>14256.391</v>
      </c>
      <c r="E94" s="18">
        <f>'без села'!E94/1000</f>
        <v>0</v>
      </c>
      <c r="F94" s="18">
        <f>'без села'!F94/1000</f>
        <v>2955.8094300000002</v>
      </c>
      <c r="G94" s="6">
        <f t="shared" si="3"/>
        <v>20.733223646854245</v>
      </c>
      <c r="H94" s="6" t="e">
        <f t="shared" si="4"/>
        <v>#DIV/0!</v>
      </c>
      <c r="I94" s="18">
        <f>'без села'!I94/1000</f>
        <v>9343.744</v>
      </c>
      <c r="J94" s="18">
        <f>'без села'!J94/1000</f>
        <v>10242.16473</v>
      </c>
      <c r="K94" s="18">
        <f>'без села'!K94/1000</f>
        <v>3130.74183</v>
      </c>
      <c r="L94" s="6">
        <f t="shared" si="5"/>
        <v>30.567188797792355</v>
      </c>
    </row>
    <row r="95" spans="1:12" ht="30" hidden="1">
      <c r="A95" s="3">
        <v>70101</v>
      </c>
      <c r="B95" s="3"/>
      <c r="C95" s="5" t="s">
        <v>15</v>
      </c>
      <c r="D95" s="18">
        <f>'без села'!D95/1000</f>
        <v>170.869</v>
      </c>
      <c r="E95" s="18">
        <f>'без села'!E95/1000</f>
        <v>0</v>
      </c>
      <c r="F95" s="18">
        <f>'без села'!F95/1000</f>
        <v>0</v>
      </c>
      <c r="G95" s="6">
        <f t="shared" si="3"/>
        <v>0</v>
      </c>
      <c r="H95" s="6" t="e">
        <f t="shared" si="4"/>
        <v>#DIV/0!</v>
      </c>
      <c r="I95" s="18">
        <f>'без села'!I95/1000</f>
        <v>57.68</v>
      </c>
      <c r="J95" s="18">
        <f>'без села'!J95/1000</f>
        <v>844.75611</v>
      </c>
      <c r="K95" s="18">
        <f>'без села'!K95/1000</f>
        <v>770.87482</v>
      </c>
      <c r="L95" s="6">
        <f t="shared" si="5"/>
        <v>91.25412777422824</v>
      </c>
    </row>
    <row r="96" spans="1:12" ht="30" hidden="1">
      <c r="A96" s="3">
        <v>70101</v>
      </c>
      <c r="B96" s="3"/>
      <c r="C96" s="5" t="s">
        <v>51</v>
      </c>
      <c r="D96" s="18">
        <f>'без села'!D96/1000</f>
        <v>15.628</v>
      </c>
      <c r="E96" s="18">
        <f>'без села'!E96/1000</f>
        <v>0</v>
      </c>
      <c r="F96" s="18">
        <f>'без села'!F96/1000</f>
        <v>1.44333</v>
      </c>
      <c r="G96" s="6">
        <f t="shared" si="3"/>
        <v>9.2355387765549</v>
      </c>
      <c r="H96" s="6" t="e">
        <f t="shared" si="4"/>
        <v>#DIV/0!</v>
      </c>
      <c r="I96" s="18">
        <f>'без села'!I96/1000</f>
        <v>0.97</v>
      </c>
      <c r="J96" s="18">
        <f>'без села'!J96/1000</f>
        <v>8.76418</v>
      </c>
      <c r="K96" s="18">
        <f>'без села'!K96/1000</f>
        <v>7.693569999999999</v>
      </c>
      <c r="L96" s="6">
        <f t="shared" si="5"/>
        <v>87.78425363239914</v>
      </c>
    </row>
    <row r="97" spans="1:12" ht="15" hidden="1">
      <c r="A97" s="3">
        <v>70101</v>
      </c>
      <c r="B97" s="3"/>
      <c r="C97" s="5" t="s">
        <v>53</v>
      </c>
      <c r="D97" s="18">
        <f>'без села'!D97/1000</f>
        <v>13471.731</v>
      </c>
      <c r="E97" s="18">
        <f>'без села'!E97/1000</f>
        <v>0</v>
      </c>
      <c r="F97" s="18">
        <f>'без села'!F97/1000</f>
        <v>2901.41968</v>
      </c>
      <c r="G97" s="6">
        <f t="shared" si="3"/>
        <v>21.537096309301308</v>
      </c>
      <c r="H97" s="6" t="e">
        <f t="shared" si="4"/>
        <v>#DIV/0!</v>
      </c>
      <c r="I97" s="18">
        <f>'без села'!I97/1000</f>
        <v>9195.08</v>
      </c>
      <c r="J97" s="18">
        <f>'без села'!J97/1000</f>
        <v>9195.164</v>
      </c>
      <c r="K97" s="18">
        <f>'без села'!K97/1000</f>
        <v>2237.10141</v>
      </c>
      <c r="L97" s="6">
        <f t="shared" si="5"/>
        <v>24.32910832259218</v>
      </c>
    </row>
    <row r="98" spans="1:12" ht="15" hidden="1">
      <c r="A98" s="3">
        <v>70101</v>
      </c>
      <c r="B98" s="3"/>
      <c r="C98" s="5" t="s">
        <v>55</v>
      </c>
      <c r="D98" s="18">
        <f>'без села'!D98/1000</f>
        <v>4.242</v>
      </c>
      <c r="E98" s="18">
        <f>'без села'!E98/1000</f>
        <v>0</v>
      </c>
      <c r="F98" s="18">
        <f>'без села'!F98/1000</f>
        <v>0</v>
      </c>
      <c r="G98" s="6">
        <f t="shared" si="3"/>
        <v>0</v>
      </c>
      <c r="H98" s="6" t="e">
        <f t="shared" si="4"/>
        <v>#DIV/0!</v>
      </c>
      <c r="I98" s="18">
        <f>'без села'!I98/1000</f>
        <v>2</v>
      </c>
      <c r="J98" s="18">
        <f>'без села'!J98/1000</f>
        <v>57.064449999999994</v>
      </c>
      <c r="K98" s="18">
        <f>'без села'!K98/1000</f>
        <v>54.69269</v>
      </c>
      <c r="L98" s="6">
        <f t="shared" si="5"/>
        <v>95.84371706027135</v>
      </c>
    </row>
    <row r="99" spans="1:12" ht="45" hidden="1">
      <c r="A99" s="3">
        <v>70101</v>
      </c>
      <c r="B99" s="3"/>
      <c r="C99" s="5" t="s">
        <v>21</v>
      </c>
      <c r="D99" s="18">
        <f>'без села'!D99/1000</f>
        <v>186.521</v>
      </c>
      <c r="E99" s="18">
        <f>'без села'!E99/1000</f>
        <v>0</v>
      </c>
      <c r="F99" s="18">
        <f>'без села'!F99/1000</f>
        <v>5.044</v>
      </c>
      <c r="G99" s="6">
        <f t="shared" si="3"/>
        <v>2.7042531403970598</v>
      </c>
      <c r="H99" s="6" t="e">
        <f t="shared" si="4"/>
        <v>#DIV/0!</v>
      </c>
      <c r="I99" s="18">
        <f>'без села'!I99/1000</f>
        <v>46.2</v>
      </c>
      <c r="J99" s="18">
        <f>'без села'!J99/1000</f>
        <v>60.56743</v>
      </c>
      <c r="K99" s="18">
        <f>'без села'!K99/1000</f>
        <v>18.78839</v>
      </c>
      <c r="L99" s="6">
        <f t="shared" si="5"/>
        <v>31.020616195866324</v>
      </c>
    </row>
    <row r="100" spans="1:12" ht="15" hidden="1">
      <c r="A100" s="3">
        <v>70101</v>
      </c>
      <c r="B100" s="3"/>
      <c r="C100" s="5" t="s">
        <v>23</v>
      </c>
      <c r="D100" s="18">
        <f>'без села'!D100/1000</f>
        <v>100.337</v>
      </c>
      <c r="E100" s="18">
        <f>'без села'!E100/1000</f>
        <v>0</v>
      </c>
      <c r="F100" s="18">
        <f>'без села'!F100/1000</f>
        <v>22.619139999999998</v>
      </c>
      <c r="G100" s="6">
        <f t="shared" si="3"/>
        <v>22.543169518721903</v>
      </c>
      <c r="H100" s="6" t="e">
        <f t="shared" si="4"/>
        <v>#DIV/0!</v>
      </c>
      <c r="I100" s="18">
        <f>'без села'!I100/1000</f>
        <v>1.6</v>
      </c>
      <c r="J100" s="18">
        <f>'без села'!J100/1000</f>
        <v>3.39487</v>
      </c>
      <c r="K100" s="18">
        <f>'без села'!K100/1000</f>
        <v>0.62852</v>
      </c>
      <c r="L100" s="6">
        <f t="shared" si="5"/>
        <v>18.513816434797207</v>
      </c>
    </row>
    <row r="101" spans="1:12" ht="15" hidden="1">
      <c r="A101" s="3">
        <v>70101</v>
      </c>
      <c r="B101" s="3"/>
      <c r="C101" s="5" t="s">
        <v>25</v>
      </c>
      <c r="D101" s="18">
        <f>'без села'!D101/1000</f>
        <v>307.063</v>
      </c>
      <c r="E101" s="18">
        <f>'без села'!E101/1000</f>
        <v>0</v>
      </c>
      <c r="F101" s="18">
        <f>'без села'!F101/1000</f>
        <v>25.283279999999998</v>
      </c>
      <c r="G101" s="6">
        <f t="shared" si="3"/>
        <v>8.233906397058584</v>
      </c>
      <c r="H101" s="6" t="e">
        <f t="shared" si="4"/>
        <v>#DIV/0!</v>
      </c>
      <c r="I101" s="18">
        <f>'без села'!I101/1000</f>
        <v>40.214</v>
      </c>
      <c r="J101" s="18">
        <f>'без села'!J101/1000</f>
        <v>72.45369000000001</v>
      </c>
      <c r="K101" s="18">
        <f>'без села'!K101/1000</f>
        <v>40.96243</v>
      </c>
      <c r="L101" s="6">
        <f t="shared" si="5"/>
        <v>56.536016316077195</v>
      </c>
    </row>
    <row r="102" spans="1:12" ht="30" hidden="1">
      <c r="A102" s="3">
        <v>70101</v>
      </c>
      <c r="B102" s="3"/>
      <c r="C102" s="5" t="s">
        <v>29</v>
      </c>
      <c r="D102" s="18">
        <f>'без села'!D102/1000</f>
        <v>16302.501</v>
      </c>
      <c r="E102" s="18">
        <f>'без села'!E102/1000</f>
        <v>0</v>
      </c>
      <c r="F102" s="18">
        <f>'без села'!F102/1000</f>
        <v>8123.77039</v>
      </c>
      <c r="G102" s="6">
        <f t="shared" si="3"/>
        <v>49.83143623177818</v>
      </c>
      <c r="H102" s="6" t="e">
        <f t="shared" si="4"/>
        <v>#DIV/0!</v>
      </c>
      <c r="I102" s="18">
        <f>'без села'!I102/1000</f>
        <v>4.789</v>
      </c>
      <c r="J102" s="18">
        <f>'без села'!J102/1000</f>
        <v>16.81487</v>
      </c>
      <c r="K102" s="18">
        <f>'без села'!K102/1000</f>
        <v>7.9343900000000005</v>
      </c>
      <c r="L102" s="6">
        <f t="shared" si="5"/>
        <v>47.186746017067044</v>
      </c>
    </row>
    <row r="103" spans="1:12" ht="15" hidden="1">
      <c r="A103" s="3">
        <v>70101</v>
      </c>
      <c r="B103" s="3"/>
      <c r="C103" s="5" t="s">
        <v>31</v>
      </c>
      <c r="D103" s="18">
        <f>'без села'!D103/1000</f>
        <v>10627.325</v>
      </c>
      <c r="E103" s="18">
        <f>'без села'!E103/1000</f>
        <v>0</v>
      </c>
      <c r="F103" s="18">
        <f>'без села'!F103/1000</f>
        <v>6548.5588099999995</v>
      </c>
      <c r="G103" s="6">
        <f t="shared" si="3"/>
        <v>61.620010774112956</v>
      </c>
      <c r="H103" s="6" t="e">
        <f t="shared" si="4"/>
        <v>#DIV/0!</v>
      </c>
      <c r="I103" s="18">
        <f>'без села'!I103/1000</f>
        <v>3.522</v>
      </c>
      <c r="J103" s="18">
        <f>'без села'!J103/1000</f>
        <v>13.36248</v>
      </c>
      <c r="K103" s="18">
        <f>'без села'!K103/1000</f>
        <v>6.67162</v>
      </c>
      <c r="L103" s="6">
        <f t="shared" si="5"/>
        <v>49.928007375876334</v>
      </c>
    </row>
    <row r="104" spans="1:12" ht="30" hidden="1">
      <c r="A104" s="3">
        <v>70101</v>
      </c>
      <c r="B104" s="3"/>
      <c r="C104" s="5" t="s">
        <v>33</v>
      </c>
      <c r="D104" s="18">
        <f>'без села'!D104/1000</f>
        <v>1434.267</v>
      </c>
      <c r="E104" s="18">
        <f>'без села'!E104/1000</f>
        <v>0</v>
      </c>
      <c r="F104" s="18">
        <f>'без села'!F104/1000</f>
        <v>371.75857</v>
      </c>
      <c r="G104" s="6">
        <f t="shared" si="3"/>
        <v>25.919760407232406</v>
      </c>
      <c r="H104" s="6" t="e">
        <f t="shared" si="4"/>
        <v>#DIV/0!</v>
      </c>
      <c r="I104" s="18">
        <f>'без села'!I104/1000</f>
        <v>0.458</v>
      </c>
      <c r="J104" s="18">
        <f>'без села'!J104/1000</f>
        <v>0.90525</v>
      </c>
      <c r="K104" s="18">
        <f>'без села'!K104/1000</f>
        <v>0.02578</v>
      </c>
      <c r="L104" s="6">
        <f t="shared" si="5"/>
        <v>2.847832090582712</v>
      </c>
    </row>
    <row r="105" spans="1:12" ht="15" hidden="1">
      <c r="A105" s="3">
        <v>70101</v>
      </c>
      <c r="B105" s="3"/>
      <c r="C105" s="5" t="s">
        <v>35</v>
      </c>
      <c r="D105" s="18">
        <f>'без села'!D105/1000</f>
        <v>3581.692</v>
      </c>
      <c r="E105" s="18">
        <f>'без села'!E105/1000</f>
        <v>0</v>
      </c>
      <c r="F105" s="18">
        <f>'без села'!F105/1000</f>
        <v>1109.37778</v>
      </c>
      <c r="G105" s="6">
        <f t="shared" si="3"/>
        <v>30.973567241404343</v>
      </c>
      <c r="H105" s="6" t="e">
        <f t="shared" si="4"/>
        <v>#DIV/0!</v>
      </c>
      <c r="I105" s="18">
        <f>'без села'!I105/1000</f>
        <v>0.809</v>
      </c>
      <c r="J105" s="18">
        <f>'без села'!J105/1000</f>
        <v>2.16806</v>
      </c>
      <c r="K105" s="18">
        <f>'без села'!K105/1000</f>
        <v>1.23699</v>
      </c>
      <c r="L105" s="6">
        <f t="shared" si="5"/>
        <v>57.05515530013007</v>
      </c>
    </row>
    <row r="106" spans="1:12" ht="15" hidden="1">
      <c r="A106" s="3">
        <v>70101</v>
      </c>
      <c r="B106" s="3"/>
      <c r="C106" s="5" t="s">
        <v>57</v>
      </c>
      <c r="D106" s="18">
        <f>'без села'!D106/1000</f>
        <v>10.681</v>
      </c>
      <c r="E106" s="18">
        <f>'без села'!E106/1000</f>
        <v>0</v>
      </c>
      <c r="F106" s="18">
        <f>'без села'!F106/1000</f>
        <v>4.3902600000000005</v>
      </c>
      <c r="G106" s="6">
        <f t="shared" si="3"/>
        <v>41.103454732702936</v>
      </c>
      <c r="H106" s="6" t="e">
        <f t="shared" si="4"/>
        <v>#DIV/0!</v>
      </c>
      <c r="I106" s="18">
        <f>'без села'!I106/1000</f>
        <v>0</v>
      </c>
      <c r="J106" s="18">
        <f>'без села'!J106/1000</f>
        <v>0</v>
      </c>
      <c r="K106" s="18">
        <f>'без села'!K106/1000</f>
        <v>0</v>
      </c>
      <c r="L106" s="6" t="e">
        <f t="shared" si="5"/>
        <v>#DIV/0!</v>
      </c>
    </row>
    <row r="107" spans="1:12" ht="15" hidden="1">
      <c r="A107" s="3">
        <v>70101</v>
      </c>
      <c r="B107" s="3"/>
      <c r="C107" s="5" t="s">
        <v>37</v>
      </c>
      <c r="D107" s="18">
        <f>'без села'!D107/1000</f>
        <v>455.918</v>
      </c>
      <c r="E107" s="18">
        <f>'без села'!E107/1000</f>
        <v>0</v>
      </c>
      <c r="F107" s="18">
        <f>'без села'!F107/1000</f>
        <v>89.68497</v>
      </c>
      <c r="G107" s="6">
        <f t="shared" si="3"/>
        <v>19.671293960756103</v>
      </c>
      <c r="H107" s="6" t="e">
        <f t="shared" si="4"/>
        <v>#DIV/0!</v>
      </c>
      <c r="I107" s="18">
        <f>'без села'!I107/1000</f>
        <v>0</v>
      </c>
      <c r="J107" s="18">
        <f>'без села'!J107/1000</f>
        <v>0.37908</v>
      </c>
      <c r="K107" s="18">
        <f>'без села'!K107/1000</f>
        <v>0</v>
      </c>
      <c r="L107" s="6">
        <f t="shared" si="5"/>
        <v>0</v>
      </c>
    </row>
    <row r="108" spans="1:12" ht="15" hidden="1">
      <c r="A108" s="3">
        <v>70101</v>
      </c>
      <c r="B108" s="3"/>
      <c r="C108" s="5" t="s">
        <v>59</v>
      </c>
      <c r="D108" s="18">
        <f>'без села'!D108/1000</f>
        <v>192.618</v>
      </c>
      <c r="E108" s="18">
        <f>'без села'!E108/1000</f>
        <v>0</v>
      </c>
      <c r="F108" s="18">
        <f>'без села'!F108/1000</f>
        <v>0</v>
      </c>
      <c r="G108" s="6">
        <f t="shared" si="3"/>
        <v>0</v>
      </c>
      <c r="H108" s="6" t="e">
        <f t="shared" si="4"/>
        <v>#DIV/0!</v>
      </c>
      <c r="I108" s="18">
        <f>'без села'!I108/1000</f>
        <v>0</v>
      </c>
      <c r="J108" s="18">
        <f>'без села'!J108/1000</f>
        <v>0</v>
      </c>
      <c r="K108" s="18">
        <f>'без села'!K108/1000</f>
        <v>0</v>
      </c>
      <c r="L108" s="6" t="e">
        <f t="shared" si="5"/>
        <v>#DIV/0!</v>
      </c>
    </row>
    <row r="109" spans="1:12" ht="30" hidden="1">
      <c r="A109" s="3">
        <v>70101</v>
      </c>
      <c r="B109" s="3"/>
      <c r="C109" s="5" t="s">
        <v>39</v>
      </c>
      <c r="D109" s="18">
        <f>'без села'!D109/1000</f>
        <v>1.96</v>
      </c>
      <c r="E109" s="18">
        <f>'без села'!E109/1000</f>
        <v>0</v>
      </c>
      <c r="F109" s="18">
        <f>'без села'!F109/1000</f>
        <v>0</v>
      </c>
      <c r="G109" s="6">
        <f t="shared" si="3"/>
        <v>0</v>
      </c>
      <c r="H109" s="6" t="e">
        <f t="shared" si="4"/>
        <v>#DIV/0!</v>
      </c>
      <c r="I109" s="18">
        <f>'без села'!I109/1000</f>
        <v>0</v>
      </c>
      <c r="J109" s="18">
        <f>'без села'!J109/1000</f>
        <v>0</v>
      </c>
      <c r="K109" s="18">
        <f>'без села'!K109/1000</f>
        <v>0</v>
      </c>
      <c r="L109" s="6" t="e">
        <f t="shared" si="5"/>
        <v>#DIV/0!</v>
      </c>
    </row>
    <row r="110" spans="1:12" ht="45" hidden="1">
      <c r="A110" s="3">
        <v>70101</v>
      </c>
      <c r="B110" s="3"/>
      <c r="C110" s="5" t="s">
        <v>41</v>
      </c>
      <c r="D110" s="18">
        <f>'без села'!D110/1000</f>
        <v>1.96</v>
      </c>
      <c r="E110" s="18">
        <f>'без села'!E110/1000</f>
        <v>0</v>
      </c>
      <c r="F110" s="18">
        <f>'без села'!F110/1000</f>
        <v>0</v>
      </c>
      <c r="G110" s="6">
        <f t="shared" si="3"/>
        <v>0</v>
      </c>
      <c r="H110" s="6" t="e">
        <f t="shared" si="4"/>
        <v>#DIV/0!</v>
      </c>
      <c r="I110" s="18">
        <f>'без села'!I110/1000</f>
        <v>0</v>
      </c>
      <c r="J110" s="18">
        <f>'без села'!J110/1000</f>
        <v>0</v>
      </c>
      <c r="K110" s="18">
        <f>'без села'!K110/1000</f>
        <v>0</v>
      </c>
      <c r="L110" s="6" t="e">
        <f t="shared" si="5"/>
        <v>#DIV/0!</v>
      </c>
    </row>
    <row r="111" spans="1:12" ht="15" hidden="1">
      <c r="A111" s="3">
        <v>70101</v>
      </c>
      <c r="B111" s="3"/>
      <c r="C111" s="5" t="s">
        <v>61</v>
      </c>
      <c r="D111" s="18">
        <f>'без села'!D111/1000</f>
        <v>11.443</v>
      </c>
      <c r="E111" s="18">
        <f>'без села'!E111/1000</f>
        <v>0</v>
      </c>
      <c r="F111" s="18">
        <f>'без села'!F111/1000</f>
        <v>2.86248</v>
      </c>
      <c r="G111" s="6">
        <f t="shared" si="3"/>
        <v>25.015118413003584</v>
      </c>
      <c r="H111" s="6" t="e">
        <f t="shared" si="4"/>
        <v>#DIV/0!</v>
      </c>
      <c r="I111" s="18">
        <f>'без села'!I111/1000</f>
        <v>0</v>
      </c>
      <c r="J111" s="18">
        <f>'без села'!J111/1000</f>
        <v>0</v>
      </c>
      <c r="K111" s="18">
        <f>'без села'!K111/1000</f>
        <v>0</v>
      </c>
      <c r="L111" s="6" t="e">
        <f t="shared" si="5"/>
        <v>#DIV/0!</v>
      </c>
    </row>
    <row r="112" spans="1:12" ht="15" hidden="1">
      <c r="A112" s="3">
        <v>70101</v>
      </c>
      <c r="B112" s="3"/>
      <c r="C112" s="5" t="s">
        <v>63</v>
      </c>
      <c r="D112" s="18">
        <f>'без села'!D112/1000</f>
        <v>11.443</v>
      </c>
      <c r="E112" s="18">
        <f>'без села'!E112/1000</f>
        <v>0</v>
      </c>
      <c r="F112" s="18">
        <f>'без села'!F112/1000</f>
        <v>2.86248</v>
      </c>
      <c r="G112" s="6">
        <f t="shared" si="3"/>
        <v>25.015118413003584</v>
      </c>
      <c r="H112" s="6" t="e">
        <f t="shared" si="4"/>
        <v>#DIV/0!</v>
      </c>
      <c r="I112" s="18">
        <f>'без села'!I112/1000</f>
        <v>0</v>
      </c>
      <c r="J112" s="18">
        <f>'без села'!J112/1000</f>
        <v>0</v>
      </c>
      <c r="K112" s="18">
        <f>'без села'!K112/1000</f>
        <v>0</v>
      </c>
      <c r="L112" s="6" t="e">
        <f t="shared" si="5"/>
        <v>#DIV/0!</v>
      </c>
    </row>
    <row r="113" spans="1:12" ht="15" hidden="1">
      <c r="A113" s="3">
        <v>70101</v>
      </c>
      <c r="B113" s="3"/>
      <c r="C113" s="5" t="s">
        <v>65</v>
      </c>
      <c r="D113" s="18">
        <f>'без села'!D113/1000</f>
        <v>11.443</v>
      </c>
      <c r="E113" s="18">
        <f>'без села'!E113/1000</f>
        <v>0</v>
      </c>
      <c r="F113" s="18">
        <f>'без села'!F113/1000</f>
        <v>2.86248</v>
      </c>
      <c r="G113" s="6">
        <f t="shared" si="3"/>
        <v>25.015118413003584</v>
      </c>
      <c r="H113" s="6" t="e">
        <f t="shared" si="4"/>
        <v>#DIV/0!</v>
      </c>
      <c r="I113" s="18">
        <f>'без села'!I113/1000</f>
        <v>0</v>
      </c>
      <c r="J113" s="18">
        <f>'без села'!J113/1000</f>
        <v>0</v>
      </c>
      <c r="K113" s="18">
        <f>'без села'!K113/1000</f>
        <v>0</v>
      </c>
      <c r="L113" s="6" t="e">
        <f t="shared" si="5"/>
        <v>#DIV/0!</v>
      </c>
    </row>
    <row r="114" spans="1:12" ht="15" hidden="1">
      <c r="A114" s="3">
        <v>70101</v>
      </c>
      <c r="B114" s="3"/>
      <c r="C114" s="5" t="s">
        <v>43</v>
      </c>
      <c r="D114" s="18">
        <f>'без села'!D114/1000</f>
        <v>0</v>
      </c>
      <c r="E114" s="18">
        <f>'без села'!E114/1000</f>
        <v>0</v>
      </c>
      <c r="F114" s="18">
        <f>'без села'!F114/1000</f>
        <v>0</v>
      </c>
      <c r="G114" s="6" t="e">
        <f t="shared" si="3"/>
        <v>#DIV/0!</v>
      </c>
      <c r="H114" s="6" t="e">
        <f t="shared" si="4"/>
        <v>#DIV/0!</v>
      </c>
      <c r="I114" s="18">
        <f>'без села'!I114/1000</f>
        <v>50.34</v>
      </c>
      <c r="J114" s="18">
        <f>'без села'!J114/1000</f>
        <v>465.88801</v>
      </c>
      <c r="K114" s="18">
        <f>'без села'!K114/1000</f>
        <v>428.24561</v>
      </c>
      <c r="L114" s="6">
        <f t="shared" si="5"/>
        <v>91.92029002849847</v>
      </c>
    </row>
    <row r="115" spans="1:12" ht="15" hidden="1">
      <c r="A115" s="3">
        <v>70101</v>
      </c>
      <c r="B115" s="3"/>
      <c r="C115" s="5" t="s">
        <v>45</v>
      </c>
      <c r="D115" s="18">
        <f>'без села'!D115/1000</f>
        <v>0</v>
      </c>
      <c r="E115" s="18">
        <f>'без села'!E115/1000</f>
        <v>0</v>
      </c>
      <c r="F115" s="18">
        <f>'без села'!F115/1000</f>
        <v>0</v>
      </c>
      <c r="G115" s="6" t="e">
        <f t="shared" si="3"/>
        <v>#DIV/0!</v>
      </c>
      <c r="H115" s="6" t="e">
        <f t="shared" si="4"/>
        <v>#DIV/0!</v>
      </c>
      <c r="I115" s="18">
        <f>'без села'!I115/1000</f>
        <v>50.34</v>
      </c>
      <c r="J115" s="18">
        <f>'без села'!J115/1000</f>
        <v>465.88801</v>
      </c>
      <c r="K115" s="18">
        <f>'без села'!K115/1000</f>
        <v>428.24561</v>
      </c>
      <c r="L115" s="6">
        <f t="shared" si="5"/>
        <v>91.92029002849847</v>
      </c>
    </row>
    <row r="116" spans="1:12" ht="30" hidden="1">
      <c r="A116" s="3">
        <v>70101</v>
      </c>
      <c r="B116" s="3"/>
      <c r="C116" s="5" t="s">
        <v>47</v>
      </c>
      <c r="D116" s="18">
        <f>'без села'!D116/1000</f>
        <v>0</v>
      </c>
      <c r="E116" s="18">
        <f>'без села'!E116/1000</f>
        <v>0</v>
      </c>
      <c r="F116" s="18">
        <f>'без села'!F116/1000</f>
        <v>0</v>
      </c>
      <c r="G116" s="6" t="e">
        <f t="shared" si="3"/>
        <v>#DIV/0!</v>
      </c>
      <c r="H116" s="6" t="e">
        <f t="shared" si="4"/>
        <v>#DIV/0!</v>
      </c>
      <c r="I116" s="18">
        <f>'без села'!I116/1000</f>
        <v>0.6</v>
      </c>
      <c r="J116" s="18">
        <f>'без села'!J116/1000</f>
        <v>416.14801</v>
      </c>
      <c r="K116" s="18">
        <f>'без села'!K116/1000</f>
        <v>415.54661</v>
      </c>
      <c r="L116" s="6">
        <f t="shared" si="5"/>
        <v>99.85548411008863</v>
      </c>
    </row>
    <row r="117" spans="1:12" ht="15" hidden="1">
      <c r="A117" s="3">
        <v>70101</v>
      </c>
      <c r="B117" s="3"/>
      <c r="C117" s="5" t="s">
        <v>67</v>
      </c>
      <c r="D117" s="18">
        <f>'без села'!D117/1000</f>
        <v>0</v>
      </c>
      <c r="E117" s="18">
        <f>'без села'!E117/1000</f>
        <v>0</v>
      </c>
      <c r="F117" s="18">
        <f>'без села'!F117/1000</f>
        <v>0</v>
      </c>
      <c r="G117" s="6" t="e">
        <f t="shared" si="3"/>
        <v>#DIV/0!</v>
      </c>
      <c r="H117" s="6" t="e">
        <f t="shared" si="4"/>
        <v>#DIV/0!</v>
      </c>
      <c r="I117" s="18">
        <f>'без села'!I117/1000</f>
        <v>49.74</v>
      </c>
      <c r="J117" s="18">
        <f>'без села'!J117/1000</f>
        <v>49.74</v>
      </c>
      <c r="K117" s="18">
        <f>'без села'!K117/1000</f>
        <v>12.699</v>
      </c>
      <c r="L117" s="6">
        <f t="shared" si="5"/>
        <v>25.530759951749094</v>
      </c>
    </row>
    <row r="118" spans="1:12" ht="15" hidden="1">
      <c r="A118" s="3">
        <v>70101</v>
      </c>
      <c r="B118" s="3"/>
      <c r="C118" s="5" t="s">
        <v>69</v>
      </c>
      <c r="D118" s="18">
        <f>'без села'!D118/1000</f>
        <v>0</v>
      </c>
      <c r="E118" s="18">
        <f>'без села'!E118/1000</f>
        <v>0</v>
      </c>
      <c r="F118" s="18">
        <f>'без села'!F118/1000</f>
        <v>0</v>
      </c>
      <c r="G118" s="6" t="e">
        <f t="shared" si="3"/>
        <v>#DIV/0!</v>
      </c>
      <c r="H118" s="6" t="e">
        <f t="shared" si="4"/>
        <v>#DIV/0!</v>
      </c>
      <c r="I118" s="18">
        <f>'без села'!I118/1000</f>
        <v>49.74</v>
      </c>
      <c r="J118" s="18">
        <f>'без села'!J118/1000</f>
        <v>49.74</v>
      </c>
      <c r="K118" s="18">
        <f>'без села'!K118/1000</f>
        <v>12.699</v>
      </c>
      <c r="L118" s="6">
        <f t="shared" si="5"/>
        <v>25.530759951749094</v>
      </c>
    </row>
    <row r="119" spans="1:12" ht="45" hidden="1">
      <c r="A119" s="3">
        <v>70201</v>
      </c>
      <c r="B119" s="3"/>
      <c r="C119" s="5" t="s">
        <v>71</v>
      </c>
      <c r="D119" s="18">
        <f>'без села'!D119/1000</f>
        <v>270314.401</v>
      </c>
      <c r="E119" s="18">
        <f>'без села'!E119/1000</f>
        <v>0</v>
      </c>
      <c r="F119" s="18">
        <f>'без села'!F119/1000</f>
        <v>72946.77903</v>
      </c>
      <c r="G119" s="6">
        <f t="shared" si="3"/>
        <v>26.985901883192675</v>
      </c>
      <c r="H119" s="6" t="e">
        <f t="shared" si="4"/>
        <v>#DIV/0!</v>
      </c>
      <c r="I119" s="18">
        <f>'без села'!I119/1000</f>
        <v>10834.196</v>
      </c>
      <c r="J119" s="18">
        <f>'без села'!J119/1000</f>
        <v>12908.07883</v>
      </c>
      <c r="K119" s="18">
        <f>'без села'!K119/1000</f>
        <v>4058.2215</v>
      </c>
      <c r="L119" s="6">
        <f t="shared" si="5"/>
        <v>31.439391976505306</v>
      </c>
    </row>
    <row r="120" spans="1:12" ht="15" hidden="1">
      <c r="A120" s="3">
        <v>70201</v>
      </c>
      <c r="B120" s="3"/>
      <c r="C120" s="5" t="s">
        <v>3</v>
      </c>
      <c r="D120" s="18">
        <f>'без села'!D120/1000</f>
        <v>270314.401</v>
      </c>
      <c r="E120" s="18">
        <f>'без села'!E120/1000</f>
        <v>0</v>
      </c>
      <c r="F120" s="18">
        <f>'без села'!F120/1000</f>
        <v>72946.77903</v>
      </c>
      <c r="G120" s="6">
        <f t="shared" si="3"/>
        <v>26.985901883192675</v>
      </c>
      <c r="H120" s="6" t="e">
        <f t="shared" si="4"/>
        <v>#DIV/0!</v>
      </c>
      <c r="I120" s="18">
        <f>'без села'!I120/1000</f>
        <v>10528.536</v>
      </c>
      <c r="J120" s="18">
        <f>'без села'!J120/1000</f>
        <v>12081.58166</v>
      </c>
      <c r="K120" s="18">
        <f>'без села'!K120/1000</f>
        <v>3518.4465499999997</v>
      </c>
      <c r="L120" s="6">
        <f t="shared" si="5"/>
        <v>29.1224001046896</v>
      </c>
    </row>
    <row r="121" spans="1:12" ht="15" hidden="1">
      <c r="A121" s="3">
        <v>70201</v>
      </c>
      <c r="B121" s="3"/>
      <c r="C121" s="5" t="s">
        <v>5</v>
      </c>
      <c r="D121" s="18">
        <f>'без села'!D121/1000</f>
        <v>269880.489</v>
      </c>
      <c r="E121" s="18">
        <f>'без села'!E121/1000</f>
        <v>0</v>
      </c>
      <c r="F121" s="18">
        <f>'без села'!F121/1000</f>
        <v>72906.97273000001</v>
      </c>
      <c r="G121" s="6">
        <f t="shared" si="3"/>
        <v>27.014540028493872</v>
      </c>
      <c r="H121" s="6" t="e">
        <f t="shared" si="4"/>
        <v>#DIV/0!</v>
      </c>
      <c r="I121" s="18">
        <f>'без села'!I121/1000</f>
        <v>10528.536</v>
      </c>
      <c r="J121" s="18">
        <f>'без села'!J121/1000</f>
        <v>12081.58166</v>
      </c>
      <c r="K121" s="18">
        <f>'без села'!K121/1000</f>
        <v>3518.4465499999997</v>
      </c>
      <c r="L121" s="6">
        <f t="shared" si="5"/>
        <v>29.1224001046896</v>
      </c>
    </row>
    <row r="122" spans="1:12" ht="30" hidden="1">
      <c r="A122" s="3">
        <v>70201</v>
      </c>
      <c r="B122" s="3"/>
      <c r="C122" s="5" t="s">
        <v>7</v>
      </c>
      <c r="D122" s="18">
        <f>'без села'!D122/1000</f>
        <v>166472.616</v>
      </c>
      <c r="E122" s="18">
        <f>'без села'!E122/1000</f>
        <v>0</v>
      </c>
      <c r="F122" s="18">
        <f>'без села'!F122/1000</f>
        <v>38711.07389</v>
      </c>
      <c r="G122" s="6">
        <f t="shared" si="3"/>
        <v>23.25371873173423</v>
      </c>
      <c r="H122" s="6" t="e">
        <f t="shared" si="4"/>
        <v>#DIV/0!</v>
      </c>
      <c r="I122" s="18">
        <f>'без села'!I122/1000</f>
        <v>3951.925</v>
      </c>
      <c r="J122" s="18">
        <f>'без села'!J122/1000</f>
        <v>3950.836</v>
      </c>
      <c r="K122" s="18">
        <f>'без села'!K122/1000</f>
        <v>843.0420899999999</v>
      </c>
      <c r="L122" s="6">
        <f t="shared" si="5"/>
        <v>21.33832156029762</v>
      </c>
    </row>
    <row r="123" spans="1:12" ht="15" hidden="1">
      <c r="A123" s="3">
        <v>70201</v>
      </c>
      <c r="B123" s="3"/>
      <c r="C123" s="5" t="s">
        <v>9</v>
      </c>
      <c r="D123" s="18">
        <f>'без села'!D123/1000</f>
        <v>166472.616</v>
      </c>
      <c r="E123" s="18">
        <f>'без села'!E123/1000</f>
        <v>0</v>
      </c>
      <c r="F123" s="18">
        <f>'без села'!F123/1000</f>
        <v>38711.07389</v>
      </c>
      <c r="G123" s="6">
        <f t="shared" si="3"/>
        <v>23.25371873173423</v>
      </c>
      <c r="H123" s="6" t="e">
        <f t="shared" si="4"/>
        <v>#DIV/0!</v>
      </c>
      <c r="I123" s="18">
        <f>'без села'!I123/1000</f>
        <v>3951.925</v>
      </c>
      <c r="J123" s="18">
        <f>'без села'!J123/1000</f>
        <v>3950.836</v>
      </c>
      <c r="K123" s="18">
        <f>'без села'!K123/1000</f>
        <v>843.0420899999999</v>
      </c>
      <c r="L123" s="6">
        <f t="shared" si="5"/>
        <v>21.33832156029762</v>
      </c>
    </row>
    <row r="124" spans="1:12" ht="15" hidden="1">
      <c r="A124" s="3">
        <v>70201</v>
      </c>
      <c r="B124" s="3"/>
      <c r="C124" s="5" t="s">
        <v>11</v>
      </c>
      <c r="D124" s="18">
        <f>'без села'!D124/1000</f>
        <v>60161.365</v>
      </c>
      <c r="E124" s="18">
        <f>'без села'!E124/1000</f>
        <v>0</v>
      </c>
      <c r="F124" s="18">
        <f>'без села'!F124/1000</f>
        <v>14087.29812</v>
      </c>
      <c r="G124" s="6">
        <f t="shared" si="3"/>
        <v>23.41585520873737</v>
      </c>
      <c r="H124" s="6" t="e">
        <f t="shared" si="4"/>
        <v>#DIV/0!</v>
      </c>
      <c r="I124" s="18">
        <f>'без села'!I124/1000</f>
        <v>1430.596</v>
      </c>
      <c r="J124" s="18">
        <f>'без села'!J124/1000</f>
        <v>1430.25364</v>
      </c>
      <c r="K124" s="18">
        <f>'без села'!K124/1000</f>
        <v>307.71941</v>
      </c>
      <c r="L124" s="6">
        <f t="shared" si="5"/>
        <v>21.515023726840507</v>
      </c>
    </row>
    <row r="125" spans="1:12" ht="45" hidden="1">
      <c r="A125" s="3">
        <v>70201</v>
      </c>
      <c r="B125" s="3"/>
      <c r="C125" s="5" t="s">
        <v>13</v>
      </c>
      <c r="D125" s="18">
        <f>'без села'!D125/1000</f>
        <v>14720.768</v>
      </c>
      <c r="E125" s="18">
        <f>'без села'!E125/1000</f>
        <v>0</v>
      </c>
      <c r="F125" s="18">
        <f>'без села'!F125/1000</f>
        <v>3396.87855</v>
      </c>
      <c r="G125" s="6">
        <f t="shared" si="3"/>
        <v>23.07541664945742</v>
      </c>
      <c r="H125" s="6" t="e">
        <f t="shared" si="4"/>
        <v>#DIV/0!</v>
      </c>
      <c r="I125" s="18">
        <f>'без села'!I125/1000</f>
        <v>4824.614</v>
      </c>
      <c r="J125" s="18">
        <f>'без села'!J125/1000</f>
        <v>6238.0486200000005</v>
      </c>
      <c r="K125" s="18">
        <f>'без села'!K125/1000</f>
        <v>2289.53431</v>
      </c>
      <c r="L125" s="6">
        <f t="shared" si="5"/>
        <v>36.70273268886448</v>
      </c>
    </row>
    <row r="126" spans="1:12" ht="30" hidden="1">
      <c r="A126" s="3">
        <v>70201</v>
      </c>
      <c r="B126" s="3"/>
      <c r="C126" s="5" t="s">
        <v>15</v>
      </c>
      <c r="D126" s="18">
        <f>'без села'!D126/1000</f>
        <v>260.385</v>
      </c>
      <c r="E126" s="18">
        <f>'без села'!E126/1000</f>
        <v>0</v>
      </c>
      <c r="F126" s="18">
        <f>'без села'!F126/1000</f>
        <v>0</v>
      </c>
      <c r="G126" s="6">
        <f t="shared" si="3"/>
        <v>0</v>
      </c>
      <c r="H126" s="6" t="e">
        <f t="shared" si="4"/>
        <v>#DIV/0!</v>
      </c>
      <c r="I126" s="18">
        <f>'без села'!I126/1000</f>
        <v>1043.847</v>
      </c>
      <c r="J126" s="18">
        <f>'без села'!J126/1000</f>
        <v>1907.43568</v>
      </c>
      <c r="K126" s="18">
        <f>'без села'!K126/1000</f>
        <v>952.3418800000001</v>
      </c>
      <c r="L126" s="6">
        <f t="shared" si="5"/>
        <v>49.92786336050923</v>
      </c>
    </row>
    <row r="127" spans="1:12" ht="30" hidden="1">
      <c r="A127" s="3">
        <v>70201</v>
      </c>
      <c r="B127" s="3"/>
      <c r="C127" s="5" t="s">
        <v>51</v>
      </c>
      <c r="D127" s="18">
        <f>'без села'!D127/1000</f>
        <v>8.615</v>
      </c>
      <c r="E127" s="18">
        <f>'без села'!E127/1000</f>
        <v>0</v>
      </c>
      <c r="F127" s="18">
        <f>'без села'!F127/1000</f>
        <v>0.03</v>
      </c>
      <c r="G127" s="6">
        <f t="shared" si="3"/>
        <v>0.34822983168891464</v>
      </c>
      <c r="H127" s="6" t="e">
        <f t="shared" si="4"/>
        <v>#DIV/0!</v>
      </c>
      <c r="I127" s="18">
        <f>'без села'!I127/1000</f>
        <v>5.708</v>
      </c>
      <c r="J127" s="18">
        <f>'без села'!J127/1000</f>
        <v>16.23092</v>
      </c>
      <c r="K127" s="18">
        <f>'без села'!K127/1000</f>
        <v>4.37292</v>
      </c>
      <c r="L127" s="6">
        <f t="shared" si="5"/>
        <v>26.94191087134925</v>
      </c>
    </row>
    <row r="128" spans="1:12" ht="15" hidden="1">
      <c r="A128" s="3">
        <v>70201</v>
      </c>
      <c r="B128" s="3"/>
      <c r="C128" s="5" t="s">
        <v>53</v>
      </c>
      <c r="D128" s="18">
        <f>'без села'!D128/1000</f>
        <v>13150.743</v>
      </c>
      <c r="E128" s="18">
        <f>'без села'!E128/1000</f>
        <v>0</v>
      </c>
      <c r="F128" s="18">
        <f>'без села'!F128/1000</f>
        <v>3234.52104</v>
      </c>
      <c r="G128" s="6">
        <f t="shared" si="3"/>
        <v>24.595728469486478</v>
      </c>
      <c r="H128" s="6" t="e">
        <f t="shared" si="4"/>
        <v>#DIV/0!</v>
      </c>
      <c r="I128" s="18">
        <f>'без села'!I128/1000</f>
        <v>2694.982</v>
      </c>
      <c r="J128" s="18">
        <f>'без села'!J128/1000</f>
        <v>2791.36479</v>
      </c>
      <c r="K128" s="18">
        <f>'без села'!K128/1000</f>
        <v>738.2568100000001</v>
      </c>
      <c r="L128" s="6">
        <f t="shared" si="5"/>
        <v>26.44787999923149</v>
      </c>
    </row>
    <row r="129" spans="1:12" ht="15" hidden="1">
      <c r="A129" s="3">
        <v>70201</v>
      </c>
      <c r="B129" s="3"/>
      <c r="C129" s="5" t="s">
        <v>55</v>
      </c>
      <c r="D129" s="18">
        <f>'без села'!D129/1000</f>
        <v>8.2</v>
      </c>
      <c r="E129" s="18">
        <f>'без села'!E129/1000</f>
        <v>0</v>
      </c>
      <c r="F129" s="18">
        <f>'без села'!F129/1000</f>
        <v>0</v>
      </c>
      <c r="G129" s="6">
        <f t="shared" si="3"/>
        <v>0</v>
      </c>
      <c r="H129" s="6" t="e">
        <f t="shared" si="4"/>
        <v>#DIV/0!</v>
      </c>
      <c r="I129" s="18">
        <f>'без села'!I129/1000</f>
        <v>2.8</v>
      </c>
      <c r="J129" s="18">
        <f>'без села'!J129/1000</f>
        <v>22.13</v>
      </c>
      <c r="K129" s="18">
        <f>'без села'!K129/1000</f>
        <v>13.503</v>
      </c>
      <c r="L129" s="6">
        <f t="shared" si="5"/>
        <v>61.01671938544961</v>
      </c>
    </row>
    <row r="130" spans="1:12" ht="30" hidden="1">
      <c r="A130" s="3">
        <v>70201</v>
      </c>
      <c r="B130" s="3"/>
      <c r="C130" s="5" t="s">
        <v>17</v>
      </c>
      <c r="D130" s="18">
        <f>'без села'!D130/1000</f>
        <v>65.909</v>
      </c>
      <c r="E130" s="18">
        <f>'без села'!E130/1000</f>
        <v>0</v>
      </c>
      <c r="F130" s="18">
        <f>'без села'!F130/1000</f>
        <v>10.67811</v>
      </c>
      <c r="G130" s="6">
        <f t="shared" si="3"/>
        <v>16.201292691438194</v>
      </c>
      <c r="H130" s="6" t="e">
        <f t="shared" si="4"/>
        <v>#DIV/0!</v>
      </c>
      <c r="I130" s="18">
        <f>'без села'!I130/1000</f>
        <v>50.128</v>
      </c>
      <c r="J130" s="18">
        <f>'без села'!J130/1000</f>
        <v>66.87565</v>
      </c>
      <c r="K130" s="18">
        <f>'без села'!K130/1000</f>
        <v>25.87779</v>
      </c>
      <c r="L130" s="6">
        <f t="shared" si="5"/>
        <v>38.69538464299039</v>
      </c>
    </row>
    <row r="131" spans="1:12" ht="15" hidden="1">
      <c r="A131" s="3">
        <v>70201</v>
      </c>
      <c r="B131" s="3"/>
      <c r="C131" s="5" t="s">
        <v>19</v>
      </c>
      <c r="D131" s="18">
        <f>'без села'!D131/1000</f>
        <v>0.002</v>
      </c>
      <c r="E131" s="18">
        <f>'без села'!E131/1000</f>
        <v>0</v>
      </c>
      <c r="F131" s="18">
        <f>'без села'!F131/1000</f>
        <v>0</v>
      </c>
      <c r="G131" s="6">
        <f t="shared" si="3"/>
        <v>0</v>
      </c>
      <c r="H131" s="6" t="e">
        <f t="shared" si="4"/>
        <v>#DIV/0!</v>
      </c>
      <c r="I131" s="18">
        <f>'без села'!I131/1000</f>
        <v>0</v>
      </c>
      <c r="J131" s="18">
        <f>'без села'!J131/1000</f>
        <v>0</v>
      </c>
      <c r="K131" s="18">
        <f>'без села'!K131/1000</f>
        <v>0</v>
      </c>
      <c r="L131" s="6" t="e">
        <f t="shared" si="5"/>
        <v>#DIV/0!</v>
      </c>
    </row>
    <row r="132" spans="1:12" ht="45" hidden="1">
      <c r="A132" s="3">
        <v>70201</v>
      </c>
      <c r="B132" s="3"/>
      <c r="C132" s="5" t="s">
        <v>21</v>
      </c>
      <c r="D132" s="18">
        <f>'без села'!D132/1000</f>
        <v>340.28</v>
      </c>
      <c r="E132" s="18">
        <f>'без села'!E132/1000</f>
        <v>0</v>
      </c>
      <c r="F132" s="18">
        <f>'без села'!F132/1000</f>
        <v>8.14808</v>
      </c>
      <c r="G132" s="6">
        <f t="shared" si="3"/>
        <v>2.3945221582226406</v>
      </c>
      <c r="H132" s="6" t="e">
        <f t="shared" si="4"/>
        <v>#DIV/0!</v>
      </c>
      <c r="I132" s="18">
        <f>'без села'!I132/1000</f>
        <v>670.066</v>
      </c>
      <c r="J132" s="18">
        <f>'без села'!J132/1000</f>
        <v>950.3766400000001</v>
      </c>
      <c r="K132" s="18">
        <f>'без села'!K132/1000</f>
        <v>374.06539000000004</v>
      </c>
      <c r="L132" s="6">
        <f t="shared" si="5"/>
        <v>39.359699539752995</v>
      </c>
    </row>
    <row r="133" spans="1:12" ht="15" hidden="1">
      <c r="A133" s="3">
        <v>70201</v>
      </c>
      <c r="B133" s="3"/>
      <c r="C133" s="5" t="s">
        <v>23</v>
      </c>
      <c r="D133" s="18">
        <f>'без села'!D133/1000</f>
        <v>370.036</v>
      </c>
      <c r="E133" s="18">
        <f>'без села'!E133/1000</f>
        <v>0</v>
      </c>
      <c r="F133" s="18">
        <f>'без села'!F133/1000</f>
        <v>79.83855</v>
      </c>
      <c r="G133" s="6">
        <f t="shared" si="3"/>
        <v>21.575887210974066</v>
      </c>
      <c r="H133" s="6" t="e">
        <f t="shared" si="4"/>
        <v>#DIV/0!</v>
      </c>
      <c r="I133" s="18">
        <f>'без села'!I133/1000</f>
        <v>38.837</v>
      </c>
      <c r="J133" s="18">
        <f>'без села'!J133/1000</f>
        <v>52.32336</v>
      </c>
      <c r="K133" s="18">
        <f>'без села'!K133/1000</f>
        <v>18.49235</v>
      </c>
      <c r="L133" s="6">
        <f t="shared" si="5"/>
        <v>35.342435959770164</v>
      </c>
    </row>
    <row r="134" spans="1:12" ht="15" hidden="1">
      <c r="A134" s="3">
        <v>70201</v>
      </c>
      <c r="B134" s="3"/>
      <c r="C134" s="5" t="s">
        <v>25</v>
      </c>
      <c r="D134" s="18">
        <f>'без села'!D134/1000</f>
        <v>516.598</v>
      </c>
      <c r="E134" s="18">
        <f>'без села'!E134/1000</f>
        <v>0</v>
      </c>
      <c r="F134" s="18">
        <f>'без села'!F134/1000</f>
        <v>63.662769999999995</v>
      </c>
      <c r="G134" s="6">
        <f t="shared" si="3"/>
        <v>12.323464279768794</v>
      </c>
      <c r="H134" s="6" t="e">
        <f t="shared" si="4"/>
        <v>#DIV/0!</v>
      </c>
      <c r="I134" s="18">
        <f>'без села'!I134/1000</f>
        <v>318.246</v>
      </c>
      <c r="J134" s="18">
        <f>'без села'!J134/1000</f>
        <v>431.31158</v>
      </c>
      <c r="K134" s="18">
        <f>'без села'!K134/1000</f>
        <v>162.62417000000002</v>
      </c>
      <c r="L134" s="6">
        <f t="shared" si="5"/>
        <v>37.70456846996782</v>
      </c>
    </row>
    <row r="135" spans="1:12" ht="15" hidden="1">
      <c r="A135" s="3">
        <v>70201</v>
      </c>
      <c r="B135" s="3"/>
      <c r="C135" s="5" t="s">
        <v>27</v>
      </c>
      <c r="D135" s="18">
        <f>'без села'!D135/1000</f>
        <v>0</v>
      </c>
      <c r="E135" s="18">
        <f>'без села'!E135/1000</f>
        <v>0</v>
      </c>
      <c r="F135" s="18">
        <f>'без села'!F135/1000</f>
        <v>0</v>
      </c>
      <c r="G135" s="6" t="e">
        <f aca="true" t="shared" si="6" ref="G135:G198">F135/D135*100</f>
        <v>#DIV/0!</v>
      </c>
      <c r="H135" s="6" t="e">
        <f aca="true" t="shared" si="7" ref="H135:H198">F135/E135*100</f>
        <v>#DIV/0!</v>
      </c>
      <c r="I135" s="18">
        <f>'без села'!I135/1000</f>
        <v>3.672</v>
      </c>
      <c r="J135" s="18">
        <f>'без села'!J135/1000</f>
        <v>3.672</v>
      </c>
      <c r="K135" s="18">
        <f>'без села'!K135/1000</f>
        <v>0.45</v>
      </c>
      <c r="L135" s="6">
        <f aca="true" t="shared" si="8" ref="L135:L198">K135/J135*100</f>
        <v>12.254901960784313</v>
      </c>
    </row>
    <row r="136" spans="1:12" ht="30" hidden="1">
      <c r="A136" s="3">
        <v>70201</v>
      </c>
      <c r="B136" s="3"/>
      <c r="C136" s="5" t="s">
        <v>29</v>
      </c>
      <c r="D136" s="18">
        <f>'без села'!D136/1000</f>
        <v>28515.08</v>
      </c>
      <c r="E136" s="18">
        <f>'без села'!E136/1000</f>
        <v>0</v>
      </c>
      <c r="F136" s="18">
        <f>'без села'!F136/1000</f>
        <v>16711.72217</v>
      </c>
      <c r="G136" s="6">
        <f t="shared" si="6"/>
        <v>58.606611554307406</v>
      </c>
      <c r="H136" s="6" t="e">
        <f t="shared" si="7"/>
        <v>#DIV/0!</v>
      </c>
      <c r="I136" s="18">
        <f>'без села'!I136/1000</f>
        <v>317.729</v>
      </c>
      <c r="J136" s="18">
        <f>'без села'!J136/1000</f>
        <v>458.7714</v>
      </c>
      <c r="K136" s="18">
        <f>'без села'!K136/1000</f>
        <v>77.70074000000001</v>
      </c>
      <c r="L136" s="6">
        <f t="shared" si="8"/>
        <v>16.93670093645768</v>
      </c>
    </row>
    <row r="137" spans="1:12" ht="15" hidden="1">
      <c r="A137" s="3">
        <v>70201</v>
      </c>
      <c r="B137" s="3"/>
      <c r="C137" s="5" t="s">
        <v>31</v>
      </c>
      <c r="D137" s="18">
        <f>'без села'!D137/1000</f>
        <v>20388.396</v>
      </c>
      <c r="E137" s="18">
        <f>'без села'!E137/1000</f>
        <v>0</v>
      </c>
      <c r="F137" s="18">
        <f>'без села'!F137/1000</f>
        <v>14156.863039999998</v>
      </c>
      <c r="G137" s="6">
        <f t="shared" si="6"/>
        <v>69.43588421570779</v>
      </c>
      <c r="H137" s="6" t="e">
        <f t="shared" si="7"/>
        <v>#DIV/0!</v>
      </c>
      <c r="I137" s="18">
        <f>'без села'!I137/1000</f>
        <v>236.211</v>
      </c>
      <c r="J137" s="18">
        <f>'без села'!J137/1000</f>
        <v>265.46089</v>
      </c>
      <c r="K137" s="18">
        <f>'без села'!K137/1000</f>
        <v>30.243380000000002</v>
      </c>
      <c r="L137" s="6">
        <f t="shared" si="8"/>
        <v>11.392781814300404</v>
      </c>
    </row>
    <row r="138" spans="1:12" ht="30" hidden="1">
      <c r="A138" s="3">
        <v>70201</v>
      </c>
      <c r="B138" s="3"/>
      <c r="C138" s="5" t="s">
        <v>33</v>
      </c>
      <c r="D138" s="18">
        <f>'без села'!D138/1000</f>
        <v>1742.02</v>
      </c>
      <c r="E138" s="18">
        <f>'без села'!E138/1000</f>
        <v>0</v>
      </c>
      <c r="F138" s="18">
        <f>'без села'!F138/1000</f>
        <v>466.51403000000005</v>
      </c>
      <c r="G138" s="6">
        <f t="shared" si="6"/>
        <v>26.780061652564267</v>
      </c>
      <c r="H138" s="6" t="e">
        <f t="shared" si="7"/>
        <v>#DIV/0!</v>
      </c>
      <c r="I138" s="18">
        <f>'без села'!I138/1000</f>
        <v>23.023</v>
      </c>
      <c r="J138" s="18">
        <f>'без села'!J138/1000</f>
        <v>32.26047</v>
      </c>
      <c r="K138" s="18">
        <f>'без села'!K138/1000</f>
        <v>3.91404</v>
      </c>
      <c r="L138" s="6">
        <f t="shared" si="8"/>
        <v>12.132619270580994</v>
      </c>
    </row>
    <row r="139" spans="1:12" ht="15" hidden="1">
      <c r="A139" s="3">
        <v>70201</v>
      </c>
      <c r="B139" s="3"/>
      <c r="C139" s="5" t="s">
        <v>35</v>
      </c>
      <c r="D139" s="18">
        <f>'без села'!D139/1000</f>
        <v>4291.148</v>
      </c>
      <c r="E139" s="18">
        <f>'без села'!E139/1000</f>
        <v>0</v>
      </c>
      <c r="F139" s="18">
        <f>'без села'!F139/1000</f>
        <v>1479.94549</v>
      </c>
      <c r="G139" s="6">
        <f t="shared" si="6"/>
        <v>34.48833482322213</v>
      </c>
      <c r="H139" s="6" t="e">
        <f t="shared" si="7"/>
        <v>#DIV/0!</v>
      </c>
      <c r="I139" s="18">
        <f>'без села'!I139/1000</f>
        <v>58.155</v>
      </c>
      <c r="J139" s="18">
        <f>'без села'!J139/1000</f>
        <v>148.10044</v>
      </c>
      <c r="K139" s="18">
        <f>'без села'!K139/1000</f>
        <v>33.323800000000006</v>
      </c>
      <c r="L139" s="6">
        <f t="shared" si="8"/>
        <v>22.500810936145772</v>
      </c>
    </row>
    <row r="140" spans="1:12" ht="15" hidden="1">
      <c r="A140" s="3">
        <v>70201</v>
      </c>
      <c r="B140" s="3"/>
      <c r="C140" s="5" t="s">
        <v>57</v>
      </c>
      <c r="D140" s="18">
        <f>'без села'!D140/1000</f>
        <v>703.166</v>
      </c>
      <c r="E140" s="18">
        <f>'без села'!E140/1000</f>
        <v>0</v>
      </c>
      <c r="F140" s="18">
        <f>'без села'!F140/1000</f>
        <v>457.30512</v>
      </c>
      <c r="G140" s="6">
        <f t="shared" si="6"/>
        <v>65.03515812766828</v>
      </c>
      <c r="H140" s="6" t="e">
        <f t="shared" si="7"/>
        <v>#DIV/0!</v>
      </c>
      <c r="I140" s="18">
        <f>'без села'!I140/1000</f>
        <v>0.34</v>
      </c>
      <c r="J140" s="18">
        <f>'без села'!J140/1000</f>
        <v>0.34</v>
      </c>
      <c r="K140" s="18">
        <f>'без села'!K140/1000</f>
        <v>0</v>
      </c>
      <c r="L140" s="6">
        <f t="shared" si="8"/>
        <v>0</v>
      </c>
    </row>
    <row r="141" spans="1:12" ht="15" hidden="1">
      <c r="A141" s="3">
        <v>70201</v>
      </c>
      <c r="B141" s="3"/>
      <c r="C141" s="5" t="s">
        <v>37</v>
      </c>
      <c r="D141" s="18">
        <f>'без села'!D141/1000</f>
        <v>778.044</v>
      </c>
      <c r="E141" s="18">
        <f>'без села'!E141/1000</f>
        <v>0</v>
      </c>
      <c r="F141" s="18">
        <f>'без села'!F141/1000</f>
        <v>151.09448999999998</v>
      </c>
      <c r="G141" s="6">
        <f t="shared" si="6"/>
        <v>19.419787312799787</v>
      </c>
      <c r="H141" s="6" t="e">
        <f t="shared" si="7"/>
        <v>#DIV/0!</v>
      </c>
      <c r="I141" s="18">
        <f>'без села'!I141/1000</f>
        <v>0</v>
      </c>
      <c r="J141" s="18">
        <f>'без села'!J141/1000</f>
        <v>12.6096</v>
      </c>
      <c r="K141" s="18">
        <f>'без села'!K141/1000</f>
        <v>10.219520000000001</v>
      </c>
      <c r="L141" s="6">
        <f t="shared" si="8"/>
        <v>81.04555259484837</v>
      </c>
    </row>
    <row r="142" spans="1:12" ht="15" hidden="1">
      <c r="A142" s="3">
        <v>70201</v>
      </c>
      <c r="B142" s="3"/>
      <c r="C142" s="5" t="s">
        <v>59</v>
      </c>
      <c r="D142" s="18">
        <f>'без села'!D142/1000</f>
        <v>612.306</v>
      </c>
      <c r="E142" s="18">
        <f>'без села'!E142/1000</f>
        <v>0</v>
      </c>
      <c r="F142" s="18">
        <f>'без села'!F142/1000</f>
        <v>0</v>
      </c>
      <c r="G142" s="6">
        <f t="shared" si="6"/>
        <v>0</v>
      </c>
      <c r="H142" s="6" t="e">
        <f t="shared" si="7"/>
        <v>#DIV/0!</v>
      </c>
      <c r="I142" s="18">
        <f>'без села'!I142/1000</f>
        <v>0</v>
      </c>
      <c r="J142" s="18">
        <f>'без села'!J142/1000</f>
        <v>0</v>
      </c>
      <c r="K142" s="18">
        <f>'без села'!K142/1000</f>
        <v>0</v>
      </c>
      <c r="L142" s="6" t="e">
        <f t="shared" si="8"/>
        <v>#DIV/0!</v>
      </c>
    </row>
    <row r="143" spans="1:12" ht="30" hidden="1">
      <c r="A143" s="3">
        <v>70201</v>
      </c>
      <c r="B143" s="3"/>
      <c r="C143" s="5" t="s">
        <v>39</v>
      </c>
      <c r="D143" s="18">
        <f>'без села'!D143/1000</f>
        <v>10.66</v>
      </c>
      <c r="E143" s="18">
        <f>'без села'!E143/1000</f>
        <v>0</v>
      </c>
      <c r="F143" s="18">
        <f>'без села'!F143/1000</f>
        <v>0</v>
      </c>
      <c r="G143" s="6">
        <f t="shared" si="6"/>
        <v>0</v>
      </c>
      <c r="H143" s="6" t="e">
        <f t="shared" si="7"/>
        <v>#DIV/0!</v>
      </c>
      <c r="I143" s="18">
        <f>'без села'!I143/1000</f>
        <v>0</v>
      </c>
      <c r="J143" s="18">
        <f>'без села'!J143/1000</f>
        <v>0</v>
      </c>
      <c r="K143" s="18">
        <f>'без села'!K143/1000</f>
        <v>0</v>
      </c>
      <c r="L143" s="6" t="e">
        <f t="shared" si="8"/>
        <v>#DIV/0!</v>
      </c>
    </row>
    <row r="144" spans="1:12" ht="45" hidden="1">
      <c r="A144" s="3">
        <v>70201</v>
      </c>
      <c r="B144" s="3"/>
      <c r="C144" s="5" t="s">
        <v>41</v>
      </c>
      <c r="D144" s="18">
        <f>'без села'!D144/1000</f>
        <v>10.66</v>
      </c>
      <c r="E144" s="18">
        <f>'без села'!E144/1000</f>
        <v>0</v>
      </c>
      <c r="F144" s="18">
        <f>'без села'!F144/1000</f>
        <v>0</v>
      </c>
      <c r="G144" s="6">
        <f t="shared" si="6"/>
        <v>0</v>
      </c>
      <c r="H144" s="6" t="e">
        <f t="shared" si="7"/>
        <v>#DIV/0!</v>
      </c>
      <c r="I144" s="18">
        <f>'без села'!I144/1000</f>
        <v>0</v>
      </c>
      <c r="J144" s="18">
        <f>'без села'!J144/1000</f>
        <v>0</v>
      </c>
      <c r="K144" s="18">
        <f>'без села'!K144/1000</f>
        <v>0</v>
      </c>
      <c r="L144" s="6" t="e">
        <f t="shared" si="8"/>
        <v>#DIV/0!</v>
      </c>
    </row>
    <row r="145" spans="1:12" ht="15" hidden="1">
      <c r="A145" s="3">
        <v>70201</v>
      </c>
      <c r="B145" s="3"/>
      <c r="C145" s="5" t="s">
        <v>61</v>
      </c>
      <c r="D145" s="18">
        <f>'без села'!D145/1000</f>
        <v>433.912</v>
      </c>
      <c r="E145" s="18">
        <f>'без села'!E145/1000</f>
        <v>0</v>
      </c>
      <c r="F145" s="18">
        <f>'без села'!F145/1000</f>
        <v>39.8063</v>
      </c>
      <c r="G145" s="6">
        <f t="shared" si="6"/>
        <v>9.173818654473719</v>
      </c>
      <c r="H145" s="6" t="e">
        <f t="shared" si="7"/>
        <v>#DIV/0!</v>
      </c>
      <c r="I145" s="18">
        <f>'без села'!I145/1000</f>
        <v>0</v>
      </c>
      <c r="J145" s="18">
        <f>'без села'!J145/1000</f>
        <v>0</v>
      </c>
      <c r="K145" s="18">
        <f>'без села'!K145/1000</f>
        <v>0</v>
      </c>
      <c r="L145" s="6" t="e">
        <f t="shared" si="8"/>
        <v>#DIV/0!</v>
      </c>
    </row>
    <row r="146" spans="1:12" ht="15" hidden="1">
      <c r="A146" s="3">
        <v>70201</v>
      </c>
      <c r="B146" s="3"/>
      <c r="C146" s="5" t="s">
        <v>63</v>
      </c>
      <c r="D146" s="18">
        <f>'без села'!D146/1000</f>
        <v>433.912</v>
      </c>
      <c r="E146" s="18">
        <f>'без села'!E146/1000</f>
        <v>0</v>
      </c>
      <c r="F146" s="18">
        <f>'без села'!F146/1000</f>
        <v>39.8063</v>
      </c>
      <c r="G146" s="6">
        <f t="shared" si="6"/>
        <v>9.173818654473719</v>
      </c>
      <c r="H146" s="6" t="e">
        <f t="shared" si="7"/>
        <v>#DIV/0!</v>
      </c>
      <c r="I146" s="18">
        <f>'без села'!I146/1000</f>
        <v>0</v>
      </c>
      <c r="J146" s="18">
        <f>'без села'!J146/1000</f>
        <v>0</v>
      </c>
      <c r="K146" s="18">
        <f>'без села'!K146/1000</f>
        <v>0</v>
      </c>
      <c r="L146" s="6" t="e">
        <f t="shared" si="8"/>
        <v>#DIV/0!</v>
      </c>
    </row>
    <row r="147" spans="1:12" ht="15" hidden="1">
      <c r="A147" s="3">
        <v>70201</v>
      </c>
      <c r="B147" s="3"/>
      <c r="C147" s="5" t="s">
        <v>65</v>
      </c>
      <c r="D147" s="18">
        <f>'без села'!D147/1000</f>
        <v>433.912</v>
      </c>
      <c r="E147" s="18">
        <f>'без села'!E147/1000</f>
        <v>0</v>
      </c>
      <c r="F147" s="18">
        <f>'без села'!F147/1000</f>
        <v>39.8063</v>
      </c>
      <c r="G147" s="6">
        <f t="shared" si="6"/>
        <v>9.173818654473719</v>
      </c>
      <c r="H147" s="6" t="e">
        <f t="shared" si="7"/>
        <v>#DIV/0!</v>
      </c>
      <c r="I147" s="18">
        <f>'без села'!I147/1000</f>
        <v>0</v>
      </c>
      <c r="J147" s="18">
        <f>'без села'!J147/1000</f>
        <v>0</v>
      </c>
      <c r="K147" s="18">
        <f>'без села'!K147/1000</f>
        <v>0</v>
      </c>
      <c r="L147" s="6" t="e">
        <f t="shared" si="8"/>
        <v>#DIV/0!</v>
      </c>
    </row>
    <row r="148" spans="1:12" ht="15" hidden="1">
      <c r="A148" s="3">
        <v>70201</v>
      </c>
      <c r="B148" s="3"/>
      <c r="C148" s="5" t="s">
        <v>43</v>
      </c>
      <c r="D148" s="18">
        <f>'без села'!D148/1000</f>
        <v>0</v>
      </c>
      <c r="E148" s="18">
        <f>'без села'!E148/1000</f>
        <v>0</v>
      </c>
      <c r="F148" s="18">
        <f>'без села'!F148/1000</f>
        <v>0</v>
      </c>
      <c r="G148" s="6" t="e">
        <f t="shared" si="6"/>
        <v>#DIV/0!</v>
      </c>
      <c r="H148" s="6" t="e">
        <f t="shared" si="7"/>
        <v>#DIV/0!</v>
      </c>
      <c r="I148" s="18">
        <f>'без села'!I148/1000</f>
        <v>305.66</v>
      </c>
      <c r="J148" s="18">
        <f>'без села'!J148/1000</f>
        <v>826.4971700000001</v>
      </c>
      <c r="K148" s="18">
        <f>'без села'!K148/1000</f>
        <v>539.77495</v>
      </c>
      <c r="L148" s="6">
        <f t="shared" si="8"/>
        <v>65.30874751815544</v>
      </c>
    </row>
    <row r="149" spans="1:12" ht="15" hidden="1">
      <c r="A149" s="3">
        <v>70201</v>
      </c>
      <c r="B149" s="3"/>
      <c r="C149" s="5" t="s">
        <v>45</v>
      </c>
      <c r="D149" s="18">
        <f>'без села'!D149/1000</f>
        <v>0</v>
      </c>
      <c r="E149" s="18">
        <f>'без села'!E149/1000</f>
        <v>0</v>
      </c>
      <c r="F149" s="18">
        <f>'без села'!F149/1000</f>
        <v>0</v>
      </c>
      <c r="G149" s="6" t="e">
        <f t="shared" si="6"/>
        <v>#DIV/0!</v>
      </c>
      <c r="H149" s="6" t="e">
        <f t="shared" si="7"/>
        <v>#DIV/0!</v>
      </c>
      <c r="I149" s="18">
        <f>'без села'!I149/1000</f>
        <v>305.66</v>
      </c>
      <c r="J149" s="18">
        <f>'без села'!J149/1000</f>
        <v>826.4971700000001</v>
      </c>
      <c r="K149" s="18">
        <f>'без села'!K149/1000</f>
        <v>539.77495</v>
      </c>
      <c r="L149" s="6">
        <f t="shared" si="8"/>
        <v>65.30874751815544</v>
      </c>
    </row>
    <row r="150" spans="1:12" ht="30" hidden="1">
      <c r="A150" s="3">
        <v>70201</v>
      </c>
      <c r="B150" s="3"/>
      <c r="C150" s="5" t="s">
        <v>47</v>
      </c>
      <c r="D150" s="18">
        <f>'без села'!D150/1000</f>
        <v>0</v>
      </c>
      <c r="E150" s="18">
        <f>'без села'!E150/1000</f>
        <v>0</v>
      </c>
      <c r="F150" s="18">
        <f>'без села'!F150/1000</f>
        <v>0</v>
      </c>
      <c r="G150" s="6" t="e">
        <f t="shared" si="6"/>
        <v>#DIV/0!</v>
      </c>
      <c r="H150" s="6" t="e">
        <f t="shared" si="7"/>
        <v>#DIV/0!</v>
      </c>
      <c r="I150" s="18">
        <f>'без села'!I150/1000</f>
        <v>232.5</v>
      </c>
      <c r="J150" s="18">
        <f>'без села'!J150/1000</f>
        <v>753.33717</v>
      </c>
      <c r="K150" s="18">
        <f>'без села'!K150/1000</f>
        <v>539.77495</v>
      </c>
      <c r="L150" s="6">
        <f t="shared" si="8"/>
        <v>71.65117712165988</v>
      </c>
    </row>
    <row r="151" spans="1:12" ht="15" hidden="1">
      <c r="A151" s="3">
        <v>70201</v>
      </c>
      <c r="B151" s="3"/>
      <c r="C151" s="5" t="s">
        <v>67</v>
      </c>
      <c r="D151" s="18">
        <f>'без села'!D151/1000</f>
        <v>0</v>
      </c>
      <c r="E151" s="18">
        <f>'без села'!E151/1000</f>
        <v>0</v>
      </c>
      <c r="F151" s="18">
        <f>'без села'!F151/1000</f>
        <v>0</v>
      </c>
      <c r="G151" s="6" t="e">
        <f t="shared" si="6"/>
        <v>#DIV/0!</v>
      </c>
      <c r="H151" s="6" t="e">
        <f t="shared" si="7"/>
        <v>#DIV/0!</v>
      </c>
      <c r="I151" s="18">
        <f>'без села'!I151/1000</f>
        <v>73.16</v>
      </c>
      <c r="J151" s="18">
        <f>'без села'!J151/1000</f>
        <v>73.16</v>
      </c>
      <c r="K151" s="18">
        <f>'без села'!K151/1000</f>
        <v>0</v>
      </c>
      <c r="L151" s="6">
        <f t="shared" si="8"/>
        <v>0</v>
      </c>
    </row>
    <row r="152" spans="1:12" ht="15" hidden="1">
      <c r="A152" s="3">
        <v>70201</v>
      </c>
      <c r="B152" s="3"/>
      <c r="C152" s="5" t="s">
        <v>69</v>
      </c>
      <c r="D152" s="18">
        <f>'без села'!D152/1000</f>
        <v>0</v>
      </c>
      <c r="E152" s="18">
        <f>'без села'!E152/1000</f>
        <v>0</v>
      </c>
      <c r="F152" s="18">
        <f>'без села'!F152/1000</f>
        <v>0</v>
      </c>
      <c r="G152" s="6" t="e">
        <f t="shared" si="6"/>
        <v>#DIV/0!</v>
      </c>
      <c r="H152" s="6" t="e">
        <f t="shared" si="7"/>
        <v>#DIV/0!</v>
      </c>
      <c r="I152" s="18">
        <f>'без села'!I152/1000</f>
        <v>73.16</v>
      </c>
      <c r="J152" s="18">
        <f>'без села'!J152/1000</f>
        <v>73.16</v>
      </c>
      <c r="K152" s="18">
        <f>'без села'!K152/1000</f>
        <v>0</v>
      </c>
      <c r="L152" s="6">
        <f t="shared" si="8"/>
        <v>0</v>
      </c>
    </row>
    <row r="153" spans="1:12" ht="15" hidden="1">
      <c r="A153" s="3">
        <v>70202</v>
      </c>
      <c r="B153" s="3"/>
      <c r="C153" s="5" t="s">
        <v>72</v>
      </c>
      <c r="D153" s="18">
        <f>'без села'!D153/1000</f>
        <v>4724.286</v>
      </c>
      <c r="E153" s="18">
        <f>'без села'!E153/1000</f>
        <v>0</v>
      </c>
      <c r="F153" s="18">
        <f>'без села'!F153/1000</f>
        <v>1125.74073</v>
      </c>
      <c r="G153" s="6">
        <f t="shared" si="6"/>
        <v>23.828801431581407</v>
      </c>
      <c r="H153" s="6" t="e">
        <f t="shared" si="7"/>
        <v>#DIV/0!</v>
      </c>
      <c r="I153" s="18">
        <f>'без села'!I153/1000</f>
        <v>27.726</v>
      </c>
      <c r="J153" s="18">
        <f>'без села'!J153/1000</f>
        <v>35.53812</v>
      </c>
      <c r="K153" s="18">
        <f>'без села'!K153/1000</f>
        <v>9.20151</v>
      </c>
      <c r="L153" s="6">
        <f t="shared" si="8"/>
        <v>25.891943636860926</v>
      </c>
    </row>
    <row r="154" spans="1:12" ht="15" hidden="1">
      <c r="A154" s="3">
        <v>70202</v>
      </c>
      <c r="B154" s="3"/>
      <c r="C154" s="5" t="s">
        <v>3</v>
      </c>
      <c r="D154" s="18">
        <f>'без села'!D154/1000</f>
        <v>4724.286</v>
      </c>
      <c r="E154" s="18">
        <f>'без села'!E154/1000</f>
        <v>0</v>
      </c>
      <c r="F154" s="18">
        <f>'без села'!F154/1000</f>
        <v>1125.74073</v>
      </c>
      <c r="G154" s="6">
        <f t="shared" si="6"/>
        <v>23.828801431581407</v>
      </c>
      <c r="H154" s="6" t="e">
        <f t="shared" si="7"/>
        <v>#DIV/0!</v>
      </c>
      <c r="I154" s="18">
        <f>'без села'!I154/1000</f>
        <v>27.726</v>
      </c>
      <c r="J154" s="18">
        <f>'без села'!J154/1000</f>
        <v>35.446</v>
      </c>
      <c r="K154" s="18">
        <f>'без села'!K154/1000</f>
        <v>9.10939</v>
      </c>
      <c r="L154" s="6">
        <f t="shared" si="8"/>
        <v>25.699345483270324</v>
      </c>
    </row>
    <row r="155" spans="1:12" ht="15" hidden="1">
      <c r="A155" s="3">
        <v>70202</v>
      </c>
      <c r="B155" s="3"/>
      <c r="C155" s="5" t="s">
        <v>5</v>
      </c>
      <c r="D155" s="18">
        <f>'без села'!D155/1000</f>
        <v>4724.286</v>
      </c>
      <c r="E155" s="18">
        <f>'без села'!E155/1000</f>
        <v>0</v>
      </c>
      <c r="F155" s="18">
        <f>'без села'!F155/1000</f>
        <v>1125.74073</v>
      </c>
      <c r="G155" s="6">
        <f t="shared" si="6"/>
        <v>23.828801431581407</v>
      </c>
      <c r="H155" s="6" t="e">
        <f t="shared" si="7"/>
        <v>#DIV/0!</v>
      </c>
      <c r="I155" s="18">
        <f>'без села'!I155/1000</f>
        <v>27.726</v>
      </c>
      <c r="J155" s="18">
        <f>'без села'!J155/1000</f>
        <v>35.446</v>
      </c>
      <c r="K155" s="18">
        <f>'без села'!K155/1000</f>
        <v>9.10939</v>
      </c>
      <c r="L155" s="6">
        <f t="shared" si="8"/>
        <v>25.699345483270324</v>
      </c>
    </row>
    <row r="156" spans="1:12" ht="30" hidden="1">
      <c r="A156" s="3">
        <v>70202</v>
      </c>
      <c r="B156" s="3"/>
      <c r="C156" s="5" t="s">
        <v>7</v>
      </c>
      <c r="D156" s="18">
        <f>'без села'!D156/1000</f>
        <v>3395.532</v>
      </c>
      <c r="E156" s="18">
        <f>'без села'!E156/1000</f>
        <v>0</v>
      </c>
      <c r="F156" s="18">
        <f>'без села'!F156/1000</f>
        <v>781.54765</v>
      </c>
      <c r="G156" s="6">
        <f t="shared" si="6"/>
        <v>23.01694255863293</v>
      </c>
      <c r="H156" s="6" t="e">
        <f t="shared" si="7"/>
        <v>#DIV/0!</v>
      </c>
      <c r="I156" s="18">
        <f>'без села'!I156/1000</f>
        <v>0</v>
      </c>
      <c r="J156" s="18">
        <f>'без села'!J156/1000</f>
        <v>0</v>
      </c>
      <c r="K156" s="18">
        <f>'без села'!K156/1000</f>
        <v>0</v>
      </c>
      <c r="L156" s="6" t="e">
        <f t="shared" si="8"/>
        <v>#DIV/0!</v>
      </c>
    </row>
    <row r="157" spans="1:12" ht="15" hidden="1">
      <c r="A157" s="3">
        <v>70202</v>
      </c>
      <c r="B157" s="3"/>
      <c r="C157" s="5" t="s">
        <v>9</v>
      </c>
      <c r="D157" s="18">
        <f>'без села'!D157/1000</f>
        <v>3395.532</v>
      </c>
      <c r="E157" s="18">
        <f>'без села'!E157/1000</f>
        <v>0</v>
      </c>
      <c r="F157" s="18">
        <f>'без села'!F157/1000</f>
        <v>781.54765</v>
      </c>
      <c r="G157" s="6">
        <f t="shared" si="6"/>
        <v>23.01694255863293</v>
      </c>
      <c r="H157" s="6" t="e">
        <f t="shared" si="7"/>
        <v>#DIV/0!</v>
      </c>
      <c r="I157" s="18">
        <f>'без села'!I157/1000</f>
        <v>0</v>
      </c>
      <c r="J157" s="18">
        <f>'без села'!J157/1000</f>
        <v>0</v>
      </c>
      <c r="K157" s="18">
        <f>'без села'!K157/1000</f>
        <v>0</v>
      </c>
      <c r="L157" s="6" t="e">
        <f t="shared" si="8"/>
        <v>#DIV/0!</v>
      </c>
    </row>
    <row r="158" spans="1:12" ht="15" hidden="1">
      <c r="A158" s="3">
        <v>70202</v>
      </c>
      <c r="B158" s="3"/>
      <c r="C158" s="5" t="s">
        <v>11</v>
      </c>
      <c r="D158" s="18">
        <f>'без села'!D158/1000</f>
        <v>1226.711</v>
      </c>
      <c r="E158" s="18">
        <f>'без села'!E158/1000</f>
        <v>0</v>
      </c>
      <c r="F158" s="18">
        <f>'без села'!F158/1000</f>
        <v>278.47015000000005</v>
      </c>
      <c r="G158" s="6">
        <f t="shared" si="6"/>
        <v>22.70055049640869</v>
      </c>
      <c r="H158" s="6" t="e">
        <f t="shared" si="7"/>
        <v>#DIV/0!</v>
      </c>
      <c r="I158" s="18">
        <f>'без села'!I158/1000</f>
        <v>0</v>
      </c>
      <c r="J158" s="18">
        <f>'без села'!J158/1000</f>
        <v>0</v>
      </c>
      <c r="K158" s="18">
        <f>'без села'!K158/1000</f>
        <v>0</v>
      </c>
      <c r="L158" s="6" t="e">
        <f t="shared" si="8"/>
        <v>#DIV/0!</v>
      </c>
    </row>
    <row r="159" spans="1:12" ht="45" hidden="1">
      <c r="A159" s="3">
        <v>70202</v>
      </c>
      <c r="B159" s="3"/>
      <c r="C159" s="5" t="s">
        <v>13</v>
      </c>
      <c r="D159" s="18">
        <f>'без села'!D159/1000</f>
        <v>12.504</v>
      </c>
      <c r="E159" s="18">
        <f>'без села'!E159/1000</f>
        <v>0</v>
      </c>
      <c r="F159" s="18">
        <f>'без села'!F159/1000</f>
        <v>1.5554400000000002</v>
      </c>
      <c r="G159" s="6">
        <f t="shared" si="6"/>
        <v>12.43953934740883</v>
      </c>
      <c r="H159" s="6" t="e">
        <f t="shared" si="7"/>
        <v>#DIV/0!</v>
      </c>
      <c r="I159" s="18">
        <f>'без села'!I159/1000</f>
        <v>27.726</v>
      </c>
      <c r="J159" s="18">
        <f>'без села'!J159/1000</f>
        <v>35.43908999999999</v>
      </c>
      <c r="K159" s="18">
        <f>'без села'!K159/1000</f>
        <v>9.10939</v>
      </c>
      <c r="L159" s="6">
        <f t="shared" si="8"/>
        <v>25.704356404185326</v>
      </c>
    </row>
    <row r="160" spans="1:12" ht="30" hidden="1">
      <c r="A160" s="3">
        <v>70202</v>
      </c>
      <c r="B160" s="3"/>
      <c r="C160" s="5" t="s">
        <v>15</v>
      </c>
      <c r="D160" s="18">
        <f>'без села'!D160/1000</f>
        <v>1.5</v>
      </c>
      <c r="E160" s="18">
        <f>'без села'!E160/1000</f>
        <v>0</v>
      </c>
      <c r="F160" s="18">
        <f>'без села'!F160/1000</f>
        <v>0</v>
      </c>
      <c r="G160" s="6">
        <f t="shared" si="6"/>
        <v>0</v>
      </c>
      <c r="H160" s="6" t="e">
        <f t="shared" si="7"/>
        <v>#DIV/0!</v>
      </c>
      <c r="I160" s="18">
        <f>'без села'!I160/1000</f>
        <v>15.549</v>
      </c>
      <c r="J160" s="18">
        <f>'без села'!J160/1000</f>
        <v>22.81209</v>
      </c>
      <c r="K160" s="18">
        <f>'без села'!K160/1000</f>
        <v>6.966</v>
      </c>
      <c r="L160" s="6">
        <f t="shared" si="8"/>
        <v>30.536439230250274</v>
      </c>
    </row>
    <row r="161" spans="1:12" ht="45" hidden="1">
      <c r="A161" s="3">
        <v>70202</v>
      </c>
      <c r="B161" s="3"/>
      <c r="C161" s="5" t="s">
        <v>21</v>
      </c>
      <c r="D161" s="18">
        <f>'без села'!D161/1000</f>
        <v>2.684</v>
      </c>
      <c r="E161" s="18">
        <f>'без села'!E161/1000</f>
        <v>0</v>
      </c>
      <c r="F161" s="18">
        <f>'без села'!F161/1000</f>
        <v>0</v>
      </c>
      <c r="G161" s="6">
        <f t="shared" si="6"/>
        <v>0</v>
      </c>
      <c r="H161" s="6" t="e">
        <f t="shared" si="7"/>
        <v>#DIV/0!</v>
      </c>
      <c r="I161" s="18">
        <f>'без села'!I161/1000</f>
        <v>4.7</v>
      </c>
      <c r="J161" s="18">
        <f>'без села'!J161/1000</f>
        <v>4.7</v>
      </c>
      <c r="K161" s="18">
        <f>'без села'!K161/1000</f>
        <v>0</v>
      </c>
      <c r="L161" s="6">
        <f t="shared" si="8"/>
        <v>0</v>
      </c>
    </row>
    <row r="162" spans="1:12" ht="15" hidden="1">
      <c r="A162" s="3">
        <v>70202</v>
      </c>
      <c r="B162" s="3"/>
      <c r="C162" s="5" t="s">
        <v>23</v>
      </c>
      <c r="D162" s="18">
        <f>'без села'!D162/1000</f>
        <v>3.204</v>
      </c>
      <c r="E162" s="18">
        <f>'без села'!E162/1000</f>
        <v>0</v>
      </c>
      <c r="F162" s="18">
        <f>'без села'!F162/1000</f>
        <v>0.67427</v>
      </c>
      <c r="G162" s="6">
        <f t="shared" si="6"/>
        <v>21.044631710362047</v>
      </c>
      <c r="H162" s="6" t="e">
        <f t="shared" si="7"/>
        <v>#DIV/0!</v>
      </c>
      <c r="I162" s="18">
        <f>'без села'!I162/1000</f>
        <v>0.3</v>
      </c>
      <c r="J162" s="18">
        <f>'без села'!J162/1000</f>
        <v>0.3</v>
      </c>
      <c r="K162" s="18">
        <f>'без села'!K162/1000</f>
        <v>0.10582</v>
      </c>
      <c r="L162" s="6">
        <f t="shared" si="8"/>
        <v>35.27333333333333</v>
      </c>
    </row>
    <row r="163" spans="1:12" ht="15" hidden="1">
      <c r="A163" s="3">
        <v>70202</v>
      </c>
      <c r="B163" s="3"/>
      <c r="C163" s="5" t="s">
        <v>25</v>
      </c>
      <c r="D163" s="18">
        <f>'без села'!D163/1000</f>
        <v>5.116</v>
      </c>
      <c r="E163" s="18">
        <f>'без села'!E163/1000</f>
        <v>0</v>
      </c>
      <c r="F163" s="18">
        <f>'без села'!F163/1000</f>
        <v>0.88117</v>
      </c>
      <c r="G163" s="6">
        <f t="shared" si="6"/>
        <v>17.223807662236123</v>
      </c>
      <c r="H163" s="6" t="e">
        <f t="shared" si="7"/>
        <v>#DIV/0!</v>
      </c>
      <c r="I163" s="18">
        <f>'без села'!I163/1000</f>
        <v>7.177</v>
      </c>
      <c r="J163" s="18">
        <f>'без села'!J163/1000</f>
        <v>7.627</v>
      </c>
      <c r="K163" s="18">
        <f>'без села'!K163/1000</f>
        <v>2.03757</v>
      </c>
      <c r="L163" s="6">
        <f t="shared" si="8"/>
        <v>26.715222236790353</v>
      </c>
    </row>
    <row r="164" spans="1:12" ht="30" hidden="1">
      <c r="A164" s="3">
        <v>70202</v>
      </c>
      <c r="B164" s="3"/>
      <c r="C164" s="5" t="s">
        <v>29</v>
      </c>
      <c r="D164" s="18">
        <f>'без села'!D164/1000</f>
        <v>89.539</v>
      </c>
      <c r="E164" s="18">
        <f>'без села'!E164/1000</f>
        <v>0</v>
      </c>
      <c r="F164" s="18">
        <f>'без села'!F164/1000</f>
        <v>64.16749</v>
      </c>
      <c r="G164" s="6">
        <f t="shared" si="6"/>
        <v>71.66429153776566</v>
      </c>
      <c r="H164" s="6" t="e">
        <f t="shared" si="7"/>
        <v>#DIV/0!</v>
      </c>
      <c r="I164" s="18">
        <f>'без села'!I164/1000</f>
        <v>0</v>
      </c>
      <c r="J164" s="18">
        <f>'без села'!J164/1000</f>
        <v>0.00691</v>
      </c>
      <c r="K164" s="18">
        <f>'без села'!K164/1000</f>
        <v>0</v>
      </c>
      <c r="L164" s="6">
        <f t="shared" si="8"/>
        <v>0</v>
      </c>
    </row>
    <row r="165" spans="1:12" ht="15" hidden="1">
      <c r="A165" s="3">
        <v>70202</v>
      </c>
      <c r="B165" s="3"/>
      <c r="C165" s="5" t="s">
        <v>31</v>
      </c>
      <c r="D165" s="18">
        <f>'без села'!D165/1000</f>
        <v>65.779</v>
      </c>
      <c r="E165" s="18">
        <f>'без села'!E165/1000</f>
        <v>0</v>
      </c>
      <c r="F165" s="18">
        <f>'без села'!F165/1000</f>
        <v>59.24497</v>
      </c>
      <c r="G165" s="6">
        <f t="shared" si="6"/>
        <v>90.0666930175284</v>
      </c>
      <c r="H165" s="6" t="e">
        <f t="shared" si="7"/>
        <v>#DIV/0!</v>
      </c>
      <c r="I165" s="18">
        <f>'без села'!I165/1000</f>
        <v>0</v>
      </c>
      <c r="J165" s="18">
        <f>'без села'!J165/1000</f>
        <v>0</v>
      </c>
      <c r="K165" s="18">
        <f>'без села'!K165/1000</f>
        <v>0</v>
      </c>
      <c r="L165" s="6" t="e">
        <f t="shared" si="8"/>
        <v>#DIV/0!</v>
      </c>
    </row>
    <row r="166" spans="1:12" ht="30" hidden="1">
      <c r="A166" s="3">
        <v>70202</v>
      </c>
      <c r="B166" s="3"/>
      <c r="C166" s="5" t="s">
        <v>33</v>
      </c>
      <c r="D166" s="18">
        <f>'без села'!D166/1000</f>
        <v>2.649</v>
      </c>
      <c r="E166" s="18">
        <f>'без села'!E166/1000</f>
        <v>0</v>
      </c>
      <c r="F166" s="18">
        <f>'без села'!F166/1000</f>
        <v>0.87014</v>
      </c>
      <c r="G166" s="6">
        <f t="shared" si="6"/>
        <v>32.847867119667804</v>
      </c>
      <c r="H166" s="6" t="e">
        <f t="shared" si="7"/>
        <v>#DIV/0!</v>
      </c>
      <c r="I166" s="18">
        <f>'без села'!I166/1000</f>
        <v>0</v>
      </c>
      <c r="J166" s="18">
        <f>'без села'!J166/1000</f>
        <v>0</v>
      </c>
      <c r="K166" s="18">
        <f>'без села'!K166/1000</f>
        <v>0</v>
      </c>
      <c r="L166" s="6" t="e">
        <f t="shared" si="8"/>
        <v>#DIV/0!</v>
      </c>
    </row>
    <row r="167" spans="1:12" ht="15" hidden="1">
      <c r="A167" s="3">
        <v>70202</v>
      </c>
      <c r="B167" s="3"/>
      <c r="C167" s="5" t="s">
        <v>35</v>
      </c>
      <c r="D167" s="18">
        <f>'без села'!D167/1000</f>
        <v>17.942</v>
      </c>
      <c r="E167" s="18">
        <f>'без села'!E167/1000</f>
        <v>0</v>
      </c>
      <c r="F167" s="18">
        <f>'без села'!F167/1000</f>
        <v>3.8073200000000003</v>
      </c>
      <c r="G167" s="6">
        <f t="shared" si="6"/>
        <v>21.22015382900457</v>
      </c>
      <c r="H167" s="6" t="e">
        <f t="shared" si="7"/>
        <v>#DIV/0!</v>
      </c>
      <c r="I167" s="18">
        <f>'без села'!I167/1000</f>
        <v>0</v>
      </c>
      <c r="J167" s="18">
        <f>'без села'!J167/1000</f>
        <v>0.00691</v>
      </c>
      <c r="K167" s="18">
        <f>'без села'!K167/1000</f>
        <v>0</v>
      </c>
      <c r="L167" s="6">
        <f t="shared" si="8"/>
        <v>0</v>
      </c>
    </row>
    <row r="168" spans="1:12" ht="15" hidden="1">
      <c r="A168" s="3">
        <v>70202</v>
      </c>
      <c r="B168" s="3"/>
      <c r="C168" s="5" t="s">
        <v>37</v>
      </c>
      <c r="D168" s="18">
        <f>'без села'!D168/1000</f>
        <v>3.169</v>
      </c>
      <c r="E168" s="18">
        <f>'без села'!E168/1000</f>
        <v>0</v>
      </c>
      <c r="F168" s="18">
        <f>'без села'!F168/1000</f>
        <v>0.24506</v>
      </c>
      <c r="G168" s="6">
        <f t="shared" si="6"/>
        <v>7.733038813505838</v>
      </c>
      <c r="H168" s="6" t="e">
        <f t="shared" si="7"/>
        <v>#DIV/0!</v>
      </c>
      <c r="I168" s="18">
        <f>'без села'!I168/1000</f>
        <v>0</v>
      </c>
      <c r="J168" s="18">
        <f>'без села'!J168/1000</f>
        <v>0</v>
      </c>
      <c r="K168" s="18">
        <f>'без села'!K168/1000</f>
        <v>0</v>
      </c>
      <c r="L168" s="6" t="e">
        <f t="shared" si="8"/>
        <v>#DIV/0!</v>
      </c>
    </row>
    <row r="169" spans="1:12" ht="15" hidden="1">
      <c r="A169" s="3">
        <v>70202</v>
      </c>
      <c r="B169" s="3"/>
      <c r="C169" s="5" t="s">
        <v>43</v>
      </c>
      <c r="D169" s="18">
        <f>'без села'!D169/1000</f>
        <v>0</v>
      </c>
      <c r="E169" s="18">
        <f>'без села'!E169/1000</f>
        <v>0</v>
      </c>
      <c r="F169" s="18">
        <f>'без села'!F169/1000</f>
        <v>0</v>
      </c>
      <c r="G169" s="6" t="e">
        <f t="shared" si="6"/>
        <v>#DIV/0!</v>
      </c>
      <c r="H169" s="6" t="e">
        <f t="shared" si="7"/>
        <v>#DIV/0!</v>
      </c>
      <c r="I169" s="18">
        <f>'без села'!I169/1000</f>
        <v>0</v>
      </c>
      <c r="J169" s="18">
        <f>'без села'!J169/1000</f>
        <v>0.09212000000000001</v>
      </c>
      <c r="K169" s="18">
        <f>'без села'!K169/1000</f>
        <v>0.09212000000000001</v>
      </c>
      <c r="L169" s="6">
        <f t="shared" si="8"/>
        <v>100</v>
      </c>
    </row>
    <row r="170" spans="1:12" ht="15" hidden="1">
      <c r="A170" s="3">
        <v>70202</v>
      </c>
      <c r="B170" s="3"/>
      <c r="C170" s="5" t="s">
        <v>45</v>
      </c>
      <c r="D170" s="18">
        <f>'без села'!D170/1000</f>
        <v>0</v>
      </c>
      <c r="E170" s="18">
        <f>'без села'!E170/1000</f>
        <v>0</v>
      </c>
      <c r="F170" s="18">
        <f>'без села'!F170/1000</f>
        <v>0</v>
      </c>
      <c r="G170" s="6" t="e">
        <f t="shared" si="6"/>
        <v>#DIV/0!</v>
      </c>
      <c r="H170" s="6" t="e">
        <f t="shared" si="7"/>
        <v>#DIV/0!</v>
      </c>
      <c r="I170" s="18">
        <f>'без села'!I170/1000</f>
        <v>0</v>
      </c>
      <c r="J170" s="18">
        <f>'без села'!J170/1000</f>
        <v>0.09212000000000001</v>
      </c>
      <c r="K170" s="18">
        <f>'без села'!K170/1000</f>
        <v>0.09212000000000001</v>
      </c>
      <c r="L170" s="6">
        <f t="shared" si="8"/>
        <v>100</v>
      </c>
    </row>
    <row r="171" spans="1:12" ht="30" hidden="1">
      <c r="A171" s="3">
        <v>70202</v>
      </c>
      <c r="B171" s="3"/>
      <c r="C171" s="5" t="s">
        <v>47</v>
      </c>
      <c r="D171" s="18">
        <f>'без села'!D171/1000</f>
        <v>0</v>
      </c>
      <c r="E171" s="18">
        <f>'без села'!E171/1000</f>
        <v>0</v>
      </c>
      <c r="F171" s="18">
        <f>'без села'!F171/1000</f>
        <v>0</v>
      </c>
      <c r="G171" s="6" t="e">
        <f t="shared" si="6"/>
        <v>#DIV/0!</v>
      </c>
      <c r="H171" s="6" t="e">
        <f t="shared" si="7"/>
        <v>#DIV/0!</v>
      </c>
      <c r="I171" s="18">
        <f>'без села'!I171/1000</f>
        <v>0</v>
      </c>
      <c r="J171" s="18">
        <f>'без села'!J171/1000</f>
        <v>0.09212000000000001</v>
      </c>
      <c r="K171" s="18">
        <f>'без села'!K171/1000</f>
        <v>0.09212000000000001</v>
      </c>
      <c r="L171" s="6">
        <f t="shared" si="8"/>
        <v>100</v>
      </c>
    </row>
    <row r="172" spans="1:12" ht="30" hidden="1">
      <c r="A172" s="3">
        <v>70303</v>
      </c>
      <c r="B172" s="3"/>
      <c r="C172" s="5" t="s">
        <v>73</v>
      </c>
      <c r="D172" s="18">
        <f>'без села'!D172/1000</f>
        <v>118.301</v>
      </c>
      <c r="E172" s="18">
        <f>'без села'!E172/1000</f>
        <v>0</v>
      </c>
      <c r="F172" s="18">
        <f>'без села'!F172/1000</f>
        <v>32.71326</v>
      </c>
      <c r="G172" s="6">
        <f t="shared" si="6"/>
        <v>27.652564221773275</v>
      </c>
      <c r="H172" s="6" t="e">
        <f t="shared" si="7"/>
        <v>#DIV/0!</v>
      </c>
      <c r="I172" s="18">
        <f>'без села'!I172/1000</f>
        <v>0</v>
      </c>
      <c r="J172" s="18">
        <f>'без села'!J172/1000</f>
        <v>0</v>
      </c>
      <c r="K172" s="18">
        <f>'без села'!K172/1000</f>
        <v>0</v>
      </c>
      <c r="L172" s="6" t="e">
        <f t="shared" si="8"/>
        <v>#DIV/0!</v>
      </c>
    </row>
    <row r="173" spans="1:12" ht="15" hidden="1">
      <c r="A173" s="3">
        <v>70303</v>
      </c>
      <c r="B173" s="3"/>
      <c r="C173" s="5" t="s">
        <v>3</v>
      </c>
      <c r="D173" s="18">
        <f>'без села'!D173/1000</f>
        <v>118.301</v>
      </c>
      <c r="E173" s="18">
        <f>'без села'!E173/1000</f>
        <v>0</v>
      </c>
      <c r="F173" s="18">
        <f>'без села'!F173/1000</f>
        <v>32.71326</v>
      </c>
      <c r="G173" s="6">
        <f t="shared" si="6"/>
        <v>27.652564221773275</v>
      </c>
      <c r="H173" s="6" t="e">
        <f t="shared" si="7"/>
        <v>#DIV/0!</v>
      </c>
      <c r="I173" s="18">
        <f>'без села'!I173/1000</f>
        <v>0</v>
      </c>
      <c r="J173" s="18">
        <f>'без села'!J173/1000</f>
        <v>0</v>
      </c>
      <c r="K173" s="18">
        <f>'без села'!K173/1000</f>
        <v>0</v>
      </c>
      <c r="L173" s="6" t="e">
        <f t="shared" si="8"/>
        <v>#DIV/0!</v>
      </c>
    </row>
    <row r="174" spans="1:12" ht="15" hidden="1">
      <c r="A174" s="3">
        <v>70303</v>
      </c>
      <c r="B174" s="3"/>
      <c r="C174" s="5" t="s">
        <v>61</v>
      </c>
      <c r="D174" s="18">
        <f>'без села'!D174/1000</f>
        <v>118.301</v>
      </c>
      <c r="E174" s="18">
        <f>'без села'!E174/1000</f>
        <v>0</v>
      </c>
      <c r="F174" s="18">
        <f>'без села'!F174/1000</f>
        <v>32.71326</v>
      </c>
      <c r="G174" s="6">
        <f t="shared" si="6"/>
        <v>27.652564221773275</v>
      </c>
      <c r="H174" s="6" t="e">
        <f t="shared" si="7"/>
        <v>#DIV/0!</v>
      </c>
      <c r="I174" s="18">
        <f>'без села'!I174/1000</f>
        <v>0</v>
      </c>
      <c r="J174" s="18">
        <f>'без села'!J174/1000</f>
        <v>0</v>
      </c>
      <c r="K174" s="18">
        <f>'без села'!K174/1000</f>
        <v>0</v>
      </c>
      <c r="L174" s="6" t="e">
        <f t="shared" si="8"/>
        <v>#DIV/0!</v>
      </c>
    </row>
    <row r="175" spans="1:12" ht="15" hidden="1">
      <c r="A175" s="3">
        <v>70303</v>
      </c>
      <c r="B175" s="3"/>
      <c r="C175" s="5" t="s">
        <v>63</v>
      </c>
      <c r="D175" s="18">
        <f>'без села'!D175/1000</f>
        <v>118.301</v>
      </c>
      <c r="E175" s="18">
        <f>'без села'!E175/1000</f>
        <v>0</v>
      </c>
      <c r="F175" s="18">
        <f>'без села'!F175/1000</f>
        <v>32.71326</v>
      </c>
      <c r="G175" s="6">
        <f t="shared" si="6"/>
        <v>27.652564221773275</v>
      </c>
      <c r="H175" s="6" t="e">
        <f t="shared" si="7"/>
        <v>#DIV/0!</v>
      </c>
      <c r="I175" s="18">
        <f>'без села'!I175/1000</f>
        <v>0</v>
      </c>
      <c r="J175" s="18">
        <f>'без села'!J175/1000</f>
        <v>0</v>
      </c>
      <c r="K175" s="18">
        <f>'без села'!K175/1000</f>
        <v>0</v>
      </c>
      <c r="L175" s="6" t="e">
        <f t="shared" si="8"/>
        <v>#DIV/0!</v>
      </c>
    </row>
    <row r="176" spans="1:12" ht="15" hidden="1">
      <c r="A176" s="3">
        <v>70303</v>
      </c>
      <c r="B176" s="3"/>
      <c r="C176" s="5" t="s">
        <v>65</v>
      </c>
      <c r="D176" s="18">
        <f>'без села'!D176/1000</f>
        <v>118.301</v>
      </c>
      <c r="E176" s="18">
        <f>'без села'!E176/1000</f>
        <v>0</v>
      </c>
      <c r="F176" s="18">
        <f>'без села'!F176/1000</f>
        <v>32.71326</v>
      </c>
      <c r="G176" s="6">
        <f t="shared" si="6"/>
        <v>27.652564221773275</v>
      </c>
      <c r="H176" s="6" t="e">
        <f t="shared" si="7"/>
        <v>#DIV/0!</v>
      </c>
      <c r="I176" s="18">
        <f>'без села'!I176/1000</f>
        <v>0</v>
      </c>
      <c r="J176" s="18">
        <f>'без села'!J176/1000</f>
        <v>0</v>
      </c>
      <c r="K176" s="18">
        <f>'без села'!K176/1000</f>
        <v>0</v>
      </c>
      <c r="L176" s="6" t="e">
        <f t="shared" si="8"/>
        <v>#DIV/0!</v>
      </c>
    </row>
    <row r="177" spans="1:12" ht="45" hidden="1">
      <c r="A177" s="3">
        <v>70304</v>
      </c>
      <c r="B177" s="3"/>
      <c r="C177" s="5" t="s">
        <v>74</v>
      </c>
      <c r="D177" s="18">
        <f>'без села'!D177/1000</f>
        <v>2536.389</v>
      </c>
      <c r="E177" s="18">
        <f>'без села'!E177/1000</f>
        <v>0</v>
      </c>
      <c r="F177" s="18">
        <f>'без села'!F177/1000</f>
        <v>589.74626</v>
      </c>
      <c r="G177" s="6">
        <f t="shared" si="6"/>
        <v>23.251412145376754</v>
      </c>
      <c r="H177" s="6" t="e">
        <f t="shared" si="7"/>
        <v>#DIV/0!</v>
      </c>
      <c r="I177" s="18">
        <f>'без села'!I177/1000</f>
        <v>0</v>
      </c>
      <c r="J177" s="18">
        <f>'без села'!J177/1000</f>
        <v>0</v>
      </c>
      <c r="K177" s="18">
        <f>'без села'!K177/1000</f>
        <v>0</v>
      </c>
      <c r="L177" s="6" t="e">
        <f t="shared" si="8"/>
        <v>#DIV/0!</v>
      </c>
    </row>
    <row r="178" spans="1:12" ht="15" hidden="1">
      <c r="A178" s="3">
        <v>70304</v>
      </c>
      <c r="B178" s="3"/>
      <c r="C178" s="5" t="s">
        <v>3</v>
      </c>
      <c r="D178" s="18">
        <f>'без села'!D178/1000</f>
        <v>2536.389</v>
      </c>
      <c r="E178" s="18">
        <f>'без села'!E178/1000</f>
        <v>0</v>
      </c>
      <c r="F178" s="18">
        <f>'без села'!F178/1000</f>
        <v>589.74626</v>
      </c>
      <c r="G178" s="6">
        <f t="shared" si="6"/>
        <v>23.251412145376754</v>
      </c>
      <c r="H178" s="6" t="e">
        <f t="shared" si="7"/>
        <v>#DIV/0!</v>
      </c>
      <c r="I178" s="18">
        <f>'без села'!I178/1000</f>
        <v>0</v>
      </c>
      <c r="J178" s="18">
        <f>'без села'!J178/1000</f>
        <v>0</v>
      </c>
      <c r="K178" s="18">
        <f>'без села'!K178/1000</f>
        <v>0</v>
      </c>
      <c r="L178" s="6" t="e">
        <f t="shared" si="8"/>
        <v>#DIV/0!</v>
      </c>
    </row>
    <row r="179" spans="1:12" ht="15" hidden="1">
      <c r="A179" s="3">
        <v>70304</v>
      </c>
      <c r="B179" s="3"/>
      <c r="C179" s="5" t="s">
        <v>5</v>
      </c>
      <c r="D179" s="18">
        <f>'без села'!D179/1000</f>
        <v>2536.389</v>
      </c>
      <c r="E179" s="18">
        <f>'без села'!E179/1000</f>
        <v>0</v>
      </c>
      <c r="F179" s="18">
        <f>'без села'!F179/1000</f>
        <v>589.74626</v>
      </c>
      <c r="G179" s="6">
        <f t="shared" si="6"/>
        <v>23.251412145376754</v>
      </c>
      <c r="H179" s="6" t="e">
        <f t="shared" si="7"/>
        <v>#DIV/0!</v>
      </c>
      <c r="I179" s="18">
        <f>'без села'!I179/1000</f>
        <v>0</v>
      </c>
      <c r="J179" s="18">
        <f>'без села'!J179/1000</f>
        <v>0</v>
      </c>
      <c r="K179" s="18">
        <f>'без села'!K179/1000</f>
        <v>0</v>
      </c>
      <c r="L179" s="6" t="e">
        <f t="shared" si="8"/>
        <v>#DIV/0!</v>
      </c>
    </row>
    <row r="180" spans="1:12" ht="30" hidden="1">
      <c r="A180" s="3">
        <v>70304</v>
      </c>
      <c r="B180" s="3"/>
      <c r="C180" s="5" t="s">
        <v>7</v>
      </c>
      <c r="D180" s="18">
        <f>'без села'!D180/1000</f>
        <v>1860.148</v>
      </c>
      <c r="E180" s="18">
        <f>'без села'!E180/1000</f>
        <v>0</v>
      </c>
      <c r="F180" s="18">
        <f>'без села'!F180/1000</f>
        <v>431.88059999999996</v>
      </c>
      <c r="G180" s="6">
        <f t="shared" si="6"/>
        <v>23.217539679638392</v>
      </c>
      <c r="H180" s="6" t="e">
        <f t="shared" si="7"/>
        <v>#DIV/0!</v>
      </c>
      <c r="I180" s="18">
        <f>'без села'!I180/1000</f>
        <v>0</v>
      </c>
      <c r="J180" s="18">
        <f>'без села'!J180/1000</f>
        <v>0</v>
      </c>
      <c r="K180" s="18">
        <f>'без села'!K180/1000</f>
        <v>0</v>
      </c>
      <c r="L180" s="6" t="e">
        <f t="shared" si="8"/>
        <v>#DIV/0!</v>
      </c>
    </row>
    <row r="181" spans="1:12" ht="15" hidden="1">
      <c r="A181" s="3">
        <v>70304</v>
      </c>
      <c r="B181" s="3"/>
      <c r="C181" s="5" t="s">
        <v>9</v>
      </c>
      <c r="D181" s="18">
        <f>'без села'!D181/1000</f>
        <v>1860.148</v>
      </c>
      <c r="E181" s="18">
        <f>'без села'!E181/1000</f>
        <v>0</v>
      </c>
      <c r="F181" s="18">
        <f>'без села'!F181/1000</f>
        <v>431.88059999999996</v>
      </c>
      <c r="G181" s="6">
        <f t="shared" si="6"/>
        <v>23.217539679638392</v>
      </c>
      <c r="H181" s="6" t="e">
        <f t="shared" si="7"/>
        <v>#DIV/0!</v>
      </c>
      <c r="I181" s="18">
        <f>'без села'!I181/1000</f>
        <v>0</v>
      </c>
      <c r="J181" s="18">
        <f>'без села'!J181/1000</f>
        <v>0</v>
      </c>
      <c r="K181" s="18">
        <f>'без села'!K181/1000</f>
        <v>0</v>
      </c>
      <c r="L181" s="6" t="e">
        <f t="shared" si="8"/>
        <v>#DIV/0!</v>
      </c>
    </row>
    <row r="182" spans="1:12" ht="15" hidden="1">
      <c r="A182" s="3">
        <v>70304</v>
      </c>
      <c r="B182" s="3"/>
      <c r="C182" s="5" t="s">
        <v>11</v>
      </c>
      <c r="D182" s="18">
        <f>'без села'!D182/1000</f>
        <v>673.374</v>
      </c>
      <c r="E182" s="18">
        <f>'без села'!E182/1000</f>
        <v>0</v>
      </c>
      <c r="F182" s="18">
        <f>'без села'!F182/1000</f>
        <v>157.3966</v>
      </c>
      <c r="G182" s="6">
        <f t="shared" si="6"/>
        <v>23.3743209568531</v>
      </c>
      <c r="H182" s="6" t="e">
        <f t="shared" si="7"/>
        <v>#DIV/0!</v>
      </c>
      <c r="I182" s="18">
        <f>'без села'!I182/1000</f>
        <v>0</v>
      </c>
      <c r="J182" s="18">
        <f>'без села'!J182/1000</f>
        <v>0</v>
      </c>
      <c r="K182" s="18">
        <f>'без села'!K182/1000</f>
        <v>0</v>
      </c>
      <c r="L182" s="6" t="e">
        <f t="shared" si="8"/>
        <v>#DIV/0!</v>
      </c>
    </row>
    <row r="183" spans="1:12" ht="45" hidden="1">
      <c r="A183" s="3">
        <v>70304</v>
      </c>
      <c r="B183" s="3"/>
      <c r="C183" s="5" t="s">
        <v>13</v>
      </c>
      <c r="D183" s="18">
        <f>'без села'!D183/1000</f>
        <v>2.867</v>
      </c>
      <c r="E183" s="18">
        <f>'без села'!E183/1000</f>
        <v>0</v>
      </c>
      <c r="F183" s="18">
        <f>'без села'!F183/1000</f>
        <v>0.46906</v>
      </c>
      <c r="G183" s="6">
        <f t="shared" si="6"/>
        <v>16.360655737704917</v>
      </c>
      <c r="H183" s="6" t="e">
        <f t="shared" si="7"/>
        <v>#DIV/0!</v>
      </c>
      <c r="I183" s="18">
        <f>'без села'!I183/1000</f>
        <v>0</v>
      </c>
      <c r="J183" s="18">
        <f>'без села'!J183/1000</f>
        <v>0</v>
      </c>
      <c r="K183" s="18">
        <f>'без села'!K183/1000</f>
        <v>0</v>
      </c>
      <c r="L183" s="6" t="e">
        <f t="shared" si="8"/>
        <v>#DIV/0!</v>
      </c>
    </row>
    <row r="184" spans="1:12" ht="45" hidden="1">
      <c r="A184" s="3">
        <v>70304</v>
      </c>
      <c r="B184" s="3"/>
      <c r="C184" s="5" t="s">
        <v>21</v>
      </c>
      <c r="D184" s="18">
        <f>'без села'!D184/1000</f>
        <v>0.277</v>
      </c>
      <c r="E184" s="18">
        <f>'без села'!E184/1000</f>
        <v>0</v>
      </c>
      <c r="F184" s="18">
        <f>'без села'!F184/1000</f>
        <v>0</v>
      </c>
      <c r="G184" s="6">
        <f t="shared" si="6"/>
        <v>0</v>
      </c>
      <c r="H184" s="6" t="e">
        <f t="shared" si="7"/>
        <v>#DIV/0!</v>
      </c>
      <c r="I184" s="18">
        <f>'без села'!I184/1000</f>
        <v>0</v>
      </c>
      <c r="J184" s="18">
        <f>'без села'!J184/1000</f>
        <v>0</v>
      </c>
      <c r="K184" s="18">
        <f>'без села'!K184/1000</f>
        <v>0</v>
      </c>
      <c r="L184" s="6" t="e">
        <f t="shared" si="8"/>
        <v>#DIV/0!</v>
      </c>
    </row>
    <row r="185" spans="1:12" ht="15" hidden="1">
      <c r="A185" s="3">
        <v>70304</v>
      </c>
      <c r="B185" s="3"/>
      <c r="C185" s="5" t="s">
        <v>25</v>
      </c>
      <c r="D185" s="18">
        <f>'без села'!D185/1000</f>
        <v>2.59</v>
      </c>
      <c r="E185" s="18">
        <f>'без села'!E185/1000</f>
        <v>0</v>
      </c>
      <c r="F185" s="18">
        <f>'без села'!F185/1000</f>
        <v>0.46906</v>
      </c>
      <c r="G185" s="6">
        <f t="shared" si="6"/>
        <v>18.11042471042471</v>
      </c>
      <c r="H185" s="6" t="e">
        <f t="shared" si="7"/>
        <v>#DIV/0!</v>
      </c>
      <c r="I185" s="18">
        <f>'без села'!I185/1000</f>
        <v>0</v>
      </c>
      <c r="J185" s="18">
        <f>'без села'!J185/1000</f>
        <v>0</v>
      </c>
      <c r="K185" s="18">
        <f>'без села'!K185/1000</f>
        <v>0</v>
      </c>
      <c r="L185" s="6" t="e">
        <f t="shared" si="8"/>
        <v>#DIV/0!</v>
      </c>
    </row>
    <row r="186" spans="1:12" ht="30" hidden="1">
      <c r="A186" s="3">
        <v>70401</v>
      </c>
      <c r="B186" s="3"/>
      <c r="C186" s="5" t="s">
        <v>75</v>
      </c>
      <c r="D186" s="18">
        <f>'без села'!D186/1000</f>
        <v>15135.5</v>
      </c>
      <c r="E186" s="18">
        <f>'без села'!E186/1000</f>
        <v>0</v>
      </c>
      <c r="F186" s="18">
        <f>'без села'!F186/1000</f>
        <v>4250.05323</v>
      </c>
      <c r="G186" s="6">
        <f t="shared" si="6"/>
        <v>28.080031911730703</v>
      </c>
      <c r="H186" s="6" t="e">
        <f t="shared" si="7"/>
        <v>#DIV/0!</v>
      </c>
      <c r="I186" s="18">
        <f>'без села'!I186/1000</f>
        <v>345.558</v>
      </c>
      <c r="J186" s="18">
        <f>'без села'!J186/1000</f>
        <v>426.56669</v>
      </c>
      <c r="K186" s="18">
        <f>'без села'!K186/1000</f>
        <v>128.9702</v>
      </c>
      <c r="L186" s="6">
        <f t="shared" si="8"/>
        <v>30.234475176671673</v>
      </c>
    </row>
    <row r="187" spans="1:12" ht="15" hidden="1">
      <c r="A187" s="3">
        <v>70401</v>
      </c>
      <c r="B187" s="3"/>
      <c r="C187" s="5" t="s">
        <v>3</v>
      </c>
      <c r="D187" s="18">
        <f>'без села'!D187/1000</f>
        <v>15135.5</v>
      </c>
      <c r="E187" s="18">
        <f>'без села'!E187/1000</f>
        <v>0</v>
      </c>
      <c r="F187" s="18">
        <f>'без села'!F187/1000</f>
        <v>4250.05323</v>
      </c>
      <c r="G187" s="6">
        <f t="shared" si="6"/>
        <v>28.080031911730703</v>
      </c>
      <c r="H187" s="6" t="e">
        <f t="shared" si="7"/>
        <v>#DIV/0!</v>
      </c>
      <c r="I187" s="18">
        <f>'без села'!I187/1000</f>
        <v>304.358</v>
      </c>
      <c r="J187" s="18">
        <f>'без села'!J187/1000</f>
        <v>351.35037</v>
      </c>
      <c r="K187" s="18">
        <f>'без села'!K187/1000</f>
        <v>94.99288</v>
      </c>
      <c r="L187" s="6">
        <f t="shared" si="8"/>
        <v>27.036510591976892</v>
      </c>
    </row>
    <row r="188" spans="1:12" ht="15" hidden="1">
      <c r="A188" s="3">
        <v>70401</v>
      </c>
      <c r="B188" s="3"/>
      <c r="C188" s="5" t="s">
        <v>5</v>
      </c>
      <c r="D188" s="18">
        <f>'без села'!D188/1000</f>
        <v>15115.273</v>
      </c>
      <c r="E188" s="18">
        <f>'без села'!E188/1000</f>
        <v>0</v>
      </c>
      <c r="F188" s="18">
        <f>'без села'!F188/1000</f>
        <v>4248.41893</v>
      </c>
      <c r="G188" s="6">
        <f t="shared" si="6"/>
        <v>28.10679588784139</v>
      </c>
      <c r="H188" s="6" t="e">
        <f t="shared" si="7"/>
        <v>#DIV/0!</v>
      </c>
      <c r="I188" s="18">
        <f>'без села'!I188/1000</f>
        <v>304.358</v>
      </c>
      <c r="J188" s="18">
        <f>'без села'!J188/1000</f>
        <v>351.35037</v>
      </c>
      <c r="K188" s="18">
        <f>'без села'!K188/1000</f>
        <v>94.99288</v>
      </c>
      <c r="L188" s="6">
        <f t="shared" si="8"/>
        <v>27.036510591976892</v>
      </c>
    </row>
    <row r="189" spans="1:12" ht="30" hidden="1">
      <c r="A189" s="3">
        <v>70401</v>
      </c>
      <c r="B189" s="3"/>
      <c r="C189" s="5" t="s">
        <v>7</v>
      </c>
      <c r="D189" s="18">
        <f>'без села'!D189/1000</f>
        <v>9207.98</v>
      </c>
      <c r="E189" s="18">
        <f>'без села'!E189/1000</f>
        <v>0</v>
      </c>
      <c r="F189" s="18">
        <f>'без села'!F189/1000</f>
        <v>2128.92564</v>
      </c>
      <c r="G189" s="6">
        <f t="shared" si="6"/>
        <v>23.120441616945303</v>
      </c>
      <c r="H189" s="6" t="e">
        <f t="shared" si="7"/>
        <v>#DIV/0!</v>
      </c>
      <c r="I189" s="18">
        <f>'без села'!I189/1000</f>
        <v>61.018</v>
      </c>
      <c r="J189" s="18">
        <f>'без села'!J189/1000</f>
        <v>61.018</v>
      </c>
      <c r="K189" s="18">
        <f>'без села'!K189/1000</f>
        <v>16.79114</v>
      </c>
      <c r="L189" s="6">
        <f t="shared" si="8"/>
        <v>27.518338850830897</v>
      </c>
    </row>
    <row r="190" spans="1:12" ht="15" hidden="1">
      <c r="A190" s="3">
        <v>70401</v>
      </c>
      <c r="B190" s="3"/>
      <c r="C190" s="5" t="s">
        <v>9</v>
      </c>
      <c r="D190" s="18">
        <f>'без села'!D190/1000</f>
        <v>9207.98</v>
      </c>
      <c r="E190" s="18">
        <f>'без села'!E190/1000</f>
        <v>0</v>
      </c>
      <c r="F190" s="18">
        <f>'без села'!F190/1000</f>
        <v>2128.92564</v>
      </c>
      <c r="G190" s="6">
        <f t="shared" si="6"/>
        <v>23.120441616945303</v>
      </c>
      <c r="H190" s="6" t="e">
        <f t="shared" si="7"/>
        <v>#DIV/0!</v>
      </c>
      <c r="I190" s="18">
        <f>'без села'!I190/1000</f>
        <v>61.018</v>
      </c>
      <c r="J190" s="18">
        <f>'без села'!J190/1000</f>
        <v>61.018</v>
      </c>
      <c r="K190" s="18">
        <f>'без села'!K190/1000</f>
        <v>16.79114</v>
      </c>
      <c r="L190" s="6">
        <f t="shared" si="8"/>
        <v>27.518338850830897</v>
      </c>
    </row>
    <row r="191" spans="1:12" ht="15" hidden="1">
      <c r="A191" s="3">
        <v>70401</v>
      </c>
      <c r="B191" s="3"/>
      <c r="C191" s="5" t="s">
        <v>11</v>
      </c>
      <c r="D191" s="18">
        <f>'без села'!D191/1000</f>
        <v>3333.289</v>
      </c>
      <c r="E191" s="18">
        <f>'без села'!E191/1000</f>
        <v>0</v>
      </c>
      <c r="F191" s="18">
        <f>'без села'!F191/1000</f>
        <v>778.37036</v>
      </c>
      <c r="G191" s="6">
        <f t="shared" si="6"/>
        <v>23.351421373904273</v>
      </c>
      <c r="H191" s="6" t="e">
        <f t="shared" si="7"/>
        <v>#DIV/0!</v>
      </c>
      <c r="I191" s="18">
        <f>'без села'!I191/1000</f>
        <v>22.089</v>
      </c>
      <c r="J191" s="18">
        <f>'без села'!J191/1000</f>
        <v>22.565</v>
      </c>
      <c r="K191" s="18">
        <f>'без села'!K191/1000</f>
        <v>7.52475</v>
      </c>
      <c r="L191" s="6">
        <f t="shared" si="8"/>
        <v>33.34699756259694</v>
      </c>
    </row>
    <row r="192" spans="1:12" ht="45" hidden="1">
      <c r="A192" s="3">
        <v>70401</v>
      </c>
      <c r="B192" s="3"/>
      <c r="C192" s="5" t="s">
        <v>13</v>
      </c>
      <c r="D192" s="18">
        <f>'без села'!D192/1000</f>
        <v>233.599</v>
      </c>
      <c r="E192" s="18">
        <f>'без села'!E192/1000</f>
        <v>0</v>
      </c>
      <c r="F192" s="18">
        <f>'без села'!F192/1000</f>
        <v>28.96914</v>
      </c>
      <c r="G192" s="6">
        <f t="shared" si="6"/>
        <v>12.401226032645688</v>
      </c>
      <c r="H192" s="6" t="e">
        <f t="shared" si="7"/>
        <v>#DIV/0!</v>
      </c>
      <c r="I192" s="18">
        <f>'без села'!I192/1000</f>
        <v>173.012</v>
      </c>
      <c r="J192" s="18">
        <f>'без села'!J192/1000</f>
        <v>219.19836999999998</v>
      </c>
      <c r="K192" s="18">
        <f>'без села'!K192/1000</f>
        <v>67.2005</v>
      </c>
      <c r="L192" s="6">
        <f t="shared" si="8"/>
        <v>30.65739038114198</v>
      </c>
    </row>
    <row r="193" spans="1:12" ht="30" hidden="1">
      <c r="A193" s="3">
        <v>70401</v>
      </c>
      <c r="B193" s="3"/>
      <c r="C193" s="5" t="s">
        <v>15</v>
      </c>
      <c r="D193" s="18">
        <f>'без села'!D193/1000</f>
        <v>95.448</v>
      </c>
      <c r="E193" s="18">
        <f>'без села'!E193/1000</f>
        <v>0</v>
      </c>
      <c r="F193" s="18">
        <f>'без села'!F193/1000</f>
        <v>8.97</v>
      </c>
      <c r="G193" s="6">
        <f t="shared" si="6"/>
        <v>9.397787276841841</v>
      </c>
      <c r="H193" s="6" t="e">
        <f t="shared" si="7"/>
        <v>#DIV/0!</v>
      </c>
      <c r="I193" s="18">
        <f>'без села'!I193/1000</f>
        <v>56.792</v>
      </c>
      <c r="J193" s="18">
        <f>'без села'!J193/1000</f>
        <v>103.09037</v>
      </c>
      <c r="K193" s="18">
        <f>'без села'!K193/1000</f>
        <v>47.18871</v>
      </c>
      <c r="L193" s="6">
        <f t="shared" si="8"/>
        <v>45.774120317930766</v>
      </c>
    </row>
    <row r="194" spans="1:12" ht="15" hidden="1">
      <c r="A194" s="3">
        <v>70401</v>
      </c>
      <c r="B194" s="3"/>
      <c r="C194" s="5" t="s">
        <v>55</v>
      </c>
      <c r="D194" s="18">
        <f>'без села'!D194/1000</f>
        <v>0</v>
      </c>
      <c r="E194" s="18">
        <f>'без села'!E194/1000</f>
        <v>0</v>
      </c>
      <c r="F194" s="18">
        <f>'без села'!F194/1000</f>
        <v>0</v>
      </c>
      <c r="G194" s="6" t="e">
        <f t="shared" si="6"/>
        <v>#DIV/0!</v>
      </c>
      <c r="H194" s="6" t="e">
        <f t="shared" si="7"/>
        <v>#DIV/0!</v>
      </c>
      <c r="I194" s="18">
        <f>'без села'!I194/1000</f>
        <v>0</v>
      </c>
      <c r="J194" s="18">
        <f>'без села'!J194/1000</f>
        <v>0.614</v>
      </c>
      <c r="K194" s="18">
        <f>'без села'!K194/1000</f>
        <v>0.614</v>
      </c>
      <c r="L194" s="6">
        <f t="shared" si="8"/>
        <v>100</v>
      </c>
    </row>
    <row r="195" spans="1:12" ht="30" hidden="1">
      <c r="A195" s="3">
        <v>70401</v>
      </c>
      <c r="B195" s="3"/>
      <c r="C195" s="5" t="s">
        <v>17</v>
      </c>
      <c r="D195" s="18">
        <f>'без села'!D195/1000</f>
        <v>46.685</v>
      </c>
      <c r="E195" s="18">
        <f>'без села'!E195/1000</f>
        <v>0</v>
      </c>
      <c r="F195" s="18">
        <f>'без села'!F195/1000</f>
        <v>2.95245</v>
      </c>
      <c r="G195" s="6">
        <f t="shared" si="6"/>
        <v>6.324194066616686</v>
      </c>
      <c r="H195" s="6" t="e">
        <f t="shared" si="7"/>
        <v>#DIV/0!</v>
      </c>
      <c r="I195" s="18">
        <f>'без села'!I195/1000</f>
        <v>9.955</v>
      </c>
      <c r="J195" s="18">
        <f>'без села'!J195/1000</f>
        <v>9.955</v>
      </c>
      <c r="K195" s="18">
        <f>'без села'!K195/1000</f>
        <v>2.27169</v>
      </c>
      <c r="L195" s="6">
        <f t="shared" si="8"/>
        <v>22.81958814665997</v>
      </c>
    </row>
    <row r="196" spans="1:12" ht="15" hidden="1">
      <c r="A196" s="3">
        <v>70401</v>
      </c>
      <c r="B196" s="3"/>
      <c r="C196" s="5" t="s">
        <v>19</v>
      </c>
      <c r="D196" s="18">
        <f>'без села'!D196/1000</f>
        <v>7.004</v>
      </c>
      <c r="E196" s="18">
        <f>'без села'!E196/1000</f>
        <v>0</v>
      </c>
      <c r="F196" s="18">
        <f>'без села'!F196/1000</f>
        <v>0.00023999999999999998</v>
      </c>
      <c r="G196" s="6">
        <f t="shared" si="6"/>
        <v>0.0034266133637921186</v>
      </c>
      <c r="H196" s="6" t="e">
        <f t="shared" si="7"/>
        <v>#DIV/0!</v>
      </c>
      <c r="I196" s="18">
        <f>'без села'!I196/1000</f>
        <v>0</v>
      </c>
      <c r="J196" s="18">
        <f>'без села'!J196/1000</f>
        <v>0</v>
      </c>
      <c r="K196" s="18">
        <f>'без села'!K196/1000</f>
        <v>0</v>
      </c>
      <c r="L196" s="6" t="e">
        <f t="shared" si="8"/>
        <v>#DIV/0!</v>
      </c>
    </row>
    <row r="197" spans="1:12" ht="45" hidden="1">
      <c r="A197" s="3">
        <v>70401</v>
      </c>
      <c r="B197" s="3"/>
      <c r="C197" s="5" t="s">
        <v>21</v>
      </c>
      <c r="D197" s="18">
        <f>'без села'!D197/1000</f>
        <v>9.95</v>
      </c>
      <c r="E197" s="18">
        <f>'без села'!E197/1000</f>
        <v>0</v>
      </c>
      <c r="F197" s="18">
        <f>'без села'!F197/1000</f>
        <v>4.8</v>
      </c>
      <c r="G197" s="6">
        <f t="shared" si="6"/>
        <v>48.24120603015076</v>
      </c>
      <c r="H197" s="6" t="e">
        <f t="shared" si="7"/>
        <v>#DIV/0!</v>
      </c>
      <c r="I197" s="18">
        <f>'без села'!I197/1000</f>
        <v>14.989</v>
      </c>
      <c r="J197" s="18">
        <f>'без села'!J197/1000</f>
        <v>13.889</v>
      </c>
      <c r="K197" s="18">
        <f>'без села'!K197/1000</f>
        <v>0</v>
      </c>
      <c r="L197" s="6">
        <f t="shared" si="8"/>
        <v>0</v>
      </c>
    </row>
    <row r="198" spans="1:12" ht="15" hidden="1">
      <c r="A198" s="3">
        <v>70401</v>
      </c>
      <c r="B198" s="3"/>
      <c r="C198" s="5" t="s">
        <v>23</v>
      </c>
      <c r="D198" s="18">
        <f>'без села'!D198/1000</f>
        <v>39.86</v>
      </c>
      <c r="E198" s="18">
        <f>'без села'!E198/1000</f>
        <v>0</v>
      </c>
      <c r="F198" s="18">
        <f>'без села'!F198/1000</f>
        <v>9.30127</v>
      </c>
      <c r="G198" s="6">
        <f t="shared" si="6"/>
        <v>23.334846964375316</v>
      </c>
      <c r="H198" s="6" t="e">
        <f t="shared" si="7"/>
        <v>#DIV/0!</v>
      </c>
      <c r="I198" s="18">
        <f>'без села'!I198/1000</f>
        <v>6.832</v>
      </c>
      <c r="J198" s="18">
        <f>'без села'!J198/1000</f>
        <v>7.732</v>
      </c>
      <c r="K198" s="18">
        <f>'без села'!K198/1000</f>
        <v>2.01912</v>
      </c>
      <c r="L198" s="6">
        <f t="shared" si="8"/>
        <v>26.113812726332124</v>
      </c>
    </row>
    <row r="199" spans="1:12" ht="15" hidden="1">
      <c r="A199" s="3">
        <v>70401</v>
      </c>
      <c r="B199" s="3"/>
      <c r="C199" s="5" t="s">
        <v>25</v>
      </c>
      <c r="D199" s="18">
        <f>'без села'!D199/1000</f>
        <v>34.652</v>
      </c>
      <c r="E199" s="18">
        <f>'без села'!E199/1000</f>
        <v>0</v>
      </c>
      <c r="F199" s="18">
        <f>'без села'!F199/1000</f>
        <v>2.9451799999999997</v>
      </c>
      <c r="G199" s="6">
        <f aca="true" t="shared" si="9" ref="G199:G262">F199/D199*100</f>
        <v>8.499307399284312</v>
      </c>
      <c r="H199" s="6" t="e">
        <f aca="true" t="shared" si="10" ref="H199:H262">F199/E199*100</f>
        <v>#DIV/0!</v>
      </c>
      <c r="I199" s="18">
        <f>'без села'!I199/1000</f>
        <v>84.444</v>
      </c>
      <c r="J199" s="18">
        <f>'без села'!J199/1000</f>
        <v>83.918</v>
      </c>
      <c r="K199" s="18">
        <f>'без села'!K199/1000</f>
        <v>15.10698</v>
      </c>
      <c r="L199" s="6">
        <f aca="true" t="shared" si="11" ref="L199:L262">K199/J199*100</f>
        <v>18.002073452656163</v>
      </c>
    </row>
    <row r="200" spans="1:12" ht="15" hidden="1">
      <c r="A200" s="3">
        <v>70401</v>
      </c>
      <c r="B200" s="3"/>
      <c r="C200" s="5" t="s">
        <v>27</v>
      </c>
      <c r="D200" s="18">
        <f>'без села'!D200/1000</f>
        <v>43.4</v>
      </c>
      <c r="E200" s="18">
        <f>'без села'!E200/1000</f>
        <v>0</v>
      </c>
      <c r="F200" s="18">
        <f>'без села'!F200/1000</f>
        <v>0</v>
      </c>
      <c r="G200" s="6">
        <f t="shared" si="9"/>
        <v>0</v>
      </c>
      <c r="H200" s="6" t="e">
        <f t="shared" si="10"/>
        <v>#DIV/0!</v>
      </c>
      <c r="I200" s="18">
        <f>'без села'!I200/1000</f>
        <v>5.095</v>
      </c>
      <c r="J200" s="18">
        <f>'без села'!J200/1000</f>
        <v>5.095</v>
      </c>
      <c r="K200" s="18">
        <f>'без села'!K200/1000</f>
        <v>0</v>
      </c>
      <c r="L200" s="6">
        <f t="shared" si="11"/>
        <v>0</v>
      </c>
    </row>
    <row r="201" spans="1:12" ht="30" hidden="1">
      <c r="A201" s="3">
        <v>70401</v>
      </c>
      <c r="B201" s="3"/>
      <c r="C201" s="5" t="s">
        <v>29</v>
      </c>
      <c r="D201" s="18">
        <f>'без села'!D201/1000</f>
        <v>2297.005</v>
      </c>
      <c r="E201" s="18">
        <f>'без села'!E201/1000</f>
        <v>0</v>
      </c>
      <c r="F201" s="18">
        <f>'без села'!F201/1000</f>
        <v>1312.15379</v>
      </c>
      <c r="G201" s="6">
        <f t="shared" si="9"/>
        <v>57.124550882562296</v>
      </c>
      <c r="H201" s="6" t="e">
        <f t="shared" si="10"/>
        <v>#DIV/0!</v>
      </c>
      <c r="I201" s="18">
        <f>'без села'!I201/1000</f>
        <v>43.144</v>
      </c>
      <c r="J201" s="18">
        <f>'без села'!J201/1000</f>
        <v>43.474</v>
      </c>
      <c r="K201" s="18">
        <f>'без села'!K201/1000</f>
        <v>3.4764899999999996</v>
      </c>
      <c r="L201" s="6">
        <f t="shared" si="11"/>
        <v>7.996710677646409</v>
      </c>
    </row>
    <row r="202" spans="1:12" ht="15" hidden="1">
      <c r="A202" s="3">
        <v>70401</v>
      </c>
      <c r="B202" s="3"/>
      <c r="C202" s="5" t="s">
        <v>31</v>
      </c>
      <c r="D202" s="18">
        <f>'без села'!D202/1000</f>
        <v>1485.831</v>
      </c>
      <c r="E202" s="18">
        <f>'без села'!E202/1000</f>
        <v>0</v>
      </c>
      <c r="F202" s="18">
        <f>'без села'!F202/1000</f>
        <v>910.2635300000001</v>
      </c>
      <c r="G202" s="6">
        <f t="shared" si="9"/>
        <v>61.26292492214795</v>
      </c>
      <c r="H202" s="6" t="e">
        <f t="shared" si="10"/>
        <v>#DIV/0!</v>
      </c>
      <c r="I202" s="18">
        <f>'без села'!I202/1000</f>
        <v>0</v>
      </c>
      <c r="J202" s="18">
        <f>'без села'!J202/1000</f>
        <v>0</v>
      </c>
      <c r="K202" s="18">
        <f>'без села'!K202/1000</f>
        <v>0</v>
      </c>
      <c r="L202" s="6" t="e">
        <f t="shared" si="11"/>
        <v>#DIV/0!</v>
      </c>
    </row>
    <row r="203" spans="1:12" ht="30" hidden="1">
      <c r="A203" s="3">
        <v>70401</v>
      </c>
      <c r="B203" s="3"/>
      <c r="C203" s="5" t="s">
        <v>33</v>
      </c>
      <c r="D203" s="18">
        <f>'без села'!D203/1000</f>
        <v>63.515</v>
      </c>
      <c r="E203" s="18">
        <f>'без села'!E203/1000</f>
        <v>0</v>
      </c>
      <c r="F203" s="18">
        <f>'без села'!F203/1000</f>
        <v>15.85815</v>
      </c>
      <c r="G203" s="6">
        <f t="shared" si="9"/>
        <v>24.967566716523656</v>
      </c>
      <c r="H203" s="6" t="e">
        <f t="shared" si="10"/>
        <v>#DIV/0!</v>
      </c>
      <c r="I203" s="18">
        <f>'без села'!I203/1000</f>
        <v>5.803</v>
      </c>
      <c r="J203" s="18">
        <f>'без села'!J203/1000</f>
        <v>6.133</v>
      </c>
      <c r="K203" s="18">
        <f>'без села'!K203/1000</f>
        <v>0.8349</v>
      </c>
      <c r="L203" s="6">
        <f t="shared" si="11"/>
        <v>13.613239849991848</v>
      </c>
    </row>
    <row r="204" spans="1:12" ht="15" hidden="1">
      <c r="A204" s="3">
        <v>70401</v>
      </c>
      <c r="B204" s="3"/>
      <c r="C204" s="5" t="s">
        <v>35</v>
      </c>
      <c r="D204" s="18">
        <f>'без села'!D204/1000</f>
        <v>338.569</v>
      </c>
      <c r="E204" s="18">
        <f>'без села'!E204/1000</f>
        <v>0</v>
      </c>
      <c r="F204" s="18">
        <f>'без села'!F204/1000</f>
        <v>89.90737</v>
      </c>
      <c r="G204" s="6">
        <f t="shared" si="9"/>
        <v>26.555109888973888</v>
      </c>
      <c r="H204" s="6" t="e">
        <f t="shared" si="10"/>
        <v>#DIV/0!</v>
      </c>
      <c r="I204" s="18">
        <f>'без села'!I204/1000</f>
        <v>6.362</v>
      </c>
      <c r="J204" s="18">
        <f>'без села'!J204/1000</f>
        <v>6.362</v>
      </c>
      <c r="K204" s="18">
        <f>'без села'!K204/1000</f>
        <v>1.8795899999999999</v>
      </c>
      <c r="L204" s="6">
        <f t="shared" si="11"/>
        <v>29.544011317195846</v>
      </c>
    </row>
    <row r="205" spans="1:12" ht="15" hidden="1">
      <c r="A205" s="3">
        <v>70401</v>
      </c>
      <c r="B205" s="3"/>
      <c r="C205" s="5" t="s">
        <v>57</v>
      </c>
      <c r="D205" s="18">
        <f>'без села'!D205/1000</f>
        <v>361.325</v>
      </c>
      <c r="E205" s="18">
        <f>'без села'!E205/1000</f>
        <v>0</v>
      </c>
      <c r="F205" s="18">
        <f>'без села'!F205/1000</f>
        <v>289.88122</v>
      </c>
      <c r="G205" s="6">
        <f t="shared" si="9"/>
        <v>80.22728014944994</v>
      </c>
      <c r="H205" s="6" t="e">
        <f t="shared" si="10"/>
        <v>#DIV/0!</v>
      </c>
      <c r="I205" s="18">
        <f>'без села'!I205/1000</f>
        <v>27.687</v>
      </c>
      <c r="J205" s="18">
        <f>'без села'!J205/1000</f>
        <v>27.687</v>
      </c>
      <c r="K205" s="18">
        <f>'без села'!K205/1000</f>
        <v>0</v>
      </c>
      <c r="L205" s="6">
        <f t="shared" si="11"/>
        <v>0</v>
      </c>
    </row>
    <row r="206" spans="1:12" ht="15" hidden="1">
      <c r="A206" s="3">
        <v>70401</v>
      </c>
      <c r="B206" s="3"/>
      <c r="C206" s="5" t="s">
        <v>37</v>
      </c>
      <c r="D206" s="18">
        <f>'без села'!D206/1000</f>
        <v>47.765</v>
      </c>
      <c r="E206" s="18">
        <f>'без села'!E206/1000</f>
        <v>0</v>
      </c>
      <c r="F206" s="18">
        <f>'без села'!F206/1000</f>
        <v>6.24352</v>
      </c>
      <c r="G206" s="6">
        <f t="shared" si="9"/>
        <v>13.071328378519837</v>
      </c>
      <c r="H206" s="6" t="e">
        <f t="shared" si="10"/>
        <v>#DIV/0!</v>
      </c>
      <c r="I206" s="18">
        <f>'без села'!I206/1000</f>
        <v>3.292</v>
      </c>
      <c r="J206" s="18">
        <f>'без села'!J206/1000</f>
        <v>3.292</v>
      </c>
      <c r="K206" s="18">
        <f>'без села'!K206/1000</f>
        <v>0.762</v>
      </c>
      <c r="L206" s="6">
        <f t="shared" si="11"/>
        <v>23.147023086269748</v>
      </c>
    </row>
    <row r="207" spans="1:12" ht="15" hidden="1">
      <c r="A207" s="3">
        <v>70401</v>
      </c>
      <c r="B207" s="3"/>
      <c r="C207" s="5" t="s">
        <v>61</v>
      </c>
      <c r="D207" s="18">
        <f>'без села'!D207/1000</f>
        <v>20.227</v>
      </c>
      <c r="E207" s="18">
        <f>'без села'!E207/1000</f>
        <v>0</v>
      </c>
      <c r="F207" s="18">
        <f>'без села'!F207/1000</f>
        <v>1.6342999999999999</v>
      </c>
      <c r="G207" s="6">
        <f t="shared" si="9"/>
        <v>8.07979433430563</v>
      </c>
      <c r="H207" s="6" t="e">
        <f t="shared" si="10"/>
        <v>#DIV/0!</v>
      </c>
      <c r="I207" s="18">
        <f>'без села'!I207/1000</f>
        <v>0</v>
      </c>
      <c r="J207" s="18">
        <f>'без села'!J207/1000</f>
        <v>0</v>
      </c>
      <c r="K207" s="18">
        <f>'без села'!K207/1000</f>
        <v>0</v>
      </c>
      <c r="L207" s="6" t="e">
        <f t="shared" si="11"/>
        <v>#DIV/0!</v>
      </c>
    </row>
    <row r="208" spans="1:12" ht="15" hidden="1">
      <c r="A208" s="3">
        <v>70401</v>
      </c>
      <c r="B208" s="3"/>
      <c r="C208" s="5" t="s">
        <v>63</v>
      </c>
      <c r="D208" s="18">
        <f>'без села'!D208/1000</f>
        <v>20.227</v>
      </c>
      <c r="E208" s="18">
        <f>'без села'!E208/1000</f>
        <v>0</v>
      </c>
      <c r="F208" s="18">
        <f>'без села'!F208/1000</f>
        <v>1.6342999999999999</v>
      </c>
      <c r="G208" s="6">
        <f t="shared" si="9"/>
        <v>8.07979433430563</v>
      </c>
      <c r="H208" s="6" t="e">
        <f t="shared" si="10"/>
        <v>#DIV/0!</v>
      </c>
      <c r="I208" s="18">
        <f>'без села'!I208/1000</f>
        <v>0</v>
      </c>
      <c r="J208" s="18">
        <f>'без села'!J208/1000</f>
        <v>0</v>
      </c>
      <c r="K208" s="18">
        <f>'без села'!K208/1000</f>
        <v>0</v>
      </c>
      <c r="L208" s="6" t="e">
        <f t="shared" si="11"/>
        <v>#DIV/0!</v>
      </c>
    </row>
    <row r="209" spans="1:12" ht="15" hidden="1">
      <c r="A209" s="3">
        <v>70401</v>
      </c>
      <c r="B209" s="3"/>
      <c r="C209" s="5" t="s">
        <v>65</v>
      </c>
      <c r="D209" s="18">
        <f>'без села'!D209/1000</f>
        <v>20.227</v>
      </c>
      <c r="E209" s="18">
        <f>'без села'!E209/1000</f>
        <v>0</v>
      </c>
      <c r="F209" s="18">
        <f>'без села'!F209/1000</f>
        <v>1.6342999999999999</v>
      </c>
      <c r="G209" s="6">
        <f t="shared" si="9"/>
        <v>8.07979433430563</v>
      </c>
      <c r="H209" s="6" t="e">
        <f t="shared" si="10"/>
        <v>#DIV/0!</v>
      </c>
      <c r="I209" s="18">
        <f>'без села'!I209/1000</f>
        <v>0</v>
      </c>
      <c r="J209" s="18">
        <f>'без села'!J209/1000</f>
        <v>0</v>
      </c>
      <c r="K209" s="18">
        <f>'без села'!K209/1000</f>
        <v>0</v>
      </c>
      <c r="L209" s="6" t="e">
        <f t="shared" si="11"/>
        <v>#DIV/0!</v>
      </c>
    </row>
    <row r="210" spans="1:12" ht="15" hidden="1">
      <c r="A210" s="3">
        <v>70401</v>
      </c>
      <c r="B210" s="3"/>
      <c r="C210" s="5" t="s">
        <v>43</v>
      </c>
      <c r="D210" s="18">
        <f>'без села'!D210/1000</f>
        <v>0</v>
      </c>
      <c r="E210" s="18">
        <f>'без села'!E210/1000</f>
        <v>0</v>
      </c>
      <c r="F210" s="18">
        <f>'без села'!F210/1000</f>
        <v>0</v>
      </c>
      <c r="G210" s="6" t="e">
        <f t="shared" si="9"/>
        <v>#DIV/0!</v>
      </c>
      <c r="H210" s="6" t="e">
        <f t="shared" si="10"/>
        <v>#DIV/0!</v>
      </c>
      <c r="I210" s="18">
        <f>'без села'!I210/1000</f>
        <v>41.2</v>
      </c>
      <c r="J210" s="18">
        <f>'без села'!J210/1000</f>
        <v>75.21632000000001</v>
      </c>
      <c r="K210" s="18">
        <f>'без села'!K210/1000</f>
        <v>33.97732</v>
      </c>
      <c r="L210" s="6">
        <f t="shared" si="11"/>
        <v>45.17280292362082</v>
      </c>
    </row>
    <row r="211" spans="1:12" ht="15" hidden="1">
      <c r="A211" s="3">
        <v>70401</v>
      </c>
      <c r="B211" s="3"/>
      <c r="C211" s="5" t="s">
        <v>45</v>
      </c>
      <c r="D211" s="18">
        <f>'без села'!D211/1000</f>
        <v>0</v>
      </c>
      <c r="E211" s="18">
        <f>'без села'!E211/1000</f>
        <v>0</v>
      </c>
      <c r="F211" s="18">
        <f>'без села'!F211/1000</f>
        <v>0</v>
      </c>
      <c r="G211" s="6" t="e">
        <f t="shared" si="9"/>
        <v>#DIV/0!</v>
      </c>
      <c r="H211" s="6" t="e">
        <f t="shared" si="10"/>
        <v>#DIV/0!</v>
      </c>
      <c r="I211" s="18">
        <f>'без села'!I211/1000</f>
        <v>41.2</v>
      </c>
      <c r="J211" s="18">
        <f>'без села'!J211/1000</f>
        <v>75.21632000000001</v>
      </c>
      <c r="K211" s="18">
        <f>'без села'!K211/1000</f>
        <v>33.97732</v>
      </c>
      <c r="L211" s="6">
        <f t="shared" si="11"/>
        <v>45.17280292362082</v>
      </c>
    </row>
    <row r="212" spans="1:12" ht="30" hidden="1">
      <c r="A212" s="3">
        <v>70401</v>
      </c>
      <c r="B212" s="3"/>
      <c r="C212" s="5" t="s">
        <v>47</v>
      </c>
      <c r="D212" s="18">
        <f>'без села'!D212/1000</f>
        <v>0</v>
      </c>
      <c r="E212" s="18">
        <f>'без села'!E212/1000</f>
        <v>0</v>
      </c>
      <c r="F212" s="18">
        <f>'без села'!F212/1000</f>
        <v>0</v>
      </c>
      <c r="G212" s="6" t="e">
        <f t="shared" si="9"/>
        <v>#DIV/0!</v>
      </c>
      <c r="H212" s="6" t="e">
        <f t="shared" si="10"/>
        <v>#DIV/0!</v>
      </c>
      <c r="I212" s="18">
        <f>'без села'!I212/1000</f>
        <v>41.2</v>
      </c>
      <c r="J212" s="18">
        <f>'без села'!J212/1000</f>
        <v>75.21632000000001</v>
      </c>
      <c r="K212" s="18">
        <f>'без села'!K212/1000</f>
        <v>33.97732</v>
      </c>
      <c r="L212" s="6">
        <f t="shared" si="11"/>
        <v>45.17280292362082</v>
      </c>
    </row>
    <row r="213" spans="1:12" ht="30" hidden="1">
      <c r="A213" s="3">
        <v>70802</v>
      </c>
      <c r="B213" s="3"/>
      <c r="C213" s="5" t="s">
        <v>76</v>
      </c>
      <c r="D213" s="18">
        <f>'без села'!D213/1000</f>
        <v>4202.371</v>
      </c>
      <c r="E213" s="18">
        <f>'без села'!E213/1000</f>
        <v>0</v>
      </c>
      <c r="F213" s="18">
        <f>'без села'!F213/1000</f>
        <v>945.6779</v>
      </c>
      <c r="G213" s="6">
        <f t="shared" si="9"/>
        <v>22.50343675034879</v>
      </c>
      <c r="H213" s="6" t="e">
        <f t="shared" si="10"/>
        <v>#DIV/0!</v>
      </c>
      <c r="I213" s="18">
        <f>'без села'!I213/1000</f>
        <v>0</v>
      </c>
      <c r="J213" s="18">
        <f>'без села'!J213/1000</f>
        <v>0.97</v>
      </c>
      <c r="K213" s="18">
        <f>'без села'!K213/1000</f>
        <v>0.96887</v>
      </c>
      <c r="L213" s="6">
        <f t="shared" si="11"/>
        <v>99.88350515463918</v>
      </c>
    </row>
    <row r="214" spans="1:12" ht="15" hidden="1">
      <c r="A214" s="3">
        <v>70802</v>
      </c>
      <c r="B214" s="3"/>
      <c r="C214" s="5" t="s">
        <v>3</v>
      </c>
      <c r="D214" s="18">
        <f>'без села'!D214/1000</f>
        <v>4202.371</v>
      </c>
      <c r="E214" s="18">
        <f>'без села'!E214/1000</f>
        <v>0</v>
      </c>
      <c r="F214" s="18">
        <f>'без села'!F214/1000</f>
        <v>945.6779</v>
      </c>
      <c r="G214" s="6">
        <f t="shared" si="9"/>
        <v>22.50343675034879</v>
      </c>
      <c r="H214" s="6" t="e">
        <f t="shared" si="10"/>
        <v>#DIV/0!</v>
      </c>
      <c r="I214" s="18">
        <f>'без села'!I214/1000</f>
        <v>0</v>
      </c>
      <c r="J214" s="18">
        <f>'без села'!J214/1000</f>
        <v>0.586</v>
      </c>
      <c r="K214" s="18">
        <f>'без села'!K214/1000</f>
        <v>0.586</v>
      </c>
      <c r="L214" s="6">
        <f t="shared" si="11"/>
        <v>100</v>
      </c>
    </row>
    <row r="215" spans="1:12" ht="15" hidden="1">
      <c r="A215" s="3">
        <v>70802</v>
      </c>
      <c r="B215" s="3"/>
      <c r="C215" s="5" t="s">
        <v>5</v>
      </c>
      <c r="D215" s="18">
        <f>'без села'!D215/1000</f>
        <v>4202.371</v>
      </c>
      <c r="E215" s="18">
        <f>'без села'!E215/1000</f>
        <v>0</v>
      </c>
      <c r="F215" s="18">
        <f>'без села'!F215/1000</f>
        <v>945.6779</v>
      </c>
      <c r="G215" s="6">
        <f t="shared" si="9"/>
        <v>22.50343675034879</v>
      </c>
      <c r="H215" s="6" t="e">
        <f t="shared" si="10"/>
        <v>#DIV/0!</v>
      </c>
      <c r="I215" s="18">
        <f>'без села'!I215/1000</f>
        <v>0</v>
      </c>
      <c r="J215" s="18">
        <f>'без села'!J215/1000</f>
        <v>0.586</v>
      </c>
      <c r="K215" s="18">
        <f>'без села'!K215/1000</f>
        <v>0.586</v>
      </c>
      <c r="L215" s="6">
        <f t="shared" si="11"/>
        <v>100</v>
      </c>
    </row>
    <row r="216" spans="1:12" ht="30" hidden="1">
      <c r="A216" s="3">
        <v>70802</v>
      </c>
      <c r="B216" s="3"/>
      <c r="C216" s="5" t="s">
        <v>7</v>
      </c>
      <c r="D216" s="18">
        <f>'без села'!D216/1000</f>
        <v>2925.707</v>
      </c>
      <c r="E216" s="18">
        <f>'без села'!E216/1000</f>
        <v>0</v>
      </c>
      <c r="F216" s="18">
        <f>'без села'!F216/1000</f>
        <v>666.2122099999999</v>
      </c>
      <c r="G216" s="6">
        <f t="shared" si="9"/>
        <v>22.770981851566134</v>
      </c>
      <c r="H216" s="6" t="e">
        <f t="shared" si="10"/>
        <v>#DIV/0!</v>
      </c>
      <c r="I216" s="18">
        <f>'без села'!I216/1000</f>
        <v>0</v>
      </c>
      <c r="J216" s="18">
        <f>'без села'!J216/1000</f>
        <v>0</v>
      </c>
      <c r="K216" s="18">
        <f>'без села'!K216/1000</f>
        <v>0</v>
      </c>
      <c r="L216" s="6" t="e">
        <f t="shared" si="11"/>
        <v>#DIV/0!</v>
      </c>
    </row>
    <row r="217" spans="1:12" ht="15" hidden="1">
      <c r="A217" s="3">
        <v>70802</v>
      </c>
      <c r="B217" s="3"/>
      <c r="C217" s="5" t="s">
        <v>9</v>
      </c>
      <c r="D217" s="18">
        <f>'без села'!D217/1000</f>
        <v>2925.707</v>
      </c>
      <c r="E217" s="18">
        <f>'без села'!E217/1000</f>
        <v>0</v>
      </c>
      <c r="F217" s="18">
        <f>'без села'!F217/1000</f>
        <v>666.2122099999999</v>
      </c>
      <c r="G217" s="6">
        <f t="shared" si="9"/>
        <v>22.770981851566134</v>
      </c>
      <c r="H217" s="6" t="e">
        <f t="shared" si="10"/>
        <v>#DIV/0!</v>
      </c>
      <c r="I217" s="18">
        <f>'без села'!I217/1000</f>
        <v>0</v>
      </c>
      <c r="J217" s="18">
        <f>'без села'!J217/1000</f>
        <v>0</v>
      </c>
      <c r="K217" s="18">
        <f>'без села'!K217/1000</f>
        <v>0</v>
      </c>
      <c r="L217" s="6" t="e">
        <f t="shared" si="11"/>
        <v>#DIV/0!</v>
      </c>
    </row>
    <row r="218" spans="1:12" ht="15" hidden="1">
      <c r="A218" s="3">
        <v>70802</v>
      </c>
      <c r="B218" s="3"/>
      <c r="C218" s="5" t="s">
        <v>11</v>
      </c>
      <c r="D218" s="18">
        <f>'без села'!D218/1000</f>
        <v>1053.286</v>
      </c>
      <c r="E218" s="18">
        <f>'без села'!E218/1000</f>
        <v>0</v>
      </c>
      <c r="F218" s="18">
        <f>'без села'!F218/1000</f>
        <v>238.2297</v>
      </c>
      <c r="G218" s="6">
        <f t="shared" si="9"/>
        <v>22.617760038584013</v>
      </c>
      <c r="H218" s="6" t="e">
        <f t="shared" si="10"/>
        <v>#DIV/0!</v>
      </c>
      <c r="I218" s="18">
        <f>'без села'!I218/1000</f>
        <v>0</v>
      </c>
      <c r="J218" s="18">
        <f>'без села'!J218/1000</f>
        <v>0</v>
      </c>
      <c r="K218" s="18">
        <f>'без села'!K218/1000</f>
        <v>0</v>
      </c>
      <c r="L218" s="6" t="e">
        <f t="shared" si="11"/>
        <v>#DIV/0!</v>
      </c>
    </row>
    <row r="219" spans="1:12" ht="45" hidden="1">
      <c r="A219" s="3">
        <v>70802</v>
      </c>
      <c r="B219" s="3"/>
      <c r="C219" s="5" t="s">
        <v>13</v>
      </c>
      <c r="D219" s="18">
        <f>'без села'!D219/1000</f>
        <v>147.913</v>
      </c>
      <c r="E219" s="18">
        <f>'без села'!E219/1000</f>
        <v>0</v>
      </c>
      <c r="F219" s="18">
        <f>'без села'!F219/1000</f>
        <v>6.46746</v>
      </c>
      <c r="G219" s="6">
        <f t="shared" si="9"/>
        <v>4.37247571207399</v>
      </c>
      <c r="H219" s="6" t="e">
        <f t="shared" si="10"/>
        <v>#DIV/0!</v>
      </c>
      <c r="I219" s="18">
        <f>'без села'!I219/1000</f>
        <v>0</v>
      </c>
      <c r="J219" s="18">
        <f>'без села'!J219/1000</f>
        <v>0.586</v>
      </c>
      <c r="K219" s="18">
        <f>'без села'!K219/1000</f>
        <v>0.586</v>
      </c>
      <c r="L219" s="6">
        <f t="shared" si="11"/>
        <v>100</v>
      </c>
    </row>
    <row r="220" spans="1:12" ht="30" hidden="1">
      <c r="A220" s="3">
        <v>70802</v>
      </c>
      <c r="B220" s="3"/>
      <c r="C220" s="5" t="s">
        <v>15</v>
      </c>
      <c r="D220" s="18">
        <f>'без села'!D220/1000</f>
        <v>99.425</v>
      </c>
      <c r="E220" s="18">
        <f>'без села'!E220/1000</f>
        <v>0</v>
      </c>
      <c r="F220" s="18">
        <f>'без села'!F220/1000</f>
        <v>0</v>
      </c>
      <c r="G220" s="6">
        <f t="shared" si="9"/>
        <v>0</v>
      </c>
      <c r="H220" s="6" t="e">
        <f t="shared" si="10"/>
        <v>#DIV/0!</v>
      </c>
      <c r="I220" s="18">
        <f>'без села'!I220/1000</f>
        <v>0</v>
      </c>
      <c r="J220" s="18">
        <f>'без села'!J220/1000</f>
        <v>0.586</v>
      </c>
      <c r="K220" s="18">
        <f>'без села'!K220/1000</f>
        <v>0.586</v>
      </c>
      <c r="L220" s="6">
        <f t="shared" si="11"/>
        <v>100</v>
      </c>
    </row>
    <row r="221" spans="1:12" ht="15" hidden="1">
      <c r="A221" s="3">
        <v>70802</v>
      </c>
      <c r="B221" s="3"/>
      <c r="C221" s="5" t="s">
        <v>19</v>
      </c>
      <c r="D221" s="18">
        <f>'без села'!D221/1000</f>
        <v>0.002</v>
      </c>
      <c r="E221" s="18">
        <f>'без села'!E221/1000</f>
        <v>0</v>
      </c>
      <c r="F221" s="18">
        <f>'без села'!F221/1000</f>
        <v>0.00023999999999999998</v>
      </c>
      <c r="G221" s="6">
        <f t="shared" si="9"/>
        <v>11.999999999999998</v>
      </c>
      <c r="H221" s="6" t="e">
        <f t="shared" si="10"/>
        <v>#DIV/0!</v>
      </c>
      <c r="I221" s="18">
        <f>'без села'!I221/1000</f>
        <v>0</v>
      </c>
      <c r="J221" s="18">
        <f>'без села'!J221/1000</f>
        <v>0</v>
      </c>
      <c r="K221" s="18">
        <f>'без села'!K221/1000</f>
        <v>0</v>
      </c>
      <c r="L221" s="6" t="e">
        <f t="shared" si="11"/>
        <v>#DIV/0!</v>
      </c>
    </row>
    <row r="222" spans="1:12" ht="45" hidden="1">
      <c r="A222" s="3">
        <v>70802</v>
      </c>
      <c r="B222" s="3"/>
      <c r="C222" s="5" t="s">
        <v>21</v>
      </c>
      <c r="D222" s="18">
        <f>'без села'!D222/1000</f>
        <v>9.838</v>
      </c>
      <c r="E222" s="18">
        <f>'без села'!E222/1000</f>
        <v>0</v>
      </c>
      <c r="F222" s="18">
        <f>'без села'!F222/1000</f>
        <v>0.85427</v>
      </c>
      <c r="G222" s="6">
        <f t="shared" si="9"/>
        <v>8.683370603781256</v>
      </c>
      <c r="H222" s="6" t="e">
        <f t="shared" si="10"/>
        <v>#DIV/0!</v>
      </c>
      <c r="I222" s="18">
        <f>'без села'!I222/1000</f>
        <v>0</v>
      </c>
      <c r="J222" s="18">
        <f>'без села'!J222/1000</f>
        <v>0</v>
      </c>
      <c r="K222" s="18">
        <f>'без села'!K222/1000</f>
        <v>0</v>
      </c>
      <c r="L222" s="6" t="e">
        <f t="shared" si="11"/>
        <v>#DIV/0!</v>
      </c>
    </row>
    <row r="223" spans="1:12" ht="15" hidden="1">
      <c r="A223" s="3">
        <v>70802</v>
      </c>
      <c r="B223" s="3"/>
      <c r="C223" s="5" t="s">
        <v>23</v>
      </c>
      <c r="D223" s="18">
        <f>'без села'!D223/1000</f>
        <v>13.714</v>
      </c>
      <c r="E223" s="18">
        <f>'без села'!E223/1000</f>
        <v>0</v>
      </c>
      <c r="F223" s="18">
        <f>'без села'!F223/1000</f>
        <v>2.07878</v>
      </c>
      <c r="G223" s="6">
        <f t="shared" si="9"/>
        <v>15.158086626804726</v>
      </c>
      <c r="H223" s="6" t="e">
        <f t="shared" si="10"/>
        <v>#DIV/0!</v>
      </c>
      <c r="I223" s="18">
        <f>'без села'!I223/1000</f>
        <v>0</v>
      </c>
      <c r="J223" s="18">
        <f>'без села'!J223/1000</f>
        <v>0</v>
      </c>
      <c r="K223" s="18">
        <f>'без села'!K223/1000</f>
        <v>0</v>
      </c>
      <c r="L223" s="6" t="e">
        <f t="shared" si="11"/>
        <v>#DIV/0!</v>
      </c>
    </row>
    <row r="224" spans="1:12" ht="15" hidden="1">
      <c r="A224" s="3">
        <v>70802</v>
      </c>
      <c r="B224" s="3"/>
      <c r="C224" s="5" t="s">
        <v>25</v>
      </c>
      <c r="D224" s="18">
        <f>'без села'!D224/1000</f>
        <v>24.934</v>
      </c>
      <c r="E224" s="18">
        <f>'без села'!E224/1000</f>
        <v>0</v>
      </c>
      <c r="F224" s="18">
        <f>'без села'!F224/1000</f>
        <v>3.53417</v>
      </c>
      <c r="G224" s="6">
        <f t="shared" si="9"/>
        <v>14.174099623004732</v>
      </c>
      <c r="H224" s="6" t="e">
        <f t="shared" si="10"/>
        <v>#DIV/0!</v>
      </c>
      <c r="I224" s="18">
        <f>'без села'!I224/1000</f>
        <v>0</v>
      </c>
      <c r="J224" s="18">
        <f>'без села'!J224/1000</f>
        <v>0</v>
      </c>
      <c r="K224" s="18">
        <f>'без села'!K224/1000</f>
        <v>0</v>
      </c>
      <c r="L224" s="6" t="e">
        <f t="shared" si="11"/>
        <v>#DIV/0!</v>
      </c>
    </row>
    <row r="225" spans="1:12" ht="15" hidden="1">
      <c r="A225" s="3">
        <v>70802</v>
      </c>
      <c r="B225" s="3"/>
      <c r="C225" s="5" t="s">
        <v>27</v>
      </c>
      <c r="D225" s="18">
        <f>'без села'!D225/1000</f>
        <v>3.962</v>
      </c>
      <c r="E225" s="18">
        <f>'без села'!E225/1000</f>
        <v>0</v>
      </c>
      <c r="F225" s="18">
        <f>'без села'!F225/1000</f>
        <v>0</v>
      </c>
      <c r="G225" s="6">
        <f t="shared" si="9"/>
        <v>0</v>
      </c>
      <c r="H225" s="6" t="e">
        <f t="shared" si="10"/>
        <v>#DIV/0!</v>
      </c>
      <c r="I225" s="18">
        <f>'без села'!I225/1000</f>
        <v>0</v>
      </c>
      <c r="J225" s="18">
        <f>'без села'!J225/1000</f>
        <v>0</v>
      </c>
      <c r="K225" s="18">
        <f>'без села'!K225/1000</f>
        <v>0</v>
      </c>
      <c r="L225" s="6" t="e">
        <f t="shared" si="11"/>
        <v>#DIV/0!</v>
      </c>
    </row>
    <row r="226" spans="1:12" ht="30" hidden="1">
      <c r="A226" s="3">
        <v>70802</v>
      </c>
      <c r="B226" s="3"/>
      <c r="C226" s="5" t="s">
        <v>29</v>
      </c>
      <c r="D226" s="18">
        <f>'без села'!D226/1000</f>
        <v>71.503</v>
      </c>
      <c r="E226" s="18">
        <f>'без села'!E226/1000</f>
        <v>0</v>
      </c>
      <c r="F226" s="18">
        <f>'без села'!F226/1000</f>
        <v>34.76853</v>
      </c>
      <c r="G226" s="6">
        <f t="shared" si="9"/>
        <v>48.6252744640085</v>
      </c>
      <c r="H226" s="6" t="e">
        <f t="shared" si="10"/>
        <v>#DIV/0!</v>
      </c>
      <c r="I226" s="18">
        <f>'без села'!I226/1000</f>
        <v>0</v>
      </c>
      <c r="J226" s="18">
        <f>'без села'!J226/1000</f>
        <v>0</v>
      </c>
      <c r="K226" s="18">
        <f>'без села'!K226/1000</f>
        <v>0</v>
      </c>
      <c r="L226" s="6" t="e">
        <f t="shared" si="11"/>
        <v>#DIV/0!</v>
      </c>
    </row>
    <row r="227" spans="1:12" ht="15" hidden="1">
      <c r="A227" s="3">
        <v>70802</v>
      </c>
      <c r="B227" s="3"/>
      <c r="C227" s="5" t="s">
        <v>31</v>
      </c>
      <c r="D227" s="18">
        <f>'без села'!D227/1000</f>
        <v>43.927</v>
      </c>
      <c r="E227" s="18">
        <f>'без села'!E227/1000</f>
        <v>0</v>
      </c>
      <c r="F227" s="18">
        <f>'без села'!F227/1000</f>
        <v>29.08393</v>
      </c>
      <c r="G227" s="6">
        <f t="shared" si="9"/>
        <v>66.20968880187583</v>
      </c>
      <c r="H227" s="6" t="e">
        <f t="shared" si="10"/>
        <v>#DIV/0!</v>
      </c>
      <c r="I227" s="18">
        <f>'без села'!I227/1000</f>
        <v>0</v>
      </c>
      <c r="J227" s="18">
        <f>'без села'!J227/1000</f>
        <v>0</v>
      </c>
      <c r="K227" s="18">
        <f>'без села'!K227/1000</f>
        <v>0</v>
      </c>
      <c r="L227" s="6" t="e">
        <f t="shared" si="11"/>
        <v>#DIV/0!</v>
      </c>
    </row>
    <row r="228" spans="1:12" ht="30" hidden="1">
      <c r="A228" s="3">
        <v>70802</v>
      </c>
      <c r="B228" s="3"/>
      <c r="C228" s="5" t="s">
        <v>33</v>
      </c>
      <c r="D228" s="18">
        <f>'без села'!D228/1000</f>
        <v>1.552</v>
      </c>
      <c r="E228" s="18">
        <f>'без села'!E228/1000</f>
        <v>0</v>
      </c>
      <c r="F228" s="18">
        <f>'без села'!F228/1000</f>
        <v>0.3757</v>
      </c>
      <c r="G228" s="6">
        <f t="shared" si="9"/>
        <v>24.20747422680412</v>
      </c>
      <c r="H228" s="6" t="e">
        <f t="shared" si="10"/>
        <v>#DIV/0!</v>
      </c>
      <c r="I228" s="18">
        <f>'без села'!I228/1000</f>
        <v>0</v>
      </c>
      <c r="J228" s="18">
        <f>'без села'!J228/1000</f>
        <v>0</v>
      </c>
      <c r="K228" s="18">
        <f>'без села'!K228/1000</f>
        <v>0</v>
      </c>
      <c r="L228" s="6" t="e">
        <f t="shared" si="11"/>
        <v>#DIV/0!</v>
      </c>
    </row>
    <row r="229" spans="1:12" ht="15" hidden="1">
      <c r="A229" s="3">
        <v>70802</v>
      </c>
      <c r="B229" s="3"/>
      <c r="C229" s="5" t="s">
        <v>35</v>
      </c>
      <c r="D229" s="18">
        <f>'без села'!D229/1000</f>
        <v>22.515</v>
      </c>
      <c r="E229" s="18">
        <f>'без села'!E229/1000</f>
        <v>0</v>
      </c>
      <c r="F229" s="18">
        <f>'без села'!F229/1000</f>
        <v>4.49725</v>
      </c>
      <c r="G229" s="6">
        <f t="shared" si="9"/>
        <v>19.974461470131025</v>
      </c>
      <c r="H229" s="6" t="e">
        <f t="shared" si="10"/>
        <v>#DIV/0!</v>
      </c>
      <c r="I229" s="18">
        <f>'без села'!I229/1000</f>
        <v>0</v>
      </c>
      <c r="J229" s="18">
        <f>'без села'!J229/1000</f>
        <v>0</v>
      </c>
      <c r="K229" s="18">
        <f>'без села'!K229/1000</f>
        <v>0</v>
      </c>
      <c r="L229" s="6" t="e">
        <f t="shared" si="11"/>
        <v>#DIV/0!</v>
      </c>
    </row>
    <row r="230" spans="1:12" ht="15" hidden="1">
      <c r="A230" s="3">
        <v>70802</v>
      </c>
      <c r="B230" s="3"/>
      <c r="C230" s="5" t="s">
        <v>37</v>
      </c>
      <c r="D230" s="18">
        <f>'без села'!D230/1000</f>
        <v>3.509</v>
      </c>
      <c r="E230" s="18">
        <f>'без села'!E230/1000</f>
        <v>0</v>
      </c>
      <c r="F230" s="18">
        <f>'без села'!F230/1000</f>
        <v>0.81165</v>
      </c>
      <c r="G230" s="6">
        <f t="shared" si="9"/>
        <v>23.130521516101453</v>
      </c>
      <c r="H230" s="6" t="e">
        <f t="shared" si="10"/>
        <v>#DIV/0!</v>
      </c>
      <c r="I230" s="18">
        <f>'без села'!I230/1000</f>
        <v>0</v>
      </c>
      <c r="J230" s="18">
        <f>'без села'!J230/1000</f>
        <v>0</v>
      </c>
      <c r="K230" s="18">
        <f>'без села'!K230/1000</f>
        <v>0</v>
      </c>
      <c r="L230" s="6" t="e">
        <f t="shared" si="11"/>
        <v>#DIV/0!</v>
      </c>
    </row>
    <row r="231" spans="1:12" ht="15" hidden="1">
      <c r="A231" s="3">
        <v>70802</v>
      </c>
      <c r="B231" s="3"/>
      <c r="C231" s="5" t="s">
        <v>43</v>
      </c>
      <c r="D231" s="18">
        <f>'без села'!D231/1000</f>
        <v>0</v>
      </c>
      <c r="E231" s="18">
        <f>'без села'!E231/1000</f>
        <v>0</v>
      </c>
      <c r="F231" s="18">
        <f>'без села'!F231/1000</f>
        <v>0</v>
      </c>
      <c r="G231" s="6" t="e">
        <f t="shared" si="9"/>
        <v>#DIV/0!</v>
      </c>
      <c r="H231" s="6" t="e">
        <f t="shared" si="10"/>
        <v>#DIV/0!</v>
      </c>
      <c r="I231" s="18">
        <f>'без села'!I231/1000</f>
        <v>0</v>
      </c>
      <c r="J231" s="18">
        <f>'без села'!J231/1000</f>
        <v>0.384</v>
      </c>
      <c r="K231" s="18">
        <f>'без села'!K231/1000</f>
        <v>0.38287</v>
      </c>
      <c r="L231" s="6">
        <f t="shared" si="11"/>
        <v>99.70572916666666</v>
      </c>
    </row>
    <row r="232" spans="1:12" ht="15" hidden="1">
      <c r="A232" s="3">
        <v>70802</v>
      </c>
      <c r="B232" s="3"/>
      <c r="C232" s="5" t="s">
        <v>45</v>
      </c>
      <c r="D232" s="18">
        <f>'без села'!D232/1000</f>
        <v>0</v>
      </c>
      <c r="E232" s="18">
        <f>'без села'!E232/1000</f>
        <v>0</v>
      </c>
      <c r="F232" s="18">
        <f>'без села'!F232/1000</f>
        <v>0</v>
      </c>
      <c r="G232" s="6" t="e">
        <f t="shared" si="9"/>
        <v>#DIV/0!</v>
      </c>
      <c r="H232" s="6" t="e">
        <f t="shared" si="10"/>
        <v>#DIV/0!</v>
      </c>
      <c r="I232" s="18">
        <f>'без села'!I232/1000</f>
        <v>0</v>
      </c>
      <c r="J232" s="18">
        <f>'без села'!J232/1000</f>
        <v>0.384</v>
      </c>
      <c r="K232" s="18">
        <f>'без села'!K232/1000</f>
        <v>0.38287</v>
      </c>
      <c r="L232" s="6">
        <f t="shared" si="11"/>
        <v>99.70572916666666</v>
      </c>
    </row>
    <row r="233" spans="1:12" ht="30" hidden="1">
      <c r="A233" s="3">
        <v>70802</v>
      </c>
      <c r="B233" s="3"/>
      <c r="C233" s="5" t="s">
        <v>47</v>
      </c>
      <c r="D233" s="18">
        <f>'без села'!D233/1000</f>
        <v>0</v>
      </c>
      <c r="E233" s="18">
        <f>'без села'!E233/1000</f>
        <v>0</v>
      </c>
      <c r="F233" s="18">
        <f>'без села'!F233/1000</f>
        <v>0</v>
      </c>
      <c r="G233" s="6" t="e">
        <f t="shared" si="9"/>
        <v>#DIV/0!</v>
      </c>
      <c r="H233" s="6" t="e">
        <f t="shared" si="10"/>
        <v>#DIV/0!</v>
      </c>
      <c r="I233" s="18">
        <f>'без села'!I233/1000</f>
        <v>0</v>
      </c>
      <c r="J233" s="18">
        <f>'без села'!J233/1000</f>
        <v>0.384</v>
      </c>
      <c r="K233" s="18">
        <f>'без села'!K233/1000</f>
        <v>0.38287</v>
      </c>
      <c r="L233" s="6">
        <f t="shared" si="11"/>
        <v>99.70572916666666</v>
      </c>
    </row>
    <row r="234" spans="1:12" ht="30" hidden="1">
      <c r="A234" s="3">
        <v>70803</v>
      </c>
      <c r="B234" s="3"/>
      <c r="C234" s="5" t="s">
        <v>77</v>
      </c>
      <c r="D234" s="18">
        <f>'без села'!D234/1000</f>
        <v>315.261</v>
      </c>
      <c r="E234" s="18">
        <f>'без села'!E234/1000</f>
        <v>0</v>
      </c>
      <c r="F234" s="18">
        <f>'без села'!F234/1000</f>
        <v>71.89882</v>
      </c>
      <c r="G234" s="6">
        <f t="shared" si="9"/>
        <v>22.80612571805583</v>
      </c>
      <c r="H234" s="6" t="e">
        <f t="shared" si="10"/>
        <v>#DIV/0!</v>
      </c>
      <c r="I234" s="18">
        <f>'без села'!I234/1000</f>
        <v>0</v>
      </c>
      <c r="J234" s="18">
        <f>'без села'!J234/1000</f>
        <v>12.088</v>
      </c>
      <c r="K234" s="18">
        <f>'без села'!K234/1000</f>
        <v>12.088</v>
      </c>
      <c r="L234" s="6">
        <f t="shared" si="11"/>
        <v>100</v>
      </c>
    </row>
    <row r="235" spans="1:12" ht="15" hidden="1">
      <c r="A235" s="3">
        <v>70803</v>
      </c>
      <c r="B235" s="3"/>
      <c r="C235" s="5" t="s">
        <v>3</v>
      </c>
      <c r="D235" s="18">
        <f>'без села'!D235/1000</f>
        <v>315.261</v>
      </c>
      <c r="E235" s="18">
        <f>'без села'!E235/1000</f>
        <v>0</v>
      </c>
      <c r="F235" s="18">
        <f>'без села'!F235/1000</f>
        <v>71.89882</v>
      </c>
      <c r="G235" s="6">
        <f t="shared" si="9"/>
        <v>22.80612571805583</v>
      </c>
      <c r="H235" s="6" t="e">
        <f t="shared" si="10"/>
        <v>#DIV/0!</v>
      </c>
      <c r="I235" s="18">
        <f>'без села'!I235/1000</f>
        <v>0</v>
      </c>
      <c r="J235" s="18">
        <f>'без села'!J235/1000</f>
        <v>12.088</v>
      </c>
      <c r="K235" s="18">
        <f>'без села'!K235/1000</f>
        <v>12.088</v>
      </c>
      <c r="L235" s="6">
        <f t="shared" si="11"/>
        <v>100</v>
      </c>
    </row>
    <row r="236" spans="1:12" ht="15" hidden="1">
      <c r="A236" s="3">
        <v>70803</v>
      </c>
      <c r="B236" s="3"/>
      <c r="C236" s="5" t="s">
        <v>5</v>
      </c>
      <c r="D236" s="18">
        <f>'без села'!D236/1000</f>
        <v>315.261</v>
      </c>
      <c r="E236" s="18">
        <f>'без села'!E236/1000</f>
        <v>0</v>
      </c>
      <c r="F236" s="18">
        <f>'без села'!F236/1000</f>
        <v>71.89882</v>
      </c>
      <c r="G236" s="6">
        <f t="shared" si="9"/>
        <v>22.80612571805583</v>
      </c>
      <c r="H236" s="6" t="e">
        <f t="shared" si="10"/>
        <v>#DIV/0!</v>
      </c>
      <c r="I236" s="18">
        <f>'без села'!I236/1000</f>
        <v>0</v>
      </c>
      <c r="J236" s="18">
        <f>'без села'!J236/1000</f>
        <v>12.088</v>
      </c>
      <c r="K236" s="18">
        <f>'без села'!K236/1000</f>
        <v>12.088</v>
      </c>
      <c r="L236" s="6">
        <f t="shared" si="11"/>
        <v>100</v>
      </c>
    </row>
    <row r="237" spans="1:12" ht="30" hidden="1">
      <c r="A237" s="3">
        <v>70803</v>
      </c>
      <c r="B237" s="3"/>
      <c r="C237" s="5" t="s">
        <v>7</v>
      </c>
      <c r="D237" s="18">
        <f>'без села'!D237/1000</f>
        <v>179.458</v>
      </c>
      <c r="E237" s="18">
        <f>'без села'!E237/1000</f>
        <v>0</v>
      </c>
      <c r="F237" s="18">
        <f>'без села'!F237/1000</f>
        <v>41.85039</v>
      </c>
      <c r="G237" s="6">
        <f t="shared" si="9"/>
        <v>23.320437093916123</v>
      </c>
      <c r="H237" s="6" t="e">
        <f t="shared" si="10"/>
        <v>#DIV/0!</v>
      </c>
      <c r="I237" s="18">
        <f>'без села'!I237/1000</f>
        <v>0</v>
      </c>
      <c r="J237" s="18">
        <f>'без села'!J237/1000</f>
        <v>0</v>
      </c>
      <c r="K237" s="18">
        <f>'без села'!K237/1000</f>
        <v>0</v>
      </c>
      <c r="L237" s="6" t="e">
        <f t="shared" si="11"/>
        <v>#DIV/0!</v>
      </c>
    </row>
    <row r="238" spans="1:12" ht="15" hidden="1">
      <c r="A238" s="3">
        <v>70803</v>
      </c>
      <c r="B238" s="3"/>
      <c r="C238" s="5" t="s">
        <v>9</v>
      </c>
      <c r="D238" s="18">
        <f>'без села'!D238/1000</f>
        <v>179.458</v>
      </c>
      <c r="E238" s="18">
        <f>'без села'!E238/1000</f>
        <v>0</v>
      </c>
      <c r="F238" s="18">
        <f>'без села'!F238/1000</f>
        <v>41.85039</v>
      </c>
      <c r="G238" s="6">
        <f t="shared" si="9"/>
        <v>23.320437093916123</v>
      </c>
      <c r="H238" s="6" t="e">
        <f t="shared" si="10"/>
        <v>#DIV/0!</v>
      </c>
      <c r="I238" s="18">
        <f>'без села'!I238/1000</f>
        <v>0</v>
      </c>
      <c r="J238" s="18">
        <f>'без села'!J238/1000</f>
        <v>0</v>
      </c>
      <c r="K238" s="18">
        <f>'без села'!K238/1000</f>
        <v>0</v>
      </c>
      <c r="L238" s="6" t="e">
        <f t="shared" si="11"/>
        <v>#DIV/0!</v>
      </c>
    </row>
    <row r="239" spans="1:12" ht="15" hidden="1">
      <c r="A239" s="3">
        <v>70803</v>
      </c>
      <c r="B239" s="3"/>
      <c r="C239" s="5" t="s">
        <v>11</v>
      </c>
      <c r="D239" s="18">
        <f>'без села'!D239/1000</f>
        <v>64.964</v>
      </c>
      <c r="E239" s="18">
        <f>'без села'!E239/1000</f>
        <v>0</v>
      </c>
      <c r="F239" s="18">
        <f>'без села'!F239/1000</f>
        <v>15.22448</v>
      </c>
      <c r="G239" s="6">
        <f t="shared" si="9"/>
        <v>23.435256449726</v>
      </c>
      <c r="H239" s="6" t="e">
        <f t="shared" si="10"/>
        <v>#DIV/0!</v>
      </c>
      <c r="I239" s="18">
        <f>'без села'!I239/1000</f>
        <v>0</v>
      </c>
      <c r="J239" s="18">
        <f>'без села'!J239/1000</f>
        <v>0</v>
      </c>
      <c r="K239" s="18">
        <f>'без села'!K239/1000</f>
        <v>0</v>
      </c>
      <c r="L239" s="6" t="e">
        <f t="shared" si="11"/>
        <v>#DIV/0!</v>
      </c>
    </row>
    <row r="240" spans="1:12" ht="45" hidden="1">
      <c r="A240" s="3">
        <v>70803</v>
      </c>
      <c r="B240" s="3"/>
      <c r="C240" s="5" t="s">
        <v>13</v>
      </c>
      <c r="D240" s="18">
        <f>'без села'!D240/1000</f>
        <v>70.839</v>
      </c>
      <c r="E240" s="18">
        <f>'без села'!E240/1000</f>
        <v>0</v>
      </c>
      <c r="F240" s="18">
        <f>'без села'!F240/1000</f>
        <v>14.82395</v>
      </c>
      <c r="G240" s="6">
        <f t="shared" si="9"/>
        <v>20.9262553113398</v>
      </c>
      <c r="H240" s="6" t="e">
        <f t="shared" si="10"/>
        <v>#DIV/0!</v>
      </c>
      <c r="I240" s="18">
        <f>'без села'!I240/1000</f>
        <v>0</v>
      </c>
      <c r="J240" s="18">
        <f>'без села'!J240/1000</f>
        <v>1.528</v>
      </c>
      <c r="K240" s="18">
        <f>'без села'!K240/1000</f>
        <v>1.528</v>
      </c>
      <c r="L240" s="6">
        <f t="shared" si="11"/>
        <v>100</v>
      </c>
    </row>
    <row r="241" spans="1:12" ht="30" hidden="1">
      <c r="A241" s="3">
        <v>70803</v>
      </c>
      <c r="B241" s="3"/>
      <c r="C241" s="5" t="s">
        <v>15</v>
      </c>
      <c r="D241" s="18">
        <f>'без села'!D241/1000</f>
        <v>4.068</v>
      </c>
      <c r="E241" s="18">
        <f>'без села'!E241/1000</f>
        <v>0</v>
      </c>
      <c r="F241" s="18">
        <f>'без села'!F241/1000</f>
        <v>0</v>
      </c>
      <c r="G241" s="6">
        <f t="shared" si="9"/>
        <v>0</v>
      </c>
      <c r="H241" s="6" t="e">
        <f t="shared" si="10"/>
        <v>#DIV/0!</v>
      </c>
      <c r="I241" s="18">
        <f>'без села'!I241/1000</f>
        <v>0</v>
      </c>
      <c r="J241" s="18">
        <f>'без села'!J241/1000</f>
        <v>0.005</v>
      </c>
      <c r="K241" s="18">
        <f>'без села'!K241/1000</f>
        <v>0.005</v>
      </c>
      <c r="L241" s="6">
        <f t="shared" si="11"/>
        <v>100</v>
      </c>
    </row>
    <row r="242" spans="1:12" ht="30" hidden="1">
      <c r="A242" s="3">
        <v>70803</v>
      </c>
      <c r="B242" s="3"/>
      <c r="C242" s="5" t="s">
        <v>17</v>
      </c>
      <c r="D242" s="18">
        <f>'без села'!D242/1000</f>
        <v>52.3</v>
      </c>
      <c r="E242" s="18">
        <f>'без села'!E242/1000</f>
        <v>0</v>
      </c>
      <c r="F242" s="18">
        <f>'без села'!F242/1000</f>
        <v>13.58147</v>
      </c>
      <c r="G242" s="6">
        <f t="shared" si="9"/>
        <v>25.968393881453157</v>
      </c>
      <c r="H242" s="6" t="e">
        <f t="shared" si="10"/>
        <v>#DIV/0!</v>
      </c>
      <c r="I242" s="18">
        <f>'без села'!I242/1000</f>
        <v>0</v>
      </c>
      <c r="J242" s="18">
        <f>'без села'!J242/1000</f>
        <v>0</v>
      </c>
      <c r="K242" s="18">
        <f>'без села'!K242/1000</f>
        <v>0</v>
      </c>
      <c r="L242" s="6" t="e">
        <f t="shared" si="11"/>
        <v>#DIV/0!</v>
      </c>
    </row>
    <row r="243" spans="1:12" ht="45" hidden="1">
      <c r="A243" s="3">
        <v>70803</v>
      </c>
      <c r="B243" s="3"/>
      <c r="C243" s="5" t="s">
        <v>21</v>
      </c>
      <c r="D243" s="18">
        <f>'без села'!D243/1000</f>
        <v>5</v>
      </c>
      <c r="E243" s="18">
        <f>'без села'!E243/1000</f>
        <v>0</v>
      </c>
      <c r="F243" s="18">
        <f>'без села'!F243/1000</f>
        <v>0</v>
      </c>
      <c r="G243" s="6">
        <f t="shared" si="9"/>
        <v>0</v>
      </c>
      <c r="H243" s="6" t="e">
        <f t="shared" si="10"/>
        <v>#DIV/0!</v>
      </c>
      <c r="I243" s="18">
        <f>'без села'!I243/1000</f>
        <v>0</v>
      </c>
      <c r="J243" s="18">
        <f>'без села'!J243/1000</f>
        <v>0</v>
      </c>
      <c r="K243" s="18">
        <f>'без села'!K243/1000</f>
        <v>0</v>
      </c>
      <c r="L243" s="6" t="e">
        <f t="shared" si="11"/>
        <v>#DIV/0!</v>
      </c>
    </row>
    <row r="244" spans="1:12" ht="15" hidden="1">
      <c r="A244" s="3">
        <v>70803</v>
      </c>
      <c r="B244" s="3"/>
      <c r="C244" s="5" t="s">
        <v>23</v>
      </c>
      <c r="D244" s="18">
        <f>'без села'!D244/1000</f>
        <v>7.2</v>
      </c>
      <c r="E244" s="18">
        <f>'без села'!E244/1000</f>
        <v>0</v>
      </c>
      <c r="F244" s="18">
        <f>'без села'!F244/1000</f>
        <v>1.1913399999999998</v>
      </c>
      <c r="G244" s="6">
        <f t="shared" si="9"/>
        <v>16.546388888888885</v>
      </c>
      <c r="H244" s="6" t="e">
        <f t="shared" si="10"/>
        <v>#DIV/0!</v>
      </c>
      <c r="I244" s="18">
        <f>'без села'!I244/1000</f>
        <v>0</v>
      </c>
      <c r="J244" s="18">
        <f>'без села'!J244/1000</f>
        <v>0</v>
      </c>
      <c r="K244" s="18">
        <f>'без села'!K244/1000</f>
        <v>0</v>
      </c>
      <c r="L244" s="6" t="e">
        <f t="shared" si="11"/>
        <v>#DIV/0!</v>
      </c>
    </row>
    <row r="245" spans="1:12" ht="15" hidden="1">
      <c r="A245" s="3">
        <v>70803</v>
      </c>
      <c r="B245" s="3"/>
      <c r="C245" s="5" t="s">
        <v>25</v>
      </c>
      <c r="D245" s="18">
        <f>'без села'!D245/1000</f>
        <v>2.271</v>
      </c>
      <c r="E245" s="18">
        <f>'без села'!E245/1000</f>
        <v>0</v>
      </c>
      <c r="F245" s="18">
        <f>'без села'!F245/1000</f>
        <v>0.05114</v>
      </c>
      <c r="G245" s="6">
        <f t="shared" si="9"/>
        <v>2.2518714222809337</v>
      </c>
      <c r="H245" s="6" t="e">
        <f t="shared" si="10"/>
        <v>#DIV/0!</v>
      </c>
      <c r="I245" s="18">
        <f>'без села'!I245/1000</f>
        <v>0</v>
      </c>
      <c r="J245" s="18">
        <f>'без села'!J245/1000</f>
        <v>1.523</v>
      </c>
      <c r="K245" s="18">
        <f>'без села'!K245/1000</f>
        <v>1.523</v>
      </c>
      <c r="L245" s="6">
        <f t="shared" si="11"/>
        <v>100</v>
      </c>
    </row>
    <row r="246" spans="1:12" ht="30" hidden="1">
      <c r="A246" s="3">
        <v>70803</v>
      </c>
      <c r="B246" s="3"/>
      <c r="C246" s="5" t="s">
        <v>39</v>
      </c>
      <c r="D246" s="18">
        <f>'без села'!D246/1000</f>
        <v>0</v>
      </c>
      <c r="E246" s="18">
        <f>'без села'!E246/1000</f>
        <v>0</v>
      </c>
      <c r="F246" s="18">
        <f>'без села'!F246/1000</f>
        <v>0</v>
      </c>
      <c r="G246" s="6" t="e">
        <f t="shared" si="9"/>
        <v>#DIV/0!</v>
      </c>
      <c r="H246" s="6" t="e">
        <f t="shared" si="10"/>
        <v>#DIV/0!</v>
      </c>
      <c r="I246" s="18">
        <f>'без села'!I246/1000</f>
        <v>0</v>
      </c>
      <c r="J246" s="18">
        <f>'без села'!J246/1000</f>
        <v>10.56</v>
      </c>
      <c r="K246" s="18">
        <f>'без села'!K246/1000</f>
        <v>10.56</v>
      </c>
      <c r="L246" s="6">
        <f t="shared" si="11"/>
        <v>100</v>
      </c>
    </row>
    <row r="247" spans="1:12" ht="45" hidden="1">
      <c r="A247" s="3">
        <v>70803</v>
      </c>
      <c r="B247" s="3"/>
      <c r="C247" s="5" t="s">
        <v>41</v>
      </c>
      <c r="D247" s="18">
        <f>'без села'!D247/1000</f>
        <v>0</v>
      </c>
      <c r="E247" s="18">
        <f>'без села'!E247/1000</f>
        <v>0</v>
      </c>
      <c r="F247" s="18">
        <f>'без села'!F247/1000</f>
        <v>0</v>
      </c>
      <c r="G247" s="6" t="e">
        <f t="shared" si="9"/>
        <v>#DIV/0!</v>
      </c>
      <c r="H247" s="6" t="e">
        <f t="shared" si="10"/>
        <v>#DIV/0!</v>
      </c>
      <c r="I247" s="18">
        <f>'без села'!I247/1000</f>
        <v>0</v>
      </c>
      <c r="J247" s="18">
        <f>'без села'!J247/1000</f>
        <v>10.56</v>
      </c>
      <c r="K247" s="18">
        <f>'без села'!K247/1000</f>
        <v>10.56</v>
      </c>
      <c r="L247" s="6">
        <f t="shared" si="11"/>
        <v>100</v>
      </c>
    </row>
    <row r="248" spans="1:12" ht="30" hidden="1">
      <c r="A248" s="3">
        <v>70804</v>
      </c>
      <c r="B248" s="3"/>
      <c r="C248" s="5" t="s">
        <v>78</v>
      </c>
      <c r="D248" s="18">
        <f>'без села'!D248/1000</f>
        <v>6948.67</v>
      </c>
      <c r="E248" s="18">
        <f>'без села'!E248/1000</f>
        <v>0</v>
      </c>
      <c r="F248" s="18">
        <f>'без села'!F248/1000</f>
        <v>1635.0382299999999</v>
      </c>
      <c r="G248" s="6">
        <f t="shared" si="9"/>
        <v>23.530232835923997</v>
      </c>
      <c r="H248" s="6" t="e">
        <f t="shared" si="10"/>
        <v>#DIV/0!</v>
      </c>
      <c r="I248" s="18">
        <f>'без села'!I248/1000</f>
        <v>0</v>
      </c>
      <c r="J248" s="18">
        <f>'без села'!J248/1000</f>
        <v>2.967</v>
      </c>
      <c r="K248" s="18">
        <f>'без села'!K248/1000</f>
        <v>0.08940000000000001</v>
      </c>
      <c r="L248" s="6">
        <f t="shared" si="11"/>
        <v>3.01314459049545</v>
      </c>
    </row>
    <row r="249" spans="1:12" ht="15" hidden="1">
      <c r="A249" s="3">
        <v>70804</v>
      </c>
      <c r="B249" s="3"/>
      <c r="C249" s="5" t="s">
        <v>3</v>
      </c>
      <c r="D249" s="18">
        <f>'без села'!D249/1000</f>
        <v>6948.67</v>
      </c>
      <c r="E249" s="18">
        <f>'без села'!E249/1000</f>
        <v>0</v>
      </c>
      <c r="F249" s="18">
        <f>'без села'!F249/1000</f>
        <v>1635.0382299999999</v>
      </c>
      <c r="G249" s="6">
        <f t="shared" si="9"/>
        <v>23.530232835923997</v>
      </c>
      <c r="H249" s="6" t="e">
        <f t="shared" si="10"/>
        <v>#DIV/0!</v>
      </c>
      <c r="I249" s="18">
        <f>'без села'!I249/1000</f>
        <v>0</v>
      </c>
      <c r="J249" s="18">
        <f>'без села'!J249/1000</f>
        <v>2.967</v>
      </c>
      <c r="K249" s="18">
        <f>'без села'!K249/1000</f>
        <v>0.08940000000000001</v>
      </c>
      <c r="L249" s="6">
        <f t="shared" si="11"/>
        <v>3.01314459049545</v>
      </c>
    </row>
    <row r="250" spans="1:12" ht="15" hidden="1">
      <c r="A250" s="3">
        <v>70804</v>
      </c>
      <c r="B250" s="3"/>
      <c r="C250" s="5" t="s">
        <v>5</v>
      </c>
      <c r="D250" s="18">
        <f>'без села'!D250/1000</f>
        <v>6948.67</v>
      </c>
      <c r="E250" s="18">
        <f>'без села'!E250/1000</f>
        <v>0</v>
      </c>
      <c r="F250" s="18">
        <f>'без села'!F250/1000</f>
        <v>1635.0382299999999</v>
      </c>
      <c r="G250" s="6">
        <f t="shared" si="9"/>
        <v>23.530232835923997</v>
      </c>
      <c r="H250" s="6" t="e">
        <f t="shared" si="10"/>
        <v>#DIV/0!</v>
      </c>
      <c r="I250" s="18">
        <f>'без села'!I250/1000</f>
        <v>0</v>
      </c>
      <c r="J250" s="18">
        <f>'без села'!J250/1000</f>
        <v>2.967</v>
      </c>
      <c r="K250" s="18">
        <f>'без села'!K250/1000</f>
        <v>0.08940000000000001</v>
      </c>
      <c r="L250" s="6">
        <f t="shared" si="11"/>
        <v>3.01314459049545</v>
      </c>
    </row>
    <row r="251" spans="1:12" ht="30" hidden="1">
      <c r="A251" s="3">
        <v>70804</v>
      </c>
      <c r="B251" s="3"/>
      <c r="C251" s="5" t="s">
        <v>7</v>
      </c>
      <c r="D251" s="18">
        <f>'без села'!D251/1000</f>
        <v>4515.892</v>
      </c>
      <c r="E251" s="18">
        <f>'без села'!E251/1000</f>
        <v>0</v>
      </c>
      <c r="F251" s="18">
        <f>'без села'!F251/1000</f>
        <v>1053.1496100000002</v>
      </c>
      <c r="G251" s="6">
        <f t="shared" si="9"/>
        <v>23.320965381811614</v>
      </c>
      <c r="H251" s="6" t="e">
        <f t="shared" si="10"/>
        <v>#DIV/0!</v>
      </c>
      <c r="I251" s="18">
        <f>'без села'!I251/1000</f>
        <v>0</v>
      </c>
      <c r="J251" s="18">
        <f>'без села'!J251/1000</f>
        <v>0</v>
      </c>
      <c r="K251" s="18">
        <f>'без села'!K251/1000</f>
        <v>0</v>
      </c>
      <c r="L251" s="6" t="e">
        <f t="shared" si="11"/>
        <v>#DIV/0!</v>
      </c>
    </row>
    <row r="252" spans="1:12" ht="15" hidden="1">
      <c r="A252" s="3">
        <v>70804</v>
      </c>
      <c r="B252" s="3"/>
      <c r="C252" s="5" t="s">
        <v>9</v>
      </c>
      <c r="D252" s="18">
        <f>'без села'!D252/1000</f>
        <v>4515.892</v>
      </c>
      <c r="E252" s="18">
        <f>'без села'!E252/1000</f>
        <v>0</v>
      </c>
      <c r="F252" s="18">
        <f>'без села'!F252/1000</f>
        <v>1053.1496100000002</v>
      </c>
      <c r="G252" s="6">
        <f t="shared" si="9"/>
        <v>23.320965381811614</v>
      </c>
      <c r="H252" s="6" t="e">
        <f t="shared" si="10"/>
        <v>#DIV/0!</v>
      </c>
      <c r="I252" s="18">
        <f>'без села'!I252/1000</f>
        <v>0</v>
      </c>
      <c r="J252" s="18">
        <f>'без села'!J252/1000</f>
        <v>0</v>
      </c>
      <c r="K252" s="18">
        <f>'без села'!K252/1000</f>
        <v>0</v>
      </c>
      <c r="L252" s="6" t="e">
        <f t="shared" si="11"/>
        <v>#DIV/0!</v>
      </c>
    </row>
    <row r="253" spans="1:12" ht="15" hidden="1">
      <c r="A253" s="3">
        <v>70804</v>
      </c>
      <c r="B253" s="3"/>
      <c r="C253" s="5" t="s">
        <v>11</v>
      </c>
      <c r="D253" s="18">
        <f>'без села'!D253/1000</f>
        <v>1634.754</v>
      </c>
      <c r="E253" s="18">
        <f>'без села'!E253/1000</f>
        <v>0</v>
      </c>
      <c r="F253" s="18">
        <f>'без села'!F253/1000</f>
        <v>382.79396</v>
      </c>
      <c r="G253" s="6">
        <f t="shared" si="9"/>
        <v>23.415997758684185</v>
      </c>
      <c r="H253" s="6" t="e">
        <f t="shared" si="10"/>
        <v>#DIV/0!</v>
      </c>
      <c r="I253" s="18">
        <f>'без села'!I253/1000</f>
        <v>0</v>
      </c>
      <c r="J253" s="18">
        <f>'без села'!J253/1000</f>
        <v>0</v>
      </c>
      <c r="K253" s="18">
        <f>'без села'!K253/1000</f>
        <v>0</v>
      </c>
      <c r="L253" s="6" t="e">
        <f t="shared" si="11"/>
        <v>#DIV/0!</v>
      </c>
    </row>
    <row r="254" spans="1:12" ht="45" hidden="1">
      <c r="A254" s="3">
        <v>70804</v>
      </c>
      <c r="B254" s="3"/>
      <c r="C254" s="5" t="s">
        <v>13</v>
      </c>
      <c r="D254" s="18">
        <f>'без села'!D254/1000</f>
        <v>588.111</v>
      </c>
      <c r="E254" s="18">
        <f>'без села'!E254/1000</f>
        <v>0</v>
      </c>
      <c r="F254" s="18">
        <f>'без села'!F254/1000</f>
        <v>95.4385</v>
      </c>
      <c r="G254" s="6">
        <f t="shared" si="9"/>
        <v>16.227973970900052</v>
      </c>
      <c r="H254" s="6" t="e">
        <f t="shared" si="10"/>
        <v>#DIV/0!</v>
      </c>
      <c r="I254" s="18">
        <f>'без села'!I254/1000</f>
        <v>0</v>
      </c>
      <c r="J254" s="18">
        <f>'без села'!J254/1000</f>
        <v>2.967</v>
      </c>
      <c r="K254" s="18">
        <f>'без села'!K254/1000</f>
        <v>0.08940000000000001</v>
      </c>
      <c r="L254" s="6">
        <f t="shared" si="11"/>
        <v>3.01314459049545</v>
      </c>
    </row>
    <row r="255" spans="1:12" ht="30" hidden="1">
      <c r="A255" s="3">
        <v>70804</v>
      </c>
      <c r="B255" s="3"/>
      <c r="C255" s="5" t="s">
        <v>15</v>
      </c>
      <c r="D255" s="18">
        <f>'без села'!D255/1000</f>
        <v>148.298</v>
      </c>
      <c r="E255" s="18">
        <f>'без села'!E255/1000</f>
        <v>0</v>
      </c>
      <c r="F255" s="18">
        <f>'без села'!F255/1000</f>
        <v>8.77667</v>
      </c>
      <c r="G255" s="6">
        <f t="shared" si="9"/>
        <v>5.918265924017856</v>
      </c>
      <c r="H255" s="6" t="e">
        <f t="shared" si="10"/>
        <v>#DIV/0!</v>
      </c>
      <c r="I255" s="18">
        <f>'без села'!I255/1000</f>
        <v>0</v>
      </c>
      <c r="J255" s="18">
        <f>'без села'!J255/1000</f>
        <v>0.667</v>
      </c>
      <c r="K255" s="18">
        <f>'без села'!K255/1000</f>
        <v>0.0004</v>
      </c>
      <c r="L255" s="6">
        <f t="shared" si="11"/>
        <v>0.05997001499250374</v>
      </c>
    </row>
    <row r="256" spans="1:12" ht="45" hidden="1">
      <c r="A256" s="3">
        <v>70804</v>
      </c>
      <c r="B256" s="3"/>
      <c r="C256" s="5" t="s">
        <v>21</v>
      </c>
      <c r="D256" s="18">
        <f>'без села'!D256/1000</f>
        <v>46.485</v>
      </c>
      <c r="E256" s="18">
        <f>'без села'!E256/1000</f>
        <v>0</v>
      </c>
      <c r="F256" s="18">
        <f>'без села'!F256/1000</f>
        <v>5.128</v>
      </c>
      <c r="G256" s="6">
        <f t="shared" si="9"/>
        <v>11.031515542648167</v>
      </c>
      <c r="H256" s="6" t="e">
        <f t="shared" si="10"/>
        <v>#DIV/0!</v>
      </c>
      <c r="I256" s="18">
        <f>'без села'!I256/1000</f>
        <v>0</v>
      </c>
      <c r="J256" s="18">
        <f>'без села'!J256/1000</f>
        <v>1.5</v>
      </c>
      <c r="K256" s="18">
        <f>'без села'!K256/1000</f>
        <v>0.089</v>
      </c>
      <c r="L256" s="6">
        <f t="shared" si="11"/>
        <v>5.933333333333333</v>
      </c>
    </row>
    <row r="257" spans="1:12" ht="15" hidden="1">
      <c r="A257" s="3">
        <v>70804</v>
      </c>
      <c r="B257" s="3"/>
      <c r="C257" s="5" t="s">
        <v>23</v>
      </c>
      <c r="D257" s="18">
        <f>'без села'!D257/1000</f>
        <v>45.798</v>
      </c>
      <c r="E257" s="18">
        <f>'без села'!E257/1000</f>
        <v>0</v>
      </c>
      <c r="F257" s="18">
        <f>'без села'!F257/1000</f>
        <v>9.83416</v>
      </c>
      <c r="G257" s="6">
        <f t="shared" si="9"/>
        <v>21.47290274684484</v>
      </c>
      <c r="H257" s="6" t="e">
        <f t="shared" si="10"/>
        <v>#DIV/0!</v>
      </c>
      <c r="I257" s="18">
        <f>'без села'!I257/1000</f>
        <v>0</v>
      </c>
      <c r="J257" s="18">
        <f>'без села'!J257/1000</f>
        <v>0</v>
      </c>
      <c r="K257" s="18">
        <f>'без села'!K257/1000</f>
        <v>0</v>
      </c>
      <c r="L257" s="6" t="e">
        <f t="shared" si="11"/>
        <v>#DIV/0!</v>
      </c>
    </row>
    <row r="258" spans="1:12" ht="15" hidden="1">
      <c r="A258" s="3">
        <v>70804</v>
      </c>
      <c r="B258" s="3"/>
      <c r="C258" s="5" t="s">
        <v>25</v>
      </c>
      <c r="D258" s="18">
        <f>'без села'!D258/1000</f>
        <v>347.53</v>
      </c>
      <c r="E258" s="18">
        <f>'без села'!E258/1000</f>
        <v>0</v>
      </c>
      <c r="F258" s="18">
        <f>'без села'!F258/1000</f>
        <v>71.69967</v>
      </c>
      <c r="G258" s="6">
        <f t="shared" si="9"/>
        <v>20.631217448853338</v>
      </c>
      <c r="H258" s="6" t="e">
        <f t="shared" si="10"/>
        <v>#DIV/0!</v>
      </c>
      <c r="I258" s="18">
        <f>'без села'!I258/1000</f>
        <v>0</v>
      </c>
      <c r="J258" s="18">
        <f>'без села'!J258/1000</f>
        <v>0.8</v>
      </c>
      <c r="K258" s="18">
        <f>'без села'!K258/1000</f>
        <v>0</v>
      </c>
      <c r="L258" s="6">
        <f t="shared" si="11"/>
        <v>0</v>
      </c>
    </row>
    <row r="259" spans="1:12" ht="15" hidden="1">
      <c r="A259" s="3">
        <v>70804</v>
      </c>
      <c r="B259" s="3"/>
      <c r="C259" s="5" t="s">
        <v>27</v>
      </c>
      <c r="D259" s="18">
        <f>'без села'!D259/1000</f>
        <v>4.92</v>
      </c>
      <c r="E259" s="18">
        <f>'без села'!E259/1000</f>
        <v>0</v>
      </c>
      <c r="F259" s="18">
        <f>'без села'!F259/1000</f>
        <v>0.705</v>
      </c>
      <c r="G259" s="6">
        <f t="shared" si="9"/>
        <v>14.329268292682926</v>
      </c>
      <c r="H259" s="6" t="e">
        <f t="shared" si="10"/>
        <v>#DIV/0!</v>
      </c>
      <c r="I259" s="18">
        <f>'без села'!I259/1000</f>
        <v>0</v>
      </c>
      <c r="J259" s="18">
        <f>'без села'!J259/1000</f>
        <v>0</v>
      </c>
      <c r="K259" s="18">
        <f>'без села'!K259/1000</f>
        <v>0</v>
      </c>
      <c r="L259" s="6" t="e">
        <f t="shared" si="11"/>
        <v>#DIV/0!</v>
      </c>
    </row>
    <row r="260" spans="1:12" ht="30" hidden="1">
      <c r="A260" s="3">
        <v>70804</v>
      </c>
      <c r="B260" s="3"/>
      <c r="C260" s="5" t="s">
        <v>29</v>
      </c>
      <c r="D260" s="18">
        <f>'без села'!D260/1000</f>
        <v>201.993</v>
      </c>
      <c r="E260" s="18">
        <f>'без села'!E260/1000</f>
        <v>0</v>
      </c>
      <c r="F260" s="18">
        <f>'без села'!F260/1000</f>
        <v>102.95116</v>
      </c>
      <c r="G260" s="6">
        <f t="shared" si="9"/>
        <v>50.96768699905443</v>
      </c>
      <c r="H260" s="6" t="e">
        <f t="shared" si="10"/>
        <v>#DIV/0!</v>
      </c>
      <c r="I260" s="18">
        <f>'без села'!I260/1000</f>
        <v>0</v>
      </c>
      <c r="J260" s="18">
        <f>'без села'!J260/1000</f>
        <v>0</v>
      </c>
      <c r="K260" s="18">
        <f>'без села'!K260/1000</f>
        <v>0</v>
      </c>
      <c r="L260" s="6" t="e">
        <f t="shared" si="11"/>
        <v>#DIV/0!</v>
      </c>
    </row>
    <row r="261" spans="1:12" ht="15" hidden="1">
      <c r="A261" s="3">
        <v>70804</v>
      </c>
      <c r="B261" s="3"/>
      <c r="C261" s="5" t="s">
        <v>31</v>
      </c>
      <c r="D261" s="18">
        <f>'без села'!D261/1000</f>
        <v>122.286</v>
      </c>
      <c r="E261" s="18">
        <f>'без села'!E261/1000</f>
        <v>0</v>
      </c>
      <c r="F261" s="18">
        <f>'без села'!F261/1000</f>
        <v>83.69535</v>
      </c>
      <c r="G261" s="6">
        <f t="shared" si="9"/>
        <v>68.44229920023551</v>
      </c>
      <c r="H261" s="6" t="e">
        <f t="shared" si="10"/>
        <v>#DIV/0!</v>
      </c>
      <c r="I261" s="18">
        <f>'без села'!I261/1000</f>
        <v>0</v>
      </c>
      <c r="J261" s="18">
        <f>'без села'!J261/1000</f>
        <v>0</v>
      </c>
      <c r="K261" s="18">
        <f>'без села'!K261/1000</f>
        <v>0</v>
      </c>
      <c r="L261" s="6" t="e">
        <f t="shared" si="11"/>
        <v>#DIV/0!</v>
      </c>
    </row>
    <row r="262" spans="1:12" ht="30" hidden="1">
      <c r="A262" s="3">
        <v>70804</v>
      </c>
      <c r="B262" s="3"/>
      <c r="C262" s="5" t="s">
        <v>33</v>
      </c>
      <c r="D262" s="18">
        <f>'без села'!D262/1000</f>
        <v>5.48</v>
      </c>
      <c r="E262" s="18">
        <f>'без села'!E262/1000</f>
        <v>0</v>
      </c>
      <c r="F262" s="18">
        <f>'без села'!F262/1000</f>
        <v>1.2062599999999999</v>
      </c>
      <c r="G262" s="6">
        <f t="shared" si="9"/>
        <v>22.012043795620436</v>
      </c>
      <c r="H262" s="6" t="e">
        <f t="shared" si="10"/>
        <v>#DIV/0!</v>
      </c>
      <c r="I262" s="18">
        <f>'без села'!I262/1000</f>
        <v>0</v>
      </c>
      <c r="J262" s="18">
        <f>'без села'!J262/1000</f>
        <v>0</v>
      </c>
      <c r="K262" s="18">
        <f>'без села'!K262/1000</f>
        <v>0</v>
      </c>
      <c r="L262" s="6" t="e">
        <f t="shared" si="11"/>
        <v>#DIV/0!</v>
      </c>
    </row>
    <row r="263" spans="1:12" ht="15" hidden="1">
      <c r="A263" s="3">
        <v>70804</v>
      </c>
      <c r="B263" s="3"/>
      <c r="C263" s="5" t="s">
        <v>35</v>
      </c>
      <c r="D263" s="18">
        <f>'без села'!D263/1000</f>
        <v>69.051</v>
      </c>
      <c r="E263" s="18">
        <f>'без села'!E263/1000</f>
        <v>0</v>
      </c>
      <c r="F263" s="18">
        <f>'без села'!F263/1000</f>
        <v>17.20952</v>
      </c>
      <c r="G263" s="6">
        <f aca="true" t="shared" si="12" ref="G263:G326">F263/D263*100</f>
        <v>24.92291205051339</v>
      </c>
      <c r="H263" s="6" t="e">
        <f aca="true" t="shared" si="13" ref="H263:H326">F263/E263*100</f>
        <v>#DIV/0!</v>
      </c>
      <c r="I263" s="18">
        <f>'без села'!I263/1000</f>
        <v>0</v>
      </c>
      <c r="J263" s="18">
        <f>'без села'!J263/1000</f>
        <v>0</v>
      </c>
      <c r="K263" s="18">
        <f>'без села'!K263/1000</f>
        <v>0</v>
      </c>
      <c r="L263" s="6" t="e">
        <f aca="true" t="shared" si="14" ref="L263:L326">K263/J263*100</f>
        <v>#DIV/0!</v>
      </c>
    </row>
    <row r="264" spans="1:12" ht="15" hidden="1">
      <c r="A264" s="3">
        <v>70804</v>
      </c>
      <c r="B264" s="3"/>
      <c r="C264" s="5" t="s">
        <v>37</v>
      </c>
      <c r="D264" s="18">
        <f>'без села'!D264/1000</f>
        <v>5.176</v>
      </c>
      <c r="E264" s="18">
        <f>'без села'!E264/1000</f>
        <v>0</v>
      </c>
      <c r="F264" s="18">
        <f>'без села'!F264/1000</f>
        <v>0.8400299999999999</v>
      </c>
      <c r="G264" s="6">
        <f t="shared" si="12"/>
        <v>16.229327666151466</v>
      </c>
      <c r="H264" s="6" t="e">
        <f t="shared" si="13"/>
        <v>#DIV/0!</v>
      </c>
      <c r="I264" s="18">
        <f>'без села'!I264/1000</f>
        <v>0</v>
      </c>
      <c r="J264" s="18">
        <f>'без села'!J264/1000</f>
        <v>0</v>
      </c>
      <c r="K264" s="18">
        <f>'без села'!K264/1000</f>
        <v>0</v>
      </c>
      <c r="L264" s="6" t="e">
        <f t="shared" si="14"/>
        <v>#DIV/0!</v>
      </c>
    </row>
    <row r="265" spans="1:12" ht="30" hidden="1">
      <c r="A265" s="3">
        <v>70804</v>
      </c>
      <c r="B265" s="3"/>
      <c r="C265" s="5" t="s">
        <v>39</v>
      </c>
      <c r="D265" s="18">
        <f>'без села'!D265/1000</f>
        <v>3</v>
      </c>
      <c r="E265" s="18">
        <f>'без села'!E265/1000</f>
        <v>0</v>
      </c>
      <c r="F265" s="18">
        <f>'без села'!F265/1000</f>
        <v>0</v>
      </c>
      <c r="G265" s="6">
        <f t="shared" si="12"/>
        <v>0</v>
      </c>
      <c r="H265" s="6" t="e">
        <f t="shared" si="13"/>
        <v>#DIV/0!</v>
      </c>
      <c r="I265" s="18">
        <f>'без села'!I265/1000</f>
        <v>0</v>
      </c>
      <c r="J265" s="18">
        <f>'без села'!J265/1000</f>
        <v>0</v>
      </c>
      <c r="K265" s="18">
        <f>'без села'!K265/1000</f>
        <v>0</v>
      </c>
      <c r="L265" s="6" t="e">
        <f t="shared" si="14"/>
        <v>#DIV/0!</v>
      </c>
    </row>
    <row r="266" spans="1:12" ht="45" hidden="1">
      <c r="A266" s="3">
        <v>70804</v>
      </c>
      <c r="B266" s="3"/>
      <c r="C266" s="5" t="s">
        <v>41</v>
      </c>
      <c r="D266" s="18">
        <f>'без села'!D266/1000</f>
        <v>3</v>
      </c>
      <c r="E266" s="18">
        <f>'без села'!E266/1000</f>
        <v>0</v>
      </c>
      <c r="F266" s="18">
        <f>'без села'!F266/1000</f>
        <v>0</v>
      </c>
      <c r="G266" s="6">
        <f t="shared" si="12"/>
        <v>0</v>
      </c>
      <c r="H266" s="6" t="e">
        <f t="shared" si="13"/>
        <v>#DIV/0!</v>
      </c>
      <c r="I266" s="18">
        <f>'без села'!I266/1000</f>
        <v>0</v>
      </c>
      <c r="J266" s="18">
        <f>'без села'!J266/1000</f>
        <v>0</v>
      </c>
      <c r="K266" s="18">
        <f>'без села'!K266/1000</f>
        <v>0</v>
      </c>
      <c r="L266" s="6" t="e">
        <f t="shared" si="14"/>
        <v>#DIV/0!</v>
      </c>
    </row>
    <row r="267" spans="1:12" ht="30" hidden="1">
      <c r="A267" s="3">
        <v>70805</v>
      </c>
      <c r="B267" s="3"/>
      <c r="C267" s="5" t="s">
        <v>79</v>
      </c>
      <c r="D267" s="18">
        <f>'без села'!D267/1000</f>
        <v>3042.599</v>
      </c>
      <c r="E267" s="18">
        <f>'без села'!E267/1000</f>
        <v>0</v>
      </c>
      <c r="F267" s="18">
        <f>'без села'!F267/1000</f>
        <v>729.24355</v>
      </c>
      <c r="G267" s="6">
        <f t="shared" si="12"/>
        <v>23.96778379273772</v>
      </c>
      <c r="H267" s="6" t="e">
        <f t="shared" si="13"/>
        <v>#DIV/0!</v>
      </c>
      <c r="I267" s="18">
        <f>'без села'!I267/1000</f>
        <v>340.555</v>
      </c>
      <c r="J267" s="18">
        <f>'без села'!J267/1000</f>
        <v>359.40488</v>
      </c>
      <c r="K267" s="18">
        <f>'без села'!K267/1000</f>
        <v>81.12321</v>
      </c>
      <c r="L267" s="6">
        <f t="shared" si="14"/>
        <v>22.57153826069362</v>
      </c>
    </row>
    <row r="268" spans="1:12" ht="15" hidden="1">
      <c r="A268" s="3">
        <v>70805</v>
      </c>
      <c r="B268" s="3"/>
      <c r="C268" s="5" t="s">
        <v>3</v>
      </c>
      <c r="D268" s="18">
        <f>'без села'!D268/1000</f>
        <v>3042.599</v>
      </c>
      <c r="E268" s="18">
        <f>'без села'!E268/1000</f>
        <v>0</v>
      </c>
      <c r="F268" s="18">
        <f>'без села'!F268/1000</f>
        <v>729.24355</v>
      </c>
      <c r="G268" s="6">
        <f t="shared" si="12"/>
        <v>23.96778379273772</v>
      </c>
      <c r="H268" s="6" t="e">
        <f t="shared" si="13"/>
        <v>#DIV/0!</v>
      </c>
      <c r="I268" s="18">
        <f>'без села'!I268/1000</f>
        <v>279.278</v>
      </c>
      <c r="J268" s="18">
        <f>'без села'!J268/1000</f>
        <v>283.02468</v>
      </c>
      <c r="K268" s="18">
        <f>'без села'!K268/1000</f>
        <v>48.86961</v>
      </c>
      <c r="L268" s="6">
        <f t="shared" si="14"/>
        <v>17.266907606785388</v>
      </c>
    </row>
    <row r="269" spans="1:12" ht="15" hidden="1">
      <c r="A269" s="3">
        <v>70805</v>
      </c>
      <c r="B269" s="3"/>
      <c r="C269" s="5" t="s">
        <v>5</v>
      </c>
      <c r="D269" s="18">
        <f>'без села'!D269/1000</f>
        <v>3042.599</v>
      </c>
      <c r="E269" s="18">
        <f>'без села'!E269/1000</f>
        <v>0</v>
      </c>
      <c r="F269" s="18">
        <f>'без села'!F269/1000</f>
        <v>729.24355</v>
      </c>
      <c r="G269" s="6">
        <f t="shared" si="12"/>
        <v>23.96778379273772</v>
      </c>
      <c r="H269" s="6" t="e">
        <f t="shared" si="13"/>
        <v>#DIV/0!</v>
      </c>
      <c r="I269" s="18">
        <f>'без села'!I269/1000</f>
        <v>279.278</v>
      </c>
      <c r="J269" s="18">
        <f>'без села'!J269/1000</f>
        <v>283.02468</v>
      </c>
      <c r="K269" s="18">
        <f>'без села'!K269/1000</f>
        <v>48.86961</v>
      </c>
      <c r="L269" s="6">
        <f t="shared" si="14"/>
        <v>17.266907606785388</v>
      </c>
    </row>
    <row r="270" spans="1:12" ht="30" hidden="1">
      <c r="A270" s="3">
        <v>70805</v>
      </c>
      <c r="B270" s="3"/>
      <c r="C270" s="5" t="s">
        <v>7</v>
      </c>
      <c r="D270" s="18">
        <f>'без села'!D270/1000</f>
        <v>1733.478</v>
      </c>
      <c r="E270" s="18">
        <f>'без села'!E270/1000</f>
        <v>0</v>
      </c>
      <c r="F270" s="18">
        <f>'без села'!F270/1000</f>
        <v>404.44931</v>
      </c>
      <c r="G270" s="6">
        <f t="shared" si="12"/>
        <v>23.33166674166041</v>
      </c>
      <c r="H270" s="6" t="e">
        <f t="shared" si="13"/>
        <v>#DIV/0!</v>
      </c>
      <c r="I270" s="18">
        <f>'без села'!I270/1000</f>
        <v>0</v>
      </c>
      <c r="J270" s="18">
        <f>'без села'!J270/1000</f>
        <v>0</v>
      </c>
      <c r="K270" s="18">
        <f>'без села'!K270/1000</f>
        <v>0</v>
      </c>
      <c r="L270" s="6" t="e">
        <f t="shared" si="14"/>
        <v>#DIV/0!</v>
      </c>
    </row>
    <row r="271" spans="1:12" ht="15" hidden="1">
      <c r="A271" s="3">
        <v>70805</v>
      </c>
      <c r="B271" s="3"/>
      <c r="C271" s="5" t="s">
        <v>9</v>
      </c>
      <c r="D271" s="18">
        <f>'без села'!D271/1000</f>
        <v>1733.478</v>
      </c>
      <c r="E271" s="18">
        <f>'без села'!E271/1000</f>
        <v>0</v>
      </c>
      <c r="F271" s="18">
        <f>'без села'!F271/1000</f>
        <v>404.44931</v>
      </c>
      <c r="G271" s="6">
        <f t="shared" si="12"/>
        <v>23.33166674166041</v>
      </c>
      <c r="H271" s="6" t="e">
        <f t="shared" si="13"/>
        <v>#DIV/0!</v>
      </c>
      <c r="I271" s="18">
        <f>'без села'!I271/1000</f>
        <v>0</v>
      </c>
      <c r="J271" s="18">
        <f>'без села'!J271/1000</f>
        <v>0</v>
      </c>
      <c r="K271" s="18">
        <f>'без села'!K271/1000</f>
        <v>0</v>
      </c>
      <c r="L271" s="6" t="e">
        <f t="shared" si="14"/>
        <v>#DIV/0!</v>
      </c>
    </row>
    <row r="272" spans="1:12" ht="15" hidden="1">
      <c r="A272" s="3">
        <v>70805</v>
      </c>
      <c r="B272" s="3"/>
      <c r="C272" s="5" t="s">
        <v>11</v>
      </c>
      <c r="D272" s="18">
        <f>'без села'!D272/1000</f>
        <v>627.519</v>
      </c>
      <c r="E272" s="18">
        <f>'без села'!E272/1000</f>
        <v>0</v>
      </c>
      <c r="F272" s="18">
        <f>'без села'!F272/1000</f>
        <v>144.63797</v>
      </c>
      <c r="G272" s="6">
        <f t="shared" si="12"/>
        <v>23.04917779381979</v>
      </c>
      <c r="H272" s="6" t="e">
        <f t="shared" si="13"/>
        <v>#DIV/0!</v>
      </c>
      <c r="I272" s="18">
        <f>'без села'!I272/1000</f>
        <v>0</v>
      </c>
      <c r="J272" s="18">
        <f>'без села'!J272/1000</f>
        <v>0</v>
      </c>
      <c r="K272" s="18">
        <f>'без села'!K272/1000</f>
        <v>0</v>
      </c>
      <c r="L272" s="6" t="e">
        <f t="shared" si="14"/>
        <v>#DIV/0!</v>
      </c>
    </row>
    <row r="273" spans="1:12" ht="45" hidden="1">
      <c r="A273" s="3">
        <v>70805</v>
      </c>
      <c r="B273" s="3"/>
      <c r="C273" s="5" t="s">
        <v>13</v>
      </c>
      <c r="D273" s="18">
        <f>'без села'!D273/1000</f>
        <v>454.162</v>
      </c>
      <c r="E273" s="18">
        <f>'без села'!E273/1000</f>
        <v>0</v>
      </c>
      <c r="F273" s="18">
        <f>'без села'!F273/1000</f>
        <v>63.08212</v>
      </c>
      <c r="G273" s="6">
        <f t="shared" si="12"/>
        <v>13.88978382163193</v>
      </c>
      <c r="H273" s="6" t="e">
        <f t="shared" si="13"/>
        <v>#DIV/0!</v>
      </c>
      <c r="I273" s="18">
        <f>'без села'!I273/1000</f>
        <v>266.178</v>
      </c>
      <c r="J273" s="18">
        <f>'без села'!J273/1000</f>
        <v>264.99943</v>
      </c>
      <c r="K273" s="18">
        <f>'без села'!K273/1000</f>
        <v>43.98431</v>
      </c>
      <c r="L273" s="6">
        <f t="shared" si="14"/>
        <v>16.597888531307404</v>
      </c>
    </row>
    <row r="274" spans="1:12" ht="30" hidden="1">
      <c r="A274" s="3">
        <v>70805</v>
      </c>
      <c r="B274" s="3"/>
      <c r="C274" s="5" t="s">
        <v>15</v>
      </c>
      <c r="D274" s="18">
        <f>'без села'!D274/1000</f>
        <v>71.933</v>
      </c>
      <c r="E274" s="18">
        <f>'без села'!E274/1000</f>
        <v>0</v>
      </c>
      <c r="F274" s="18">
        <f>'без села'!F274/1000</f>
        <v>6.75795</v>
      </c>
      <c r="G274" s="6">
        <f t="shared" si="12"/>
        <v>9.394784035143813</v>
      </c>
      <c r="H274" s="6" t="e">
        <f t="shared" si="13"/>
        <v>#DIV/0!</v>
      </c>
      <c r="I274" s="18">
        <f>'без села'!I274/1000</f>
        <v>120.444</v>
      </c>
      <c r="J274" s="18">
        <f>'без села'!J274/1000</f>
        <v>115.91573</v>
      </c>
      <c r="K274" s="18">
        <f>'без села'!K274/1000</f>
        <v>8.403649999999999</v>
      </c>
      <c r="L274" s="6">
        <f t="shared" si="14"/>
        <v>7.249792586390129</v>
      </c>
    </row>
    <row r="275" spans="1:12" ht="15" hidden="1">
      <c r="A275" s="3">
        <v>70805</v>
      </c>
      <c r="B275" s="3"/>
      <c r="C275" s="5" t="s">
        <v>55</v>
      </c>
      <c r="D275" s="18">
        <f>'без села'!D275/1000</f>
        <v>3.482</v>
      </c>
      <c r="E275" s="18">
        <f>'без села'!E275/1000</f>
        <v>0</v>
      </c>
      <c r="F275" s="18">
        <f>'без села'!F275/1000</f>
        <v>0</v>
      </c>
      <c r="G275" s="6">
        <f t="shared" si="12"/>
        <v>0</v>
      </c>
      <c r="H275" s="6" t="e">
        <f t="shared" si="13"/>
        <v>#DIV/0!</v>
      </c>
      <c r="I275" s="18">
        <f>'без села'!I275/1000</f>
        <v>10.229</v>
      </c>
      <c r="J275" s="18">
        <f>'без села'!J275/1000</f>
        <v>10.229</v>
      </c>
      <c r="K275" s="18">
        <f>'без села'!K275/1000</f>
        <v>0</v>
      </c>
      <c r="L275" s="6">
        <f t="shared" si="14"/>
        <v>0</v>
      </c>
    </row>
    <row r="276" spans="1:12" ht="30" hidden="1">
      <c r="A276" s="3">
        <v>70805</v>
      </c>
      <c r="B276" s="3"/>
      <c r="C276" s="5" t="s">
        <v>17</v>
      </c>
      <c r="D276" s="18">
        <f>'без села'!D276/1000</f>
        <v>265.259</v>
      </c>
      <c r="E276" s="18">
        <f>'без села'!E276/1000</f>
        <v>0</v>
      </c>
      <c r="F276" s="18">
        <f>'без села'!F276/1000</f>
        <v>43.38018</v>
      </c>
      <c r="G276" s="6">
        <f t="shared" si="12"/>
        <v>16.35389562653859</v>
      </c>
      <c r="H276" s="6" t="e">
        <f t="shared" si="13"/>
        <v>#DIV/0!</v>
      </c>
      <c r="I276" s="18">
        <f>'без села'!I276/1000</f>
        <v>37.7</v>
      </c>
      <c r="J276" s="18">
        <f>'без села'!J276/1000</f>
        <v>37.7</v>
      </c>
      <c r="K276" s="18">
        <f>'без села'!K276/1000</f>
        <v>7.28213</v>
      </c>
      <c r="L276" s="6">
        <f t="shared" si="14"/>
        <v>19.31599469496021</v>
      </c>
    </row>
    <row r="277" spans="1:12" ht="45" hidden="1">
      <c r="A277" s="3">
        <v>70805</v>
      </c>
      <c r="B277" s="3"/>
      <c r="C277" s="5" t="s">
        <v>21</v>
      </c>
      <c r="D277" s="18">
        <f>'без села'!D277/1000</f>
        <v>38.241</v>
      </c>
      <c r="E277" s="18">
        <f>'без села'!E277/1000</f>
        <v>0</v>
      </c>
      <c r="F277" s="18">
        <f>'без села'!F277/1000</f>
        <v>1.85737</v>
      </c>
      <c r="G277" s="6">
        <f t="shared" si="12"/>
        <v>4.857012107423969</v>
      </c>
      <c r="H277" s="6" t="e">
        <f t="shared" si="13"/>
        <v>#DIV/0!</v>
      </c>
      <c r="I277" s="18">
        <f>'без села'!I277/1000</f>
        <v>40.24</v>
      </c>
      <c r="J277" s="18">
        <f>'без села'!J277/1000</f>
        <v>40.24</v>
      </c>
      <c r="K277" s="18">
        <f>'без села'!K277/1000</f>
        <v>15.997</v>
      </c>
      <c r="L277" s="6">
        <f t="shared" si="14"/>
        <v>39.75397614314115</v>
      </c>
    </row>
    <row r="278" spans="1:12" ht="15" hidden="1">
      <c r="A278" s="3">
        <v>70805</v>
      </c>
      <c r="B278" s="3"/>
      <c r="C278" s="5" t="s">
        <v>23</v>
      </c>
      <c r="D278" s="18">
        <f>'без села'!D278/1000</f>
        <v>42.503</v>
      </c>
      <c r="E278" s="18">
        <f>'без села'!E278/1000</f>
        <v>0</v>
      </c>
      <c r="F278" s="18">
        <f>'без села'!F278/1000</f>
        <v>8.098</v>
      </c>
      <c r="G278" s="6">
        <f t="shared" si="12"/>
        <v>19.052772745453264</v>
      </c>
      <c r="H278" s="6" t="e">
        <f t="shared" si="13"/>
        <v>#DIV/0!</v>
      </c>
      <c r="I278" s="18">
        <f>'без села'!I278/1000</f>
        <v>10.5</v>
      </c>
      <c r="J278" s="18">
        <f>'без села'!J278/1000</f>
        <v>10.5</v>
      </c>
      <c r="K278" s="18">
        <f>'без села'!K278/1000</f>
        <v>1.4109</v>
      </c>
      <c r="L278" s="6">
        <f t="shared" si="14"/>
        <v>13.43714285714286</v>
      </c>
    </row>
    <row r="279" spans="1:12" ht="15" hidden="1">
      <c r="A279" s="3">
        <v>70805</v>
      </c>
      <c r="B279" s="3"/>
      <c r="C279" s="5" t="s">
        <v>25</v>
      </c>
      <c r="D279" s="18">
        <f>'без села'!D279/1000</f>
        <v>32.744</v>
      </c>
      <c r="E279" s="18">
        <f>'без села'!E279/1000</f>
        <v>0</v>
      </c>
      <c r="F279" s="18">
        <f>'без села'!F279/1000</f>
        <v>2.98862</v>
      </c>
      <c r="G279" s="6">
        <f t="shared" si="12"/>
        <v>9.127229416076228</v>
      </c>
      <c r="H279" s="6" t="e">
        <f t="shared" si="13"/>
        <v>#DIV/0!</v>
      </c>
      <c r="I279" s="18">
        <f>'без села'!I279/1000</f>
        <v>47.065</v>
      </c>
      <c r="J279" s="18">
        <f>'без села'!J279/1000</f>
        <v>50.414699999999996</v>
      </c>
      <c r="K279" s="18">
        <f>'без села'!K279/1000</f>
        <v>10.89063</v>
      </c>
      <c r="L279" s="6">
        <f t="shared" si="14"/>
        <v>21.602092246904178</v>
      </c>
    </row>
    <row r="280" spans="1:12" ht="15" hidden="1">
      <c r="A280" s="3">
        <v>70805</v>
      </c>
      <c r="B280" s="3"/>
      <c r="C280" s="5" t="s">
        <v>27</v>
      </c>
      <c r="D280" s="18">
        <f>'без села'!D280/1000</f>
        <v>0</v>
      </c>
      <c r="E280" s="18">
        <f>'без села'!E280/1000</f>
        <v>0</v>
      </c>
      <c r="F280" s="18">
        <f>'без села'!F280/1000</f>
        <v>0</v>
      </c>
      <c r="G280" s="6" t="e">
        <f t="shared" si="12"/>
        <v>#DIV/0!</v>
      </c>
      <c r="H280" s="6" t="e">
        <f t="shared" si="13"/>
        <v>#DIV/0!</v>
      </c>
      <c r="I280" s="18">
        <f>'без села'!I280/1000</f>
        <v>5.1</v>
      </c>
      <c r="J280" s="18">
        <f>'без села'!J280/1000</f>
        <v>5.1</v>
      </c>
      <c r="K280" s="18">
        <f>'без села'!K280/1000</f>
        <v>0.314</v>
      </c>
      <c r="L280" s="6">
        <f t="shared" si="14"/>
        <v>6.1568627450980395</v>
      </c>
    </row>
    <row r="281" spans="1:12" ht="30" hidden="1">
      <c r="A281" s="3">
        <v>70805</v>
      </c>
      <c r="B281" s="3"/>
      <c r="C281" s="5" t="s">
        <v>29</v>
      </c>
      <c r="D281" s="18">
        <f>'без села'!D281/1000</f>
        <v>220.09</v>
      </c>
      <c r="E281" s="18">
        <f>'без села'!E281/1000</f>
        <v>0</v>
      </c>
      <c r="F281" s="18">
        <f>'без села'!F281/1000</f>
        <v>117.07414999999999</v>
      </c>
      <c r="G281" s="6">
        <f t="shared" si="12"/>
        <v>53.19376164296423</v>
      </c>
      <c r="H281" s="6" t="e">
        <f t="shared" si="13"/>
        <v>#DIV/0!</v>
      </c>
      <c r="I281" s="18">
        <f>'без села'!I281/1000</f>
        <v>0</v>
      </c>
      <c r="J281" s="18">
        <f>'без села'!J281/1000</f>
        <v>4.92525</v>
      </c>
      <c r="K281" s="18">
        <f>'без села'!K281/1000</f>
        <v>4.5713</v>
      </c>
      <c r="L281" s="6">
        <f t="shared" si="14"/>
        <v>92.81356276331151</v>
      </c>
    </row>
    <row r="282" spans="1:12" ht="15" hidden="1">
      <c r="A282" s="3">
        <v>70805</v>
      </c>
      <c r="B282" s="3"/>
      <c r="C282" s="5" t="s">
        <v>31</v>
      </c>
      <c r="D282" s="18">
        <f>'без села'!D282/1000</f>
        <v>122.114</v>
      </c>
      <c r="E282" s="18">
        <f>'без села'!E282/1000</f>
        <v>0</v>
      </c>
      <c r="F282" s="18">
        <f>'без села'!F282/1000</f>
        <v>97.65666999999999</v>
      </c>
      <c r="G282" s="6">
        <f t="shared" si="12"/>
        <v>79.97172314394744</v>
      </c>
      <c r="H282" s="6" t="e">
        <f t="shared" si="13"/>
        <v>#DIV/0!</v>
      </c>
      <c r="I282" s="18">
        <f>'без села'!I282/1000</f>
        <v>0</v>
      </c>
      <c r="J282" s="18">
        <f>'без села'!J282/1000</f>
        <v>2.0393399999999997</v>
      </c>
      <c r="K282" s="18">
        <f>'без села'!K282/1000</f>
        <v>1.6853900000000002</v>
      </c>
      <c r="L282" s="6">
        <f t="shared" si="14"/>
        <v>82.64389459334885</v>
      </c>
    </row>
    <row r="283" spans="1:12" ht="30" hidden="1">
      <c r="A283" s="3">
        <v>70805</v>
      </c>
      <c r="B283" s="3"/>
      <c r="C283" s="5" t="s">
        <v>33</v>
      </c>
      <c r="D283" s="18">
        <f>'без села'!D283/1000</f>
        <v>9.118</v>
      </c>
      <c r="E283" s="18">
        <f>'без села'!E283/1000</f>
        <v>0</v>
      </c>
      <c r="F283" s="18">
        <f>'без села'!F283/1000</f>
        <v>1.16843</v>
      </c>
      <c r="G283" s="6">
        <f t="shared" si="12"/>
        <v>12.814542662864664</v>
      </c>
      <c r="H283" s="6" t="e">
        <f t="shared" si="13"/>
        <v>#DIV/0!</v>
      </c>
      <c r="I283" s="18">
        <f>'без села'!I283/1000</f>
        <v>0</v>
      </c>
      <c r="J283" s="18">
        <f>'без села'!J283/1000</f>
        <v>0.08568</v>
      </c>
      <c r="K283" s="18">
        <f>'без села'!K283/1000</f>
        <v>0.08568</v>
      </c>
      <c r="L283" s="6">
        <f t="shared" si="14"/>
        <v>100</v>
      </c>
    </row>
    <row r="284" spans="1:12" ht="15" hidden="1">
      <c r="A284" s="3">
        <v>70805</v>
      </c>
      <c r="B284" s="3"/>
      <c r="C284" s="5" t="s">
        <v>35</v>
      </c>
      <c r="D284" s="18">
        <f>'без села'!D284/1000</f>
        <v>79.993</v>
      </c>
      <c r="E284" s="18">
        <f>'без села'!E284/1000</f>
        <v>0</v>
      </c>
      <c r="F284" s="18">
        <f>'без села'!F284/1000</f>
        <v>16.58893</v>
      </c>
      <c r="G284" s="6">
        <f t="shared" si="12"/>
        <v>20.73797707299389</v>
      </c>
      <c r="H284" s="6" t="e">
        <f t="shared" si="13"/>
        <v>#DIV/0!</v>
      </c>
      <c r="I284" s="18">
        <f>'без села'!I284/1000</f>
        <v>0</v>
      </c>
      <c r="J284" s="18">
        <f>'без села'!J284/1000</f>
        <v>2.80023</v>
      </c>
      <c r="K284" s="18">
        <f>'без села'!K284/1000</f>
        <v>2.80023</v>
      </c>
      <c r="L284" s="6">
        <f t="shared" si="14"/>
        <v>100</v>
      </c>
    </row>
    <row r="285" spans="1:12" ht="15" hidden="1">
      <c r="A285" s="3">
        <v>70805</v>
      </c>
      <c r="B285" s="3"/>
      <c r="C285" s="5" t="s">
        <v>37</v>
      </c>
      <c r="D285" s="18">
        <f>'без села'!D285/1000</f>
        <v>8.865</v>
      </c>
      <c r="E285" s="18">
        <f>'без села'!E285/1000</f>
        <v>0</v>
      </c>
      <c r="F285" s="18">
        <f>'без села'!F285/1000</f>
        <v>1.6601199999999998</v>
      </c>
      <c r="G285" s="6">
        <f t="shared" si="12"/>
        <v>18.726677946982512</v>
      </c>
      <c r="H285" s="6" t="e">
        <f t="shared" si="13"/>
        <v>#DIV/0!</v>
      </c>
      <c r="I285" s="18">
        <f>'без села'!I285/1000</f>
        <v>0</v>
      </c>
      <c r="J285" s="18">
        <f>'без села'!J285/1000</f>
        <v>0</v>
      </c>
      <c r="K285" s="18">
        <f>'без села'!K285/1000</f>
        <v>0</v>
      </c>
      <c r="L285" s="6" t="e">
        <f t="shared" si="14"/>
        <v>#DIV/0!</v>
      </c>
    </row>
    <row r="286" spans="1:12" ht="30" hidden="1">
      <c r="A286" s="3">
        <v>70805</v>
      </c>
      <c r="B286" s="3"/>
      <c r="C286" s="5" t="s">
        <v>39</v>
      </c>
      <c r="D286" s="18">
        <f>'без села'!D286/1000</f>
        <v>7.35</v>
      </c>
      <c r="E286" s="18">
        <f>'без села'!E286/1000</f>
        <v>0</v>
      </c>
      <c r="F286" s="18">
        <f>'без села'!F286/1000</f>
        <v>0</v>
      </c>
      <c r="G286" s="6">
        <f t="shared" si="12"/>
        <v>0</v>
      </c>
      <c r="H286" s="6" t="e">
        <f t="shared" si="13"/>
        <v>#DIV/0!</v>
      </c>
      <c r="I286" s="18">
        <f>'без села'!I286/1000</f>
        <v>8</v>
      </c>
      <c r="J286" s="18">
        <f>'без села'!J286/1000</f>
        <v>8</v>
      </c>
      <c r="K286" s="18">
        <f>'без села'!K286/1000</f>
        <v>0</v>
      </c>
      <c r="L286" s="6">
        <f t="shared" si="14"/>
        <v>0</v>
      </c>
    </row>
    <row r="287" spans="1:12" ht="45" hidden="1">
      <c r="A287" s="3">
        <v>70805</v>
      </c>
      <c r="B287" s="3"/>
      <c r="C287" s="5" t="s">
        <v>41</v>
      </c>
      <c r="D287" s="18">
        <f>'без села'!D287/1000</f>
        <v>7.35</v>
      </c>
      <c r="E287" s="18">
        <f>'без села'!E287/1000</f>
        <v>0</v>
      </c>
      <c r="F287" s="18">
        <f>'без села'!F287/1000</f>
        <v>0</v>
      </c>
      <c r="G287" s="6">
        <f t="shared" si="12"/>
        <v>0</v>
      </c>
      <c r="H287" s="6" t="e">
        <f t="shared" si="13"/>
        <v>#DIV/0!</v>
      </c>
      <c r="I287" s="18">
        <f>'без села'!I287/1000</f>
        <v>8</v>
      </c>
      <c r="J287" s="18">
        <f>'без села'!J287/1000</f>
        <v>8</v>
      </c>
      <c r="K287" s="18">
        <f>'без села'!K287/1000</f>
        <v>0</v>
      </c>
      <c r="L287" s="6">
        <f t="shared" si="14"/>
        <v>0</v>
      </c>
    </row>
    <row r="288" spans="1:12" ht="15" hidden="1">
      <c r="A288" s="3">
        <v>70805</v>
      </c>
      <c r="B288" s="3"/>
      <c r="C288" s="5" t="s">
        <v>43</v>
      </c>
      <c r="D288" s="18">
        <f>'без села'!D288/1000</f>
        <v>0</v>
      </c>
      <c r="E288" s="18">
        <f>'без села'!E288/1000</f>
        <v>0</v>
      </c>
      <c r="F288" s="18">
        <f>'без села'!F288/1000</f>
        <v>0</v>
      </c>
      <c r="G288" s="6" t="e">
        <f t="shared" si="12"/>
        <v>#DIV/0!</v>
      </c>
      <c r="H288" s="6" t="e">
        <f t="shared" si="13"/>
        <v>#DIV/0!</v>
      </c>
      <c r="I288" s="18">
        <f>'без села'!I288/1000</f>
        <v>61.277</v>
      </c>
      <c r="J288" s="18">
        <f>'без села'!J288/1000</f>
        <v>76.3802</v>
      </c>
      <c r="K288" s="18">
        <f>'без села'!K288/1000</f>
        <v>32.2536</v>
      </c>
      <c r="L288" s="6">
        <f t="shared" si="14"/>
        <v>42.22769775412999</v>
      </c>
    </row>
    <row r="289" spans="1:12" ht="15" hidden="1">
      <c r="A289" s="3">
        <v>70805</v>
      </c>
      <c r="B289" s="3"/>
      <c r="C289" s="5" t="s">
        <v>45</v>
      </c>
      <c r="D289" s="18">
        <f>'без села'!D289/1000</f>
        <v>0</v>
      </c>
      <c r="E289" s="18">
        <f>'без села'!E289/1000</f>
        <v>0</v>
      </c>
      <c r="F289" s="18">
        <f>'без села'!F289/1000</f>
        <v>0</v>
      </c>
      <c r="G289" s="6" t="e">
        <f t="shared" si="12"/>
        <v>#DIV/0!</v>
      </c>
      <c r="H289" s="6" t="e">
        <f t="shared" si="13"/>
        <v>#DIV/0!</v>
      </c>
      <c r="I289" s="18">
        <f>'без села'!I289/1000</f>
        <v>61.277</v>
      </c>
      <c r="J289" s="18">
        <f>'без села'!J289/1000</f>
        <v>76.3802</v>
      </c>
      <c r="K289" s="18">
        <f>'без села'!K289/1000</f>
        <v>32.2536</v>
      </c>
      <c r="L289" s="6">
        <f t="shared" si="14"/>
        <v>42.22769775412999</v>
      </c>
    </row>
    <row r="290" spans="1:12" ht="30" hidden="1">
      <c r="A290" s="3">
        <v>70805</v>
      </c>
      <c r="B290" s="3"/>
      <c r="C290" s="5" t="s">
        <v>47</v>
      </c>
      <c r="D290" s="18">
        <f>'без села'!D290/1000</f>
        <v>0</v>
      </c>
      <c r="E290" s="18">
        <f>'без села'!E290/1000</f>
        <v>0</v>
      </c>
      <c r="F290" s="18">
        <f>'без села'!F290/1000</f>
        <v>0</v>
      </c>
      <c r="G290" s="6" t="e">
        <f t="shared" si="12"/>
        <v>#DIV/0!</v>
      </c>
      <c r="H290" s="6" t="e">
        <f t="shared" si="13"/>
        <v>#DIV/0!</v>
      </c>
      <c r="I290" s="18">
        <f>'без села'!I290/1000</f>
        <v>28.5</v>
      </c>
      <c r="J290" s="18">
        <f>'без села'!J290/1000</f>
        <v>43.603199999999994</v>
      </c>
      <c r="K290" s="18">
        <f>'без села'!K290/1000</f>
        <v>15.103200000000001</v>
      </c>
      <c r="L290" s="6">
        <f t="shared" si="14"/>
        <v>34.63782474680758</v>
      </c>
    </row>
    <row r="291" spans="1:12" ht="15" hidden="1">
      <c r="A291" s="3">
        <v>70805</v>
      </c>
      <c r="B291" s="3"/>
      <c r="C291" s="5" t="s">
        <v>67</v>
      </c>
      <c r="D291" s="18">
        <f>'без села'!D291/1000</f>
        <v>0</v>
      </c>
      <c r="E291" s="18">
        <f>'без села'!E291/1000</f>
        <v>0</v>
      </c>
      <c r="F291" s="18">
        <f>'без села'!F291/1000</f>
        <v>0</v>
      </c>
      <c r="G291" s="6" t="e">
        <f t="shared" si="12"/>
        <v>#DIV/0!</v>
      </c>
      <c r="H291" s="6" t="e">
        <f t="shared" si="13"/>
        <v>#DIV/0!</v>
      </c>
      <c r="I291" s="18">
        <f>'без села'!I291/1000</f>
        <v>32.777</v>
      </c>
      <c r="J291" s="18">
        <f>'без села'!J291/1000</f>
        <v>32.777</v>
      </c>
      <c r="K291" s="18">
        <f>'без села'!K291/1000</f>
        <v>17.1504</v>
      </c>
      <c r="L291" s="6">
        <f t="shared" si="14"/>
        <v>52.3244958354944</v>
      </c>
    </row>
    <row r="292" spans="1:12" ht="15" hidden="1">
      <c r="A292" s="3">
        <v>70805</v>
      </c>
      <c r="B292" s="3"/>
      <c r="C292" s="5" t="s">
        <v>69</v>
      </c>
      <c r="D292" s="18">
        <f>'без села'!D292/1000</f>
        <v>0</v>
      </c>
      <c r="E292" s="18">
        <f>'без села'!E292/1000</f>
        <v>0</v>
      </c>
      <c r="F292" s="18">
        <f>'без села'!F292/1000</f>
        <v>0</v>
      </c>
      <c r="G292" s="6" t="e">
        <f t="shared" si="12"/>
        <v>#DIV/0!</v>
      </c>
      <c r="H292" s="6" t="e">
        <f t="shared" si="13"/>
        <v>#DIV/0!</v>
      </c>
      <c r="I292" s="18">
        <f>'без села'!I292/1000</f>
        <v>32.777</v>
      </c>
      <c r="J292" s="18">
        <f>'без села'!J292/1000</f>
        <v>32.777</v>
      </c>
      <c r="K292" s="18">
        <f>'без села'!K292/1000</f>
        <v>17.1504</v>
      </c>
      <c r="L292" s="6">
        <f t="shared" si="14"/>
        <v>52.3244958354944</v>
      </c>
    </row>
    <row r="293" spans="1:12" ht="15" hidden="1">
      <c r="A293" s="3">
        <v>70806</v>
      </c>
      <c r="B293" s="3"/>
      <c r="C293" s="5" t="s">
        <v>80</v>
      </c>
      <c r="D293" s="18">
        <f>'без села'!D293/1000</f>
        <v>2295.916</v>
      </c>
      <c r="E293" s="18">
        <f>'без села'!E293/1000</f>
        <v>0</v>
      </c>
      <c r="F293" s="18">
        <f>'без села'!F293/1000</f>
        <v>573.31861</v>
      </c>
      <c r="G293" s="6">
        <f t="shared" si="12"/>
        <v>24.971236317008113</v>
      </c>
      <c r="H293" s="6" t="e">
        <f t="shared" si="13"/>
        <v>#DIV/0!</v>
      </c>
      <c r="I293" s="18">
        <f>'без села'!I293/1000</f>
        <v>156.131</v>
      </c>
      <c r="J293" s="18">
        <f>'без села'!J293/1000</f>
        <v>184.94039999999998</v>
      </c>
      <c r="K293" s="18">
        <f>'без села'!K293/1000</f>
        <v>89.28653</v>
      </c>
      <c r="L293" s="6">
        <f t="shared" si="14"/>
        <v>48.27854270889433</v>
      </c>
    </row>
    <row r="294" spans="1:12" ht="15" hidden="1">
      <c r="A294" s="3">
        <v>70806</v>
      </c>
      <c r="B294" s="3"/>
      <c r="C294" s="5" t="s">
        <v>3</v>
      </c>
      <c r="D294" s="18">
        <f>'без села'!D294/1000</f>
        <v>2295.916</v>
      </c>
      <c r="E294" s="18">
        <f>'без села'!E294/1000</f>
        <v>0</v>
      </c>
      <c r="F294" s="18">
        <f>'без села'!F294/1000</f>
        <v>573.31861</v>
      </c>
      <c r="G294" s="6">
        <f t="shared" si="12"/>
        <v>24.971236317008113</v>
      </c>
      <c r="H294" s="6" t="e">
        <f t="shared" si="13"/>
        <v>#DIV/0!</v>
      </c>
      <c r="I294" s="18">
        <f>'без села'!I294/1000</f>
        <v>156.131</v>
      </c>
      <c r="J294" s="18">
        <f>'без села'!J294/1000</f>
        <v>161.81539999999998</v>
      </c>
      <c r="K294" s="18">
        <f>'без села'!K294/1000</f>
        <v>66.16153</v>
      </c>
      <c r="L294" s="6">
        <f t="shared" si="14"/>
        <v>40.88704165363742</v>
      </c>
    </row>
    <row r="295" spans="1:12" ht="15" hidden="1">
      <c r="A295" s="3">
        <v>70806</v>
      </c>
      <c r="B295" s="3"/>
      <c r="C295" s="5" t="s">
        <v>5</v>
      </c>
      <c r="D295" s="18">
        <f>'без села'!D295/1000</f>
        <v>2295.916</v>
      </c>
      <c r="E295" s="18">
        <f>'без села'!E295/1000</f>
        <v>0</v>
      </c>
      <c r="F295" s="18">
        <f>'без села'!F295/1000</f>
        <v>573.31861</v>
      </c>
      <c r="G295" s="6">
        <f t="shared" si="12"/>
        <v>24.971236317008113</v>
      </c>
      <c r="H295" s="6" t="e">
        <f t="shared" si="13"/>
        <v>#DIV/0!</v>
      </c>
      <c r="I295" s="18">
        <f>'без села'!I295/1000</f>
        <v>156.131</v>
      </c>
      <c r="J295" s="18">
        <f>'без села'!J295/1000</f>
        <v>161.81539999999998</v>
      </c>
      <c r="K295" s="18">
        <f>'без села'!K295/1000</f>
        <v>66.16153</v>
      </c>
      <c r="L295" s="6">
        <f t="shared" si="14"/>
        <v>40.88704165363742</v>
      </c>
    </row>
    <row r="296" spans="1:12" ht="30" hidden="1">
      <c r="A296" s="3">
        <v>70806</v>
      </c>
      <c r="B296" s="3"/>
      <c r="C296" s="5" t="s">
        <v>7</v>
      </c>
      <c r="D296" s="18">
        <f>'без села'!D296/1000</f>
        <v>1574.019</v>
      </c>
      <c r="E296" s="18">
        <f>'без села'!E296/1000</f>
        <v>0</v>
      </c>
      <c r="F296" s="18">
        <f>'без села'!F296/1000</f>
        <v>356.69923</v>
      </c>
      <c r="G296" s="6">
        <f t="shared" si="12"/>
        <v>22.66168515119576</v>
      </c>
      <c r="H296" s="6" t="e">
        <f t="shared" si="13"/>
        <v>#DIV/0!</v>
      </c>
      <c r="I296" s="18">
        <f>'без села'!I296/1000</f>
        <v>0</v>
      </c>
      <c r="J296" s="18">
        <f>'без села'!J296/1000</f>
        <v>0</v>
      </c>
      <c r="K296" s="18">
        <f>'без села'!K296/1000</f>
        <v>0</v>
      </c>
      <c r="L296" s="6" t="e">
        <f t="shared" si="14"/>
        <v>#DIV/0!</v>
      </c>
    </row>
    <row r="297" spans="1:12" ht="15" hidden="1">
      <c r="A297" s="3">
        <v>70806</v>
      </c>
      <c r="B297" s="3"/>
      <c r="C297" s="5" t="s">
        <v>9</v>
      </c>
      <c r="D297" s="18">
        <f>'без села'!D297/1000</f>
        <v>1574.019</v>
      </c>
      <c r="E297" s="18">
        <f>'без села'!E297/1000</f>
        <v>0</v>
      </c>
      <c r="F297" s="18">
        <f>'без села'!F297/1000</f>
        <v>356.69923</v>
      </c>
      <c r="G297" s="6">
        <f t="shared" si="12"/>
        <v>22.66168515119576</v>
      </c>
      <c r="H297" s="6" t="e">
        <f t="shared" si="13"/>
        <v>#DIV/0!</v>
      </c>
      <c r="I297" s="18">
        <f>'без села'!I297/1000</f>
        <v>0</v>
      </c>
      <c r="J297" s="18">
        <f>'без села'!J297/1000</f>
        <v>0</v>
      </c>
      <c r="K297" s="18">
        <f>'без села'!K297/1000</f>
        <v>0</v>
      </c>
      <c r="L297" s="6" t="e">
        <f t="shared" si="14"/>
        <v>#DIV/0!</v>
      </c>
    </row>
    <row r="298" spans="1:12" ht="15" hidden="1">
      <c r="A298" s="3">
        <v>70806</v>
      </c>
      <c r="B298" s="3"/>
      <c r="C298" s="5" t="s">
        <v>11</v>
      </c>
      <c r="D298" s="18">
        <f>'без села'!D298/1000</f>
        <v>569.796</v>
      </c>
      <c r="E298" s="18">
        <f>'без села'!E298/1000</f>
        <v>0</v>
      </c>
      <c r="F298" s="18">
        <f>'без села'!F298/1000</f>
        <v>131.1381</v>
      </c>
      <c r="G298" s="6">
        <f t="shared" si="12"/>
        <v>23.01492112966746</v>
      </c>
      <c r="H298" s="6" t="e">
        <f t="shared" si="13"/>
        <v>#DIV/0!</v>
      </c>
      <c r="I298" s="18">
        <f>'без села'!I298/1000</f>
        <v>0</v>
      </c>
      <c r="J298" s="18">
        <f>'без села'!J298/1000</f>
        <v>0</v>
      </c>
      <c r="K298" s="18">
        <f>'без села'!K298/1000</f>
        <v>0</v>
      </c>
      <c r="L298" s="6" t="e">
        <f t="shared" si="14"/>
        <v>#DIV/0!</v>
      </c>
    </row>
    <row r="299" spans="1:12" ht="45" hidden="1">
      <c r="A299" s="3">
        <v>70806</v>
      </c>
      <c r="B299" s="3"/>
      <c r="C299" s="5" t="s">
        <v>13</v>
      </c>
      <c r="D299" s="18">
        <f>'без села'!D299/1000</f>
        <v>12.159</v>
      </c>
      <c r="E299" s="18">
        <f>'без села'!E299/1000</f>
        <v>0</v>
      </c>
      <c r="F299" s="18">
        <f>'без села'!F299/1000</f>
        <v>0.90412</v>
      </c>
      <c r="G299" s="6">
        <f t="shared" si="12"/>
        <v>7.43580886586068</v>
      </c>
      <c r="H299" s="6" t="e">
        <f t="shared" si="13"/>
        <v>#DIV/0!</v>
      </c>
      <c r="I299" s="18">
        <f>'без села'!I299/1000</f>
        <v>5.9</v>
      </c>
      <c r="J299" s="18">
        <f>'без села'!J299/1000</f>
        <v>11.5844</v>
      </c>
      <c r="K299" s="18">
        <f>'без села'!K299/1000</f>
        <v>5.684399999999999</v>
      </c>
      <c r="L299" s="6">
        <f t="shared" si="14"/>
        <v>49.06943821000655</v>
      </c>
    </row>
    <row r="300" spans="1:12" ht="30" hidden="1">
      <c r="A300" s="3">
        <v>70806</v>
      </c>
      <c r="B300" s="3"/>
      <c r="C300" s="5" t="s">
        <v>15</v>
      </c>
      <c r="D300" s="18">
        <f>'без села'!D300/1000</f>
        <v>1</v>
      </c>
      <c r="E300" s="18">
        <f>'без села'!E300/1000</f>
        <v>0</v>
      </c>
      <c r="F300" s="18">
        <f>'без села'!F300/1000</f>
        <v>0</v>
      </c>
      <c r="G300" s="6">
        <f t="shared" si="12"/>
        <v>0</v>
      </c>
      <c r="H300" s="6" t="e">
        <f t="shared" si="13"/>
        <v>#DIV/0!</v>
      </c>
      <c r="I300" s="18">
        <f>'без села'!I300/1000</f>
        <v>1.5</v>
      </c>
      <c r="J300" s="18">
        <f>'без села'!J300/1000</f>
        <v>3.74</v>
      </c>
      <c r="K300" s="18">
        <f>'без села'!K300/1000</f>
        <v>2.24</v>
      </c>
      <c r="L300" s="6">
        <f t="shared" si="14"/>
        <v>59.89304812834225</v>
      </c>
    </row>
    <row r="301" spans="1:12" ht="30" hidden="1">
      <c r="A301" s="3">
        <v>70806</v>
      </c>
      <c r="B301" s="3"/>
      <c r="C301" s="5" t="s">
        <v>17</v>
      </c>
      <c r="D301" s="18">
        <f>'без села'!D301/1000</f>
        <v>3.188</v>
      </c>
      <c r="E301" s="18">
        <f>'без села'!E301/1000</f>
        <v>0</v>
      </c>
      <c r="F301" s="18">
        <f>'без села'!F301/1000</f>
        <v>0.305</v>
      </c>
      <c r="G301" s="6">
        <f t="shared" si="12"/>
        <v>9.567126725219573</v>
      </c>
      <c r="H301" s="6" t="e">
        <f t="shared" si="13"/>
        <v>#DIV/0!</v>
      </c>
      <c r="I301" s="18">
        <f>'без села'!I301/1000</f>
        <v>0</v>
      </c>
      <c r="J301" s="18">
        <f>'без села'!J301/1000</f>
        <v>3.4444</v>
      </c>
      <c r="K301" s="18">
        <f>'без села'!K301/1000</f>
        <v>3.4444</v>
      </c>
      <c r="L301" s="6">
        <f t="shared" si="14"/>
        <v>100</v>
      </c>
    </row>
    <row r="302" spans="1:12" ht="45" hidden="1">
      <c r="A302" s="3">
        <v>70806</v>
      </c>
      <c r="B302" s="3"/>
      <c r="C302" s="5" t="s">
        <v>21</v>
      </c>
      <c r="D302" s="18">
        <f>'без села'!D302/1000</f>
        <v>3.75</v>
      </c>
      <c r="E302" s="18">
        <f>'без села'!E302/1000</f>
        <v>0</v>
      </c>
      <c r="F302" s="18">
        <f>'без села'!F302/1000</f>
        <v>0</v>
      </c>
      <c r="G302" s="6">
        <f t="shared" si="12"/>
        <v>0</v>
      </c>
      <c r="H302" s="6" t="e">
        <f t="shared" si="13"/>
        <v>#DIV/0!</v>
      </c>
      <c r="I302" s="18">
        <f>'без села'!I302/1000</f>
        <v>1.2</v>
      </c>
      <c r="J302" s="18">
        <f>'без села'!J302/1000</f>
        <v>1.2</v>
      </c>
      <c r="K302" s="18">
        <f>'без села'!K302/1000</f>
        <v>0</v>
      </c>
      <c r="L302" s="6">
        <f t="shared" si="14"/>
        <v>0</v>
      </c>
    </row>
    <row r="303" spans="1:12" ht="15" hidden="1">
      <c r="A303" s="3">
        <v>70806</v>
      </c>
      <c r="B303" s="3"/>
      <c r="C303" s="5" t="s">
        <v>23</v>
      </c>
      <c r="D303" s="18">
        <f>'без села'!D303/1000</f>
        <v>1.315</v>
      </c>
      <c r="E303" s="18">
        <f>'без села'!E303/1000</f>
        <v>0</v>
      </c>
      <c r="F303" s="18">
        <f>'без села'!F303/1000</f>
        <v>0.294</v>
      </c>
      <c r="G303" s="6">
        <f t="shared" si="12"/>
        <v>22.357414448669203</v>
      </c>
      <c r="H303" s="6" t="e">
        <f t="shared" si="13"/>
        <v>#DIV/0!</v>
      </c>
      <c r="I303" s="18">
        <f>'без села'!I303/1000</f>
        <v>0</v>
      </c>
      <c r="J303" s="18">
        <f>'без села'!J303/1000</f>
        <v>0</v>
      </c>
      <c r="K303" s="18">
        <f>'без села'!K303/1000</f>
        <v>0</v>
      </c>
      <c r="L303" s="6" t="e">
        <f t="shared" si="14"/>
        <v>#DIV/0!</v>
      </c>
    </row>
    <row r="304" spans="1:12" ht="15" hidden="1">
      <c r="A304" s="3">
        <v>70806</v>
      </c>
      <c r="B304" s="3"/>
      <c r="C304" s="5" t="s">
        <v>25</v>
      </c>
      <c r="D304" s="18">
        <f>'без села'!D304/1000</f>
        <v>2.906</v>
      </c>
      <c r="E304" s="18">
        <f>'без села'!E304/1000</f>
        <v>0</v>
      </c>
      <c r="F304" s="18">
        <f>'без села'!F304/1000</f>
        <v>0.30512</v>
      </c>
      <c r="G304" s="6">
        <f t="shared" si="12"/>
        <v>10.49965588437715</v>
      </c>
      <c r="H304" s="6" t="e">
        <f t="shared" si="13"/>
        <v>#DIV/0!</v>
      </c>
      <c r="I304" s="18">
        <f>'без села'!I304/1000</f>
        <v>3.2</v>
      </c>
      <c r="J304" s="18">
        <f>'без села'!J304/1000</f>
        <v>3.2</v>
      </c>
      <c r="K304" s="18">
        <f>'без села'!K304/1000</f>
        <v>0</v>
      </c>
      <c r="L304" s="6">
        <f t="shared" si="14"/>
        <v>0</v>
      </c>
    </row>
    <row r="305" spans="1:12" ht="30" hidden="1">
      <c r="A305" s="3">
        <v>70806</v>
      </c>
      <c r="B305" s="3"/>
      <c r="C305" s="5" t="s">
        <v>29</v>
      </c>
      <c r="D305" s="18">
        <f>'без села'!D305/1000</f>
        <v>139.942</v>
      </c>
      <c r="E305" s="18">
        <f>'без села'!E305/1000</f>
        <v>0</v>
      </c>
      <c r="F305" s="18">
        <f>'без села'!F305/1000</f>
        <v>84.57716</v>
      </c>
      <c r="G305" s="6">
        <f t="shared" si="12"/>
        <v>60.43729545097255</v>
      </c>
      <c r="H305" s="6" t="e">
        <f t="shared" si="13"/>
        <v>#DIV/0!</v>
      </c>
      <c r="I305" s="18">
        <f>'без села'!I305/1000</f>
        <v>150.231</v>
      </c>
      <c r="J305" s="18">
        <f>'без села'!J305/1000</f>
        <v>150.231</v>
      </c>
      <c r="K305" s="18">
        <f>'без села'!K305/1000</f>
        <v>60.477129999999995</v>
      </c>
      <c r="L305" s="6">
        <f t="shared" si="14"/>
        <v>40.25609228454846</v>
      </c>
    </row>
    <row r="306" spans="1:12" ht="15" hidden="1">
      <c r="A306" s="3">
        <v>70806</v>
      </c>
      <c r="B306" s="3"/>
      <c r="C306" s="5" t="s">
        <v>31</v>
      </c>
      <c r="D306" s="18">
        <f>'без села'!D306/1000</f>
        <v>116.812</v>
      </c>
      <c r="E306" s="18">
        <f>'без села'!E306/1000</f>
        <v>0</v>
      </c>
      <c r="F306" s="18">
        <f>'без села'!F306/1000</f>
        <v>75.43527</v>
      </c>
      <c r="G306" s="6">
        <f t="shared" si="12"/>
        <v>64.578356675684</v>
      </c>
      <c r="H306" s="6" t="e">
        <f t="shared" si="13"/>
        <v>#DIV/0!</v>
      </c>
      <c r="I306" s="18">
        <f>'без села'!I306/1000</f>
        <v>75.971</v>
      </c>
      <c r="J306" s="18">
        <f>'без села'!J306/1000</f>
        <v>75.971</v>
      </c>
      <c r="K306" s="18">
        <f>'без села'!K306/1000</f>
        <v>35.19428</v>
      </c>
      <c r="L306" s="6">
        <f t="shared" si="14"/>
        <v>46.32594016137737</v>
      </c>
    </row>
    <row r="307" spans="1:12" ht="30" hidden="1">
      <c r="A307" s="3">
        <v>70806</v>
      </c>
      <c r="B307" s="3"/>
      <c r="C307" s="5" t="s">
        <v>33</v>
      </c>
      <c r="D307" s="18">
        <f>'без села'!D307/1000</f>
        <v>2.557</v>
      </c>
      <c r="E307" s="18">
        <f>'без села'!E307/1000</f>
        <v>0</v>
      </c>
      <c r="F307" s="18">
        <f>'без села'!F307/1000</f>
        <v>0.6023999999999999</v>
      </c>
      <c r="G307" s="6">
        <f t="shared" si="12"/>
        <v>23.55885803676183</v>
      </c>
      <c r="H307" s="6" t="e">
        <f t="shared" si="13"/>
        <v>#DIV/0!</v>
      </c>
      <c r="I307" s="18">
        <f>'без села'!I307/1000</f>
        <v>31.5</v>
      </c>
      <c r="J307" s="18">
        <f>'без села'!J307/1000</f>
        <v>31.5</v>
      </c>
      <c r="K307" s="18">
        <f>'без села'!K307/1000</f>
        <v>10.26725</v>
      </c>
      <c r="L307" s="6">
        <f t="shared" si="14"/>
        <v>32.59444444444445</v>
      </c>
    </row>
    <row r="308" spans="1:12" ht="15" hidden="1">
      <c r="A308" s="3">
        <v>70806</v>
      </c>
      <c r="B308" s="3"/>
      <c r="C308" s="5" t="s">
        <v>35</v>
      </c>
      <c r="D308" s="18">
        <f>'без села'!D308/1000</f>
        <v>19.434</v>
      </c>
      <c r="E308" s="18">
        <f>'без села'!E308/1000</f>
        <v>0</v>
      </c>
      <c r="F308" s="18">
        <f>'без села'!F308/1000</f>
        <v>8.35449</v>
      </c>
      <c r="G308" s="6">
        <f t="shared" si="12"/>
        <v>42.98903982710713</v>
      </c>
      <c r="H308" s="6" t="e">
        <f t="shared" si="13"/>
        <v>#DIV/0!</v>
      </c>
      <c r="I308" s="18">
        <f>'без села'!I308/1000</f>
        <v>36.54</v>
      </c>
      <c r="J308" s="18">
        <f>'без села'!J308/1000</f>
        <v>36.54</v>
      </c>
      <c r="K308" s="18">
        <f>'без села'!K308/1000</f>
        <v>13.74532</v>
      </c>
      <c r="L308" s="6">
        <f t="shared" si="14"/>
        <v>37.61718664477285</v>
      </c>
    </row>
    <row r="309" spans="1:12" ht="15" hidden="1">
      <c r="A309" s="3">
        <v>70806</v>
      </c>
      <c r="B309" s="3"/>
      <c r="C309" s="5" t="s">
        <v>57</v>
      </c>
      <c r="D309" s="18">
        <f>'без села'!D309/1000</f>
        <v>0</v>
      </c>
      <c r="E309" s="18">
        <f>'без села'!E309/1000</f>
        <v>0</v>
      </c>
      <c r="F309" s="18">
        <f>'без села'!F309/1000</f>
        <v>0</v>
      </c>
      <c r="G309" s="6" t="e">
        <f t="shared" si="12"/>
        <v>#DIV/0!</v>
      </c>
      <c r="H309" s="6" t="e">
        <f t="shared" si="13"/>
        <v>#DIV/0!</v>
      </c>
      <c r="I309" s="18">
        <f>'без села'!I309/1000</f>
        <v>3.72</v>
      </c>
      <c r="J309" s="18">
        <f>'без села'!J309/1000</f>
        <v>3.72</v>
      </c>
      <c r="K309" s="18">
        <f>'без села'!K309/1000</f>
        <v>0.81476</v>
      </c>
      <c r="L309" s="6">
        <f t="shared" si="14"/>
        <v>21.90215053763441</v>
      </c>
    </row>
    <row r="310" spans="1:12" ht="15" hidden="1">
      <c r="A310" s="3">
        <v>70806</v>
      </c>
      <c r="B310" s="3"/>
      <c r="C310" s="5" t="s">
        <v>37</v>
      </c>
      <c r="D310" s="18">
        <f>'без села'!D310/1000</f>
        <v>1.139</v>
      </c>
      <c r="E310" s="18">
        <f>'без села'!E310/1000</f>
        <v>0</v>
      </c>
      <c r="F310" s="18">
        <f>'без села'!F310/1000</f>
        <v>0.185</v>
      </c>
      <c r="G310" s="6">
        <f t="shared" si="12"/>
        <v>16.242317822651447</v>
      </c>
      <c r="H310" s="6" t="e">
        <f t="shared" si="13"/>
        <v>#DIV/0!</v>
      </c>
      <c r="I310" s="18">
        <f>'без села'!I310/1000</f>
        <v>2.5</v>
      </c>
      <c r="J310" s="18">
        <f>'без села'!J310/1000</f>
        <v>2.5</v>
      </c>
      <c r="K310" s="18">
        <f>'без села'!K310/1000</f>
        <v>0.45552</v>
      </c>
      <c r="L310" s="6">
        <f t="shared" si="14"/>
        <v>18.220799999999997</v>
      </c>
    </row>
    <row r="311" spans="1:12" ht="15" hidden="1">
      <c r="A311" s="3">
        <v>70806</v>
      </c>
      <c r="B311" s="3"/>
      <c r="C311" s="5" t="s">
        <v>43</v>
      </c>
      <c r="D311" s="18">
        <f>'без села'!D311/1000</f>
        <v>0</v>
      </c>
      <c r="E311" s="18">
        <f>'без села'!E311/1000</f>
        <v>0</v>
      </c>
      <c r="F311" s="18">
        <f>'без села'!F311/1000</f>
        <v>0</v>
      </c>
      <c r="G311" s="6" t="e">
        <f t="shared" si="12"/>
        <v>#DIV/0!</v>
      </c>
      <c r="H311" s="6" t="e">
        <f t="shared" si="13"/>
        <v>#DIV/0!</v>
      </c>
      <c r="I311" s="18">
        <f>'без села'!I311/1000</f>
        <v>0</v>
      </c>
      <c r="J311" s="18">
        <f>'без села'!J311/1000</f>
        <v>23.125</v>
      </c>
      <c r="K311" s="18">
        <f>'без села'!K311/1000</f>
        <v>23.125</v>
      </c>
      <c r="L311" s="6">
        <f t="shared" si="14"/>
        <v>100</v>
      </c>
    </row>
    <row r="312" spans="1:12" ht="15" hidden="1">
      <c r="A312" s="3">
        <v>70806</v>
      </c>
      <c r="B312" s="3"/>
      <c r="C312" s="5" t="s">
        <v>45</v>
      </c>
      <c r="D312" s="18">
        <f>'без села'!D312/1000</f>
        <v>0</v>
      </c>
      <c r="E312" s="18">
        <f>'без села'!E312/1000</f>
        <v>0</v>
      </c>
      <c r="F312" s="18">
        <f>'без села'!F312/1000</f>
        <v>0</v>
      </c>
      <c r="G312" s="6" t="e">
        <f t="shared" si="12"/>
        <v>#DIV/0!</v>
      </c>
      <c r="H312" s="6" t="e">
        <f t="shared" si="13"/>
        <v>#DIV/0!</v>
      </c>
      <c r="I312" s="18">
        <f>'без села'!I312/1000</f>
        <v>0</v>
      </c>
      <c r="J312" s="18">
        <f>'без села'!J312/1000</f>
        <v>23.125</v>
      </c>
      <c r="K312" s="18">
        <f>'без села'!K312/1000</f>
        <v>23.125</v>
      </c>
      <c r="L312" s="6">
        <f t="shared" si="14"/>
        <v>100</v>
      </c>
    </row>
    <row r="313" spans="1:12" ht="30" hidden="1">
      <c r="A313" s="3">
        <v>70806</v>
      </c>
      <c r="B313" s="3"/>
      <c r="C313" s="5" t="s">
        <v>47</v>
      </c>
      <c r="D313" s="18">
        <f>'без села'!D313/1000</f>
        <v>0</v>
      </c>
      <c r="E313" s="18">
        <f>'без села'!E313/1000</f>
        <v>0</v>
      </c>
      <c r="F313" s="18">
        <f>'без села'!F313/1000</f>
        <v>0</v>
      </c>
      <c r="G313" s="6" t="e">
        <f t="shared" si="12"/>
        <v>#DIV/0!</v>
      </c>
      <c r="H313" s="6" t="e">
        <f t="shared" si="13"/>
        <v>#DIV/0!</v>
      </c>
      <c r="I313" s="18">
        <f>'без села'!I313/1000</f>
        <v>0</v>
      </c>
      <c r="J313" s="18">
        <f>'без села'!J313/1000</f>
        <v>23.125</v>
      </c>
      <c r="K313" s="18">
        <f>'без села'!K313/1000</f>
        <v>23.125</v>
      </c>
      <c r="L313" s="6">
        <f t="shared" si="14"/>
        <v>100</v>
      </c>
    </row>
    <row r="314" spans="1:12" ht="45" hidden="1">
      <c r="A314" s="3">
        <v>70808</v>
      </c>
      <c r="B314" s="3"/>
      <c r="C314" s="5" t="s">
        <v>81</v>
      </c>
      <c r="D314" s="18">
        <f>'без села'!D314/1000</f>
        <v>306.87</v>
      </c>
      <c r="E314" s="18">
        <f>'без села'!E314/1000</f>
        <v>0</v>
      </c>
      <c r="F314" s="18">
        <f>'без села'!F314/1000</f>
        <v>12.72</v>
      </c>
      <c r="G314" s="6">
        <f t="shared" si="12"/>
        <v>4.145077720207254</v>
      </c>
      <c r="H314" s="6" t="e">
        <f t="shared" si="13"/>
        <v>#DIV/0!</v>
      </c>
      <c r="I314" s="18">
        <f>'без села'!I314/1000</f>
        <v>0</v>
      </c>
      <c r="J314" s="18">
        <f>'без села'!J314/1000</f>
        <v>0</v>
      </c>
      <c r="K314" s="18">
        <f>'без села'!K314/1000</f>
        <v>0</v>
      </c>
      <c r="L314" s="6" t="e">
        <f t="shared" si="14"/>
        <v>#DIV/0!</v>
      </c>
    </row>
    <row r="315" spans="1:12" ht="15" hidden="1">
      <c r="A315" s="3">
        <v>70808</v>
      </c>
      <c r="B315" s="3"/>
      <c r="C315" s="5" t="s">
        <v>3</v>
      </c>
      <c r="D315" s="18">
        <f>'без села'!D315/1000</f>
        <v>306.87</v>
      </c>
      <c r="E315" s="18">
        <f>'без села'!E315/1000</f>
        <v>0</v>
      </c>
      <c r="F315" s="18">
        <f>'без села'!F315/1000</f>
        <v>12.72</v>
      </c>
      <c r="G315" s="6">
        <f t="shared" si="12"/>
        <v>4.145077720207254</v>
      </c>
      <c r="H315" s="6" t="e">
        <f t="shared" si="13"/>
        <v>#DIV/0!</v>
      </c>
      <c r="I315" s="18">
        <f>'без села'!I315/1000</f>
        <v>0</v>
      </c>
      <c r="J315" s="18">
        <f>'без села'!J315/1000</f>
        <v>0</v>
      </c>
      <c r="K315" s="18">
        <f>'без села'!K315/1000</f>
        <v>0</v>
      </c>
      <c r="L315" s="6" t="e">
        <f t="shared" si="14"/>
        <v>#DIV/0!</v>
      </c>
    </row>
    <row r="316" spans="1:12" ht="15" hidden="1">
      <c r="A316" s="3">
        <v>70808</v>
      </c>
      <c r="B316" s="3"/>
      <c r="C316" s="5" t="s">
        <v>61</v>
      </c>
      <c r="D316" s="18">
        <f>'без села'!D316/1000</f>
        <v>306.87</v>
      </c>
      <c r="E316" s="18">
        <f>'без села'!E316/1000</f>
        <v>0</v>
      </c>
      <c r="F316" s="18">
        <f>'без села'!F316/1000</f>
        <v>12.72</v>
      </c>
      <c r="G316" s="6">
        <f t="shared" si="12"/>
        <v>4.145077720207254</v>
      </c>
      <c r="H316" s="6" t="e">
        <f t="shared" si="13"/>
        <v>#DIV/0!</v>
      </c>
      <c r="I316" s="18">
        <f>'без села'!I316/1000</f>
        <v>0</v>
      </c>
      <c r="J316" s="18">
        <f>'без села'!J316/1000</f>
        <v>0</v>
      </c>
      <c r="K316" s="18">
        <f>'без села'!K316/1000</f>
        <v>0</v>
      </c>
      <c r="L316" s="6" t="e">
        <f t="shared" si="14"/>
        <v>#DIV/0!</v>
      </c>
    </row>
    <row r="317" spans="1:12" ht="15" hidden="1">
      <c r="A317" s="3">
        <v>70808</v>
      </c>
      <c r="B317" s="3"/>
      <c r="C317" s="5" t="s">
        <v>63</v>
      </c>
      <c r="D317" s="18">
        <f>'без села'!D317/1000</f>
        <v>306.87</v>
      </c>
      <c r="E317" s="18">
        <f>'без села'!E317/1000</f>
        <v>0</v>
      </c>
      <c r="F317" s="18">
        <f>'без села'!F317/1000</f>
        <v>12.72</v>
      </c>
      <c r="G317" s="6">
        <f t="shared" si="12"/>
        <v>4.145077720207254</v>
      </c>
      <c r="H317" s="6" t="e">
        <f t="shared" si="13"/>
        <v>#DIV/0!</v>
      </c>
      <c r="I317" s="18">
        <f>'без села'!I317/1000</f>
        <v>0</v>
      </c>
      <c r="J317" s="18">
        <f>'без села'!J317/1000</f>
        <v>0</v>
      </c>
      <c r="K317" s="18">
        <f>'без села'!K317/1000</f>
        <v>0</v>
      </c>
      <c r="L317" s="6" t="e">
        <f t="shared" si="14"/>
        <v>#DIV/0!</v>
      </c>
    </row>
    <row r="318" spans="1:12" ht="15" hidden="1">
      <c r="A318" s="3">
        <v>70808</v>
      </c>
      <c r="B318" s="3"/>
      <c r="C318" s="5" t="s">
        <v>65</v>
      </c>
      <c r="D318" s="18">
        <f>'без села'!D318/1000</f>
        <v>306.87</v>
      </c>
      <c r="E318" s="18">
        <f>'без села'!E318/1000</f>
        <v>0</v>
      </c>
      <c r="F318" s="18">
        <f>'без села'!F318/1000</f>
        <v>12.72</v>
      </c>
      <c r="G318" s="6">
        <f t="shared" si="12"/>
        <v>4.145077720207254</v>
      </c>
      <c r="H318" s="6" t="e">
        <f t="shared" si="13"/>
        <v>#DIV/0!</v>
      </c>
      <c r="I318" s="18">
        <f>'без села'!I318/1000</f>
        <v>0</v>
      </c>
      <c r="J318" s="18">
        <f>'без села'!J318/1000</f>
        <v>0</v>
      </c>
      <c r="K318" s="18">
        <f>'без села'!K318/1000</f>
        <v>0</v>
      </c>
      <c r="L318" s="6" t="e">
        <f t="shared" si="14"/>
        <v>#DIV/0!</v>
      </c>
    </row>
    <row r="319" spans="1:12" ht="105" hidden="1">
      <c r="A319" s="3">
        <v>70809</v>
      </c>
      <c r="B319" s="3"/>
      <c r="C319" s="5" t="s">
        <v>82</v>
      </c>
      <c r="D319" s="18">
        <f>'без села'!D319/1000</f>
        <v>5465.619</v>
      </c>
      <c r="E319" s="18">
        <f>'без села'!E319/1000</f>
        <v>0</v>
      </c>
      <c r="F319" s="18">
        <f>'без села'!F319/1000</f>
        <v>0</v>
      </c>
      <c r="G319" s="6">
        <f t="shared" si="12"/>
        <v>0</v>
      </c>
      <c r="H319" s="6" t="e">
        <f t="shared" si="13"/>
        <v>#DIV/0!</v>
      </c>
      <c r="I319" s="18">
        <f>'без села'!I319/1000</f>
        <v>0</v>
      </c>
      <c r="J319" s="18">
        <f>'без села'!J319/1000</f>
        <v>0</v>
      </c>
      <c r="K319" s="18">
        <f>'без села'!K319/1000</f>
        <v>0</v>
      </c>
      <c r="L319" s="6" t="e">
        <f t="shared" si="14"/>
        <v>#DIV/0!</v>
      </c>
    </row>
    <row r="320" spans="1:12" ht="15" hidden="1">
      <c r="A320" s="3">
        <v>70809</v>
      </c>
      <c r="B320" s="3"/>
      <c r="C320" s="5" t="s">
        <v>3</v>
      </c>
      <c r="D320" s="18">
        <f>'без села'!D320/1000</f>
        <v>5465.619</v>
      </c>
      <c r="E320" s="18">
        <f>'без села'!E320/1000</f>
        <v>0</v>
      </c>
      <c r="F320" s="18">
        <f>'без села'!F320/1000</f>
        <v>0</v>
      </c>
      <c r="G320" s="6">
        <f t="shared" si="12"/>
        <v>0</v>
      </c>
      <c r="H320" s="6" t="e">
        <f t="shared" si="13"/>
        <v>#DIV/0!</v>
      </c>
      <c r="I320" s="18">
        <f>'без села'!I320/1000</f>
        <v>0</v>
      </c>
      <c r="J320" s="18">
        <f>'без села'!J320/1000</f>
        <v>0</v>
      </c>
      <c r="K320" s="18">
        <f>'без села'!K320/1000</f>
        <v>0</v>
      </c>
      <c r="L320" s="6" t="e">
        <f t="shared" si="14"/>
        <v>#DIV/0!</v>
      </c>
    </row>
    <row r="321" spans="1:12" ht="15" hidden="1">
      <c r="A321" s="3">
        <v>70809</v>
      </c>
      <c r="B321" s="3"/>
      <c r="C321" s="5" t="s">
        <v>61</v>
      </c>
      <c r="D321" s="18">
        <f>'без села'!D321/1000</f>
        <v>5465.619</v>
      </c>
      <c r="E321" s="18">
        <f>'без села'!E321/1000</f>
        <v>0</v>
      </c>
      <c r="F321" s="18">
        <f>'без села'!F321/1000</f>
        <v>0</v>
      </c>
      <c r="G321" s="6">
        <f t="shared" si="12"/>
        <v>0</v>
      </c>
      <c r="H321" s="6" t="e">
        <f t="shared" si="13"/>
        <v>#DIV/0!</v>
      </c>
      <c r="I321" s="18">
        <f>'без села'!I321/1000</f>
        <v>0</v>
      </c>
      <c r="J321" s="18">
        <f>'без села'!J321/1000</f>
        <v>0</v>
      </c>
      <c r="K321" s="18">
        <f>'без села'!K321/1000</f>
        <v>0</v>
      </c>
      <c r="L321" s="6" t="e">
        <f t="shared" si="14"/>
        <v>#DIV/0!</v>
      </c>
    </row>
    <row r="322" spans="1:12" ht="15" hidden="1">
      <c r="A322" s="3">
        <v>70809</v>
      </c>
      <c r="B322" s="3"/>
      <c r="C322" s="5" t="s">
        <v>63</v>
      </c>
      <c r="D322" s="18">
        <f>'без села'!D322/1000</f>
        <v>5465.619</v>
      </c>
      <c r="E322" s="18">
        <f>'без села'!E322/1000</f>
        <v>0</v>
      </c>
      <c r="F322" s="18">
        <f>'без села'!F322/1000</f>
        <v>0</v>
      </c>
      <c r="G322" s="6">
        <f t="shared" si="12"/>
        <v>0</v>
      </c>
      <c r="H322" s="6" t="e">
        <f t="shared" si="13"/>
        <v>#DIV/0!</v>
      </c>
      <c r="I322" s="18">
        <f>'без села'!I322/1000</f>
        <v>0</v>
      </c>
      <c r="J322" s="18">
        <f>'без села'!J322/1000</f>
        <v>0</v>
      </c>
      <c r="K322" s="18">
        <f>'без села'!K322/1000</f>
        <v>0</v>
      </c>
      <c r="L322" s="6" t="e">
        <f t="shared" si="14"/>
        <v>#DIV/0!</v>
      </c>
    </row>
    <row r="323" spans="1:12" ht="15" hidden="1">
      <c r="A323" s="3">
        <v>70809</v>
      </c>
      <c r="B323" s="3"/>
      <c r="C323" s="5" t="s">
        <v>65</v>
      </c>
      <c r="D323" s="18">
        <f>'без села'!D323/1000</f>
        <v>5465.619</v>
      </c>
      <c r="E323" s="18">
        <f>'без села'!E323/1000</f>
        <v>0</v>
      </c>
      <c r="F323" s="18">
        <f>'без села'!F323/1000</f>
        <v>0</v>
      </c>
      <c r="G323" s="6">
        <f t="shared" si="12"/>
        <v>0</v>
      </c>
      <c r="H323" s="6" t="e">
        <f t="shared" si="13"/>
        <v>#DIV/0!</v>
      </c>
      <c r="I323" s="18">
        <f>'без села'!I323/1000</f>
        <v>0</v>
      </c>
      <c r="J323" s="18">
        <f>'без села'!J323/1000</f>
        <v>0</v>
      </c>
      <c r="K323" s="18">
        <f>'без села'!K323/1000</f>
        <v>0</v>
      </c>
      <c r="L323" s="6" t="e">
        <f t="shared" si="14"/>
        <v>#DIV/0!</v>
      </c>
    </row>
    <row r="324" spans="1:12" ht="15">
      <c r="A324" s="3">
        <v>80000</v>
      </c>
      <c r="B324" s="3"/>
      <c r="C324" s="5" t="s">
        <v>83</v>
      </c>
      <c r="D324" s="18">
        <f>'без села'!D324/1000</f>
        <v>316481.2</v>
      </c>
      <c r="E324" s="18">
        <f>'без села'!E324/1000</f>
        <v>84250.906</v>
      </c>
      <c r="F324" s="18">
        <f>'без села'!F324/1000</f>
        <v>80631.81672</v>
      </c>
      <c r="G324" s="6">
        <f t="shared" si="12"/>
        <v>25.477600792716913</v>
      </c>
      <c r="H324" s="6">
        <f t="shared" si="13"/>
        <v>95.70439126197647</v>
      </c>
      <c r="I324" s="18">
        <f>'без села'!I324/1000</f>
        <v>12135.089</v>
      </c>
      <c r="J324" s="18">
        <f>'без села'!J324/1000</f>
        <v>15864.20681</v>
      </c>
      <c r="K324" s="18">
        <f>'без села'!K324/1000</f>
        <v>5745.26854</v>
      </c>
      <c r="L324" s="6">
        <f t="shared" si="14"/>
        <v>36.21529023675152</v>
      </c>
    </row>
    <row r="325" spans="1:12" ht="15" hidden="1">
      <c r="A325" s="3">
        <v>80000</v>
      </c>
      <c r="B325" s="3"/>
      <c r="C325" s="5" t="s">
        <v>3</v>
      </c>
      <c r="D325" s="18">
        <f>'без села'!D325/1000</f>
        <v>316481.2</v>
      </c>
      <c r="E325" s="18">
        <f>'без села'!E325/1000</f>
        <v>0</v>
      </c>
      <c r="F325" s="18">
        <f>'без села'!F325/1000</f>
        <v>80631.81672</v>
      </c>
      <c r="G325" s="6">
        <f t="shared" si="12"/>
        <v>25.477600792716913</v>
      </c>
      <c r="H325" s="6" t="e">
        <f t="shared" si="13"/>
        <v>#DIV/0!</v>
      </c>
      <c r="I325" s="18">
        <f>'без села'!I325/1000</f>
        <v>11437.956</v>
      </c>
      <c r="J325" s="18">
        <f>'без села'!J325/1000</f>
        <v>14207.50921</v>
      </c>
      <c r="K325" s="18">
        <f>'без села'!K325/1000</f>
        <v>4763.78953</v>
      </c>
      <c r="L325" s="6">
        <f t="shared" si="14"/>
        <v>33.53008229371403</v>
      </c>
    </row>
    <row r="326" spans="1:12" ht="15" hidden="1">
      <c r="A326" s="3">
        <v>80000</v>
      </c>
      <c r="B326" s="3"/>
      <c r="C326" s="5" t="s">
        <v>5</v>
      </c>
      <c r="D326" s="18">
        <f>'без села'!D326/1000</f>
        <v>314576.999</v>
      </c>
      <c r="E326" s="18">
        <f>'без села'!E326/1000</f>
        <v>0</v>
      </c>
      <c r="F326" s="18">
        <f>'без села'!F326/1000</f>
        <v>80223.48340000001</v>
      </c>
      <c r="G326" s="6">
        <f t="shared" si="12"/>
        <v>25.50201815613353</v>
      </c>
      <c r="H326" s="6" t="e">
        <f t="shared" si="13"/>
        <v>#DIV/0!</v>
      </c>
      <c r="I326" s="18">
        <f>'без села'!I326/1000</f>
        <v>11400.141</v>
      </c>
      <c r="J326" s="18">
        <f>'без села'!J326/1000</f>
        <v>14163.877779999999</v>
      </c>
      <c r="K326" s="18">
        <f>'без села'!K326/1000</f>
        <v>4749.6732999999995</v>
      </c>
      <c r="L326" s="6">
        <f t="shared" si="14"/>
        <v>33.53370717944729</v>
      </c>
    </row>
    <row r="327" spans="1:12" ht="30" hidden="1">
      <c r="A327" s="3">
        <v>80000</v>
      </c>
      <c r="B327" s="3"/>
      <c r="C327" s="5" t="s">
        <v>7</v>
      </c>
      <c r="D327" s="18">
        <f>'без села'!D327/1000</f>
        <v>192894.457</v>
      </c>
      <c r="E327" s="18">
        <f>'без села'!E327/1000</f>
        <v>0</v>
      </c>
      <c r="F327" s="18">
        <f>'без села'!F327/1000</f>
        <v>46327.23745</v>
      </c>
      <c r="G327" s="6">
        <f aca="true" t="shared" si="15" ref="G327:G390">F327/D327*100</f>
        <v>24.0168837251762</v>
      </c>
      <c r="H327" s="6" t="e">
        <f aca="true" t="shared" si="16" ref="H327:H390">F327/E327*100</f>
        <v>#DIV/0!</v>
      </c>
      <c r="I327" s="18">
        <f>'без села'!I327/1000</f>
        <v>4870.336</v>
      </c>
      <c r="J327" s="18">
        <f>'без села'!J327/1000</f>
        <v>4872.39575</v>
      </c>
      <c r="K327" s="18">
        <f>'без села'!K327/1000</f>
        <v>851.37593</v>
      </c>
      <c r="L327" s="6">
        <f aca="true" t="shared" si="17" ref="L327:L390">K327/J327*100</f>
        <v>17.473456050855475</v>
      </c>
    </row>
    <row r="328" spans="1:12" ht="15" hidden="1">
      <c r="A328" s="3">
        <v>80000</v>
      </c>
      <c r="B328" s="3"/>
      <c r="C328" s="5" t="s">
        <v>9</v>
      </c>
      <c r="D328" s="18">
        <f>'без села'!D328/1000</f>
        <v>192894.457</v>
      </c>
      <c r="E328" s="18">
        <f>'без села'!E328/1000</f>
        <v>0</v>
      </c>
      <c r="F328" s="18">
        <f>'без села'!F328/1000</f>
        <v>46327.23745</v>
      </c>
      <c r="G328" s="6">
        <f t="shared" si="15"/>
        <v>24.0168837251762</v>
      </c>
      <c r="H328" s="6" t="e">
        <f t="shared" si="16"/>
        <v>#DIV/0!</v>
      </c>
      <c r="I328" s="18">
        <f>'без села'!I328/1000</f>
        <v>4870.336</v>
      </c>
      <c r="J328" s="18">
        <f>'без села'!J328/1000</f>
        <v>4872.39575</v>
      </c>
      <c r="K328" s="18">
        <f>'без села'!K328/1000</f>
        <v>851.37593</v>
      </c>
      <c r="L328" s="6">
        <f t="shared" si="17"/>
        <v>17.473456050855475</v>
      </c>
    </row>
    <row r="329" spans="1:12" ht="15" hidden="1">
      <c r="A329" s="3">
        <v>80000</v>
      </c>
      <c r="B329" s="3"/>
      <c r="C329" s="5" t="s">
        <v>11</v>
      </c>
      <c r="D329" s="18">
        <f>'без села'!D329/1000</f>
        <v>68839.628</v>
      </c>
      <c r="E329" s="18">
        <f>'без села'!E329/1000</f>
        <v>0</v>
      </c>
      <c r="F329" s="18">
        <f>'без села'!F329/1000</f>
        <v>16548.59494</v>
      </c>
      <c r="G329" s="6">
        <f t="shared" si="15"/>
        <v>24.039343937186878</v>
      </c>
      <c r="H329" s="6" t="e">
        <f t="shared" si="16"/>
        <v>#DIV/0!</v>
      </c>
      <c r="I329" s="18">
        <f>'без села'!I329/1000</f>
        <v>1752.611</v>
      </c>
      <c r="J329" s="18">
        <f>'без села'!J329/1000</f>
        <v>1753.35448</v>
      </c>
      <c r="K329" s="18">
        <f>'без села'!K329/1000</f>
        <v>302.79417</v>
      </c>
      <c r="L329" s="6">
        <f t="shared" si="17"/>
        <v>17.269421184015226</v>
      </c>
    </row>
    <row r="330" spans="1:12" ht="45" hidden="1">
      <c r="A330" s="3">
        <v>80000</v>
      </c>
      <c r="B330" s="3"/>
      <c r="C330" s="5" t="s">
        <v>13</v>
      </c>
      <c r="D330" s="18">
        <f>'без села'!D330/1000</f>
        <v>30339.272</v>
      </c>
      <c r="E330" s="18">
        <f>'без села'!E330/1000</f>
        <v>0</v>
      </c>
      <c r="F330" s="18">
        <f>'без села'!F330/1000</f>
        <v>7075.27058</v>
      </c>
      <c r="G330" s="6">
        <f t="shared" si="15"/>
        <v>23.320502153116923</v>
      </c>
      <c r="H330" s="6" t="e">
        <f t="shared" si="16"/>
        <v>#DIV/0!</v>
      </c>
      <c r="I330" s="18">
        <f>'без села'!I330/1000</f>
        <v>4280.948</v>
      </c>
      <c r="J330" s="18">
        <f>'без села'!J330/1000</f>
        <v>6939.24151</v>
      </c>
      <c r="K330" s="18">
        <f>'без села'!K330/1000</f>
        <v>3409.04879</v>
      </c>
      <c r="L330" s="6">
        <f t="shared" si="17"/>
        <v>49.127109714906005</v>
      </c>
    </row>
    <row r="331" spans="1:12" ht="30" hidden="1">
      <c r="A331" s="3">
        <v>80000</v>
      </c>
      <c r="B331" s="3"/>
      <c r="C331" s="5" t="s">
        <v>15</v>
      </c>
      <c r="D331" s="18">
        <f>'без села'!D331/1000</f>
        <v>432.213</v>
      </c>
      <c r="E331" s="18">
        <f>'без села'!E331/1000</f>
        <v>0</v>
      </c>
      <c r="F331" s="18">
        <f>'без села'!F331/1000</f>
        <v>121.27244</v>
      </c>
      <c r="G331" s="6">
        <f t="shared" si="15"/>
        <v>28.058489679856923</v>
      </c>
      <c r="H331" s="6" t="e">
        <f t="shared" si="16"/>
        <v>#DIV/0!</v>
      </c>
      <c r="I331" s="18">
        <f>'без села'!I331/1000</f>
        <v>828.33</v>
      </c>
      <c r="J331" s="18">
        <f>'без села'!J331/1000</f>
        <v>1271.13254</v>
      </c>
      <c r="K331" s="18">
        <f>'без села'!K331/1000</f>
        <v>622.29772</v>
      </c>
      <c r="L331" s="6">
        <f t="shared" si="17"/>
        <v>48.95616313936861</v>
      </c>
    </row>
    <row r="332" spans="1:12" ht="30" hidden="1">
      <c r="A332" s="3">
        <v>80000</v>
      </c>
      <c r="B332" s="3"/>
      <c r="C332" s="5" t="s">
        <v>51</v>
      </c>
      <c r="D332" s="18">
        <f>'без села'!D332/1000</f>
        <v>16582.587</v>
      </c>
      <c r="E332" s="18">
        <f>'без села'!E332/1000</f>
        <v>0</v>
      </c>
      <c r="F332" s="18">
        <f>'без села'!F332/1000</f>
        <v>3988.6773700000003</v>
      </c>
      <c r="G332" s="6">
        <f t="shared" si="15"/>
        <v>24.053408373494438</v>
      </c>
      <c r="H332" s="6" t="e">
        <f t="shared" si="16"/>
        <v>#DIV/0!</v>
      </c>
      <c r="I332" s="18">
        <f>'без села'!I332/1000</f>
        <v>726.02</v>
      </c>
      <c r="J332" s="18">
        <f>'без села'!J332/1000</f>
        <v>2482.34735</v>
      </c>
      <c r="K332" s="18">
        <f>'без села'!K332/1000</f>
        <v>1821.1005400000001</v>
      </c>
      <c r="L332" s="6">
        <f t="shared" si="17"/>
        <v>73.36203533320992</v>
      </c>
    </row>
    <row r="333" spans="1:12" ht="15" hidden="1">
      <c r="A333" s="3">
        <v>80000</v>
      </c>
      <c r="B333" s="3"/>
      <c r="C333" s="5" t="s">
        <v>53</v>
      </c>
      <c r="D333" s="18">
        <f>'без села'!D333/1000</f>
        <v>3980.648</v>
      </c>
      <c r="E333" s="18">
        <f>'без села'!E333/1000</f>
        <v>0</v>
      </c>
      <c r="F333" s="18">
        <f>'без села'!F333/1000</f>
        <v>1125.67525</v>
      </c>
      <c r="G333" s="6">
        <f t="shared" si="15"/>
        <v>28.27869356948919</v>
      </c>
      <c r="H333" s="6" t="e">
        <f t="shared" si="16"/>
        <v>#DIV/0!</v>
      </c>
      <c r="I333" s="18">
        <f>'без села'!I333/1000</f>
        <v>189.305</v>
      </c>
      <c r="J333" s="18">
        <f>'без села'!J333/1000</f>
        <v>204.8897</v>
      </c>
      <c r="K333" s="18">
        <f>'без села'!K333/1000</f>
        <v>58.28275</v>
      </c>
      <c r="L333" s="6">
        <f t="shared" si="17"/>
        <v>28.44591504599792</v>
      </c>
    </row>
    <row r="334" spans="1:12" ht="15" hidden="1">
      <c r="A334" s="3">
        <v>80000</v>
      </c>
      <c r="B334" s="3"/>
      <c r="C334" s="5" t="s">
        <v>55</v>
      </c>
      <c r="D334" s="18">
        <f>'без села'!D334/1000</f>
        <v>20</v>
      </c>
      <c r="E334" s="18">
        <f>'без села'!E334/1000</f>
        <v>0</v>
      </c>
      <c r="F334" s="18">
        <f>'без села'!F334/1000</f>
        <v>0</v>
      </c>
      <c r="G334" s="6">
        <f t="shared" si="15"/>
        <v>0</v>
      </c>
      <c r="H334" s="6" t="e">
        <f t="shared" si="16"/>
        <v>#DIV/0!</v>
      </c>
      <c r="I334" s="18">
        <f>'без села'!I334/1000</f>
        <v>62.125</v>
      </c>
      <c r="J334" s="18">
        <f>'без села'!J334/1000</f>
        <v>91.63588</v>
      </c>
      <c r="K334" s="18">
        <f>'без села'!K334/1000</f>
        <v>29.59646</v>
      </c>
      <c r="L334" s="6">
        <f t="shared" si="17"/>
        <v>32.29789466745995</v>
      </c>
    </row>
    <row r="335" spans="1:12" ht="30" hidden="1">
      <c r="A335" s="3">
        <v>80000</v>
      </c>
      <c r="B335" s="3"/>
      <c r="C335" s="5" t="s">
        <v>17</v>
      </c>
      <c r="D335" s="18">
        <f>'без села'!D335/1000</f>
        <v>6866.999</v>
      </c>
      <c r="E335" s="18">
        <f>'без села'!E335/1000</f>
        <v>0</v>
      </c>
      <c r="F335" s="18">
        <f>'без села'!F335/1000</f>
        <v>1293.67832</v>
      </c>
      <c r="G335" s="6">
        <f t="shared" si="15"/>
        <v>18.83906375987531</v>
      </c>
      <c r="H335" s="6" t="e">
        <f t="shared" si="16"/>
        <v>#DIV/0!</v>
      </c>
      <c r="I335" s="18">
        <f>'без села'!I335/1000</f>
        <v>258.117</v>
      </c>
      <c r="J335" s="18">
        <f>'без села'!J335/1000</f>
        <v>351.31946000000005</v>
      </c>
      <c r="K335" s="18">
        <f>'без села'!K335/1000</f>
        <v>118.32914</v>
      </c>
      <c r="L335" s="6">
        <f t="shared" si="17"/>
        <v>33.68135087080004</v>
      </c>
    </row>
    <row r="336" spans="1:12" ht="15" hidden="1">
      <c r="A336" s="3">
        <v>80000</v>
      </c>
      <c r="B336" s="3"/>
      <c r="C336" s="5" t="s">
        <v>19</v>
      </c>
      <c r="D336" s="18">
        <f>'без села'!D336/1000</f>
        <v>231.202</v>
      </c>
      <c r="E336" s="18">
        <f>'без села'!E336/1000</f>
        <v>0</v>
      </c>
      <c r="F336" s="18">
        <f>'без села'!F336/1000</f>
        <v>39.7176</v>
      </c>
      <c r="G336" s="6">
        <f t="shared" si="15"/>
        <v>17.178744128511</v>
      </c>
      <c r="H336" s="6" t="e">
        <f t="shared" si="16"/>
        <v>#DIV/0!</v>
      </c>
      <c r="I336" s="18">
        <f>'без села'!I336/1000</f>
        <v>29.478</v>
      </c>
      <c r="J336" s="18">
        <f>'без села'!J336/1000</f>
        <v>35.138169999999995</v>
      </c>
      <c r="K336" s="18">
        <f>'без села'!K336/1000</f>
        <v>10.4356</v>
      </c>
      <c r="L336" s="6">
        <f t="shared" si="17"/>
        <v>29.698757789606013</v>
      </c>
    </row>
    <row r="337" spans="1:12" ht="45" hidden="1">
      <c r="A337" s="3">
        <v>80000</v>
      </c>
      <c r="B337" s="3"/>
      <c r="C337" s="5" t="s">
        <v>21</v>
      </c>
      <c r="D337" s="18">
        <f>'без села'!D337/1000</f>
        <v>927.194</v>
      </c>
      <c r="E337" s="18">
        <f>'без села'!E337/1000</f>
        <v>0</v>
      </c>
      <c r="F337" s="18">
        <f>'без села'!F337/1000</f>
        <v>198.59357999999997</v>
      </c>
      <c r="G337" s="6">
        <f t="shared" si="15"/>
        <v>21.418773201724772</v>
      </c>
      <c r="H337" s="6" t="e">
        <f t="shared" si="16"/>
        <v>#DIV/0!</v>
      </c>
      <c r="I337" s="18">
        <f>'без села'!I337/1000</f>
        <v>757.732</v>
      </c>
      <c r="J337" s="18">
        <f>'без села'!J337/1000</f>
        <v>918.56597</v>
      </c>
      <c r="K337" s="18">
        <f>'без села'!K337/1000</f>
        <v>301.58796</v>
      </c>
      <c r="L337" s="6">
        <f t="shared" si="17"/>
        <v>32.83247690963339</v>
      </c>
    </row>
    <row r="338" spans="1:12" ht="15" hidden="1">
      <c r="A338" s="3">
        <v>80000</v>
      </c>
      <c r="B338" s="3"/>
      <c r="C338" s="5" t="s">
        <v>23</v>
      </c>
      <c r="D338" s="18">
        <f>'без села'!D338/1000</f>
        <v>422.575</v>
      </c>
      <c r="E338" s="18">
        <f>'без села'!E338/1000</f>
        <v>0</v>
      </c>
      <c r="F338" s="18">
        <f>'без села'!F338/1000</f>
        <v>138.45769</v>
      </c>
      <c r="G338" s="6">
        <f t="shared" si="15"/>
        <v>32.76523457374431</v>
      </c>
      <c r="H338" s="6" t="e">
        <f t="shared" si="16"/>
        <v>#DIV/0!</v>
      </c>
      <c r="I338" s="18">
        <f>'без села'!I338/1000</f>
        <v>84.045</v>
      </c>
      <c r="J338" s="18">
        <f>'без села'!J338/1000</f>
        <v>134.02164000000002</v>
      </c>
      <c r="K338" s="18">
        <f>'без села'!K338/1000</f>
        <v>30.87492</v>
      </c>
      <c r="L338" s="6">
        <f t="shared" si="17"/>
        <v>23.037264728293128</v>
      </c>
    </row>
    <row r="339" spans="1:12" ht="15" hidden="1">
      <c r="A339" s="3">
        <v>80000</v>
      </c>
      <c r="B339" s="3"/>
      <c r="C339" s="5" t="s">
        <v>25</v>
      </c>
      <c r="D339" s="18">
        <f>'без села'!D339/1000</f>
        <v>875.854</v>
      </c>
      <c r="E339" s="18">
        <f>'без села'!E339/1000</f>
        <v>0</v>
      </c>
      <c r="F339" s="18">
        <f>'без села'!F339/1000</f>
        <v>169.19833</v>
      </c>
      <c r="G339" s="6">
        <f t="shared" si="15"/>
        <v>19.31809753680408</v>
      </c>
      <c r="H339" s="6" t="e">
        <f t="shared" si="16"/>
        <v>#DIV/0!</v>
      </c>
      <c r="I339" s="18">
        <f>'без села'!I339/1000</f>
        <v>1345.796</v>
      </c>
      <c r="J339" s="18">
        <f>'без села'!J339/1000</f>
        <v>1450.1908</v>
      </c>
      <c r="K339" s="18">
        <f>'без села'!K339/1000</f>
        <v>416.5437</v>
      </c>
      <c r="L339" s="6">
        <f t="shared" si="17"/>
        <v>28.723372124550785</v>
      </c>
    </row>
    <row r="340" spans="1:12" ht="15" hidden="1">
      <c r="A340" s="3">
        <v>80000</v>
      </c>
      <c r="B340" s="3"/>
      <c r="C340" s="5" t="s">
        <v>27</v>
      </c>
      <c r="D340" s="18">
        <f>'без села'!D340/1000</f>
        <v>28.98</v>
      </c>
      <c r="E340" s="18">
        <f>'без села'!E340/1000</f>
        <v>0</v>
      </c>
      <c r="F340" s="18">
        <f>'без села'!F340/1000</f>
        <v>3.72172</v>
      </c>
      <c r="G340" s="6">
        <f t="shared" si="15"/>
        <v>12.842374051069703</v>
      </c>
      <c r="H340" s="6" t="e">
        <f t="shared" si="16"/>
        <v>#DIV/0!</v>
      </c>
      <c r="I340" s="18">
        <f>'без села'!I340/1000</f>
        <v>30.083</v>
      </c>
      <c r="J340" s="18">
        <f>'без села'!J340/1000</f>
        <v>38.78064</v>
      </c>
      <c r="K340" s="18">
        <f>'без села'!K340/1000</f>
        <v>20.65966</v>
      </c>
      <c r="L340" s="6">
        <f t="shared" si="17"/>
        <v>53.27312803501953</v>
      </c>
    </row>
    <row r="341" spans="1:12" ht="30" hidden="1">
      <c r="A341" s="3">
        <v>80000</v>
      </c>
      <c r="B341" s="3"/>
      <c r="C341" s="5" t="s">
        <v>29</v>
      </c>
      <c r="D341" s="18">
        <f>'без села'!D341/1000</f>
        <v>22474.482</v>
      </c>
      <c r="E341" s="18">
        <f>'без села'!E341/1000</f>
        <v>0</v>
      </c>
      <c r="F341" s="18">
        <f>'без села'!F341/1000</f>
        <v>10268.478710000001</v>
      </c>
      <c r="G341" s="6">
        <f t="shared" si="15"/>
        <v>45.68950114178383</v>
      </c>
      <c r="H341" s="6" t="e">
        <f t="shared" si="16"/>
        <v>#DIV/0!</v>
      </c>
      <c r="I341" s="18">
        <f>'без села'!I341/1000</f>
        <v>450.869</v>
      </c>
      <c r="J341" s="18">
        <f>'без села'!J341/1000</f>
        <v>534.8704</v>
      </c>
      <c r="K341" s="18">
        <f>'без села'!K341/1000</f>
        <v>152.21913</v>
      </c>
      <c r="L341" s="6">
        <f t="shared" si="17"/>
        <v>28.459067841480852</v>
      </c>
    </row>
    <row r="342" spans="1:12" ht="15" hidden="1">
      <c r="A342" s="3">
        <v>80000</v>
      </c>
      <c r="B342" s="3"/>
      <c r="C342" s="5" t="s">
        <v>31</v>
      </c>
      <c r="D342" s="18">
        <f>'без села'!D342/1000</f>
        <v>11788.764</v>
      </c>
      <c r="E342" s="18">
        <f>'без села'!E342/1000</f>
        <v>0</v>
      </c>
      <c r="F342" s="18">
        <f>'без села'!F342/1000</f>
        <v>6801.78997</v>
      </c>
      <c r="G342" s="6">
        <f t="shared" si="15"/>
        <v>57.69722737684799</v>
      </c>
      <c r="H342" s="6" t="e">
        <f t="shared" si="16"/>
        <v>#DIV/0!</v>
      </c>
      <c r="I342" s="18">
        <f>'без села'!I342/1000</f>
        <v>187.175</v>
      </c>
      <c r="J342" s="18">
        <f>'без села'!J342/1000</f>
        <v>195.074</v>
      </c>
      <c r="K342" s="18">
        <f>'без села'!K342/1000</f>
        <v>51.737010000000005</v>
      </c>
      <c r="L342" s="6">
        <f t="shared" si="17"/>
        <v>26.52173534146016</v>
      </c>
    </row>
    <row r="343" spans="1:12" ht="30" hidden="1">
      <c r="A343" s="3">
        <v>80000</v>
      </c>
      <c r="B343" s="3"/>
      <c r="C343" s="5" t="s">
        <v>33</v>
      </c>
      <c r="D343" s="18">
        <f>'без села'!D343/1000</f>
        <v>2645.565</v>
      </c>
      <c r="E343" s="18">
        <f>'без села'!E343/1000</f>
        <v>0</v>
      </c>
      <c r="F343" s="18">
        <f>'без села'!F343/1000</f>
        <v>767.92622</v>
      </c>
      <c r="G343" s="6">
        <f t="shared" si="15"/>
        <v>29.026926951331756</v>
      </c>
      <c r="H343" s="6" t="e">
        <f t="shared" si="16"/>
        <v>#DIV/0!</v>
      </c>
      <c r="I343" s="18">
        <f>'без села'!I343/1000</f>
        <v>61.695</v>
      </c>
      <c r="J343" s="18">
        <f>'без села'!J343/1000</f>
        <v>71.6904</v>
      </c>
      <c r="K343" s="18">
        <f>'без села'!K343/1000</f>
        <v>15.73044</v>
      </c>
      <c r="L343" s="6">
        <f t="shared" si="17"/>
        <v>21.94218472766228</v>
      </c>
    </row>
    <row r="344" spans="1:12" ht="15" hidden="1">
      <c r="A344" s="3">
        <v>80000</v>
      </c>
      <c r="B344" s="3"/>
      <c r="C344" s="5" t="s">
        <v>35</v>
      </c>
      <c r="D344" s="18">
        <f>'без села'!D344/1000</f>
        <v>6401.597</v>
      </c>
      <c r="E344" s="18">
        <f>'без села'!E344/1000</f>
        <v>0</v>
      </c>
      <c r="F344" s="18">
        <f>'без села'!F344/1000</f>
        <v>2020.01357</v>
      </c>
      <c r="G344" s="6">
        <f t="shared" si="15"/>
        <v>31.554838113052103</v>
      </c>
      <c r="H344" s="6" t="e">
        <f t="shared" si="16"/>
        <v>#DIV/0!</v>
      </c>
      <c r="I344" s="18">
        <f>'без села'!I344/1000</f>
        <v>154.867</v>
      </c>
      <c r="J344" s="18">
        <f>'без села'!J344/1000</f>
        <v>173.72847</v>
      </c>
      <c r="K344" s="18">
        <f>'без села'!K344/1000</f>
        <v>55.963080000000005</v>
      </c>
      <c r="L344" s="6">
        <f t="shared" si="17"/>
        <v>32.212958532358</v>
      </c>
    </row>
    <row r="345" spans="1:12" ht="15" hidden="1">
      <c r="A345" s="3">
        <v>80000</v>
      </c>
      <c r="B345" s="3"/>
      <c r="C345" s="5" t="s">
        <v>57</v>
      </c>
      <c r="D345" s="18">
        <f>'без села'!D345/1000</f>
        <v>1128.369</v>
      </c>
      <c r="E345" s="18">
        <f>'без села'!E345/1000</f>
        <v>0</v>
      </c>
      <c r="F345" s="18">
        <f>'без села'!F345/1000</f>
        <v>571.65987</v>
      </c>
      <c r="G345" s="6">
        <f t="shared" si="15"/>
        <v>50.66249338647197</v>
      </c>
      <c r="H345" s="6" t="e">
        <f t="shared" si="16"/>
        <v>#DIV/0!</v>
      </c>
      <c r="I345" s="18">
        <f>'без села'!I345/1000</f>
        <v>17.272</v>
      </c>
      <c r="J345" s="18">
        <f>'без села'!J345/1000</f>
        <v>21.835</v>
      </c>
      <c r="K345" s="18">
        <f>'без села'!K345/1000</f>
        <v>0.7110299999999999</v>
      </c>
      <c r="L345" s="6">
        <f t="shared" si="17"/>
        <v>3.2563773757728414</v>
      </c>
    </row>
    <row r="346" spans="1:12" ht="15" hidden="1">
      <c r="A346" s="3">
        <v>80000</v>
      </c>
      <c r="B346" s="3"/>
      <c r="C346" s="5" t="s">
        <v>37</v>
      </c>
      <c r="D346" s="18">
        <f>'без села'!D346/1000</f>
        <v>510.187</v>
      </c>
      <c r="E346" s="18">
        <f>'без села'!E346/1000</f>
        <v>0</v>
      </c>
      <c r="F346" s="18">
        <f>'без села'!F346/1000</f>
        <v>107.08908</v>
      </c>
      <c r="G346" s="6">
        <f t="shared" si="15"/>
        <v>20.990162430638176</v>
      </c>
      <c r="H346" s="6" t="e">
        <f t="shared" si="16"/>
        <v>#DIV/0!</v>
      </c>
      <c r="I346" s="18">
        <f>'без села'!I346/1000</f>
        <v>29.86</v>
      </c>
      <c r="J346" s="18">
        <f>'без села'!J346/1000</f>
        <v>72.54253</v>
      </c>
      <c r="K346" s="18">
        <f>'без села'!K346/1000</f>
        <v>28.07757</v>
      </c>
      <c r="L346" s="6">
        <f t="shared" si="17"/>
        <v>38.70497761795736</v>
      </c>
    </row>
    <row r="347" spans="1:12" ht="30" hidden="1">
      <c r="A347" s="3">
        <v>80000</v>
      </c>
      <c r="B347" s="3"/>
      <c r="C347" s="5" t="s">
        <v>39</v>
      </c>
      <c r="D347" s="18">
        <f>'без села'!D347/1000</f>
        <v>0.18</v>
      </c>
      <c r="E347" s="18">
        <f>'без села'!E347/1000</f>
        <v>0</v>
      </c>
      <c r="F347" s="18">
        <f>'без села'!F347/1000</f>
        <v>0.18</v>
      </c>
      <c r="G347" s="6">
        <f t="shared" si="15"/>
        <v>100</v>
      </c>
      <c r="H347" s="6" t="e">
        <f t="shared" si="16"/>
        <v>#DIV/0!</v>
      </c>
      <c r="I347" s="18">
        <f>'без села'!I347/1000</f>
        <v>15.294</v>
      </c>
      <c r="J347" s="18">
        <f>'без села'!J347/1000</f>
        <v>25.235</v>
      </c>
      <c r="K347" s="18">
        <f>'без села'!K347/1000</f>
        <v>13.57562</v>
      </c>
      <c r="L347" s="6">
        <f t="shared" si="17"/>
        <v>53.79679017237964</v>
      </c>
    </row>
    <row r="348" spans="1:12" ht="45" hidden="1">
      <c r="A348" s="3">
        <v>80000</v>
      </c>
      <c r="B348" s="3"/>
      <c r="C348" s="5" t="s">
        <v>41</v>
      </c>
      <c r="D348" s="18">
        <f>'без села'!D348/1000</f>
        <v>0.18</v>
      </c>
      <c r="E348" s="18">
        <f>'без села'!E348/1000</f>
        <v>0</v>
      </c>
      <c r="F348" s="18">
        <f>'без села'!F348/1000</f>
        <v>0.18</v>
      </c>
      <c r="G348" s="6">
        <f t="shared" si="15"/>
        <v>100</v>
      </c>
      <c r="H348" s="6" t="e">
        <f t="shared" si="16"/>
        <v>#DIV/0!</v>
      </c>
      <c r="I348" s="18">
        <f>'без села'!I348/1000</f>
        <v>15.294</v>
      </c>
      <c r="J348" s="18">
        <f>'без села'!J348/1000</f>
        <v>25.235</v>
      </c>
      <c r="K348" s="18">
        <f>'без села'!K348/1000</f>
        <v>13.57562</v>
      </c>
      <c r="L348" s="6">
        <f t="shared" si="17"/>
        <v>53.79679017237964</v>
      </c>
    </row>
    <row r="349" spans="1:12" ht="15" hidden="1">
      <c r="A349" s="3">
        <v>80000</v>
      </c>
      <c r="B349" s="3"/>
      <c r="C349" s="5" t="s">
        <v>61</v>
      </c>
      <c r="D349" s="18">
        <f>'без села'!D349/1000</f>
        <v>1904.201</v>
      </c>
      <c r="E349" s="18">
        <f>'без села'!E349/1000</f>
        <v>0</v>
      </c>
      <c r="F349" s="18">
        <f>'без села'!F349/1000</f>
        <v>408.33332</v>
      </c>
      <c r="G349" s="6">
        <f t="shared" si="15"/>
        <v>21.44381396711797</v>
      </c>
      <c r="H349" s="6" t="e">
        <f t="shared" si="16"/>
        <v>#DIV/0!</v>
      </c>
      <c r="I349" s="18">
        <f>'без села'!I349/1000</f>
        <v>37.815</v>
      </c>
      <c r="J349" s="18">
        <f>'без села'!J349/1000</f>
        <v>43.63143</v>
      </c>
      <c r="K349" s="18">
        <f>'без села'!K349/1000</f>
        <v>14.11623</v>
      </c>
      <c r="L349" s="6">
        <f t="shared" si="17"/>
        <v>32.35335170082667</v>
      </c>
    </row>
    <row r="350" spans="1:12" ht="15" hidden="1">
      <c r="A350" s="3">
        <v>80000</v>
      </c>
      <c r="B350" s="3"/>
      <c r="C350" s="5" t="s">
        <v>63</v>
      </c>
      <c r="D350" s="18">
        <f>'без села'!D350/1000</f>
        <v>1904.201</v>
      </c>
      <c r="E350" s="18">
        <f>'без села'!E350/1000</f>
        <v>0</v>
      </c>
      <c r="F350" s="18">
        <f>'без села'!F350/1000</f>
        <v>408.33332</v>
      </c>
      <c r="G350" s="6">
        <f t="shared" si="15"/>
        <v>21.44381396711797</v>
      </c>
      <c r="H350" s="6" t="e">
        <f t="shared" si="16"/>
        <v>#DIV/0!</v>
      </c>
      <c r="I350" s="18">
        <f>'без села'!I350/1000</f>
        <v>37.815</v>
      </c>
      <c r="J350" s="18">
        <f>'без села'!J350/1000</f>
        <v>43.63143</v>
      </c>
      <c r="K350" s="18">
        <f>'без села'!K350/1000</f>
        <v>14.11623</v>
      </c>
      <c r="L350" s="6">
        <f t="shared" si="17"/>
        <v>32.35335170082667</v>
      </c>
    </row>
    <row r="351" spans="1:12" ht="15" hidden="1">
      <c r="A351" s="3">
        <v>80000</v>
      </c>
      <c r="B351" s="3"/>
      <c r="C351" s="5" t="s">
        <v>85</v>
      </c>
      <c r="D351" s="18">
        <f>'без села'!D351/1000</f>
        <v>756.878</v>
      </c>
      <c r="E351" s="18">
        <f>'без села'!E351/1000</f>
        <v>0</v>
      </c>
      <c r="F351" s="18">
        <f>'без села'!F351/1000</f>
        <v>196.45049</v>
      </c>
      <c r="G351" s="6">
        <f t="shared" si="15"/>
        <v>25.955370614550827</v>
      </c>
      <c r="H351" s="6" t="e">
        <f t="shared" si="16"/>
        <v>#DIV/0!</v>
      </c>
      <c r="I351" s="18">
        <f>'без села'!I351/1000</f>
        <v>0</v>
      </c>
      <c r="J351" s="18">
        <f>'без села'!J351/1000</f>
        <v>0</v>
      </c>
      <c r="K351" s="18">
        <f>'без села'!K351/1000</f>
        <v>0</v>
      </c>
      <c r="L351" s="6" t="e">
        <f t="shared" si="17"/>
        <v>#DIV/0!</v>
      </c>
    </row>
    <row r="352" spans="1:12" ht="15" hidden="1">
      <c r="A352" s="3">
        <v>80000</v>
      </c>
      <c r="B352" s="3"/>
      <c r="C352" s="5" t="s">
        <v>65</v>
      </c>
      <c r="D352" s="18">
        <f>'без села'!D352/1000</f>
        <v>1147.323</v>
      </c>
      <c r="E352" s="18">
        <f>'без села'!E352/1000</f>
        <v>0</v>
      </c>
      <c r="F352" s="18">
        <f>'без села'!F352/1000</f>
        <v>211.88282999999998</v>
      </c>
      <c r="G352" s="6">
        <f t="shared" si="15"/>
        <v>18.467583235061092</v>
      </c>
      <c r="H352" s="6" t="e">
        <f t="shared" si="16"/>
        <v>#DIV/0!</v>
      </c>
      <c r="I352" s="18">
        <f>'без села'!I352/1000</f>
        <v>37.815</v>
      </c>
      <c r="J352" s="18">
        <f>'без села'!J352/1000</f>
        <v>43.63143</v>
      </c>
      <c r="K352" s="18">
        <f>'без села'!K352/1000</f>
        <v>14.11623</v>
      </c>
      <c r="L352" s="6">
        <f t="shared" si="17"/>
        <v>32.35335170082667</v>
      </c>
    </row>
    <row r="353" spans="1:12" ht="15" hidden="1">
      <c r="A353" s="3">
        <v>80000</v>
      </c>
      <c r="B353" s="3"/>
      <c r="C353" s="5" t="s">
        <v>43</v>
      </c>
      <c r="D353" s="18">
        <f>'без села'!D353/1000</f>
        <v>0</v>
      </c>
      <c r="E353" s="18">
        <f>'без села'!E353/1000</f>
        <v>0</v>
      </c>
      <c r="F353" s="18">
        <f>'без села'!F353/1000</f>
        <v>0</v>
      </c>
      <c r="G353" s="6" t="e">
        <f t="shared" si="15"/>
        <v>#DIV/0!</v>
      </c>
      <c r="H353" s="6" t="e">
        <f t="shared" si="16"/>
        <v>#DIV/0!</v>
      </c>
      <c r="I353" s="18">
        <f>'без села'!I353/1000</f>
        <v>697.133</v>
      </c>
      <c r="J353" s="18">
        <f>'без села'!J353/1000</f>
        <v>1656.6976000000002</v>
      </c>
      <c r="K353" s="18">
        <f>'без села'!K353/1000</f>
        <v>981.47901</v>
      </c>
      <c r="L353" s="6">
        <f t="shared" si="17"/>
        <v>59.24309964594624</v>
      </c>
    </row>
    <row r="354" spans="1:12" ht="15" hidden="1">
      <c r="A354" s="3">
        <v>80000</v>
      </c>
      <c r="B354" s="3"/>
      <c r="C354" s="5" t="s">
        <v>45</v>
      </c>
      <c r="D354" s="18">
        <f>'без села'!D354/1000</f>
        <v>0</v>
      </c>
      <c r="E354" s="18">
        <f>'без села'!E354/1000</f>
        <v>0</v>
      </c>
      <c r="F354" s="18">
        <f>'без села'!F354/1000</f>
        <v>0</v>
      </c>
      <c r="G354" s="6" t="e">
        <f t="shared" si="15"/>
        <v>#DIV/0!</v>
      </c>
      <c r="H354" s="6" t="e">
        <f t="shared" si="16"/>
        <v>#DIV/0!</v>
      </c>
      <c r="I354" s="18">
        <f>'без села'!I354/1000</f>
        <v>697.133</v>
      </c>
      <c r="J354" s="18">
        <f>'без села'!J354/1000</f>
        <v>1656.6976000000002</v>
      </c>
      <c r="K354" s="18">
        <f>'без села'!K354/1000</f>
        <v>981.47901</v>
      </c>
      <c r="L354" s="6">
        <f t="shared" si="17"/>
        <v>59.24309964594624</v>
      </c>
    </row>
    <row r="355" spans="1:12" ht="30" hidden="1">
      <c r="A355" s="3">
        <v>80000</v>
      </c>
      <c r="B355" s="3"/>
      <c r="C355" s="5" t="s">
        <v>47</v>
      </c>
      <c r="D355" s="18">
        <f>'без села'!D355/1000</f>
        <v>0</v>
      </c>
      <c r="E355" s="18">
        <f>'без села'!E355/1000</f>
        <v>0</v>
      </c>
      <c r="F355" s="18">
        <f>'без села'!F355/1000</f>
        <v>0</v>
      </c>
      <c r="G355" s="6" t="e">
        <f t="shared" si="15"/>
        <v>#DIV/0!</v>
      </c>
      <c r="H355" s="6" t="e">
        <f t="shared" si="16"/>
        <v>#DIV/0!</v>
      </c>
      <c r="I355" s="18">
        <f>'без села'!I355/1000</f>
        <v>578.248</v>
      </c>
      <c r="J355" s="18">
        <f>'без села'!J355/1000</f>
        <v>1492.67224</v>
      </c>
      <c r="K355" s="18">
        <f>'без села'!K355/1000</f>
        <v>925.05377</v>
      </c>
      <c r="L355" s="6">
        <f t="shared" si="17"/>
        <v>61.973000181205215</v>
      </c>
    </row>
    <row r="356" spans="1:12" ht="15" hidden="1">
      <c r="A356" s="3">
        <v>80000</v>
      </c>
      <c r="B356" s="3"/>
      <c r="C356" s="5" t="s">
        <v>67</v>
      </c>
      <c r="D356" s="18">
        <f>'без села'!D356/1000</f>
        <v>0</v>
      </c>
      <c r="E356" s="18">
        <f>'без села'!E356/1000</f>
        <v>0</v>
      </c>
      <c r="F356" s="18">
        <f>'без села'!F356/1000</f>
        <v>0</v>
      </c>
      <c r="G356" s="6" t="e">
        <f t="shared" si="15"/>
        <v>#DIV/0!</v>
      </c>
      <c r="H356" s="6" t="e">
        <f t="shared" si="16"/>
        <v>#DIV/0!</v>
      </c>
      <c r="I356" s="18">
        <f>'без села'!I356/1000</f>
        <v>118.885</v>
      </c>
      <c r="J356" s="18">
        <f>'без села'!J356/1000</f>
        <v>164.02535999999998</v>
      </c>
      <c r="K356" s="18">
        <f>'без села'!K356/1000</f>
        <v>56.425239999999995</v>
      </c>
      <c r="L356" s="6">
        <f t="shared" si="17"/>
        <v>34.400314683046574</v>
      </c>
    </row>
    <row r="357" spans="1:12" ht="15" hidden="1">
      <c r="A357" s="3">
        <v>80000</v>
      </c>
      <c r="B357" s="3"/>
      <c r="C357" s="5" t="s">
        <v>69</v>
      </c>
      <c r="D357" s="18">
        <f>'без села'!D357/1000</f>
        <v>0</v>
      </c>
      <c r="E357" s="18">
        <f>'без села'!E357/1000</f>
        <v>0</v>
      </c>
      <c r="F357" s="18">
        <f>'без села'!F357/1000</f>
        <v>0</v>
      </c>
      <c r="G357" s="6" t="e">
        <f t="shared" si="15"/>
        <v>#DIV/0!</v>
      </c>
      <c r="H357" s="6" t="e">
        <f t="shared" si="16"/>
        <v>#DIV/0!</v>
      </c>
      <c r="I357" s="18">
        <f>'без села'!I357/1000</f>
        <v>118.885</v>
      </c>
      <c r="J357" s="18">
        <f>'без села'!J357/1000</f>
        <v>164.02535999999998</v>
      </c>
      <c r="K357" s="18">
        <f>'без села'!K357/1000</f>
        <v>56.425239999999995</v>
      </c>
      <c r="L357" s="6">
        <f t="shared" si="17"/>
        <v>34.400314683046574</v>
      </c>
    </row>
    <row r="358" spans="1:12" ht="15" hidden="1">
      <c r="A358" s="3">
        <v>80101</v>
      </c>
      <c r="B358" s="3"/>
      <c r="C358" s="5" t="s">
        <v>86</v>
      </c>
      <c r="D358" s="18">
        <f>'без села'!D358/1000</f>
        <v>222855.706</v>
      </c>
      <c r="E358" s="18">
        <f>'без села'!E358/1000</f>
        <v>0</v>
      </c>
      <c r="F358" s="18">
        <f>'без села'!F358/1000</f>
        <v>57968.57</v>
      </c>
      <c r="G358" s="6">
        <f t="shared" si="15"/>
        <v>26.011705529316803</v>
      </c>
      <c r="H358" s="6" t="e">
        <f t="shared" si="16"/>
        <v>#DIV/0!</v>
      </c>
      <c r="I358" s="18">
        <f>'без села'!I358/1000</f>
        <v>4249.338</v>
      </c>
      <c r="J358" s="18">
        <f>'без села'!J358/1000</f>
        <v>6119.6518399999995</v>
      </c>
      <c r="K358" s="18">
        <f>'без села'!K358/1000</f>
        <v>2399.95275</v>
      </c>
      <c r="L358" s="6">
        <f t="shared" si="17"/>
        <v>39.21714523550412</v>
      </c>
    </row>
    <row r="359" spans="1:12" ht="15" hidden="1">
      <c r="A359" s="3">
        <v>80101</v>
      </c>
      <c r="B359" s="3"/>
      <c r="C359" s="5" t="s">
        <v>3</v>
      </c>
      <c r="D359" s="18">
        <f>'без села'!D359/1000</f>
        <v>222855.706</v>
      </c>
      <c r="E359" s="18">
        <f>'без села'!E359/1000</f>
        <v>0</v>
      </c>
      <c r="F359" s="18">
        <f>'без села'!F359/1000</f>
        <v>57968.57</v>
      </c>
      <c r="G359" s="6">
        <f t="shared" si="15"/>
        <v>26.011705529316803</v>
      </c>
      <c r="H359" s="6" t="e">
        <f t="shared" si="16"/>
        <v>#DIV/0!</v>
      </c>
      <c r="I359" s="18">
        <f>'без села'!I359/1000</f>
        <v>3975</v>
      </c>
      <c r="J359" s="18">
        <f>'без села'!J359/1000</f>
        <v>5562.1236</v>
      </c>
      <c r="K359" s="18">
        <f>'без села'!K359/1000</f>
        <v>2158.02278</v>
      </c>
      <c r="L359" s="6">
        <f t="shared" si="17"/>
        <v>38.79854054304007</v>
      </c>
    </row>
    <row r="360" spans="1:12" ht="15" hidden="1">
      <c r="A360" s="3">
        <v>80101</v>
      </c>
      <c r="B360" s="3"/>
      <c r="C360" s="5" t="s">
        <v>5</v>
      </c>
      <c r="D360" s="18">
        <f>'без села'!D360/1000</f>
        <v>222096.524</v>
      </c>
      <c r="E360" s="18">
        <f>'без села'!E360/1000</f>
        <v>0</v>
      </c>
      <c r="F360" s="18">
        <f>'без села'!F360/1000</f>
        <v>57774.20198</v>
      </c>
      <c r="G360" s="6">
        <f t="shared" si="15"/>
        <v>26.013104995735997</v>
      </c>
      <c r="H360" s="6" t="e">
        <f t="shared" si="16"/>
        <v>#DIV/0!</v>
      </c>
      <c r="I360" s="18">
        <f>'без села'!I360/1000</f>
        <v>3973.8</v>
      </c>
      <c r="J360" s="18">
        <f>'без села'!J360/1000</f>
        <v>5556.1955</v>
      </c>
      <c r="K360" s="18">
        <f>'без села'!K360/1000</f>
        <v>2153.9948799999997</v>
      </c>
      <c r="L360" s="6">
        <f t="shared" si="17"/>
        <v>38.767442218330864</v>
      </c>
    </row>
    <row r="361" spans="1:12" ht="30" hidden="1">
      <c r="A361" s="3">
        <v>80101</v>
      </c>
      <c r="B361" s="3"/>
      <c r="C361" s="5" t="s">
        <v>7</v>
      </c>
      <c r="D361" s="18">
        <f>'без села'!D361/1000</f>
        <v>137914.76</v>
      </c>
      <c r="E361" s="18">
        <f>'без села'!E361/1000</f>
        <v>0</v>
      </c>
      <c r="F361" s="18">
        <f>'без села'!F361/1000</f>
        <v>33744.71905</v>
      </c>
      <c r="G361" s="6">
        <f t="shared" si="15"/>
        <v>24.467808267947532</v>
      </c>
      <c r="H361" s="6" t="e">
        <f t="shared" si="16"/>
        <v>#DIV/0!</v>
      </c>
      <c r="I361" s="18">
        <f>'без села'!I361/1000</f>
        <v>1420.339</v>
      </c>
      <c r="J361" s="18">
        <f>'без села'!J361/1000</f>
        <v>1422.266</v>
      </c>
      <c r="K361" s="18">
        <f>'без села'!K361/1000</f>
        <v>233.44766</v>
      </c>
      <c r="L361" s="6">
        <f t="shared" si="17"/>
        <v>16.413783356981043</v>
      </c>
    </row>
    <row r="362" spans="1:12" ht="15" hidden="1">
      <c r="A362" s="3">
        <v>80101</v>
      </c>
      <c r="B362" s="3"/>
      <c r="C362" s="5" t="s">
        <v>9</v>
      </c>
      <c r="D362" s="18">
        <f>'без села'!D362/1000</f>
        <v>137914.76</v>
      </c>
      <c r="E362" s="18">
        <f>'без села'!E362/1000</f>
        <v>0</v>
      </c>
      <c r="F362" s="18">
        <f>'без села'!F362/1000</f>
        <v>33744.71905</v>
      </c>
      <c r="G362" s="6">
        <f t="shared" si="15"/>
        <v>24.467808267947532</v>
      </c>
      <c r="H362" s="6" t="e">
        <f t="shared" si="16"/>
        <v>#DIV/0!</v>
      </c>
      <c r="I362" s="18">
        <f>'без села'!I362/1000</f>
        <v>1420.339</v>
      </c>
      <c r="J362" s="18">
        <f>'без села'!J362/1000</f>
        <v>1422.266</v>
      </c>
      <c r="K362" s="18">
        <f>'без села'!K362/1000</f>
        <v>233.44766</v>
      </c>
      <c r="L362" s="6">
        <f t="shared" si="17"/>
        <v>16.413783356981043</v>
      </c>
    </row>
    <row r="363" spans="1:12" ht="15" hidden="1">
      <c r="A363" s="3">
        <v>80101</v>
      </c>
      <c r="B363" s="3"/>
      <c r="C363" s="5" t="s">
        <v>11</v>
      </c>
      <c r="D363" s="18">
        <f>'без села'!D363/1000</f>
        <v>49258.189</v>
      </c>
      <c r="E363" s="18">
        <f>'без села'!E363/1000</f>
        <v>0</v>
      </c>
      <c r="F363" s="18">
        <f>'без села'!F363/1000</f>
        <v>12070.25284</v>
      </c>
      <c r="G363" s="6">
        <f t="shared" si="15"/>
        <v>24.504053204229656</v>
      </c>
      <c r="H363" s="6" t="e">
        <f t="shared" si="16"/>
        <v>#DIV/0!</v>
      </c>
      <c r="I363" s="18">
        <f>'без села'!I363/1000</f>
        <v>513.964</v>
      </c>
      <c r="J363" s="18">
        <f>'без села'!J363/1000</f>
        <v>514.659</v>
      </c>
      <c r="K363" s="18">
        <f>'без села'!K363/1000</f>
        <v>84.96878</v>
      </c>
      <c r="L363" s="6">
        <f t="shared" si="17"/>
        <v>16.509723914281103</v>
      </c>
    </row>
    <row r="364" spans="1:12" ht="45" hidden="1">
      <c r="A364" s="3">
        <v>80101</v>
      </c>
      <c r="B364" s="3"/>
      <c r="C364" s="5" t="s">
        <v>13</v>
      </c>
      <c r="D364" s="18">
        <f>'без села'!D364/1000</f>
        <v>18277.946</v>
      </c>
      <c r="E364" s="18">
        <f>'без села'!E364/1000</f>
        <v>0</v>
      </c>
      <c r="F364" s="18">
        <f>'без села'!F364/1000</f>
        <v>4235.96101</v>
      </c>
      <c r="G364" s="6">
        <f t="shared" si="15"/>
        <v>23.175257274531834</v>
      </c>
      <c r="H364" s="6" t="e">
        <f t="shared" si="16"/>
        <v>#DIV/0!</v>
      </c>
      <c r="I364" s="18">
        <f>'без села'!I364/1000</f>
        <v>1877.708</v>
      </c>
      <c r="J364" s="18">
        <f>'без села'!J364/1000</f>
        <v>3382.93302</v>
      </c>
      <c r="K364" s="18">
        <f>'без села'!K364/1000</f>
        <v>1755.17551</v>
      </c>
      <c r="L364" s="6">
        <f t="shared" si="17"/>
        <v>51.883247454896406</v>
      </c>
    </row>
    <row r="365" spans="1:12" ht="30" hidden="1">
      <c r="A365" s="3">
        <v>80101</v>
      </c>
      <c r="B365" s="3"/>
      <c r="C365" s="5" t="s">
        <v>15</v>
      </c>
      <c r="D365" s="18">
        <f>'без села'!D365/1000</f>
        <v>344.781</v>
      </c>
      <c r="E365" s="18">
        <f>'без села'!E365/1000</f>
        <v>0</v>
      </c>
      <c r="F365" s="18">
        <f>'без села'!F365/1000</f>
        <v>101.36811</v>
      </c>
      <c r="G365" s="6">
        <f t="shared" si="15"/>
        <v>29.400723937803996</v>
      </c>
      <c r="H365" s="6" t="e">
        <f t="shared" si="16"/>
        <v>#DIV/0!</v>
      </c>
      <c r="I365" s="18">
        <f>'без села'!I365/1000</f>
        <v>511.652</v>
      </c>
      <c r="J365" s="18">
        <f>'без села'!J365/1000</f>
        <v>793.41368</v>
      </c>
      <c r="K365" s="18">
        <f>'без села'!K365/1000</f>
        <v>396.18012</v>
      </c>
      <c r="L365" s="6">
        <f t="shared" si="17"/>
        <v>49.933613446140726</v>
      </c>
    </row>
    <row r="366" spans="1:12" ht="30" hidden="1">
      <c r="A366" s="3">
        <v>80101</v>
      </c>
      <c r="B366" s="3"/>
      <c r="C366" s="5" t="s">
        <v>51</v>
      </c>
      <c r="D366" s="18">
        <f>'без села'!D366/1000</f>
        <v>6271.097</v>
      </c>
      <c r="E366" s="18">
        <f>'без села'!E366/1000</f>
        <v>0</v>
      </c>
      <c r="F366" s="18">
        <f>'без села'!F366/1000</f>
        <v>1445.99875</v>
      </c>
      <c r="G366" s="6">
        <f t="shared" si="15"/>
        <v>23.05814676443372</v>
      </c>
      <c r="H366" s="6" t="e">
        <f t="shared" si="16"/>
        <v>#DIV/0!</v>
      </c>
      <c r="I366" s="18">
        <f>'без села'!I366/1000</f>
        <v>216.742</v>
      </c>
      <c r="J366" s="18">
        <f>'без села'!J366/1000</f>
        <v>1205.4656599999998</v>
      </c>
      <c r="K366" s="18">
        <f>'без села'!K366/1000</f>
        <v>957.94948</v>
      </c>
      <c r="L366" s="6">
        <f t="shared" si="17"/>
        <v>79.46717287657951</v>
      </c>
    </row>
    <row r="367" spans="1:12" ht="15" hidden="1">
      <c r="A367" s="3">
        <v>80101</v>
      </c>
      <c r="B367" s="3"/>
      <c r="C367" s="5" t="s">
        <v>53</v>
      </c>
      <c r="D367" s="18">
        <f>'без села'!D367/1000</f>
        <v>3639.551</v>
      </c>
      <c r="E367" s="18">
        <f>'без села'!E367/1000</f>
        <v>0</v>
      </c>
      <c r="F367" s="18">
        <f>'без села'!F367/1000</f>
        <v>1022.93817</v>
      </c>
      <c r="G367" s="6">
        <f t="shared" si="15"/>
        <v>28.106163919670312</v>
      </c>
      <c r="H367" s="6" t="e">
        <f t="shared" si="16"/>
        <v>#DIV/0!</v>
      </c>
      <c r="I367" s="18">
        <f>'без села'!I367/1000</f>
        <v>97.04</v>
      </c>
      <c r="J367" s="18">
        <f>'без села'!J367/1000</f>
        <v>103.00394</v>
      </c>
      <c r="K367" s="18">
        <f>'без села'!K367/1000</f>
        <v>5.95045</v>
      </c>
      <c r="L367" s="6">
        <f t="shared" si="17"/>
        <v>5.776914941311953</v>
      </c>
    </row>
    <row r="368" spans="1:12" ht="15" hidden="1">
      <c r="A368" s="3">
        <v>80101</v>
      </c>
      <c r="B368" s="3"/>
      <c r="C368" s="5" t="s">
        <v>55</v>
      </c>
      <c r="D368" s="18">
        <f>'без села'!D368/1000</f>
        <v>20</v>
      </c>
      <c r="E368" s="18">
        <f>'без села'!E368/1000</f>
        <v>0</v>
      </c>
      <c r="F368" s="18">
        <f>'без села'!F368/1000</f>
        <v>0</v>
      </c>
      <c r="G368" s="6">
        <f t="shared" si="15"/>
        <v>0</v>
      </c>
      <c r="H368" s="6" t="e">
        <f t="shared" si="16"/>
        <v>#DIV/0!</v>
      </c>
      <c r="I368" s="18">
        <f>'без села'!I368/1000</f>
        <v>49.4</v>
      </c>
      <c r="J368" s="18">
        <f>'без села'!J368/1000</f>
        <v>75.82788000000001</v>
      </c>
      <c r="K368" s="18">
        <f>'без села'!K368/1000</f>
        <v>27.01484</v>
      </c>
      <c r="L368" s="6">
        <f t="shared" si="17"/>
        <v>35.626526813093015</v>
      </c>
    </row>
    <row r="369" spans="1:12" ht="30" hidden="1">
      <c r="A369" s="3">
        <v>80101</v>
      </c>
      <c r="B369" s="3"/>
      <c r="C369" s="5" t="s">
        <v>17</v>
      </c>
      <c r="D369" s="18">
        <f>'без села'!D369/1000</f>
        <v>6299.49</v>
      </c>
      <c r="E369" s="18">
        <f>'без села'!E369/1000</f>
        <v>0</v>
      </c>
      <c r="F369" s="18">
        <f>'без села'!F369/1000</f>
        <v>1216.67378</v>
      </c>
      <c r="G369" s="6">
        <f t="shared" si="15"/>
        <v>19.31384572401893</v>
      </c>
      <c r="H369" s="6" t="e">
        <f t="shared" si="16"/>
        <v>#DIV/0!</v>
      </c>
      <c r="I369" s="18">
        <f>'без села'!I369/1000</f>
        <v>117.604</v>
      </c>
      <c r="J369" s="18">
        <f>'без села'!J369/1000</f>
        <v>166.13995</v>
      </c>
      <c r="K369" s="18">
        <f>'без села'!K369/1000</f>
        <v>58.14705</v>
      </c>
      <c r="L369" s="6">
        <f t="shared" si="17"/>
        <v>34.99883682401494</v>
      </c>
    </row>
    <row r="370" spans="1:12" ht="15" hidden="1">
      <c r="A370" s="3">
        <v>80101</v>
      </c>
      <c r="B370" s="3"/>
      <c r="C370" s="5" t="s">
        <v>19</v>
      </c>
      <c r="D370" s="18">
        <f>'без села'!D370/1000</f>
        <v>185.925</v>
      </c>
      <c r="E370" s="18">
        <f>'без села'!E370/1000</f>
        <v>0</v>
      </c>
      <c r="F370" s="18">
        <f>'без села'!F370/1000</f>
        <v>31.9565</v>
      </c>
      <c r="G370" s="6">
        <f t="shared" si="15"/>
        <v>17.18784456097889</v>
      </c>
      <c r="H370" s="6" t="e">
        <f t="shared" si="16"/>
        <v>#DIV/0!</v>
      </c>
      <c r="I370" s="18">
        <f>'без села'!I370/1000</f>
        <v>14.972</v>
      </c>
      <c r="J370" s="18">
        <f>'без села'!J370/1000</f>
        <v>17.021240000000002</v>
      </c>
      <c r="K370" s="18">
        <f>'без села'!K370/1000</f>
        <v>3.13688</v>
      </c>
      <c r="L370" s="6">
        <f t="shared" si="17"/>
        <v>18.429209622800688</v>
      </c>
    </row>
    <row r="371" spans="1:12" ht="45" hidden="1">
      <c r="A371" s="3">
        <v>80101</v>
      </c>
      <c r="B371" s="3"/>
      <c r="C371" s="5" t="s">
        <v>21</v>
      </c>
      <c r="D371" s="18">
        <f>'без села'!D371/1000</f>
        <v>746.483</v>
      </c>
      <c r="E371" s="18">
        <f>'без села'!E371/1000</f>
        <v>0</v>
      </c>
      <c r="F371" s="18">
        <f>'без села'!F371/1000</f>
        <v>181.80468</v>
      </c>
      <c r="G371" s="6">
        <f t="shared" si="15"/>
        <v>24.35483192517445</v>
      </c>
      <c r="H371" s="6" t="e">
        <f t="shared" si="16"/>
        <v>#DIV/0!</v>
      </c>
      <c r="I371" s="18">
        <f>'без села'!I371/1000</f>
        <v>486.548</v>
      </c>
      <c r="J371" s="18">
        <f>'без села'!J371/1000</f>
        <v>548.41723</v>
      </c>
      <c r="K371" s="18">
        <f>'без села'!K371/1000</f>
        <v>148.03135</v>
      </c>
      <c r="L371" s="6">
        <f t="shared" si="17"/>
        <v>26.992468854415826</v>
      </c>
    </row>
    <row r="372" spans="1:12" ht="15" hidden="1">
      <c r="A372" s="3">
        <v>80101</v>
      </c>
      <c r="B372" s="3"/>
      <c r="C372" s="5" t="s">
        <v>23</v>
      </c>
      <c r="D372" s="18">
        <f>'без села'!D372/1000</f>
        <v>320.622</v>
      </c>
      <c r="E372" s="18">
        <f>'без села'!E372/1000</f>
        <v>0</v>
      </c>
      <c r="F372" s="18">
        <f>'без села'!F372/1000</f>
        <v>104.35655</v>
      </c>
      <c r="G372" s="6">
        <f t="shared" si="15"/>
        <v>32.54815639600526</v>
      </c>
      <c r="H372" s="6" t="e">
        <f t="shared" si="16"/>
        <v>#DIV/0!</v>
      </c>
      <c r="I372" s="18">
        <f>'без села'!I372/1000</f>
        <v>21.779</v>
      </c>
      <c r="J372" s="18">
        <f>'без села'!J372/1000</f>
        <v>63.75864</v>
      </c>
      <c r="K372" s="18">
        <f>'без села'!K372/1000</f>
        <v>14.61563</v>
      </c>
      <c r="L372" s="6">
        <f t="shared" si="17"/>
        <v>22.923371640298477</v>
      </c>
    </row>
    <row r="373" spans="1:12" ht="15" hidden="1">
      <c r="A373" s="3">
        <v>80101</v>
      </c>
      <c r="B373" s="3"/>
      <c r="C373" s="5" t="s">
        <v>25</v>
      </c>
      <c r="D373" s="18">
        <f>'без села'!D373/1000</f>
        <v>449.997</v>
      </c>
      <c r="E373" s="18">
        <f>'без села'!E373/1000</f>
        <v>0</v>
      </c>
      <c r="F373" s="18">
        <f>'без села'!F373/1000</f>
        <v>130.86447</v>
      </c>
      <c r="G373" s="6">
        <f t="shared" si="15"/>
        <v>29.08118720791472</v>
      </c>
      <c r="H373" s="6" t="e">
        <f t="shared" si="16"/>
        <v>#DIV/0!</v>
      </c>
      <c r="I373" s="18">
        <f>'без села'!I373/1000</f>
        <v>361.971</v>
      </c>
      <c r="J373" s="18">
        <f>'без села'!J373/1000</f>
        <v>409.8848</v>
      </c>
      <c r="K373" s="18">
        <f>'без села'!K373/1000</f>
        <v>144.14971</v>
      </c>
      <c r="L373" s="6">
        <f t="shared" si="17"/>
        <v>35.16834730148569</v>
      </c>
    </row>
    <row r="374" spans="1:12" ht="15" hidden="1">
      <c r="A374" s="3">
        <v>80101</v>
      </c>
      <c r="B374" s="3"/>
      <c r="C374" s="5" t="s">
        <v>27</v>
      </c>
      <c r="D374" s="18">
        <f>'без села'!D374/1000</f>
        <v>25.41</v>
      </c>
      <c r="E374" s="18">
        <f>'без села'!E374/1000</f>
        <v>0</v>
      </c>
      <c r="F374" s="18">
        <f>'без села'!F374/1000</f>
        <v>3.4217199999999997</v>
      </c>
      <c r="G374" s="6">
        <f t="shared" si="15"/>
        <v>13.466036993309718</v>
      </c>
      <c r="H374" s="6" t="e">
        <f t="shared" si="16"/>
        <v>#DIV/0!</v>
      </c>
      <c r="I374" s="18">
        <f>'без села'!I374/1000</f>
        <v>18.44</v>
      </c>
      <c r="J374" s="18">
        <f>'без села'!J374/1000</f>
        <v>24.86264</v>
      </c>
      <c r="K374" s="18">
        <f>'без села'!K374/1000</f>
        <v>18.96466</v>
      </c>
      <c r="L374" s="6">
        <f t="shared" si="17"/>
        <v>76.27774041694687</v>
      </c>
    </row>
    <row r="375" spans="1:12" ht="30" hidden="1">
      <c r="A375" s="3">
        <v>80101</v>
      </c>
      <c r="B375" s="3"/>
      <c r="C375" s="5" t="s">
        <v>29</v>
      </c>
      <c r="D375" s="18">
        <f>'без села'!D375/1000</f>
        <v>16620.219</v>
      </c>
      <c r="E375" s="18">
        <f>'без села'!E375/1000</f>
        <v>0</v>
      </c>
      <c r="F375" s="18">
        <f>'без села'!F375/1000</f>
        <v>7719.847360000001</v>
      </c>
      <c r="G375" s="6">
        <f t="shared" si="15"/>
        <v>46.44852970950624</v>
      </c>
      <c r="H375" s="6" t="e">
        <f t="shared" si="16"/>
        <v>#DIV/0!</v>
      </c>
      <c r="I375" s="18">
        <f>'без села'!I375/1000</f>
        <v>130.055</v>
      </c>
      <c r="J375" s="18">
        <f>'без села'!J375/1000</f>
        <v>194.51984</v>
      </c>
      <c r="K375" s="18">
        <f>'без села'!K375/1000</f>
        <v>53.212650000000004</v>
      </c>
      <c r="L375" s="6">
        <f t="shared" si="17"/>
        <v>27.355898503720756</v>
      </c>
    </row>
    <row r="376" spans="1:12" ht="15" hidden="1">
      <c r="A376" s="3">
        <v>80101</v>
      </c>
      <c r="B376" s="3"/>
      <c r="C376" s="5" t="s">
        <v>31</v>
      </c>
      <c r="D376" s="18">
        <f>'без села'!D376/1000</f>
        <v>8535.176</v>
      </c>
      <c r="E376" s="18">
        <f>'без села'!E376/1000</f>
        <v>0</v>
      </c>
      <c r="F376" s="18">
        <f>'без села'!F376/1000</f>
        <v>4966.78786</v>
      </c>
      <c r="G376" s="6">
        <f t="shared" si="15"/>
        <v>58.191979403822494</v>
      </c>
      <c r="H376" s="6" t="e">
        <f t="shared" si="16"/>
        <v>#DIV/0!</v>
      </c>
      <c r="I376" s="18">
        <f>'без села'!I376/1000</f>
        <v>47.638</v>
      </c>
      <c r="J376" s="18">
        <f>'без села'!J376/1000</f>
        <v>48.738</v>
      </c>
      <c r="K376" s="18">
        <f>'без села'!K376/1000</f>
        <v>2.1717</v>
      </c>
      <c r="L376" s="6">
        <f t="shared" si="17"/>
        <v>4.4558660593376835</v>
      </c>
    </row>
    <row r="377" spans="1:12" ht="30" hidden="1">
      <c r="A377" s="3">
        <v>80101</v>
      </c>
      <c r="B377" s="3"/>
      <c r="C377" s="5" t="s">
        <v>33</v>
      </c>
      <c r="D377" s="18">
        <f>'без села'!D377/1000</f>
        <v>2118.578</v>
      </c>
      <c r="E377" s="18">
        <f>'без села'!E377/1000</f>
        <v>0</v>
      </c>
      <c r="F377" s="18">
        <f>'без села'!F377/1000</f>
        <v>616.89207</v>
      </c>
      <c r="G377" s="6">
        <f t="shared" si="15"/>
        <v>29.118213726376847</v>
      </c>
      <c r="H377" s="6" t="e">
        <f t="shared" si="16"/>
        <v>#DIV/0!</v>
      </c>
      <c r="I377" s="18">
        <f>'без села'!I377/1000</f>
        <v>28.297</v>
      </c>
      <c r="J377" s="18">
        <f>'без села'!J377/1000</f>
        <v>35.353269999999995</v>
      </c>
      <c r="K377" s="18">
        <f>'без села'!K377/1000</f>
        <v>10.881969999999999</v>
      </c>
      <c r="L377" s="6">
        <f t="shared" si="17"/>
        <v>30.780660459414367</v>
      </c>
    </row>
    <row r="378" spans="1:12" ht="15" hidden="1">
      <c r="A378" s="3">
        <v>80101</v>
      </c>
      <c r="B378" s="3"/>
      <c r="C378" s="5" t="s">
        <v>35</v>
      </c>
      <c r="D378" s="18">
        <f>'без села'!D378/1000</f>
        <v>4674.267</v>
      </c>
      <c r="E378" s="18">
        <f>'без села'!E378/1000</f>
        <v>0</v>
      </c>
      <c r="F378" s="18">
        <f>'без села'!F378/1000</f>
        <v>1548.08514</v>
      </c>
      <c r="G378" s="6">
        <f t="shared" si="15"/>
        <v>33.119313466689</v>
      </c>
      <c r="H378" s="6" t="e">
        <f t="shared" si="16"/>
        <v>#DIV/0!</v>
      </c>
      <c r="I378" s="18">
        <f>'без села'!I378/1000</f>
        <v>36.187</v>
      </c>
      <c r="J378" s="18">
        <f>'без села'!J378/1000</f>
        <v>51.108</v>
      </c>
      <c r="K378" s="18">
        <f>'без села'!K378/1000</f>
        <v>17.8688</v>
      </c>
      <c r="L378" s="6">
        <f t="shared" si="17"/>
        <v>34.96282382405886</v>
      </c>
    </row>
    <row r="379" spans="1:12" ht="15" hidden="1">
      <c r="A379" s="3">
        <v>80101</v>
      </c>
      <c r="B379" s="3"/>
      <c r="C379" s="5" t="s">
        <v>57</v>
      </c>
      <c r="D379" s="18">
        <f>'без села'!D379/1000</f>
        <v>987.223</v>
      </c>
      <c r="E379" s="18">
        <f>'без села'!E379/1000</f>
        <v>0</v>
      </c>
      <c r="F379" s="18">
        <f>'без села'!F379/1000</f>
        <v>516.91113</v>
      </c>
      <c r="G379" s="6">
        <f t="shared" si="15"/>
        <v>52.36011823063279</v>
      </c>
      <c r="H379" s="6" t="e">
        <f t="shared" si="16"/>
        <v>#DIV/0!</v>
      </c>
      <c r="I379" s="18">
        <f>'без села'!I379/1000</f>
        <v>8.272</v>
      </c>
      <c r="J379" s="18">
        <f>'без села'!J379/1000</f>
        <v>12.835</v>
      </c>
      <c r="K379" s="18">
        <f>'без села'!K379/1000</f>
        <v>0</v>
      </c>
      <c r="L379" s="6">
        <f t="shared" si="17"/>
        <v>0</v>
      </c>
    </row>
    <row r="380" spans="1:12" ht="15" hidden="1">
      <c r="A380" s="3">
        <v>80101</v>
      </c>
      <c r="B380" s="3"/>
      <c r="C380" s="5" t="s">
        <v>37</v>
      </c>
      <c r="D380" s="18">
        <f>'без села'!D380/1000</f>
        <v>304.975</v>
      </c>
      <c r="E380" s="18">
        <f>'без села'!E380/1000</f>
        <v>0</v>
      </c>
      <c r="F380" s="18">
        <f>'без села'!F380/1000</f>
        <v>71.17116</v>
      </c>
      <c r="G380" s="6">
        <f t="shared" si="15"/>
        <v>23.336719403229772</v>
      </c>
      <c r="H380" s="6" t="e">
        <f t="shared" si="16"/>
        <v>#DIV/0!</v>
      </c>
      <c r="I380" s="18">
        <f>'без села'!I380/1000</f>
        <v>9.661</v>
      </c>
      <c r="J380" s="18">
        <f>'без села'!J380/1000</f>
        <v>46.48557</v>
      </c>
      <c r="K380" s="18">
        <f>'без села'!K380/1000</f>
        <v>22.29018</v>
      </c>
      <c r="L380" s="6">
        <f t="shared" si="17"/>
        <v>47.95075116858844</v>
      </c>
    </row>
    <row r="381" spans="1:12" ht="30" hidden="1">
      <c r="A381" s="3">
        <v>80101</v>
      </c>
      <c r="B381" s="3"/>
      <c r="C381" s="5" t="s">
        <v>39</v>
      </c>
      <c r="D381" s="18">
        <f>'без села'!D381/1000</f>
        <v>0</v>
      </c>
      <c r="E381" s="18">
        <f>'без села'!E381/1000</f>
        <v>0</v>
      </c>
      <c r="F381" s="18">
        <f>'без села'!F381/1000</f>
        <v>0</v>
      </c>
      <c r="G381" s="6" t="e">
        <f t="shared" si="15"/>
        <v>#DIV/0!</v>
      </c>
      <c r="H381" s="6" t="e">
        <f t="shared" si="16"/>
        <v>#DIV/0!</v>
      </c>
      <c r="I381" s="18">
        <f>'без села'!I381/1000</f>
        <v>13.294</v>
      </c>
      <c r="J381" s="18">
        <f>'без села'!J381/1000</f>
        <v>16.955</v>
      </c>
      <c r="K381" s="18">
        <f>'без села'!K381/1000</f>
        <v>8.225620000000001</v>
      </c>
      <c r="L381" s="6">
        <f t="shared" si="17"/>
        <v>48.51442052491892</v>
      </c>
    </row>
    <row r="382" spans="1:12" ht="45" hidden="1">
      <c r="A382" s="3">
        <v>80101</v>
      </c>
      <c r="B382" s="3"/>
      <c r="C382" s="5" t="s">
        <v>41</v>
      </c>
      <c r="D382" s="18">
        <f>'без села'!D382/1000</f>
        <v>0</v>
      </c>
      <c r="E382" s="18">
        <f>'без села'!E382/1000</f>
        <v>0</v>
      </c>
      <c r="F382" s="18">
        <f>'без села'!F382/1000</f>
        <v>0</v>
      </c>
      <c r="G382" s="6" t="e">
        <f t="shared" si="15"/>
        <v>#DIV/0!</v>
      </c>
      <c r="H382" s="6" t="e">
        <f t="shared" si="16"/>
        <v>#DIV/0!</v>
      </c>
      <c r="I382" s="18">
        <f>'без села'!I382/1000</f>
        <v>13.294</v>
      </c>
      <c r="J382" s="18">
        <f>'без села'!J382/1000</f>
        <v>16.955</v>
      </c>
      <c r="K382" s="18">
        <f>'без села'!K382/1000</f>
        <v>8.225620000000001</v>
      </c>
      <c r="L382" s="6">
        <f t="shared" si="17"/>
        <v>48.51442052491892</v>
      </c>
    </row>
    <row r="383" spans="1:12" ht="15" hidden="1">
      <c r="A383" s="3">
        <v>80101</v>
      </c>
      <c r="B383" s="3"/>
      <c r="C383" s="5" t="s">
        <v>61</v>
      </c>
      <c r="D383" s="18">
        <f>'без села'!D383/1000</f>
        <v>759.182</v>
      </c>
      <c r="E383" s="18">
        <f>'без села'!E383/1000</f>
        <v>0</v>
      </c>
      <c r="F383" s="18">
        <f>'без села'!F383/1000</f>
        <v>194.36802</v>
      </c>
      <c r="G383" s="6">
        <f t="shared" si="15"/>
        <v>25.60229562871617</v>
      </c>
      <c r="H383" s="6" t="e">
        <f t="shared" si="16"/>
        <v>#DIV/0!</v>
      </c>
      <c r="I383" s="18">
        <f>'без села'!I383/1000</f>
        <v>1.2</v>
      </c>
      <c r="J383" s="18">
        <f>'без села'!J383/1000</f>
        <v>5.928100000000001</v>
      </c>
      <c r="K383" s="18">
        <f>'без села'!K383/1000</f>
        <v>4.0279</v>
      </c>
      <c r="L383" s="6">
        <f t="shared" si="17"/>
        <v>67.94588485349436</v>
      </c>
    </row>
    <row r="384" spans="1:12" ht="15" hidden="1">
      <c r="A384" s="3">
        <v>80101</v>
      </c>
      <c r="B384" s="3"/>
      <c r="C384" s="5" t="s">
        <v>63</v>
      </c>
      <c r="D384" s="18">
        <f>'без села'!D384/1000</f>
        <v>759.182</v>
      </c>
      <c r="E384" s="18">
        <f>'без села'!E384/1000</f>
        <v>0</v>
      </c>
      <c r="F384" s="18">
        <f>'без села'!F384/1000</f>
        <v>194.36802</v>
      </c>
      <c r="G384" s="6">
        <f t="shared" si="15"/>
        <v>25.60229562871617</v>
      </c>
      <c r="H384" s="6" t="e">
        <f t="shared" si="16"/>
        <v>#DIV/0!</v>
      </c>
      <c r="I384" s="18">
        <f>'без села'!I384/1000</f>
        <v>1.2</v>
      </c>
      <c r="J384" s="18">
        <f>'без села'!J384/1000</f>
        <v>5.928100000000001</v>
      </c>
      <c r="K384" s="18">
        <f>'без села'!K384/1000</f>
        <v>4.0279</v>
      </c>
      <c r="L384" s="6">
        <f t="shared" si="17"/>
        <v>67.94588485349436</v>
      </c>
    </row>
    <row r="385" spans="1:12" ht="15" hidden="1">
      <c r="A385" s="3">
        <v>80101</v>
      </c>
      <c r="B385" s="3"/>
      <c r="C385" s="5" t="s">
        <v>85</v>
      </c>
      <c r="D385" s="18">
        <f>'без села'!D385/1000</f>
        <v>665.382</v>
      </c>
      <c r="E385" s="18">
        <f>'без села'!E385/1000</f>
        <v>0</v>
      </c>
      <c r="F385" s="18">
        <f>'без села'!F385/1000</f>
        <v>176.42452</v>
      </c>
      <c r="G385" s="6">
        <f t="shared" si="15"/>
        <v>26.514771965577673</v>
      </c>
      <c r="H385" s="6" t="e">
        <f t="shared" si="16"/>
        <v>#DIV/0!</v>
      </c>
      <c r="I385" s="18">
        <f>'без села'!I385/1000</f>
        <v>0</v>
      </c>
      <c r="J385" s="18">
        <f>'без села'!J385/1000</f>
        <v>0</v>
      </c>
      <c r="K385" s="18">
        <f>'без села'!K385/1000</f>
        <v>0</v>
      </c>
      <c r="L385" s="6" t="e">
        <f t="shared" si="17"/>
        <v>#DIV/0!</v>
      </c>
    </row>
    <row r="386" spans="1:12" ht="15" hidden="1">
      <c r="A386" s="3">
        <v>80101</v>
      </c>
      <c r="B386" s="3"/>
      <c r="C386" s="5" t="s">
        <v>65</v>
      </c>
      <c r="D386" s="18">
        <f>'без села'!D386/1000</f>
        <v>93.8</v>
      </c>
      <c r="E386" s="18">
        <f>'без села'!E386/1000</f>
        <v>0</v>
      </c>
      <c r="F386" s="18">
        <f>'без села'!F386/1000</f>
        <v>17.9435</v>
      </c>
      <c r="G386" s="6">
        <f t="shared" si="15"/>
        <v>19.129530916844352</v>
      </c>
      <c r="H386" s="6" t="e">
        <f t="shared" si="16"/>
        <v>#DIV/0!</v>
      </c>
      <c r="I386" s="18">
        <f>'без села'!I386/1000</f>
        <v>1.2</v>
      </c>
      <c r="J386" s="18">
        <f>'без села'!J386/1000</f>
        <v>5.928100000000001</v>
      </c>
      <c r="K386" s="18">
        <f>'без села'!K386/1000</f>
        <v>4.0279</v>
      </c>
      <c r="L386" s="6">
        <f t="shared" si="17"/>
        <v>67.94588485349436</v>
      </c>
    </row>
    <row r="387" spans="1:12" ht="15" hidden="1">
      <c r="A387" s="3">
        <v>80101</v>
      </c>
      <c r="B387" s="3"/>
      <c r="C387" s="5" t="s">
        <v>43</v>
      </c>
      <c r="D387" s="18">
        <f>'без села'!D387/1000</f>
        <v>0</v>
      </c>
      <c r="E387" s="18">
        <f>'без села'!E387/1000</f>
        <v>0</v>
      </c>
      <c r="F387" s="18">
        <f>'без села'!F387/1000</f>
        <v>0</v>
      </c>
      <c r="G387" s="6" t="e">
        <f t="shared" si="15"/>
        <v>#DIV/0!</v>
      </c>
      <c r="H387" s="6" t="e">
        <f t="shared" si="16"/>
        <v>#DIV/0!</v>
      </c>
      <c r="I387" s="18">
        <f>'без села'!I387/1000</f>
        <v>274.338</v>
      </c>
      <c r="J387" s="18">
        <f>'без села'!J387/1000</f>
        <v>557.52824</v>
      </c>
      <c r="K387" s="18">
        <f>'без села'!K387/1000</f>
        <v>241.92997</v>
      </c>
      <c r="L387" s="6">
        <f t="shared" si="17"/>
        <v>43.39331223831819</v>
      </c>
    </row>
    <row r="388" spans="1:12" ht="15" hidden="1">
      <c r="A388" s="3">
        <v>80101</v>
      </c>
      <c r="B388" s="3"/>
      <c r="C388" s="5" t="s">
        <v>45</v>
      </c>
      <c r="D388" s="18">
        <f>'без села'!D388/1000</f>
        <v>0</v>
      </c>
      <c r="E388" s="18">
        <f>'без села'!E388/1000</f>
        <v>0</v>
      </c>
      <c r="F388" s="18">
        <f>'без села'!F388/1000</f>
        <v>0</v>
      </c>
      <c r="G388" s="6" t="e">
        <f t="shared" si="15"/>
        <v>#DIV/0!</v>
      </c>
      <c r="H388" s="6" t="e">
        <f t="shared" si="16"/>
        <v>#DIV/0!</v>
      </c>
      <c r="I388" s="18">
        <f>'без села'!I388/1000</f>
        <v>274.338</v>
      </c>
      <c r="J388" s="18">
        <f>'без села'!J388/1000</f>
        <v>557.52824</v>
      </c>
      <c r="K388" s="18">
        <f>'без села'!K388/1000</f>
        <v>241.92997</v>
      </c>
      <c r="L388" s="6">
        <f t="shared" si="17"/>
        <v>43.39331223831819</v>
      </c>
    </row>
    <row r="389" spans="1:12" ht="30" hidden="1">
      <c r="A389" s="3">
        <v>80101</v>
      </c>
      <c r="B389" s="3"/>
      <c r="C389" s="5" t="s">
        <v>47</v>
      </c>
      <c r="D389" s="18">
        <f>'без села'!D389/1000</f>
        <v>0</v>
      </c>
      <c r="E389" s="18">
        <f>'без села'!E389/1000</f>
        <v>0</v>
      </c>
      <c r="F389" s="18">
        <f>'без села'!F389/1000</f>
        <v>0</v>
      </c>
      <c r="G389" s="6" t="e">
        <f t="shared" si="15"/>
        <v>#DIV/0!</v>
      </c>
      <c r="H389" s="6" t="e">
        <f t="shared" si="16"/>
        <v>#DIV/0!</v>
      </c>
      <c r="I389" s="18">
        <f>'без села'!I389/1000</f>
        <v>269.338</v>
      </c>
      <c r="J389" s="18">
        <f>'без села'!J389/1000</f>
        <v>526.25824</v>
      </c>
      <c r="K389" s="18">
        <f>'без села'!K389/1000</f>
        <v>234.27429</v>
      </c>
      <c r="L389" s="6">
        <f t="shared" si="17"/>
        <v>44.51698276496345</v>
      </c>
    </row>
    <row r="390" spans="1:12" ht="15" hidden="1">
      <c r="A390" s="3">
        <v>80101</v>
      </c>
      <c r="B390" s="3"/>
      <c r="C390" s="5" t="s">
        <v>67</v>
      </c>
      <c r="D390" s="18">
        <f>'без села'!D390/1000</f>
        <v>0</v>
      </c>
      <c r="E390" s="18">
        <f>'без села'!E390/1000</f>
        <v>0</v>
      </c>
      <c r="F390" s="18">
        <f>'без села'!F390/1000</f>
        <v>0</v>
      </c>
      <c r="G390" s="6" t="e">
        <f t="shared" si="15"/>
        <v>#DIV/0!</v>
      </c>
      <c r="H390" s="6" t="e">
        <f t="shared" si="16"/>
        <v>#DIV/0!</v>
      </c>
      <c r="I390" s="18">
        <f>'без села'!I390/1000</f>
        <v>5</v>
      </c>
      <c r="J390" s="18">
        <f>'без села'!J390/1000</f>
        <v>31.27</v>
      </c>
      <c r="K390" s="18">
        <f>'без села'!K390/1000</f>
        <v>7.65568</v>
      </c>
      <c r="L390" s="6">
        <f t="shared" si="17"/>
        <v>24.48250719539495</v>
      </c>
    </row>
    <row r="391" spans="1:12" ht="15" hidden="1">
      <c r="A391" s="3">
        <v>80101</v>
      </c>
      <c r="B391" s="3"/>
      <c r="C391" s="5" t="s">
        <v>69</v>
      </c>
      <c r="D391" s="18">
        <f>'без села'!D391/1000</f>
        <v>0</v>
      </c>
      <c r="E391" s="18">
        <f>'без села'!E391/1000</f>
        <v>0</v>
      </c>
      <c r="F391" s="18">
        <f>'без села'!F391/1000</f>
        <v>0</v>
      </c>
      <c r="G391" s="6" t="e">
        <f aca="true" t="shared" si="18" ref="G391:G454">F391/D391*100</f>
        <v>#DIV/0!</v>
      </c>
      <c r="H391" s="6" t="e">
        <f aca="true" t="shared" si="19" ref="H391:H454">F391/E391*100</f>
        <v>#DIV/0!</v>
      </c>
      <c r="I391" s="18">
        <f>'без села'!I391/1000</f>
        <v>5</v>
      </c>
      <c r="J391" s="18">
        <f>'без села'!J391/1000</f>
        <v>31.27</v>
      </c>
      <c r="K391" s="18">
        <f>'без села'!K391/1000</f>
        <v>7.65568</v>
      </c>
      <c r="L391" s="6">
        <f aca="true" t="shared" si="20" ref="L391:L454">K391/J391*100</f>
        <v>24.48250719539495</v>
      </c>
    </row>
    <row r="392" spans="1:12" ht="15" hidden="1">
      <c r="A392" s="3">
        <v>80203</v>
      </c>
      <c r="B392" s="3"/>
      <c r="C392" s="5" t="s">
        <v>87</v>
      </c>
      <c r="D392" s="18">
        <f>'без села'!D392/1000</f>
        <v>29352.851</v>
      </c>
      <c r="E392" s="18">
        <f>'без села'!E392/1000</f>
        <v>0</v>
      </c>
      <c r="F392" s="18">
        <f>'без села'!F392/1000</f>
        <v>7405.73708</v>
      </c>
      <c r="G392" s="6">
        <f t="shared" si="18"/>
        <v>25.2300435143421</v>
      </c>
      <c r="H392" s="6" t="e">
        <f t="shared" si="19"/>
        <v>#DIV/0!</v>
      </c>
      <c r="I392" s="18">
        <f>'без села'!I392/1000</f>
        <v>450.754</v>
      </c>
      <c r="J392" s="18">
        <f>'без села'!J392/1000</f>
        <v>1546.03515</v>
      </c>
      <c r="K392" s="18">
        <f>'без села'!K392/1000</f>
        <v>1225.3573700000002</v>
      </c>
      <c r="L392" s="6">
        <f t="shared" si="20"/>
        <v>79.25805373829957</v>
      </c>
    </row>
    <row r="393" spans="1:12" ht="15" hidden="1">
      <c r="A393" s="3">
        <v>80203</v>
      </c>
      <c r="B393" s="3"/>
      <c r="C393" s="5" t="s">
        <v>3</v>
      </c>
      <c r="D393" s="18">
        <f>'без села'!D393/1000</f>
        <v>29352.851</v>
      </c>
      <c r="E393" s="18">
        <f>'без села'!E393/1000</f>
        <v>0</v>
      </c>
      <c r="F393" s="18">
        <f>'без села'!F393/1000</f>
        <v>7405.73708</v>
      </c>
      <c r="G393" s="6">
        <f t="shared" si="18"/>
        <v>25.2300435143421</v>
      </c>
      <c r="H393" s="6" t="e">
        <f t="shared" si="19"/>
        <v>#DIV/0!</v>
      </c>
      <c r="I393" s="18">
        <f>'без села'!I393/1000</f>
        <v>446.754</v>
      </c>
      <c r="J393" s="18">
        <f>'без села'!J393/1000</f>
        <v>1200.75079</v>
      </c>
      <c r="K393" s="18">
        <f>'без села'!K393/1000</f>
        <v>884.07308</v>
      </c>
      <c r="L393" s="6">
        <f t="shared" si="20"/>
        <v>73.62669151356543</v>
      </c>
    </row>
    <row r="394" spans="1:12" ht="15" hidden="1">
      <c r="A394" s="3">
        <v>80203</v>
      </c>
      <c r="B394" s="3"/>
      <c r="C394" s="5" t="s">
        <v>5</v>
      </c>
      <c r="D394" s="18">
        <f>'без села'!D394/1000</f>
        <v>29352.851</v>
      </c>
      <c r="E394" s="18">
        <f>'без села'!E394/1000</f>
        <v>0</v>
      </c>
      <c r="F394" s="18">
        <f>'без села'!F394/1000</f>
        <v>7405.73708</v>
      </c>
      <c r="G394" s="6">
        <f t="shared" si="18"/>
        <v>25.2300435143421</v>
      </c>
      <c r="H394" s="6" t="e">
        <f t="shared" si="19"/>
        <v>#DIV/0!</v>
      </c>
      <c r="I394" s="18">
        <f>'без села'!I394/1000</f>
        <v>446.654</v>
      </c>
      <c r="J394" s="18">
        <f>'без села'!J394/1000</f>
        <v>1199.9787900000001</v>
      </c>
      <c r="K394" s="18">
        <f>'без села'!K394/1000</f>
        <v>883.40108</v>
      </c>
      <c r="L394" s="6">
        <f t="shared" si="20"/>
        <v>73.61805786583943</v>
      </c>
    </row>
    <row r="395" spans="1:12" ht="30" hidden="1">
      <c r="A395" s="3">
        <v>80203</v>
      </c>
      <c r="B395" s="3"/>
      <c r="C395" s="5" t="s">
        <v>7</v>
      </c>
      <c r="D395" s="18">
        <f>'без села'!D395/1000</f>
        <v>18367.473</v>
      </c>
      <c r="E395" s="18">
        <f>'без села'!E395/1000</f>
        <v>0</v>
      </c>
      <c r="F395" s="18">
        <f>'без села'!F395/1000</f>
        <v>4211.30616</v>
      </c>
      <c r="G395" s="6">
        <f t="shared" si="18"/>
        <v>22.928065063713444</v>
      </c>
      <c r="H395" s="6" t="e">
        <f t="shared" si="19"/>
        <v>#DIV/0!</v>
      </c>
      <c r="I395" s="18">
        <f>'без села'!I395/1000</f>
        <v>12.648</v>
      </c>
      <c r="J395" s="18">
        <f>'без села'!J395/1000</f>
        <v>12.648</v>
      </c>
      <c r="K395" s="18">
        <f>'без села'!K395/1000</f>
        <v>0.97025</v>
      </c>
      <c r="L395" s="6">
        <f t="shared" si="20"/>
        <v>7.67117330803289</v>
      </c>
    </row>
    <row r="396" spans="1:12" ht="15" hidden="1">
      <c r="A396" s="3">
        <v>80203</v>
      </c>
      <c r="B396" s="3"/>
      <c r="C396" s="5" t="s">
        <v>9</v>
      </c>
      <c r="D396" s="18">
        <f>'без села'!D396/1000</f>
        <v>18367.473</v>
      </c>
      <c r="E396" s="18">
        <f>'без села'!E396/1000</f>
        <v>0</v>
      </c>
      <c r="F396" s="18">
        <f>'без села'!F396/1000</f>
        <v>4211.30616</v>
      </c>
      <c r="G396" s="6">
        <f t="shared" si="18"/>
        <v>22.928065063713444</v>
      </c>
      <c r="H396" s="6" t="e">
        <f t="shared" si="19"/>
        <v>#DIV/0!</v>
      </c>
      <c r="I396" s="18">
        <f>'без села'!I396/1000</f>
        <v>12.648</v>
      </c>
      <c r="J396" s="18">
        <f>'без села'!J396/1000</f>
        <v>12.648</v>
      </c>
      <c r="K396" s="18">
        <f>'без села'!K396/1000</f>
        <v>0.97025</v>
      </c>
      <c r="L396" s="6">
        <f t="shared" si="20"/>
        <v>7.67117330803289</v>
      </c>
    </row>
    <row r="397" spans="1:12" ht="15" hidden="1">
      <c r="A397" s="3">
        <v>80203</v>
      </c>
      <c r="B397" s="3"/>
      <c r="C397" s="5" t="s">
        <v>11</v>
      </c>
      <c r="D397" s="18">
        <f>'без села'!D397/1000</f>
        <v>6616.46</v>
      </c>
      <c r="E397" s="18">
        <f>'без села'!E397/1000</f>
        <v>0</v>
      </c>
      <c r="F397" s="18">
        <f>'без села'!F397/1000</f>
        <v>1520.26701</v>
      </c>
      <c r="G397" s="6">
        <f t="shared" si="18"/>
        <v>22.97704527798853</v>
      </c>
      <c r="H397" s="6" t="e">
        <f t="shared" si="19"/>
        <v>#DIV/0!</v>
      </c>
      <c r="I397" s="18">
        <f>'без села'!I397/1000</f>
        <v>4.579</v>
      </c>
      <c r="J397" s="18">
        <f>'без села'!J397/1000</f>
        <v>4.579</v>
      </c>
      <c r="K397" s="18">
        <f>'без села'!K397/1000</f>
        <v>0.35317000000000004</v>
      </c>
      <c r="L397" s="6">
        <f t="shared" si="20"/>
        <v>7.712819392880544</v>
      </c>
    </row>
    <row r="398" spans="1:12" ht="45" hidden="1">
      <c r="A398" s="3">
        <v>80203</v>
      </c>
      <c r="B398" s="3"/>
      <c r="C398" s="5" t="s">
        <v>13</v>
      </c>
      <c r="D398" s="18">
        <f>'без села'!D398/1000</f>
        <v>1123.405</v>
      </c>
      <c r="E398" s="18">
        <f>'без села'!E398/1000</f>
        <v>0</v>
      </c>
      <c r="F398" s="18">
        <f>'без села'!F398/1000</f>
        <v>277.26862</v>
      </c>
      <c r="G398" s="6">
        <f t="shared" si="18"/>
        <v>24.681091859124717</v>
      </c>
      <c r="H398" s="6" t="e">
        <f t="shared" si="19"/>
        <v>#DIV/0!</v>
      </c>
      <c r="I398" s="18">
        <f>'без села'!I398/1000</f>
        <v>429.317</v>
      </c>
      <c r="J398" s="18">
        <f>'без села'!J398/1000</f>
        <v>1175.88304</v>
      </c>
      <c r="K398" s="18">
        <f>'без села'!K398/1000</f>
        <v>875.32205</v>
      </c>
      <c r="L398" s="6">
        <f t="shared" si="20"/>
        <v>74.43955055257877</v>
      </c>
    </row>
    <row r="399" spans="1:12" ht="30" hidden="1">
      <c r="A399" s="3">
        <v>80203</v>
      </c>
      <c r="B399" s="3"/>
      <c r="C399" s="5" t="s">
        <v>15</v>
      </c>
      <c r="D399" s="18">
        <f>'без села'!D399/1000</f>
        <v>23.621</v>
      </c>
      <c r="E399" s="18">
        <f>'без села'!E399/1000</f>
        <v>0</v>
      </c>
      <c r="F399" s="18">
        <f>'без села'!F399/1000</f>
        <v>8.44109</v>
      </c>
      <c r="G399" s="6">
        <f t="shared" si="18"/>
        <v>35.7355319419161</v>
      </c>
      <c r="H399" s="6" t="e">
        <f t="shared" si="19"/>
        <v>#DIV/0!</v>
      </c>
      <c r="I399" s="18">
        <f>'без села'!I399/1000</f>
        <v>95.767</v>
      </c>
      <c r="J399" s="18">
        <f>'без села'!J399/1000</f>
        <v>179.62796</v>
      </c>
      <c r="K399" s="18">
        <f>'без села'!K399/1000</f>
        <v>115.82397999999999</v>
      </c>
      <c r="L399" s="6">
        <f t="shared" si="20"/>
        <v>64.47992840312833</v>
      </c>
    </row>
    <row r="400" spans="1:12" ht="30" hidden="1">
      <c r="A400" s="3">
        <v>80203</v>
      </c>
      <c r="B400" s="3"/>
      <c r="C400" s="5" t="s">
        <v>51</v>
      </c>
      <c r="D400" s="18">
        <f>'без села'!D400/1000</f>
        <v>490.95</v>
      </c>
      <c r="E400" s="18">
        <f>'без села'!E400/1000</f>
        <v>0</v>
      </c>
      <c r="F400" s="18">
        <f>'без села'!F400/1000</f>
        <v>117.3878</v>
      </c>
      <c r="G400" s="6">
        <f t="shared" si="18"/>
        <v>23.910337101537834</v>
      </c>
      <c r="H400" s="6" t="e">
        <f t="shared" si="19"/>
        <v>#DIV/0!</v>
      </c>
      <c r="I400" s="18">
        <f>'без села'!I400/1000</f>
        <v>116.44</v>
      </c>
      <c r="J400" s="18">
        <f>'без села'!J400/1000</f>
        <v>624.06335</v>
      </c>
      <c r="K400" s="18">
        <f>'без села'!K400/1000</f>
        <v>539.4291800000001</v>
      </c>
      <c r="L400" s="6">
        <f t="shared" si="20"/>
        <v>86.43820855687169</v>
      </c>
    </row>
    <row r="401" spans="1:12" ht="15" hidden="1">
      <c r="A401" s="3">
        <v>80203</v>
      </c>
      <c r="B401" s="3"/>
      <c r="C401" s="5" t="s">
        <v>53</v>
      </c>
      <c r="D401" s="18">
        <f>'без села'!D401/1000</f>
        <v>328.401</v>
      </c>
      <c r="E401" s="18">
        <f>'без села'!E401/1000</f>
        <v>0</v>
      </c>
      <c r="F401" s="18">
        <f>'без села'!F401/1000</f>
        <v>102.53733</v>
      </c>
      <c r="G401" s="6">
        <f t="shared" si="18"/>
        <v>31.223208820923197</v>
      </c>
      <c r="H401" s="6" t="e">
        <f t="shared" si="19"/>
        <v>#DIV/0!</v>
      </c>
      <c r="I401" s="18">
        <f>'без села'!I401/1000</f>
        <v>28.8</v>
      </c>
      <c r="J401" s="18">
        <f>'без села'!J401/1000</f>
        <v>61.25376</v>
      </c>
      <c r="K401" s="18">
        <f>'без села'!K401/1000</f>
        <v>42.024550000000005</v>
      </c>
      <c r="L401" s="6">
        <f t="shared" si="20"/>
        <v>68.60729855603968</v>
      </c>
    </row>
    <row r="402" spans="1:12" ht="15" hidden="1">
      <c r="A402" s="3">
        <v>80203</v>
      </c>
      <c r="B402" s="3"/>
      <c r="C402" s="5" t="s">
        <v>55</v>
      </c>
      <c r="D402" s="18">
        <f>'без села'!D402/1000</f>
        <v>0</v>
      </c>
      <c r="E402" s="18">
        <f>'без села'!E402/1000</f>
        <v>0</v>
      </c>
      <c r="F402" s="18">
        <f>'без села'!F402/1000</f>
        <v>0</v>
      </c>
      <c r="G402" s="6" t="e">
        <f t="shared" si="18"/>
        <v>#DIV/0!</v>
      </c>
      <c r="H402" s="6" t="e">
        <f t="shared" si="19"/>
        <v>#DIV/0!</v>
      </c>
      <c r="I402" s="18">
        <f>'без села'!I402/1000</f>
        <v>0</v>
      </c>
      <c r="J402" s="18">
        <f>'без села'!J402/1000</f>
        <v>1.973</v>
      </c>
      <c r="K402" s="18">
        <f>'без села'!K402/1000</f>
        <v>1.9725</v>
      </c>
      <c r="L402" s="6">
        <f t="shared" si="20"/>
        <v>99.97465788139888</v>
      </c>
    </row>
    <row r="403" spans="1:12" ht="30" hidden="1">
      <c r="A403" s="3">
        <v>80203</v>
      </c>
      <c r="B403" s="3"/>
      <c r="C403" s="5" t="s">
        <v>17</v>
      </c>
      <c r="D403" s="18">
        <f>'без села'!D403/1000</f>
        <v>101.282</v>
      </c>
      <c r="E403" s="18">
        <f>'без села'!E403/1000</f>
        <v>0</v>
      </c>
      <c r="F403" s="18">
        <f>'без села'!F403/1000</f>
        <v>12.1315</v>
      </c>
      <c r="G403" s="6">
        <f t="shared" si="18"/>
        <v>11.977942773641912</v>
      </c>
      <c r="H403" s="6" t="e">
        <f t="shared" si="19"/>
        <v>#DIV/0!</v>
      </c>
      <c r="I403" s="18">
        <f>'без села'!I403/1000</f>
        <v>27.04</v>
      </c>
      <c r="J403" s="18">
        <f>'без села'!J403/1000</f>
        <v>47.19952</v>
      </c>
      <c r="K403" s="18">
        <f>'без села'!K403/1000</f>
        <v>25.67</v>
      </c>
      <c r="L403" s="6">
        <f t="shared" si="20"/>
        <v>54.386146299792884</v>
      </c>
    </row>
    <row r="404" spans="1:12" ht="15" hidden="1">
      <c r="A404" s="3">
        <v>80203</v>
      </c>
      <c r="B404" s="3"/>
      <c r="C404" s="5" t="s">
        <v>19</v>
      </c>
      <c r="D404" s="18">
        <f>'без села'!D404/1000</f>
        <v>22.4</v>
      </c>
      <c r="E404" s="18">
        <f>'без села'!E404/1000</f>
        <v>0</v>
      </c>
      <c r="F404" s="18">
        <f>'без села'!F404/1000</f>
        <v>4.23374</v>
      </c>
      <c r="G404" s="6">
        <f t="shared" si="18"/>
        <v>18.900625</v>
      </c>
      <c r="H404" s="6" t="e">
        <f t="shared" si="19"/>
        <v>#DIV/0!</v>
      </c>
      <c r="I404" s="18">
        <f>'без села'!I404/1000</f>
        <v>0</v>
      </c>
      <c r="J404" s="18">
        <f>'без села'!J404/1000</f>
        <v>1.11093</v>
      </c>
      <c r="K404" s="18">
        <f>'без села'!K404/1000</f>
        <v>1.11017</v>
      </c>
      <c r="L404" s="6">
        <f t="shared" si="20"/>
        <v>99.9315888489824</v>
      </c>
    </row>
    <row r="405" spans="1:12" ht="45" hidden="1">
      <c r="A405" s="3">
        <v>80203</v>
      </c>
      <c r="B405" s="3"/>
      <c r="C405" s="5" t="s">
        <v>21</v>
      </c>
      <c r="D405" s="18">
        <f>'без села'!D405/1000</f>
        <v>62.013</v>
      </c>
      <c r="E405" s="18">
        <f>'без села'!E405/1000</f>
        <v>0</v>
      </c>
      <c r="F405" s="18">
        <f>'без села'!F405/1000</f>
        <v>6.79645</v>
      </c>
      <c r="G405" s="6">
        <f t="shared" si="18"/>
        <v>10.959718123619242</v>
      </c>
      <c r="H405" s="6" t="e">
        <f t="shared" si="19"/>
        <v>#DIV/0!</v>
      </c>
      <c r="I405" s="18">
        <f>'без села'!I405/1000</f>
        <v>104.362</v>
      </c>
      <c r="J405" s="18">
        <f>'без села'!J405/1000</f>
        <v>165.55345</v>
      </c>
      <c r="K405" s="18">
        <f>'без села'!K405/1000</f>
        <v>100.02238</v>
      </c>
      <c r="L405" s="6">
        <f t="shared" si="20"/>
        <v>60.41697107490058</v>
      </c>
    </row>
    <row r="406" spans="1:12" ht="15" hidden="1">
      <c r="A406" s="3">
        <v>80203</v>
      </c>
      <c r="B406" s="3"/>
      <c r="C406" s="5" t="s">
        <v>23</v>
      </c>
      <c r="D406" s="18">
        <f>'без села'!D406/1000</f>
        <v>34.186</v>
      </c>
      <c r="E406" s="18">
        <f>'без села'!E406/1000</f>
        <v>0</v>
      </c>
      <c r="F406" s="18">
        <f>'без села'!F406/1000</f>
        <v>12.45228</v>
      </c>
      <c r="G406" s="6">
        <f t="shared" si="18"/>
        <v>36.42508629263441</v>
      </c>
      <c r="H406" s="6" t="e">
        <f t="shared" si="19"/>
        <v>#DIV/0!</v>
      </c>
      <c r="I406" s="18">
        <f>'без села'!I406/1000</f>
        <v>14.317</v>
      </c>
      <c r="J406" s="18">
        <f>'без села'!J406/1000</f>
        <v>16.557</v>
      </c>
      <c r="K406" s="18">
        <f>'без села'!K406/1000</f>
        <v>3.86697</v>
      </c>
      <c r="L406" s="6">
        <f t="shared" si="20"/>
        <v>23.355499184634898</v>
      </c>
    </row>
    <row r="407" spans="1:12" ht="15" hidden="1">
      <c r="A407" s="3">
        <v>80203</v>
      </c>
      <c r="B407" s="3"/>
      <c r="C407" s="5" t="s">
        <v>25</v>
      </c>
      <c r="D407" s="18">
        <f>'без села'!D407/1000</f>
        <v>60.552</v>
      </c>
      <c r="E407" s="18">
        <f>'без села'!E407/1000</f>
        <v>0</v>
      </c>
      <c r="F407" s="18">
        <f>'без села'!F407/1000</f>
        <v>13.28843</v>
      </c>
      <c r="G407" s="6">
        <f t="shared" si="18"/>
        <v>21.945484872506277</v>
      </c>
      <c r="H407" s="6" t="e">
        <f t="shared" si="19"/>
        <v>#DIV/0!</v>
      </c>
      <c r="I407" s="18">
        <f>'без села'!I407/1000</f>
        <v>42.591</v>
      </c>
      <c r="J407" s="18">
        <f>'без села'!J407/1000</f>
        <v>78.54407</v>
      </c>
      <c r="K407" s="18">
        <f>'без села'!K407/1000</f>
        <v>45.40232</v>
      </c>
      <c r="L407" s="6">
        <f t="shared" si="20"/>
        <v>57.80489857477464</v>
      </c>
    </row>
    <row r="408" spans="1:12" ht="15" hidden="1">
      <c r="A408" s="3">
        <v>80203</v>
      </c>
      <c r="B408" s="3"/>
      <c r="C408" s="5" t="s">
        <v>27</v>
      </c>
      <c r="D408" s="18">
        <f>'без села'!D408/1000</f>
        <v>1.47</v>
      </c>
      <c r="E408" s="18">
        <f>'без села'!E408/1000</f>
        <v>0</v>
      </c>
      <c r="F408" s="18">
        <f>'без села'!F408/1000</f>
        <v>0</v>
      </c>
      <c r="G408" s="6">
        <f t="shared" si="18"/>
        <v>0</v>
      </c>
      <c r="H408" s="6" t="e">
        <f t="shared" si="19"/>
        <v>#DIV/0!</v>
      </c>
      <c r="I408" s="18">
        <f>'без села'!I408/1000</f>
        <v>0</v>
      </c>
      <c r="J408" s="18">
        <f>'без села'!J408/1000</f>
        <v>0.775</v>
      </c>
      <c r="K408" s="18">
        <f>'без села'!K408/1000</f>
        <v>0.775</v>
      </c>
      <c r="L408" s="6">
        <f t="shared" si="20"/>
        <v>100</v>
      </c>
    </row>
    <row r="409" spans="1:12" ht="30" hidden="1">
      <c r="A409" s="3">
        <v>80203</v>
      </c>
      <c r="B409" s="3"/>
      <c r="C409" s="5" t="s">
        <v>29</v>
      </c>
      <c r="D409" s="18">
        <f>'без села'!D409/1000</f>
        <v>3243.863</v>
      </c>
      <c r="E409" s="18">
        <f>'без села'!E409/1000</f>
        <v>0</v>
      </c>
      <c r="F409" s="18">
        <f>'без села'!F409/1000</f>
        <v>1396.71529</v>
      </c>
      <c r="G409" s="6">
        <f t="shared" si="18"/>
        <v>43.05716024382041</v>
      </c>
      <c r="H409" s="6" t="e">
        <f t="shared" si="19"/>
        <v>#DIV/0!</v>
      </c>
      <c r="I409" s="18">
        <f>'без села'!I409/1000</f>
        <v>0.11</v>
      </c>
      <c r="J409" s="18">
        <f>'без села'!J409/1000</f>
        <v>5.84375</v>
      </c>
      <c r="K409" s="18">
        <f>'без села'!K409/1000</f>
        <v>5.7306099999999995</v>
      </c>
      <c r="L409" s="6">
        <f t="shared" si="20"/>
        <v>98.06391443850266</v>
      </c>
    </row>
    <row r="410" spans="1:12" ht="15" hidden="1">
      <c r="A410" s="3">
        <v>80203</v>
      </c>
      <c r="B410" s="3"/>
      <c r="C410" s="5" t="s">
        <v>31</v>
      </c>
      <c r="D410" s="18">
        <f>'без села'!D410/1000</f>
        <v>1699.387</v>
      </c>
      <c r="E410" s="18">
        <f>'без села'!E410/1000</f>
        <v>0</v>
      </c>
      <c r="F410" s="18">
        <f>'без села'!F410/1000</f>
        <v>933.8790300000001</v>
      </c>
      <c r="G410" s="6">
        <f t="shared" si="18"/>
        <v>54.95387630951632</v>
      </c>
      <c r="H410" s="6" t="e">
        <f t="shared" si="19"/>
        <v>#DIV/0!</v>
      </c>
      <c r="I410" s="18">
        <f>'без села'!I410/1000</f>
        <v>0</v>
      </c>
      <c r="J410" s="18">
        <f>'без села'!J410/1000</f>
        <v>0</v>
      </c>
      <c r="K410" s="18">
        <f>'без села'!K410/1000</f>
        <v>0</v>
      </c>
      <c r="L410" s="6" t="e">
        <f t="shared" si="20"/>
        <v>#DIV/0!</v>
      </c>
    </row>
    <row r="411" spans="1:12" ht="30" hidden="1">
      <c r="A411" s="3">
        <v>80203</v>
      </c>
      <c r="B411" s="3"/>
      <c r="C411" s="5" t="s">
        <v>33</v>
      </c>
      <c r="D411" s="18">
        <f>'без села'!D411/1000</f>
        <v>321.43</v>
      </c>
      <c r="E411" s="18">
        <f>'без села'!E411/1000</f>
        <v>0</v>
      </c>
      <c r="F411" s="18">
        <f>'без села'!F411/1000</f>
        <v>104.23660000000001</v>
      </c>
      <c r="G411" s="6">
        <f t="shared" si="18"/>
        <v>32.429020315465266</v>
      </c>
      <c r="H411" s="6" t="e">
        <f t="shared" si="19"/>
        <v>#DIV/0!</v>
      </c>
      <c r="I411" s="18">
        <f>'без села'!I411/1000</f>
        <v>0</v>
      </c>
      <c r="J411" s="18">
        <f>'без села'!J411/1000</f>
        <v>1.371</v>
      </c>
      <c r="K411" s="18">
        <f>'без села'!K411/1000</f>
        <v>1.36965</v>
      </c>
      <c r="L411" s="6">
        <f t="shared" si="20"/>
        <v>99.90153172866522</v>
      </c>
    </row>
    <row r="412" spans="1:12" ht="15" hidden="1">
      <c r="A412" s="3">
        <v>80203</v>
      </c>
      <c r="B412" s="3"/>
      <c r="C412" s="5" t="s">
        <v>35</v>
      </c>
      <c r="D412" s="18">
        <f>'без села'!D412/1000</f>
        <v>1010.479</v>
      </c>
      <c r="E412" s="18">
        <f>'без села'!E412/1000</f>
        <v>0</v>
      </c>
      <c r="F412" s="18">
        <f>'без села'!F412/1000</f>
        <v>289.36184000000003</v>
      </c>
      <c r="G412" s="6">
        <f t="shared" si="18"/>
        <v>28.636106242682928</v>
      </c>
      <c r="H412" s="6" t="e">
        <f t="shared" si="19"/>
        <v>#DIV/0!</v>
      </c>
      <c r="I412" s="18">
        <f>'без села'!I412/1000</f>
        <v>0</v>
      </c>
      <c r="J412" s="18">
        <f>'без села'!J412/1000</f>
        <v>1.049</v>
      </c>
      <c r="K412" s="18">
        <f>'без села'!K412/1000</f>
        <v>1.04843</v>
      </c>
      <c r="L412" s="6">
        <f t="shared" si="20"/>
        <v>99.94566253574834</v>
      </c>
    </row>
    <row r="413" spans="1:12" ht="15" hidden="1">
      <c r="A413" s="3">
        <v>80203</v>
      </c>
      <c r="B413" s="3"/>
      <c r="C413" s="5" t="s">
        <v>57</v>
      </c>
      <c r="D413" s="18">
        <f>'без села'!D413/1000</f>
        <v>133.086</v>
      </c>
      <c r="E413" s="18">
        <f>'без села'!E413/1000</f>
        <v>0</v>
      </c>
      <c r="F413" s="18">
        <f>'без села'!F413/1000</f>
        <v>51.58447</v>
      </c>
      <c r="G413" s="6">
        <f t="shared" si="18"/>
        <v>38.76025276888628</v>
      </c>
      <c r="H413" s="6" t="e">
        <f t="shared" si="19"/>
        <v>#DIV/0!</v>
      </c>
      <c r="I413" s="18">
        <f>'без села'!I413/1000</f>
        <v>0</v>
      </c>
      <c r="J413" s="18">
        <f>'без села'!J413/1000</f>
        <v>0</v>
      </c>
      <c r="K413" s="18">
        <f>'без села'!K413/1000</f>
        <v>0</v>
      </c>
      <c r="L413" s="6" t="e">
        <f t="shared" si="20"/>
        <v>#DIV/0!</v>
      </c>
    </row>
    <row r="414" spans="1:12" ht="15" hidden="1">
      <c r="A414" s="3">
        <v>80203</v>
      </c>
      <c r="B414" s="3"/>
      <c r="C414" s="5" t="s">
        <v>37</v>
      </c>
      <c r="D414" s="18">
        <f>'без села'!D414/1000</f>
        <v>79.481</v>
      </c>
      <c r="E414" s="18">
        <f>'без села'!E414/1000</f>
        <v>0</v>
      </c>
      <c r="F414" s="18">
        <f>'без села'!F414/1000</f>
        <v>17.65335</v>
      </c>
      <c r="G414" s="6">
        <f t="shared" si="18"/>
        <v>22.210779934827194</v>
      </c>
      <c r="H414" s="6" t="e">
        <f t="shared" si="19"/>
        <v>#DIV/0!</v>
      </c>
      <c r="I414" s="18">
        <f>'без села'!I414/1000</f>
        <v>0.11</v>
      </c>
      <c r="J414" s="18">
        <f>'без села'!J414/1000</f>
        <v>3.42375</v>
      </c>
      <c r="K414" s="18">
        <f>'без села'!K414/1000</f>
        <v>3.31253</v>
      </c>
      <c r="L414" s="6">
        <f t="shared" si="20"/>
        <v>96.75151515151515</v>
      </c>
    </row>
    <row r="415" spans="1:12" ht="30" hidden="1">
      <c r="A415" s="3">
        <v>80203</v>
      </c>
      <c r="B415" s="3"/>
      <c r="C415" s="5" t="s">
        <v>39</v>
      </c>
      <c r="D415" s="18">
        <f>'без села'!D415/1000</f>
        <v>0.18</v>
      </c>
      <c r="E415" s="18">
        <f>'без села'!E415/1000</f>
        <v>0</v>
      </c>
      <c r="F415" s="18">
        <f>'без села'!F415/1000</f>
        <v>0.18</v>
      </c>
      <c r="G415" s="6">
        <f t="shared" si="18"/>
        <v>100</v>
      </c>
      <c r="H415" s="6" t="e">
        <f t="shared" si="19"/>
        <v>#DIV/0!</v>
      </c>
      <c r="I415" s="18">
        <f>'без села'!I415/1000</f>
        <v>0</v>
      </c>
      <c r="J415" s="18">
        <f>'без села'!J415/1000</f>
        <v>0.25</v>
      </c>
      <c r="K415" s="18">
        <f>'без села'!K415/1000</f>
        <v>0.25</v>
      </c>
      <c r="L415" s="6">
        <f t="shared" si="20"/>
        <v>100</v>
      </c>
    </row>
    <row r="416" spans="1:12" ht="45" hidden="1">
      <c r="A416" s="3">
        <v>80203</v>
      </c>
      <c r="B416" s="3"/>
      <c r="C416" s="5" t="s">
        <v>41</v>
      </c>
      <c r="D416" s="18">
        <f>'без села'!D416/1000</f>
        <v>0.18</v>
      </c>
      <c r="E416" s="18">
        <f>'без села'!E416/1000</f>
        <v>0</v>
      </c>
      <c r="F416" s="18">
        <f>'без села'!F416/1000</f>
        <v>0.18</v>
      </c>
      <c r="G416" s="6">
        <f t="shared" si="18"/>
        <v>100</v>
      </c>
      <c r="H416" s="6" t="e">
        <f t="shared" si="19"/>
        <v>#DIV/0!</v>
      </c>
      <c r="I416" s="18">
        <f>'без села'!I416/1000</f>
        <v>0</v>
      </c>
      <c r="J416" s="18">
        <f>'без села'!J416/1000</f>
        <v>0.25</v>
      </c>
      <c r="K416" s="18">
        <f>'без села'!K416/1000</f>
        <v>0.25</v>
      </c>
      <c r="L416" s="6">
        <f t="shared" si="20"/>
        <v>100</v>
      </c>
    </row>
    <row r="417" spans="1:12" ht="15" hidden="1">
      <c r="A417" s="3">
        <v>80203</v>
      </c>
      <c r="B417" s="3"/>
      <c r="C417" s="5" t="s">
        <v>61</v>
      </c>
      <c r="D417" s="18">
        <f>'без села'!D417/1000</f>
        <v>0</v>
      </c>
      <c r="E417" s="18">
        <f>'без села'!E417/1000</f>
        <v>0</v>
      </c>
      <c r="F417" s="18">
        <f>'без села'!F417/1000</f>
        <v>0</v>
      </c>
      <c r="G417" s="6" t="e">
        <f t="shared" si="18"/>
        <v>#DIV/0!</v>
      </c>
      <c r="H417" s="6" t="e">
        <f t="shared" si="19"/>
        <v>#DIV/0!</v>
      </c>
      <c r="I417" s="18">
        <f>'без села'!I417/1000</f>
        <v>0.1</v>
      </c>
      <c r="J417" s="18">
        <f>'без села'!J417/1000</f>
        <v>0.772</v>
      </c>
      <c r="K417" s="18">
        <f>'без села'!K417/1000</f>
        <v>0.672</v>
      </c>
      <c r="L417" s="6">
        <f t="shared" si="20"/>
        <v>87.04663212435233</v>
      </c>
    </row>
    <row r="418" spans="1:12" ht="15" hidden="1">
      <c r="A418" s="3">
        <v>80203</v>
      </c>
      <c r="B418" s="3"/>
      <c r="C418" s="5" t="s">
        <v>63</v>
      </c>
      <c r="D418" s="18">
        <f>'без села'!D418/1000</f>
        <v>0</v>
      </c>
      <c r="E418" s="18">
        <f>'без села'!E418/1000</f>
        <v>0</v>
      </c>
      <c r="F418" s="18">
        <f>'без села'!F418/1000</f>
        <v>0</v>
      </c>
      <c r="G418" s="6" t="e">
        <f t="shared" si="18"/>
        <v>#DIV/0!</v>
      </c>
      <c r="H418" s="6" t="e">
        <f t="shared" si="19"/>
        <v>#DIV/0!</v>
      </c>
      <c r="I418" s="18">
        <f>'без села'!I418/1000</f>
        <v>0.1</v>
      </c>
      <c r="J418" s="18">
        <f>'без села'!J418/1000</f>
        <v>0.772</v>
      </c>
      <c r="K418" s="18">
        <f>'без села'!K418/1000</f>
        <v>0.672</v>
      </c>
      <c r="L418" s="6">
        <f t="shared" si="20"/>
        <v>87.04663212435233</v>
      </c>
    </row>
    <row r="419" spans="1:12" ht="15" hidden="1">
      <c r="A419" s="3">
        <v>80203</v>
      </c>
      <c r="B419" s="3"/>
      <c r="C419" s="5" t="s">
        <v>65</v>
      </c>
      <c r="D419" s="18">
        <f>'без села'!D419/1000</f>
        <v>0</v>
      </c>
      <c r="E419" s="18">
        <f>'без села'!E419/1000</f>
        <v>0</v>
      </c>
      <c r="F419" s="18">
        <f>'без села'!F419/1000</f>
        <v>0</v>
      </c>
      <c r="G419" s="6" t="e">
        <f t="shared" si="18"/>
        <v>#DIV/0!</v>
      </c>
      <c r="H419" s="6" t="e">
        <f t="shared" si="19"/>
        <v>#DIV/0!</v>
      </c>
      <c r="I419" s="18">
        <f>'без села'!I419/1000</f>
        <v>0.1</v>
      </c>
      <c r="J419" s="18">
        <f>'без села'!J419/1000</f>
        <v>0.772</v>
      </c>
      <c r="K419" s="18">
        <f>'без села'!K419/1000</f>
        <v>0.672</v>
      </c>
      <c r="L419" s="6">
        <f t="shared" si="20"/>
        <v>87.04663212435233</v>
      </c>
    </row>
    <row r="420" spans="1:12" ht="15" hidden="1">
      <c r="A420" s="3">
        <v>80203</v>
      </c>
      <c r="B420" s="3"/>
      <c r="C420" s="5" t="s">
        <v>43</v>
      </c>
      <c r="D420" s="18">
        <f>'без села'!D420/1000</f>
        <v>0</v>
      </c>
      <c r="E420" s="18">
        <f>'без села'!E420/1000</f>
        <v>0</v>
      </c>
      <c r="F420" s="18">
        <f>'без села'!F420/1000</f>
        <v>0</v>
      </c>
      <c r="G420" s="6" t="e">
        <f t="shared" si="18"/>
        <v>#DIV/0!</v>
      </c>
      <c r="H420" s="6" t="e">
        <f t="shared" si="19"/>
        <v>#DIV/0!</v>
      </c>
      <c r="I420" s="18">
        <f>'без села'!I420/1000</f>
        <v>4</v>
      </c>
      <c r="J420" s="18">
        <f>'без села'!J420/1000</f>
        <v>345.28436</v>
      </c>
      <c r="K420" s="18">
        <f>'без села'!K420/1000</f>
        <v>341.28429</v>
      </c>
      <c r="L420" s="6">
        <f t="shared" si="20"/>
        <v>98.84151428115655</v>
      </c>
    </row>
    <row r="421" spans="1:12" ht="15" hidden="1">
      <c r="A421" s="3">
        <v>80203</v>
      </c>
      <c r="B421" s="3"/>
      <c r="C421" s="5" t="s">
        <v>45</v>
      </c>
      <c r="D421" s="18">
        <f>'без села'!D421/1000</f>
        <v>0</v>
      </c>
      <c r="E421" s="18">
        <f>'без села'!E421/1000</f>
        <v>0</v>
      </c>
      <c r="F421" s="18">
        <f>'без села'!F421/1000</f>
        <v>0</v>
      </c>
      <c r="G421" s="6" t="e">
        <f t="shared" si="18"/>
        <v>#DIV/0!</v>
      </c>
      <c r="H421" s="6" t="e">
        <f t="shared" si="19"/>
        <v>#DIV/0!</v>
      </c>
      <c r="I421" s="18">
        <f>'без села'!I421/1000</f>
        <v>4</v>
      </c>
      <c r="J421" s="18">
        <f>'без села'!J421/1000</f>
        <v>345.28436</v>
      </c>
      <c r="K421" s="18">
        <f>'без села'!K421/1000</f>
        <v>341.28429</v>
      </c>
      <c r="L421" s="6">
        <f t="shared" si="20"/>
        <v>98.84151428115655</v>
      </c>
    </row>
    <row r="422" spans="1:12" ht="30" hidden="1">
      <c r="A422" s="3">
        <v>80203</v>
      </c>
      <c r="B422" s="3"/>
      <c r="C422" s="5" t="s">
        <v>47</v>
      </c>
      <c r="D422" s="18">
        <f>'без села'!D422/1000</f>
        <v>0</v>
      </c>
      <c r="E422" s="18">
        <f>'без села'!E422/1000</f>
        <v>0</v>
      </c>
      <c r="F422" s="18">
        <f>'без села'!F422/1000</f>
        <v>0</v>
      </c>
      <c r="G422" s="6" t="e">
        <f t="shared" si="18"/>
        <v>#DIV/0!</v>
      </c>
      <c r="H422" s="6" t="e">
        <f t="shared" si="19"/>
        <v>#DIV/0!</v>
      </c>
      <c r="I422" s="18">
        <f>'без села'!I422/1000</f>
        <v>4</v>
      </c>
      <c r="J422" s="18">
        <f>'без села'!J422/1000</f>
        <v>326.414</v>
      </c>
      <c r="K422" s="18">
        <f>'без села'!K422/1000</f>
        <v>322.41393</v>
      </c>
      <c r="L422" s="6">
        <f t="shared" si="20"/>
        <v>98.77454092042622</v>
      </c>
    </row>
    <row r="423" spans="1:12" ht="15" hidden="1">
      <c r="A423" s="3">
        <v>80203</v>
      </c>
      <c r="B423" s="3"/>
      <c r="C423" s="5" t="s">
        <v>67</v>
      </c>
      <c r="D423" s="18">
        <f>'без села'!D423/1000</f>
        <v>0</v>
      </c>
      <c r="E423" s="18">
        <f>'без села'!E423/1000</f>
        <v>0</v>
      </c>
      <c r="F423" s="18">
        <f>'без села'!F423/1000</f>
        <v>0</v>
      </c>
      <c r="G423" s="6" t="e">
        <f t="shared" si="18"/>
        <v>#DIV/0!</v>
      </c>
      <c r="H423" s="6" t="e">
        <f t="shared" si="19"/>
        <v>#DIV/0!</v>
      </c>
      <c r="I423" s="18">
        <f>'без села'!I423/1000</f>
        <v>0</v>
      </c>
      <c r="J423" s="18">
        <f>'без села'!J423/1000</f>
        <v>18.87036</v>
      </c>
      <c r="K423" s="18">
        <f>'без села'!K423/1000</f>
        <v>18.87036</v>
      </c>
      <c r="L423" s="6">
        <f t="shared" si="20"/>
        <v>100</v>
      </c>
    </row>
    <row r="424" spans="1:12" ht="15" hidden="1">
      <c r="A424" s="3">
        <v>80203</v>
      </c>
      <c r="B424" s="3"/>
      <c r="C424" s="5" t="s">
        <v>69</v>
      </c>
      <c r="D424" s="18">
        <f>'без села'!D424/1000</f>
        <v>0</v>
      </c>
      <c r="E424" s="18">
        <f>'без села'!E424/1000</f>
        <v>0</v>
      </c>
      <c r="F424" s="18">
        <f>'без села'!F424/1000</f>
        <v>0</v>
      </c>
      <c r="G424" s="6" t="e">
        <f t="shared" si="18"/>
        <v>#DIV/0!</v>
      </c>
      <c r="H424" s="6" t="e">
        <f t="shared" si="19"/>
        <v>#DIV/0!</v>
      </c>
      <c r="I424" s="18">
        <f>'без села'!I424/1000</f>
        <v>0</v>
      </c>
      <c r="J424" s="18">
        <f>'без села'!J424/1000</f>
        <v>18.87036</v>
      </c>
      <c r="K424" s="18">
        <f>'без села'!K424/1000</f>
        <v>18.87036</v>
      </c>
      <c r="L424" s="6">
        <f t="shared" si="20"/>
        <v>100</v>
      </c>
    </row>
    <row r="425" spans="1:12" ht="45" hidden="1">
      <c r="A425" s="3">
        <v>80300</v>
      </c>
      <c r="B425" s="3"/>
      <c r="C425" s="5" t="s">
        <v>88</v>
      </c>
      <c r="D425" s="18">
        <f>'без села'!D425/1000</f>
        <v>42969.927</v>
      </c>
      <c r="E425" s="18">
        <f>'без села'!E425/1000</f>
        <v>0</v>
      </c>
      <c r="F425" s="18">
        <f>'без села'!F425/1000</f>
        <v>10123.44268</v>
      </c>
      <c r="G425" s="6">
        <f t="shared" si="18"/>
        <v>23.55936671709961</v>
      </c>
      <c r="H425" s="6" t="e">
        <f t="shared" si="19"/>
        <v>#DIV/0!</v>
      </c>
      <c r="I425" s="18">
        <f>'без села'!I425/1000</f>
        <v>2682.877</v>
      </c>
      <c r="J425" s="18">
        <f>'без села'!J425/1000</f>
        <v>2885.39819</v>
      </c>
      <c r="K425" s="18">
        <f>'без села'!K425/1000</f>
        <v>728.38324</v>
      </c>
      <c r="L425" s="6">
        <f t="shared" si="20"/>
        <v>25.243768521252175</v>
      </c>
    </row>
    <row r="426" spans="1:12" ht="15" hidden="1">
      <c r="A426" s="3">
        <v>80300</v>
      </c>
      <c r="B426" s="3"/>
      <c r="C426" s="5" t="s">
        <v>3</v>
      </c>
      <c r="D426" s="18">
        <f>'без села'!D426/1000</f>
        <v>42969.927</v>
      </c>
      <c r="E426" s="18">
        <f>'без села'!E426/1000</f>
        <v>0</v>
      </c>
      <c r="F426" s="18">
        <f>'без села'!F426/1000</f>
        <v>10123.44268</v>
      </c>
      <c r="G426" s="6">
        <f t="shared" si="18"/>
        <v>23.55936671709961</v>
      </c>
      <c r="H426" s="6" t="e">
        <f t="shared" si="19"/>
        <v>#DIV/0!</v>
      </c>
      <c r="I426" s="18">
        <f>'без села'!I426/1000</f>
        <v>2476.212</v>
      </c>
      <c r="J426" s="18">
        <f>'без села'!J426/1000</f>
        <v>2654.28319</v>
      </c>
      <c r="K426" s="18">
        <f>'без села'!K426/1000</f>
        <v>647.5700400000001</v>
      </c>
      <c r="L426" s="6">
        <f t="shared" si="20"/>
        <v>24.39717217965729</v>
      </c>
    </row>
    <row r="427" spans="1:12" ht="15" hidden="1">
      <c r="A427" s="3">
        <v>80300</v>
      </c>
      <c r="B427" s="3"/>
      <c r="C427" s="5" t="s">
        <v>5</v>
      </c>
      <c r="D427" s="18">
        <f>'без села'!D427/1000</f>
        <v>42795.887</v>
      </c>
      <c r="E427" s="18">
        <f>'без села'!E427/1000</f>
        <v>0</v>
      </c>
      <c r="F427" s="18">
        <f>'без села'!F427/1000</f>
        <v>10077.02073</v>
      </c>
      <c r="G427" s="6">
        <f t="shared" si="18"/>
        <v>23.546703752161978</v>
      </c>
      <c r="H427" s="6" t="e">
        <f t="shared" si="19"/>
        <v>#DIV/0!</v>
      </c>
      <c r="I427" s="18">
        <f>'без села'!I427/1000</f>
        <v>2440.112</v>
      </c>
      <c r="J427" s="18">
        <f>'без села'!J427/1000</f>
        <v>2617.7668599999997</v>
      </c>
      <c r="K427" s="18">
        <f>'без села'!K427/1000</f>
        <v>638.1537099999999</v>
      </c>
      <c r="L427" s="6">
        <f t="shared" si="20"/>
        <v>24.377790083262035</v>
      </c>
    </row>
    <row r="428" spans="1:12" ht="30" hidden="1">
      <c r="A428" s="3">
        <v>80300</v>
      </c>
      <c r="B428" s="3"/>
      <c r="C428" s="5" t="s">
        <v>7</v>
      </c>
      <c r="D428" s="18">
        <f>'без села'!D428/1000</f>
        <v>28945.726</v>
      </c>
      <c r="E428" s="18">
        <f>'без села'!E428/1000</f>
        <v>0</v>
      </c>
      <c r="F428" s="18">
        <f>'без села'!F428/1000</f>
        <v>6565.78337</v>
      </c>
      <c r="G428" s="6">
        <f t="shared" si="18"/>
        <v>22.68308409331312</v>
      </c>
      <c r="H428" s="6" t="e">
        <f t="shared" si="19"/>
        <v>#DIV/0!</v>
      </c>
      <c r="I428" s="18">
        <f>'без села'!I428/1000</f>
        <v>995.243</v>
      </c>
      <c r="J428" s="18">
        <f>'без села'!J428/1000</f>
        <v>995.37575</v>
      </c>
      <c r="K428" s="18">
        <f>'без села'!K428/1000</f>
        <v>210.40092</v>
      </c>
      <c r="L428" s="6">
        <f t="shared" si="20"/>
        <v>21.137838650379017</v>
      </c>
    </row>
    <row r="429" spans="1:12" ht="15" hidden="1">
      <c r="A429" s="3">
        <v>80300</v>
      </c>
      <c r="B429" s="3"/>
      <c r="C429" s="5" t="s">
        <v>9</v>
      </c>
      <c r="D429" s="18">
        <f>'без села'!D429/1000</f>
        <v>28945.726</v>
      </c>
      <c r="E429" s="18">
        <f>'без села'!E429/1000</f>
        <v>0</v>
      </c>
      <c r="F429" s="18">
        <f>'без села'!F429/1000</f>
        <v>6565.78337</v>
      </c>
      <c r="G429" s="6">
        <f t="shared" si="18"/>
        <v>22.68308409331312</v>
      </c>
      <c r="H429" s="6" t="e">
        <f t="shared" si="19"/>
        <v>#DIV/0!</v>
      </c>
      <c r="I429" s="18">
        <f>'без села'!I429/1000</f>
        <v>995.243</v>
      </c>
      <c r="J429" s="18">
        <f>'без села'!J429/1000</f>
        <v>995.37575</v>
      </c>
      <c r="K429" s="18">
        <f>'без села'!K429/1000</f>
        <v>210.40092</v>
      </c>
      <c r="L429" s="6">
        <f t="shared" si="20"/>
        <v>21.137838650379017</v>
      </c>
    </row>
    <row r="430" spans="1:12" ht="15" hidden="1">
      <c r="A430" s="3">
        <v>80300</v>
      </c>
      <c r="B430" s="3"/>
      <c r="C430" s="5" t="s">
        <v>11</v>
      </c>
      <c r="D430" s="18">
        <f>'без села'!D430/1000</f>
        <v>10239.828</v>
      </c>
      <c r="E430" s="18">
        <f>'без села'!E430/1000</f>
        <v>0</v>
      </c>
      <c r="F430" s="18">
        <f>'без села'!F430/1000</f>
        <v>2311.52541</v>
      </c>
      <c r="G430" s="6">
        <f t="shared" si="18"/>
        <v>22.57386950249555</v>
      </c>
      <c r="H430" s="6" t="e">
        <f t="shared" si="19"/>
        <v>#DIV/0!</v>
      </c>
      <c r="I430" s="18">
        <f>'без села'!I430/1000</f>
        <v>360.279</v>
      </c>
      <c r="J430" s="18">
        <f>'без села'!J430/1000</f>
        <v>360.32748</v>
      </c>
      <c r="K430" s="18">
        <f>'без села'!K430/1000</f>
        <v>73.92813000000001</v>
      </c>
      <c r="L430" s="6">
        <f t="shared" si="20"/>
        <v>20.516928101070732</v>
      </c>
    </row>
    <row r="431" spans="1:12" ht="45" hidden="1">
      <c r="A431" s="3">
        <v>80300</v>
      </c>
      <c r="B431" s="3"/>
      <c r="C431" s="5" t="s">
        <v>13</v>
      </c>
      <c r="D431" s="18">
        <f>'без села'!D431/1000</f>
        <v>1617.263</v>
      </c>
      <c r="E431" s="18">
        <f>'без села'!E431/1000</f>
        <v>0</v>
      </c>
      <c r="F431" s="18">
        <f>'без села'!F431/1000</f>
        <v>309.5754</v>
      </c>
      <c r="G431" s="6">
        <f t="shared" si="18"/>
        <v>19.141933006567267</v>
      </c>
      <c r="H431" s="6" t="e">
        <f t="shared" si="19"/>
        <v>#DIV/0!</v>
      </c>
      <c r="I431" s="18">
        <f>'без села'!I431/1000</f>
        <v>1032.792</v>
      </c>
      <c r="J431" s="18">
        <f>'без села'!J431/1000</f>
        <v>1200.67563</v>
      </c>
      <c r="K431" s="18">
        <f>'без села'!K431/1000</f>
        <v>338.99187</v>
      </c>
      <c r="L431" s="6">
        <f t="shared" si="20"/>
        <v>28.23342637511515</v>
      </c>
    </row>
    <row r="432" spans="1:12" ht="30" hidden="1">
      <c r="A432" s="3">
        <v>80300</v>
      </c>
      <c r="B432" s="3"/>
      <c r="C432" s="5" t="s">
        <v>15</v>
      </c>
      <c r="D432" s="18">
        <f>'без села'!D432/1000</f>
        <v>14.081</v>
      </c>
      <c r="E432" s="18">
        <f>'без села'!E432/1000</f>
        <v>0</v>
      </c>
      <c r="F432" s="18">
        <f>'без села'!F432/1000</f>
        <v>2.8158000000000003</v>
      </c>
      <c r="G432" s="6">
        <f t="shared" si="18"/>
        <v>19.997159292663877</v>
      </c>
      <c r="H432" s="6" t="e">
        <f t="shared" si="19"/>
        <v>#DIV/0!</v>
      </c>
      <c r="I432" s="18">
        <f>'без села'!I432/1000</f>
        <v>128.142</v>
      </c>
      <c r="J432" s="18">
        <f>'без села'!J432/1000</f>
        <v>176.24002</v>
      </c>
      <c r="K432" s="18">
        <f>'без села'!K432/1000</f>
        <v>71.44422999999999</v>
      </c>
      <c r="L432" s="6">
        <f t="shared" si="20"/>
        <v>40.538028763274085</v>
      </c>
    </row>
    <row r="433" spans="1:12" ht="30" hidden="1">
      <c r="A433" s="3">
        <v>80300</v>
      </c>
      <c r="B433" s="3"/>
      <c r="C433" s="5" t="s">
        <v>51</v>
      </c>
      <c r="D433" s="18">
        <f>'без села'!D433/1000</f>
        <v>1023.138</v>
      </c>
      <c r="E433" s="18">
        <f>'без села'!E433/1000</f>
        <v>0</v>
      </c>
      <c r="F433" s="18">
        <f>'без села'!F433/1000</f>
        <v>223.60313</v>
      </c>
      <c r="G433" s="6">
        <f t="shared" si="18"/>
        <v>21.854640331998223</v>
      </c>
      <c r="H433" s="6" t="e">
        <f t="shared" si="19"/>
        <v>#DIV/0!</v>
      </c>
      <c r="I433" s="18">
        <f>'без села'!I433/1000</f>
        <v>86.758</v>
      </c>
      <c r="J433" s="18">
        <f>'без села'!J433/1000</f>
        <v>203.91387</v>
      </c>
      <c r="K433" s="18">
        <f>'без села'!K433/1000</f>
        <v>93.94245</v>
      </c>
      <c r="L433" s="6">
        <f t="shared" si="20"/>
        <v>46.069671474529905</v>
      </c>
    </row>
    <row r="434" spans="1:12" ht="15" hidden="1">
      <c r="A434" s="3">
        <v>80300</v>
      </c>
      <c r="B434" s="3"/>
      <c r="C434" s="5" t="s">
        <v>53</v>
      </c>
      <c r="D434" s="18">
        <f>'без села'!D434/1000</f>
        <v>12.696</v>
      </c>
      <c r="E434" s="18">
        <f>'без села'!E434/1000</f>
        <v>0</v>
      </c>
      <c r="F434" s="18">
        <f>'без села'!F434/1000</f>
        <v>0.19975</v>
      </c>
      <c r="G434" s="6">
        <f t="shared" si="18"/>
        <v>1.5733301827347197</v>
      </c>
      <c r="H434" s="6" t="e">
        <f t="shared" si="19"/>
        <v>#DIV/0!</v>
      </c>
      <c r="I434" s="18">
        <f>'без села'!I434/1000</f>
        <v>27.789</v>
      </c>
      <c r="J434" s="18">
        <f>'без села'!J434/1000</f>
        <v>3.581</v>
      </c>
      <c r="K434" s="18">
        <f>'без села'!K434/1000</f>
        <v>1.19103</v>
      </c>
      <c r="L434" s="6">
        <f t="shared" si="20"/>
        <v>33.25970399329796</v>
      </c>
    </row>
    <row r="435" spans="1:12" ht="15" hidden="1">
      <c r="A435" s="3">
        <v>80300</v>
      </c>
      <c r="B435" s="3"/>
      <c r="C435" s="5" t="s">
        <v>55</v>
      </c>
      <c r="D435" s="18">
        <f>'без села'!D435/1000</f>
        <v>0</v>
      </c>
      <c r="E435" s="18">
        <f>'без села'!E435/1000</f>
        <v>0</v>
      </c>
      <c r="F435" s="18">
        <f>'без села'!F435/1000</f>
        <v>0</v>
      </c>
      <c r="G435" s="6" t="e">
        <f t="shared" si="18"/>
        <v>#DIV/0!</v>
      </c>
      <c r="H435" s="6" t="e">
        <f t="shared" si="19"/>
        <v>#DIV/0!</v>
      </c>
      <c r="I435" s="18">
        <f>'без села'!I435/1000</f>
        <v>2.975</v>
      </c>
      <c r="J435" s="18">
        <f>'без села'!J435/1000</f>
        <v>3.585</v>
      </c>
      <c r="K435" s="18">
        <f>'без села'!K435/1000</f>
        <v>0.60912</v>
      </c>
      <c r="L435" s="6">
        <f t="shared" si="20"/>
        <v>16.9907949790795</v>
      </c>
    </row>
    <row r="436" spans="1:12" ht="30" hidden="1">
      <c r="A436" s="3">
        <v>80300</v>
      </c>
      <c r="B436" s="3"/>
      <c r="C436" s="5" t="s">
        <v>17</v>
      </c>
      <c r="D436" s="18">
        <f>'без села'!D436/1000</f>
        <v>374.297</v>
      </c>
      <c r="E436" s="18">
        <f>'без села'!E436/1000</f>
        <v>0</v>
      </c>
      <c r="F436" s="18">
        <f>'без села'!F436/1000</f>
        <v>48.750209999999996</v>
      </c>
      <c r="G436" s="6">
        <f t="shared" si="18"/>
        <v>13.024472544530145</v>
      </c>
      <c r="H436" s="6" t="e">
        <f t="shared" si="19"/>
        <v>#DIV/0!</v>
      </c>
      <c r="I436" s="18">
        <f>'без села'!I436/1000</f>
        <v>29.973</v>
      </c>
      <c r="J436" s="18">
        <f>'без села'!J436/1000</f>
        <v>50.74199</v>
      </c>
      <c r="K436" s="18">
        <f>'без села'!K436/1000</f>
        <v>18.376369999999998</v>
      </c>
      <c r="L436" s="6">
        <f t="shared" si="20"/>
        <v>36.21531201279255</v>
      </c>
    </row>
    <row r="437" spans="1:12" ht="15" hidden="1">
      <c r="A437" s="3">
        <v>80300</v>
      </c>
      <c r="B437" s="3"/>
      <c r="C437" s="5" t="s">
        <v>19</v>
      </c>
      <c r="D437" s="18">
        <f>'без села'!D437/1000</f>
        <v>5.402</v>
      </c>
      <c r="E437" s="18">
        <f>'без села'!E437/1000</f>
        <v>0</v>
      </c>
      <c r="F437" s="18">
        <f>'без села'!F437/1000</f>
        <v>1.381</v>
      </c>
      <c r="G437" s="6">
        <f t="shared" si="18"/>
        <v>25.564605701592</v>
      </c>
      <c r="H437" s="6" t="e">
        <f t="shared" si="19"/>
        <v>#DIV/0!</v>
      </c>
      <c r="I437" s="18">
        <f>'без села'!I437/1000</f>
        <v>9.755</v>
      </c>
      <c r="J437" s="18">
        <f>'без села'!J437/1000</f>
        <v>12.255</v>
      </c>
      <c r="K437" s="18">
        <f>'без села'!K437/1000</f>
        <v>3.86766</v>
      </c>
      <c r="L437" s="6">
        <f t="shared" si="20"/>
        <v>31.55985312117503</v>
      </c>
    </row>
    <row r="438" spans="1:12" ht="45" hidden="1">
      <c r="A438" s="3">
        <v>80300</v>
      </c>
      <c r="B438" s="3"/>
      <c r="C438" s="5" t="s">
        <v>21</v>
      </c>
      <c r="D438" s="18">
        <f>'без села'!D438/1000</f>
        <v>68.235</v>
      </c>
      <c r="E438" s="18">
        <f>'без села'!E438/1000</f>
        <v>0</v>
      </c>
      <c r="F438" s="18">
        <f>'без села'!F438/1000</f>
        <v>4.901</v>
      </c>
      <c r="G438" s="6">
        <f t="shared" si="18"/>
        <v>7.1825309591851685</v>
      </c>
      <c r="H438" s="6" t="e">
        <f t="shared" si="19"/>
        <v>#DIV/0!</v>
      </c>
      <c r="I438" s="18">
        <f>'без села'!I438/1000</f>
        <v>103.622</v>
      </c>
      <c r="J438" s="18">
        <f>'без села'!J438/1000</f>
        <v>125.0831</v>
      </c>
      <c r="K438" s="18">
        <f>'без села'!K438/1000</f>
        <v>35.40407</v>
      </c>
      <c r="L438" s="6">
        <f t="shared" si="20"/>
        <v>28.304439208813974</v>
      </c>
    </row>
    <row r="439" spans="1:12" ht="15" hidden="1">
      <c r="A439" s="3">
        <v>80300</v>
      </c>
      <c r="B439" s="3"/>
      <c r="C439" s="5" t="s">
        <v>23</v>
      </c>
      <c r="D439" s="18">
        <f>'без села'!D439/1000</f>
        <v>45.31</v>
      </c>
      <c r="E439" s="18">
        <f>'без села'!E439/1000</f>
        <v>0</v>
      </c>
      <c r="F439" s="18">
        <f>'без села'!F439/1000</f>
        <v>14.301350000000001</v>
      </c>
      <c r="G439" s="6">
        <f t="shared" si="18"/>
        <v>31.56334142573383</v>
      </c>
      <c r="H439" s="6" t="e">
        <f t="shared" si="19"/>
        <v>#DIV/0!</v>
      </c>
      <c r="I439" s="18">
        <f>'без села'!I439/1000</f>
        <v>22.309</v>
      </c>
      <c r="J439" s="18">
        <f>'без села'!J439/1000</f>
        <v>22.829</v>
      </c>
      <c r="K439" s="18">
        <f>'без села'!K439/1000</f>
        <v>5.9870600000000005</v>
      </c>
      <c r="L439" s="6">
        <f t="shared" si="20"/>
        <v>26.225677865872356</v>
      </c>
    </row>
    <row r="440" spans="1:12" ht="15" hidden="1">
      <c r="A440" s="3">
        <v>80300</v>
      </c>
      <c r="B440" s="3"/>
      <c r="C440" s="5" t="s">
        <v>25</v>
      </c>
      <c r="D440" s="18">
        <f>'без села'!D440/1000</f>
        <v>74.104</v>
      </c>
      <c r="E440" s="18">
        <f>'без села'!E440/1000</f>
        <v>0</v>
      </c>
      <c r="F440" s="18">
        <f>'без села'!F440/1000</f>
        <v>13.62316</v>
      </c>
      <c r="G440" s="6">
        <f t="shared" si="18"/>
        <v>18.383838929072656</v>
      </c>
      <c r="H440" s="6" t="e">
        <f t="shared" si="19"/>
        <v>#DIV/0!</v>
      </c>
      <c r="I440" s="18">
        <f>'без села'!I440/1000</f>
        <v>621.469</v>
      </c>
      <c r="J440" s="18">
        <f>'без села'!J440/1000</f>
        <v>602.44665</v>
      </c>
      <c r="K440" s="18">
        <f>'без села'!K440/1000</f>
        <v>108.16988</v>
      </c>
      <c r="L440" s="6">
        <f t="shared" si="20"/>
        <v>17.955096936799304</v>
      </c>
    </row>
    <row r="441" spans="1:12" ht="15" hidden="1">
      <c r="A441" s="3">
        <v>80300</v>
      </c>
      <c r="B441" s="3"/>
      <c r="C441" s="5" t="s">
        <v>27</v>
      </c>
      <c r="D441" s="18">
        <f>'без села'!D441/1000</f>
        <v>0.49</v>
      </c>
      <c r="E441" s="18">
        <f>'без села'!E441/1000</f>
        <v>0</v>
      </c>
      <c r="F441" s="18">
        <f>'без села'!F441/1000</f>
        <v>0</v>
      </c>
      <c r="G441" s="6">
        <f t="shared" si="18"/>
        <v>0</v>
      </c>
      <c r="H441" s="6" t="e">
        <f t="shared" si="19"/>
        <v>#DIV/0!</v>
      </c>
      <c r="I441" s="18">
        <f>'без села'!I441/1000</f>
        <v>1.643</v>
      </c>
      <c r="J441" s="18">
        <f>'без села'!J441/1000</f>
        <v>3.143</v>
      </c>
      <c r="K441" s="18">
        <f>'без села'!K441/1000</f>
        <v>0.92</v>
      </c>
      <c r="L441" s="6">
        <f t="shared" si="20"/>
        <v>29.271396754692976</v>
      </c>
    </row>
    <row r="442" spans="1:12" ht="30" hidden="1">
      <c r="A442" s="3">
        <v>80300</v>
      </c>
      <c r="B442" s="3"/>
      <c r="C442" s="5" t="s">
        <v>29</v>
      </c>
      <c r="D442" s="18">
        <f>'без села'!D442/1000</f>
        <v>1992.58</v>
      </c>
      <c r="E442" s="18">
        <f>'без села'!E442/1000</f>
        <v>0</v>
      </c>
      <c r="F442" s="18">
        <f>'без села'!F442/1000</f>
        <v>890.13655</v>
      </c>
      <c r="G442" s="6">
        <f t="shared" si="18"/>
        <v>44.67256270764537</v>
      </c>
      <c r="H442" s="6" t="e">
        <f t="shared" si="19"/>
        <v>#DIV/0!</v>
      </c>
      <c r="I442" s="18">
        <f>'без села'!I442/1000</f>
        <v>50.155</v>
      </c>
      <c r="J442" s="18">
        <f>'без села'!J442/1000</f>
        <v>52.655</v>
      </c>
      <c r="K442" s="18">
        <f>'без села'!K442/1000</f>
        <v>9.252790000000001</v>
      </c>
      <c r="L442" s="6">
        <f t="shared" si="20"/>
        <v>17.5724812458456</v>
      </c>
    </row>
    <row r="443" spans="1:12" ht="15" hidden="1">
      <c r="A443" s="3">
        <v>80300</v>
      </c>
      <c r="B443" s="3"/>
      <c r="C443" s="5" t="s">
        <v>31</v>
      </c>
      <c r="D443" s="18">
        <f>'без села'!D443/1000</f>
        <v>1204.911</v>
      </c>
      <c r="E443" s="18">
        <f>'без села'!E443/1000</f>
        <v>0</v>
      </c>
      <c r="F443" s="18">
        <f>'без села'!F443/1000</f>
        <v>701.52004</v>
      </c>
      <c r="G443" s="6">
        <f t="shared" si="18"/>
        <v>58.221730899626614</v>
      </c>
      <c r="H443" s="6" t="e">
        <f t="shared" si="19"/>
        <v>#DIV/0!</v>
      </c>
      <c r="I443" s="18">
        <f>'без села'!I443/1000</f>
        <v>22.34</v>
      </c>
      <c r="J443" s="18">
        <f>'без села'!J443/1000</f>
        <v>22.34</v>
      </c>
      <c r="K443" s="18">
        <f>'без села'!K443/1000</f>
        <v>5.84099</v>
      </c>
      <c r="L443" s="6">
        <f t="shared" si="20"/>
        <v>26.1458818263205</v>
      </c>
    </row>
    <row r="444" spans="1:12" ht="30" hidden="1">
      <c r="A444" s="3">
        <v>80300</v>
      </c>
      <c r="B444" s="3"/>
      <c r="C444" s="5" t="s">
        <v>33</v>
      </c>
      <c r="D444" s="18">
        <f>'без села'!D444/1000</f>
        <v>157.84</v>
      </c>
      <c r="E444" s="18">
        <f>'без села'!E444/1000</f>
        <v>0</v>
      </c>
      <c r="F444" s="18">
        <f>'без села'!F444/1000</f>
        <v>34.462489999999995</v>
      </c>
      <c r="G444" s="6">
        <f t="shared" si="18"/>
        <v>21.833812721743534</v>
      </c>
      <c r="H444" s="6" t="e">
        <f t="shared" si="19"/>
        <v>#DIV/0!</v>
      </c>
      <c r="I444" s="18">
        <f>'без села'!I444/1000</f>
        <v>4.83</v>
      </c>
      <c r="J444" s="18">
        <f>'без села'!J444/1000</f>
        <v>4.83</v>
      </c>
      <c r="K444" s="18">
        <f>'без села'!K444/1000</f>
        <v>0.60391</v>
      </c>
      <c r="L444" s="6">
        <f t="shared" si="20"/>
        <v>12.503312629399584</v>
      </c>
    </row>
    <row r="445" spans="1:12" ht="15" hidden="1">
      <c r="A445" s="3">
        <v>80300</v>
      </c>
      <c r="B445" s="3"/>
      <c r="C445" s="5" t="s">
        <v>35</v>
      </c>
      <c r="D445" s="18">
        <f>'без села'!D445/1000</f>
        <v>532.156</v>
      </c>
      <c r="E445" s="18">
        <f>'без села'!E445/1000</f>
        <v>0</v>
      </c>
      <c r="F445" s="18">
        <f>'без села'!F445/1000</f>
        <v>140.31993</v>
      </c>
      <c r="G445" s="6">
        <f t="shared" si="18"/>
        <v>26.368194664722377</v>
      </c>
      <c r="H445" s="6" t="e">
        <f t="shared" si="19"/>
        <v>#DIV/0!</v>
      </c>
      <c r="I445" s="18">
        <f>'без села'!I445/1000</f>
        <v>17.485</v>
      </c>
      <c r="J445" s="18">
        <f>'без села'!J445/1000</f>
        <v>17.485</v>
      </c>
      <c r="K445" s="18">
        <f>'без села'!K445/1000</f>
        <v>2.29108</v>
      </c>
      <c r="L445" s="6">
        <f t="shared" si="20"/>
        <v>13.10311695739205</v>
      </c>
    </row>
    <row r="446" spans="1:12" ht="15" hidden="1">
      <c r="A446" s="3">
        <v>80300</v>
      </c>
      <c r="B446" s="3"/>
      <c r="C446" s="5" t="s">
        <v>57</v>
      </c>
      <c r="D446" s="18">
        <f>'без села'!D446/1000</f>
        <v>8.06</v>
      </c>
      <c r="E446" s="18">
        <f>'без села'!E446/1000</f>
        <v>0</v>
      </c>
      <c r="F446" s="18">
        <f>'без села'!F446/1000</f>
        <v>3.16427</v>
      </c>
      <c r="G446" s="6">
        <f t="shared" si="18"/>
        <v>39.25893300248139</v>
      </c>
      <c r="H446" s="6" t="e">
        <f t="shared" si="19"/>
        <v>#DIV/0!</v>
      </c>
      <c r="I446" s="18">
        <f>'без села'!I446/1000</f>
        <v>0</v>
      </c>
      <c r="J446" s="18">
        <f>'без села'!J446/1000</f>
        <v>0</v>
      </c>
      <c r="K446" s="18">
        <f>'без села'!K446/1000</f>
        <v>0</v>
      </c>
      <c r="L446" s="6" t="e">
        <f t="shared" si="20"/>
        <v>#DIV/0!</v>
      </c>
    </row>
    <row r="447" spans="1:12" ht="15" hidden="1">
      <c r="A447" s="3">
        <v>80300</v>
      </c>
      <c r="B447" s="3"/>
      <c r="C447" s="5" t="s">
        <v>37</v>
      </c>
      <c r="D447" s="18">
        <f>'без села'!D447/1000</f>
        <v>89.613</v>
      </c>
      <c r="E447" s="18">
        <f>'без села'!E447/1000</f>
        <v>0</v>
      </c>
      <c r="F447" s="18">
        <f>'без села'!F447/1000</f>
        <v>10.66982</v>
      </c>
      <c r="G447" s="6">
        <f t="shared" si="18"/>
        <v>11.906553736623033</v>
      </c>
      <c r="H447" s="6" t="e">
        <f t="shared" si="19"/>
        <v>#DIV/0!</v>
      </c>
      <c r="I447" s="18">
        <f>'без села'!I447/1000</f>
        <v>5.5</v>
      </c>
      <c r="J447" s="18">
        <f>'без села'!J447/1000</f>
        <v>8</v>
      </c>
      <c r="K447" s="18">
        <f>'без села'!K447/1000</f>
        <v>0.51681</v>
      </c>
      <c r="L447" s="6">
        <f t="shared" si="20"/>
        <v>6.460125</v>
      </c>
    </row>
    <row r="448" spans="1:12" ht="30" hidden="1">
      <c r="A448" s="3">
        <v>80300</v>
      </c>
      <c r="B448" s="3"/>
      <c r="C448" s="5" t="s">
        <v>39</v>
      </c>
      <c r="D448" s="18">
        <f>'без села'!D448/1000</f>
        <v>0</v>
      </c>
      <c r="E448" s="18">
        <f>'без села'!E448/1000</f>
        <v>0</v>
      </c>
      <c r="F448" s="18">
        <f>'без села'!F448/1000</f>
        <v>0</v>
      </c>
      <c r="G448" s="6" t="e">
        <f t="shared" si="18"/>
        <v>#DIV/0!</v>
      </c>
      <c r="H448" s="6" t="e">
        <f t="shared" si="19"/>
        <v>#DIV/0!</v>
      </c>
      <c r="I448" s="18">
        <f>'без села'!I448/1000</f>
        <v>0</v>
      </c>
      <c r="J448" s="18">
        <f>'без села'!J448/1000</f>
        <v>5.59</v>
      </c>
      <c r="K448" s="18">
        <f>'без села'!K448/1000</f>
        <v>4.66</v>
      </c>
      <c r="L448" s="6">
        <f t="shared" si="20"/>
        <v>83.36314847942755</v>
      </c>
    </row>
    <row r="449" spans="1:12" ht="45" hidden="1">
      <c r="A449" s="3">
        <v>80300</v>
      </c>
      <c r="B449" s="3"/>
      <c r="C449" s="5" t="s">
        <v>41</v>
      </c>
      <c r="D449" s="18">
        <f>'без села'!D449/1000</f>
        <v>0</v>
      </c>
      <c r="E449" s="18">
        <f>'без села'!E449/1000</f>
        <v>0</v>
      </c>
      <c r="F449" s="18">
        <f>'без села'!F449/1000</f>
        <v>0</v>
      </c>
      <c r="G449" s="6" t="e">
        <f t="shared" si="18"/>
        <v>#DIV/0!</v>
      </c>
      <c r="H449" s="6" t="e">
        <f t="shared" si="19"/>
        <v>#DIV/0!</v>
      </c>
      <c r="I449" s="18">
        <f>'без села'!I449/1000</f>
        <v>0</v>
      </c>
      <c r="J449" s="18">
        <f>'без села'!J449/1000</f>
        <v>5.59</v>
      </c>
      <c r="K449" s="18">
        <f>'без села'!K449/1000</f>
        <v>4.66</v>
      </c>
      <c r="L449" s="6">
        <f t="shared" si="20"/>
        <v>83.36314847942755</v>
      </c>
    </row>
    <row r="450" spans="1:12" ht="15" hidden="1">
      <c r="A450" s="3">
        <v>80300</v>
      </c>
      <c r="B450" s="3"/>
      <c r="C450" s="5" t="s">
        <v>61</v>
      </c>
      <c r="D450" s="18">
        <f>'без села'!D450/1000</f>
        <v>174.04</v>
      </c>
      <c r="E450" s="18">
        <f>'без села'!E450/1000</f>
        <v>0</v>
      </c>
      <c r="F450" s="18">
        <f>'без села'!F450/1000</f>
        <v>46.421949999999995</v>
      </c>
      <c r="G450" s="6">
        <f t="shared" si="18"/>
        <v>26.67314985060905</v>
      </c>
      <c r="H450" s="6" t="e">
        <f t="shared" si="19"/>
        <v>#DIV/0!</v>
      </c>
      <c r="I450" s="18">
        <f>'без села'!I450/1000</f>
        <v>36.1</v>
      </c>
      <c r="J450" s="18">
        <f>'без села'!J450/1000</f>
        <v>36.51633</v>
      </c>
      <c r="K450" s="18">
        <f>'без села'!K450/1000</f>
        <v>9.41633</v>
      </c>
      <c r="L450" s="6">
        <f t="shared" si="20"/>
        <v>25.786627517058804</v>
      </c>
    </row>
    <row r="451" spans="1:12" ht="15" hidden="1">
      <c r="A451" s="3">
        <v>80300</v>
      </c>
      <c r="B451" s="3"/>
      <c r="C451" s="5" t="s">
        <v>63</v>
      </c>
      <c r="D451" s="18">
        <f>'без села'!D451/1000</f>
        <v>174.04</v>
      </c>
      <c r="E451" s="18">
        <f>'без села'!E451/1000</f>
        <v>0</v>
      </c>
      <c r="F451" s="18">
        <f>'без села'!F451/1000</f>
        <v>46.421949999999995</v>
      </c>
      <c r="G451" s="6">
        <f t="shared" si="18"/>
        <v>26.67314985060905</v>
      </c>
      <c r="H451" s="6" t="e">
        <f t="shared" si="19"/>
        <v>#DIV/0!</v>
      </c>
      <c r="I451" s="18">
        <f>'без села'!I451/1000</f>
        <v>36.1</v>
      </c>
      <c r="J451" s="18">
        <f>'без села'!J451/1000</f>
        <v>36.51633</v>
      </c>
      <c r="K451" s="18">
        <f>'без села'!K451/1000</f>
        <v>9.41633</v>
      </c>
      <c r="L451" s="6">
        <f t="shared" si="20"/>
        <v>25.786627517058804</v>
      </c>
    </row>
    <row r="452" spans="1:12" ht="15" hidden="1">
      <c r="A452" s="3">
        <v>80300</v>
      </c>
      <c r="B452" s="3"/>
      <c r="C452" s="5" t="s">
        <v>85</v>
      </c>
      <c r="D452" s="18">
        <f>'без села'!D452/1000</f>
        <v>84.708</v>
      </c>
      <c r="E452" s="18">
        <f>'без села'!E452/1000</f>
        <v>0</v>
      </c>
      <c r="F452" s="18">
        <f>'без села'!F452/1000</f>
        <v>18.621950000000002</v>
      </c>
      <c r="G452" s="6">
        <f t="shared" si="18"/>
        <v>21.983696935354395</v>
      </c>
      <c r="H452" s="6" t="e">
        <f t="shared" si="19"/>
        <v>#DIV/0!</v>
      </c>
      <c r="I452" s="18">
        <f>'без села'!I452/1000</f>
        <v>0</v>
      </c>
      <c r="J452" s="18">
        <f>'без села'!J452/1000</f>
        <v>0</v>
      </c>
      <c r="K452" s="18">
        <f>'без села'!K452/1000</f>
        <v>0</v>
      </c>
      <c r="L452" s="6" t="e">
        <f t="shared" si="20"/>
        <v>#DIV/0!</v>
      </c>
    </row>
    <row r="453" spans="1:12" ht="15" hidden="1">
      <c r="A453" s="3">
        <v>80300</v>
      </c>
      <c r="B453" s="3"/>
      <c r="C453" s="5" t="s">
        <v>65</v>
      </c>
      <c r="D453" s="18">
        <f>'без села'!D453/1000</f>
        <v>89.332</v>
      </c>
      <c r="E453" s="18">
        <f>'без села'!E453/1000</f>
        <v>0</v>
      </c>
      <c r="F453" s="18">
        <f>'без села'!F453/1000</f>
        <v>27.8</v>
      </c>
      <c r="G453" s="6">
        <f t="shared" si="18"/>
        <v>31.119867460708374</v>
      </c>
      <c r="H453" s="6" t="e">
        <f t="shared" si="19"/>
        <v>#DIV/0!</v>
      </c>
      <c r="I453" s="18">
        <f>'без села'!I453/1000</f>
        <v>36.1</v>
      </c>
      <c r="J453" s="18">
        <f>'без села'!J453/1000</f>
        <v>36.51633</v>
      </c>
      <c r="K453" s="18">
        <f>'без села'!K453/1000</f>
        <v>9.41633</v>
      </c>
      <c r="L453" s="6">
        <f t="shared" si="20"/>
        <v>25.786627517058804</v>
      </c>
    </row>
    <row r="454" spans="1:12" ht="15" hidden="1">
      <c r="A454" s="3">
        <v>80300</v>
      </c>
      <c r="B454" s="3"/>
      <c r="C454" s="5" t="s">
        <v>43</v>
      </c>
      <c r="D454" s="18">
        <f>'без села'!D454/1000</f>
        <v>0</v>
      </c>
      <c r="E454" s="18">
        <f>'без села'!E454/1000</f>
        <v>0</v>
      </c>
      <c r="F454" s="18">
        <f>'без села'!F454/1000</f>
        <v>0</v>
      </c>
      <c r="G454" s="6" t="e">
        <f t="shared" si="18"/>
        <v>#DIV/0!</v>
      </c>
      <c r="H454" s="6" t="e">
        <f t="shared" si="19"/>
        <v>#DIV/0!</v>
      </c>
      <c r="I454" s="18">
        <f>'без села'!I454/1000</f>
        <v>206.665</v>
      </c>
      <c r="J454" s="18">
        <f>'без села'!J454/1000</f>
        <v>231.115</v>
      </c>
      <c r="K454" s="18">
        <f>'без села'!K454/1000</f>
        <v>80.8132</v>
      </c>
      <c r="L454" s="6">
        <f t="shared" si="20"/>
        <v>34.966661618674685</v>
      </c>
    </row>
    <row r="455" spans="1:12" ht="15" hidden="1">
      <c r="A455" s="3">
        <v>80300</v>
      </c>
      <c r="B455" s="3"/>
      <c r="C455" s="5" t="s">
        <v>45</v>
      </c>
      <c r="D455" s="18">
        <f>'без села'!D455/1000</f>
        <v>0</v>
      </c>
      <c r="E455" s="18">
        <f>'без села'!E455/1000</f>
        <v>0</v>
      </c>
      <c r="F455" s="18">
        <f>'без села'!F455/1000</f>
        <v>0</v>
      </c>
      <c r="G455" s="6" t="e">
        <f aca="true" t="shared" si="21" ref="G455:G518">F455/D455*100</f>
        <v>#DIV/0!</v>
      </c>
      <c r="H455" s="6" t="e">
        <f aca="true" t="shared" si="22" ref="H455:H518">F455/E455*100</f>
        <v>#DIV/0!</v>
      </c>
      <c r="I455" s="18">
        <f>'без села'!I455/1000</f>
        <v>206.665</v>
      </c>
      <c r="J455" s="18">
        <f>'без села'!J455/1000</f>
        <v>231.115</v>
      </c>
      <c r="K455" s="18">
        <f>'без села'!K455/1000</f>
        <v>80.8132</v>
      </c>
      <c r="L455" s="6">
        <f aca="true" t="shared" si="23" ref="L455:L518">K455/J455*100</f>
        <v>34.966661618674685</v>
      </c>
    </row>
    <row r="456" spans="1:12" ht="30" hidden="1">
      <c r="A456" s="3">
        <v>80300</v>
      </c>
      <c r="B456" s="3"/>
      <c r="C456" s="5" t="s">
        <v>47</v>
      </c>
      <c r="D456" s="18">
        <f>'без села'!D456/1000</f>
        <v>0</v>
      </c>
      <c r="E456" s="18">
        <f>'без села'!E456/1000</f>
        <v>0</v>
      </c>
      <c r="F456" s="18">
        <f>'без села'!F456/1000</f>
        <v>0</v>
      </c>
      <c r="G456" s="6" t="e">
        <f t="shared" si="21"/>
        <v>#DIV/0!</v>
      </c>
      <c r="H456" s="6" t="e">
        <f t="shared" si="22"/>
        <v>#DIV/0!</v>
      </c>
      <c r="I456" s="18">
        <f>'без села'!I456/1000</f>
        <v>147.78</v>
      </c>
      <c r="J456" s="18">
        <f>'без села'!J456/1000</f>
        <v>172.23</v>
      </c>
      <c r="K456" s="18">
        <f>'без села'!K456/1000</f>
        <v>50.914</v>
      </c>
      <c r="L456" s="6">
        <f t="shared" si="23"/>
        <v>29.56163270045869</v>
      </c>
    </row>
    <row r="457" spans="1:12" ht="15" hidden="1">
      <c r="A457" s="3">
        <v>80300</v>
      </c>
      <c r="B457" s="3"/>
      <c r="C457" s="5" t="s">
        <v>67</v>
      </c>
      <c r="D457" s="18">
        <f>'без села'!D457/1000</f>
        <v>0</v>
      </c>
      <c r="E457" s="18">
        <f>'без села'!E457/1000</f>
        <v>0</v>
      </c>
      <c r="F457" s="18">
        <f>'без села'!F457/1000</f>
        <v>0</v>
      </c>
      <c r="G457" s="6" t="e">
        <f t="shared" si="21"/>
        <v>#DIV/0!</v>
      </c>
      <c r="H457" s="6" t="e">
        <f t="shared" si="22"/>
        <v>#DIV/0!</v>
      </c>
      <c r="I457" s="18">
        <f>'без села'!I457/1000</f>
        <v>58.885</v>
      </c>
      <c r="J457" s="18">
        <f>'без села'!J457/1000</f>
        <v>58.885</v>
      </c>
      <c r="K457" s="18">
        <f>'без села'!K457/1000</f>
        <v>29.8992</v>
      </c>
      <c r="L457" s="6">
        <f t="shared" si="23"/>
        <v>50.77557951940223</v>
      </c>
    </row>
    <row r="458" spans="1:12" ht="15" hidden="1">
      <c r="A458" s="3">
        <v>80300</v>
      </c>
      <c r="B458" s="3"/>
      <c r="C458" s="5" t="s">
        <v>69</v>
      </c>
      <c r="D458" s="18">
        <f>'без села'!D458/1000</f>
        <v>0</v>
      </c>
      <c r="E458" s="18">
        <f>'без села'!E458/1000</f>
        <v>0</v>
      </c>
      <c r="F458" s="18">
        <f>'без села'!F458/1000</f>
        <v>0</v>
      </c>
      <c r="G458" s="6" t="e">
        <f t="shared" si="21"/>
        <v>#DIV/0!</v>
      </c>
      <c r="H458" s="6" t="e">
        <f t="shared" si="22"/>
        <v>#DIV/0!</v>
      </c>
      <c r="I458" s="18">
        <f>'без села'!I458/1000</f>
        <v>58.885</v>
      </c>
      <c r="J458" s="18">
        <f>'без села'!J458/1000</f>
        <v>58.885</v>
      </c>
      <c r="K458" s="18">
        <f>'без села'!K458/1000</f>
        <v>29.8992</v>
      </c>
      <c r="L458" s="6">
        <f t="shared" si="23"/>
        <v>50.77557951940223</v>
      </c>
    </row>
    <row r="459" spans="1:12" ht="30" hidden="1">
      <c r="A459" s="3">
        <v>80500</v>
      </c>
      <c r="B459" s="3"/>
      <c r="C459" s="5" t="s">
        <v>89</v>
      </c>
      <c r="D459" s="18">
        <f>'без села'!D459/1000</f>
        <v>10298.263</v>
      </c>
      <c r="E459" s="18">
        <f>'без села'!E459/1000</f>
        <v>0</v>
      </c>
      <c r="F459" s="18">
        <f>'без села'!F459/1000</f>
        <v>2450.92652</v>
      </c>
      <c r="G459" s="6">
        <f t="shared" si="21"/>
        <v>23.799416658906456</v>
      </c>
      <c r="H459" s="6" t="e">
        <f t="shared" si="22"/>
        <v>#DIV/0!</v>
      </c>
      <c r="I459" s="18">
        <f>'без села'!I459/1000</f>
        <v>4737.013</v>
      </c>
      <c r="J459" s="18">
        <f>'без села'!J459/1000</f>
        <v>5297.799150000001</v>
      </c>
      <c r="K459" s="18">
        <f>'без села'!K459/1000</f>
        <v>1390.73074</v>
      </c>
      <c r="L459" s="6">
        <f t="shared" si="23"/>
        <v>26.251103536078745</v>
      </c>
    </row>
    <row r="460" spans="1:12" ht="15" hidden="1">
      <c r="A460" s="3">
        <v>80500</v>
      </c>
      <c r="B460" s="3"/>
      <c r="C460" s="5" t="s">
        <v>3</v>
      </c>
      <c r="D460" s="18">
        <f>'без села'!D460/1000</f>
        <v>10298.263</v>
      </c>
      <c r="E460" s="18">
        <f>'без села'!E460/1000</f>
        <v>0</v>
      </c>
      <c r="F460" s="18">
        <f>'без села'!F460/1000</f>
        <v>2450.92652</v>
      </c>
      <c r="G460" s="6">
        <f t="shared" si="21"/>
        <v>23.799416658906456</v>
      </c>
      <c r="H460" s="6" t="e">
        <f t="shared" si="22"/>
        <v>#DIV/0!</v>
      </c>
      <c r="I460" s="18">
        <f>'без села'!I460/1000</f>
        <v>4529.883</v>
      </c>
      <c r="J460" s="18">
        <f>'без села'!J460/1000</f>
        <v>4780.02915</v>
      </c>
      <c r="K460" s="18">
        <f>'без села'!K460/1000</f>
        <v>1073.27919</v>
      </c>
      <c r="L460" s="6">
        <f t="shared" si="23"/>
        <v>22.45340261157194</v>
      </c>
    </row>
    <row r="461" spans="1:12" ht="15" hidden="1">
      <c r="A461" s="3">
        <v>80500</v>
      </c>
      <c r="B461" s="3"/>
      <c r="C461" s="5" t="s">
        <v>5</v>
      </c>
      <c r="D461" s="18">
        <f>'без села'!D461/1000</f>
        <v>9327.284</v>
      </c>
      <c r="E461" s="18">
        <f>'без села'!E461/1000</f>
        <v>0</v>
      </c>
      <c r="F461" s="18">
        <f>'без села'!F461/1000</f>
        <v>2283.38317</v>
      </c>
      <c r="G461" s="6">
        <f t="shared" si="21"/>
        <v>24.480686660768562</v>
      </c>
      <c r="H461" s="6" t="e">
        <f t="shared" si="22"/>
        <v>#DIV/0!</v>
      </c>
      <c r="I461" s="18">
        <f>'без села'!I461/1000</f>
        <v>4529.468</v>
      </c>
      <c r="J461" s="18">
        <f>'без села'!J461/1000</f>
        <v>4779.61415</v>
      </c>
      <c r="K461" s="18">
        <f>'без села'!K461/1000</f>
        <v>1073.27919</v>
      </c>
      <c r="L461" s="6">
        <f t="shared" si="23"/>
        <v>22.455352175237824</v>
      </c>
    </row>
    <row r="462" spans="1:12" ht="30" hidden="1">
      <c r="A462" s="3">
        <v>80500</v>
      </c>
      <c r="B462" s="3"/>
      <c r="C462" s="5" t="s">
        <v>7</v>
      </c>
      <c r="D462" s="18">
        <f>'без села'!D462/1000</f>
        <v>6109.04</v>
      </c>
      <c r="E462" s="18">
        <f>'без села'!E462/1000</f>
        <v>0</v>
      </c>
      <c r="F462" s="18">
        <f>'без села'!F462/1000</f>
        <v>1452.61482</v>
      </c>
      <c r="G462" s="6">
        <f t="shared" si="21"/>
        <v>23.77811931170855</v>
      </c>
      <c r="H462" s="6" t="e">
        <f t="shared" si="22"/>
        <v>#DIV/0!</v>
      </c>
      <c r="I462" s="18">
        <f>'без села'!I462/1000</f>
        <v>2442.106</v>
      </c>
      <c r="J462" s="18">
        <f>'без села'!J462/1000</f>
        <v>2442.106</v>
      </c>
      <c r="K462" s="18">
        <f>'без села'!K462/1000</f>
        <v>406.5571</v>
      </c>
      <c r="L462" s="6">
        <f t="shared" si="23"/>
        <v>16.64780726143746</v>
      </c>
    </row>
    <row r="463" spans="1:12" ht="15" hidden="1">
      <c r="A463" s="3">
        <v>80500</v>
      </c>
      <c r="B463" s="3"/>
      <c r="C463" s="5" t="s">
        <v>9</v>
      </c>
      <c r="D463" s="18">
        <f>'без села'!D463/1000</f>
        <v>6109.04</v>
      </c>
      <c r="E463" s="18">
        <f>'без села'!E463/1000</f>
        <v>0</v>
      </c>
      <c r="F463" s="18">
        <f>'без села'!F463/1000</f>
        <v>1452.61482</v>
      </c>
      <c r="G463" s="6">
        <f t="shared" si="21"/>
        <v>23.77811931170855</v>
      </c>
      <c r="H463" s="6" t="e">
        <f t="shared" si="22"/>
        <v>#DIV/0!</v>
      </c>
      <c r="I463" s="18">
        <f>'без села'!I463/1000</f>
        <v>2442.106</v>
      </c>
      <c r="J463" s="18">
        <f>'без села'!J463/1000</f>
        <v>2442.106</v>
      </c>
      <c r="K463" s="18">
        <f>'без села'!K463/1000</f>
        <v>406.5571</v>
      </c>
      <c r="L463" s="6">
        <f t="shared" si="23"/>
        <v>16.64780726143746</v>
      </c>
    </row>
    <row r="464" spans="1:12" ht="15" hidden="1">
      <c r="A464" s="3">
        <v>80500</v>
      </c>
      <c r="B464" s="3"/>
      <c r="C464" s="5" t="s">
        <v>11</v>
      </c>
      <c r="D464" s="18">
        <f>'без села'!D464/1000</f>
        <v>2180.147</v>
      </c>
      <c r="E464" s="18">
        <f>'без села'!E464/1000</f>
        <v>0</v>
      </c>
      <c r="F464" s="18">
        <f>'без села'!F464/1000</f>
        <v>525.79192</v>
      </c>
      <c r="G464" s="6">
        <f t="shared" si="21"/>
        <v>24.11726915662109</v>
      </c>
      <c r="H464" s="6" t="e">
        <f t="shared" si="22"/>
        <v>#DIV/0!</v>
      </c>
      <c r="I464" s="18">
        <f>'без села'!I464/1000</f>
        <v>873.789</v>
      </c>
      <c r="J464" s="18">
        <f>'без села'!J464/1000</f>
        <v>873.789</v>
      </c>
      <c r="K464" s="18">
        <f>'без села'!K464/1000</f>
        <v>143.54408999999998</v>
      </c>
      <c r="L464" s="6">
        <f t="shared" si="23"/>
        <v>16.427774897601136</v>
      </c>
    </row>
    <row r="465" spans="1:12" ht="45" hidden="1">
      <c r="A465" s="3">
        <v>80500</v>
      </c>
      <c r="B465" s="3"/>
      <c r="C465" s="5" t="s">
        <v>13</v>
      </c>
      <c r="D465" s="18">
        <f>'без села'!D465/1000</f>
        <v>469.325</v>
      </c>
      <c r="E465" s="18">
        <f>'без села'!E465/1000</f>
        <v>0</v>
      </c>
      <c r="F465" s="18">
        <f>'без села'!F465/1000</f>
        <v>54.264129999999994</v>
      </c>
      <c r="G465" s="6">
        <f t="shared" si="21"/>
        <v>11.562164811164969</v>
      </c>
      <c r="H465" s="6" t="e">
        <f t="shared" si="22"/>
        <v>#DIV/0!</v>
      </c>
      <c r="I465" s="18">
        <f>'без села'!I465/1000</f>
        <v>931.024</v>
      </c>
      <c r="J465" s="18">
        <f>'без села'!J465/1000</f>
        <v>1169.45282</v>
      </c>
      <c r="K465" s="18">
        <f>'без села'!K465/1000</f>
        <v>438.7404</v>
      </c>
      <c r="L465" s="6">
        <f t="shared" si="23"/>
        <v>37.51672512962088</v>
      </c>
    </row>
    <row r="466" spans="1:12" ht="30" hidden="1">
      <c r="A466" s="3">
        <v>80500</v>
      </c>
      <c r="B466" s="3"/>
      <c r="C466" s="5" t="s">
        <v>15</v>
      </c>
      <c r="D466" s="18">
        <f>'без села'!D466/1000</f>
        <v>6.842</v>
      </c>
      <c r="E466" s="18">
        <f>'без села'!E466/1000</f>
        <v>0</v>
      </c>
      <c r="F466" s="18">
        <f>'без села'!F466/1000</f>
        <v>2.2826500000000003</v>
      </c>
      <c r="G466" s="6">
        <f t="shared" si="21"/>
        <v>33.36232095878399</v>
      </c>
      <c r="H466" s="6" t="e">
        <f t="shared" si="22"/>
        <v>#DIV/0!</v>
      </c>
      <c r="I466" s="18">
        <f>'без села'!I466/1000</f>
        <v>91.38</v>
      </c>
      <c r="J466" s="18">
        <f>'без села'!J466/1000</f>
        <v>120.27188000000001</v>
      </c>
      <c r="K466" s="18">
        <f>'без села'!K466/1000</f>
        <v>38.60954</v>
      </c>
      <c r="L466" s="6">
        <f t="shared" si="23"/>
        <v>32.10188449702457</v>
      </c>
    </row>
    <row r="467" spans="1:12" ht="30" hidden="1">
      <c r="A467" s="3">
        <v>80500</v>
      </c>
      <c r="B467" s="3"/>
      <c r="C467" s="5" t="s">
        <v>51</v>
      </c>
      <c r="D467" s="18">
        <f>'без села'!D467/1000</f>
        <v>148.345</v>
      </c>
      <c r="E467" s="18">
        <f>'без села'!E467/1000</f>
        <v>0</v>
      </c>
      <c r="F467" s="18">
        <f>'без села'!F467/1000</f>
        <v>37.65898</v>
      </c>
      <c r="G467" s="6">
        <f t="shared" si="21"/>
        <v>25.386079746536787</v>
      </c>
      <c r="H467" s="6" t="e">
        <f t="shared" si="22"/>
        <v>#DIV/0!</v>
      </c>
      <c r="I467" s="18">
        <f>'без села'!I467/1000</f>
        <v>306.08</v>
      </c>
      <c r="J467" s="18">
        <f>'без села'!J467/1000</f>
        <v>448.90446999999995</v>
      </c>
      <c r="K467" s="18">
        <f>'без села'!K467/1000</f>
        <v>229.77943</v>
      </c>
      <c r="L467" s="6">
        <f t="shared" si="23"/>
        <v>51.186710170206155</v>
      </c>
    </row>
    <row r="468" spans="1:12" ht="15" hidden="1">
      <c r="A468" s="3">
        <v>80500</v>
      </c>
      <c r="B468" s="3"/>
      <c r="C468" s="5" t="s">
        <v>53</v>
      </c>
      <c r="D468" s="18">
        <f>'без села'!D468/1000</f>
        <v>0</v>
      </c>
      <c r="E468" s="18">
        <f>'без села'!E468/1000</f>
        <v>0</v>
      </c>
      <c r="F468" s="18">
        <f>'без села'!F468/1000</f>
        <v>0</v>
      </c>
      <c r="G468" s="6" t="e">
        <f t="shared" si="21"/>
        <v>#DIV/0!</v>
      </c>
      <c r="H468" s="6" t="e">
        <f t="shared" si="22"/>
        <v>#DIV/0!</v>
      </c>
      <c r="I468" s="18">
        <f>'без села'!I468/1000</f>
        <v>35.676</v>
      </c>
      <c r="J468" s="18">
        <f>'без села'!J468/1000</f>
        <v>37.051</v>
      </c>
      <c r="K468" s="18">
        <f>'без села'!K468/1000</f>
        <v>9.116719999999999</v>
      </c>
      <c r="L468" s="6">
        <f t="shared" si="23"/>
        <v>24.60586758791935</v>
      </c>
    </row>
    <row r="469" spans="1:12" ht="15" hidden="1">
      <c r="A469" s="3">
        <v>80500</v>
      </c>
      <c r="B469" s="3"/>
      <c r="C469" s="5" t="s">
        <v>55</v>
      </c>
      <c r="D469" s="18">
        <f>'без села'!D469/1000</f>
        <v>0</v>
      </c>
      <c r="E469" s="18">
        <f>'без села'!E469/1000</f>
        <v>0</v>
      </c>
      <c r="F469" s="18">
        <f>'без села'!F469/1000</f>
        <v>0</v>
      </c>
      <c r="G469" s="6" t="e">
        <f t="shared" si="21"/>
        <v>#DIV/0!</v>
      </c>
      <c r="H469" s="6" t="e">
        <f t="shared" si="22"/>
        <v>#DIV/0!</v>
      </c>
      <c r="I469" s="18">
        <f>'без села'!I469/1000</f>
        <v>9.75</v>
      </c>
      <c r="J469" s="18">
        <f>'без села'!J469/1000</f>
        <v>10.25</v>
      </c>
      <c r="K469" s="18">
        <f>'без села'!K469/1000</f>
        <v>0</v>
      </c>
      <c r="L469" s="6">
        <f t="shared" si="23"/>
        <v>0</v>
      </c>
    </row>
    <row r="470" spans="1:12" ht="30" hidden="1">
      <c r="A470" s="3">
        <v>80500</v>
      </c>
      <c r="B470" s="3"/>
      <c r="C470" s="5" t="s">
        <v>17</v>
      </c>
      <c r="D470" s="18">
        <f>'без села'!D470/1000</f>
        <v>30.43</v>
      </c>
      <c r="E470" s="18">
        <f>'без села'!E470/1000</f>
        <v>0</v>
      </c>
      <c r="F470" s="18">
        <f>'без села'!F470/1000</f>
        <v>6.04667</v>
      </c>
      <c r="G470" s="6">
        <f t="shared" si="21"/>
        <v>19.870752546828786</v>
      </c>
      <c r="H470" s="6" t="e">
        <f t="shared" si="22"/>
        <v>#DIV/0!</v>
      </c>
      <c r="I470" s="18">
        <f>'без села'!I470/1000</f>
        <v>83.5</v>
      </c>
      <c r="J470" s="18">
        <f>'без села'!J470/1000</f>
        <v>87.238</v>
      </c>
      <c r="K470" s="18">
        <f>'без села'!K470/1000</f>
        <v>16.13572</v>
      </c>
      <c r="L470" s="6">
        <f t="shared" si="23"/>
        <v>18.49620578188404</v>
      </c>
    </row>
    <row r="471" spans="1:12" ht="15" hidden="1">
      <c r="A471" s="3">
        <v>80500</v>
      </c>
      <c r="B471" s="3"/>
      <c r="C471" s="5" t="s">
        <v>19</v>
      </c>
      <c r="D471" s="18">
        <f>'без села'!D471/1000</f>
        <v>0</v>
      </c>
      <c r="E471" s="18">
        <f>'без села'!E471/1000</f>
        <v>0</v>
      </c>
      <c r="F471" s="18">
        <f>'без села'!F471/1000</f>
        <v>0</v>
      </c>
      <c r="G471" s="6" t="e">
        <f t="shared" si="21"/>
        <v>#DIV/0!</v>
      </c>
      <c r="H471" s="6" t="e">
        <f t="shared" si="22"/>
        <v>#DIV/0!</v>
      </c>
      <c r="I471" s="18">
        <f>'без села'!I471/1000</f>
        <v>4.751</v>
      </c>
      <c r="J471" s="18">
        <f>'без села'!J471/1000</f>
        <v>4.751</v>
      </c>
      <c r="K471" s="18">
        <f>'без села'!K471/1000</f>
        <v>2.32089</v>
      </c>
      <c r="L471" s="6">
        <f t="shared" si="23"/>
        <v>48.85055777731003</v>
      </c>
    </row>
    <row r="472" spans="1:12" ht="45" hidden="1">
      <c r="A472" s="3">
        <v>80500</v>
      </c>
      <c r="B472" s="3"/>
      <c r="C472" s="5" t="s">
        <v>21</v>
      </c>
      <c r="D472" s="18">
        <f>'без села'!D472/1000</f>
        <v>14.359</v>
      </c>
      <c r="E472" s="18">
        <f>'без села'!E472/1000</f>
        <v>0</v>
      </c>
      <c r="F472" s="18">
        <f>'без села'!F472/1000</f>
        <v>0.1008</v>
      </c>
      <c r="G472" s="6">
        <f t="shared" si="21"/>
        <v>0.70199874643081</v>
      </c>
      <c r="H472" s="6" t="e">
        <f t="shared" si="22"/>
        <v>#DIV/0!</v>
      </c>
      <c r="I472" s="18">
        <f>'без села'!I472/1000</f>
        <v>63.2</v>
      </c>
      <c r="J472" s="18">
        <f>'без села'!J472/1000</f>
        <v>79.51219</v>
      </c>
      <c r="K472" s="18">
        <f>'без села'!K472/1000</f>
        <v>18.13016</v>
      </c>
      <c r="L472" s="6">
        <f t="shared" si="23"/>
        <v>22.801736438148666</v>
      </c>
    </row>
    <row r="473" spans="1:12" ht="15" hidden="1">
      <c r="A473" s="3">
        <v>80500</v>
      </c>
      <c r="B473" s="3"/>
      <c r="C473" s="5" t="s">
        <v>23</v>
      </c>
      <c r="D473" s="18">
        <f>'без села'!D473/1000</f>
        <v>11.273</v>
      </c>
      <c r="E473" s="18">
        <f>'без села'!E473/1000</f>
        <v>0</v>
      </c>
      <c r="F473" s="18">
        <f>'без села'!F473/1000</f>
        <v>3.7202800000000003</v>
      </c>
      <c r="G473" s="6">
        <f t="shared" si="21"/>
        <v>33.00168544309412</v>
      </c>
      <c r="H473" s="6" t="e">
        <f t="shared" si="22"/>
        <v>#DIV/0!</v>
      </c>
      <c r="I473" s="18">
        <f>'без села'!I473/1000</f>
        <v>25.64</v>
      </c>
      <c r="J473" s="18">
        <f>'без села'!J473/1000</f>
        <v>30.877</v>
      </c>
      <c r="K473" s="18">
        <f>'без села'!K473/1000</f>
        <v>6.40526</v>
      </c>
      <c r="L473" s="6">
        <f t="shared" si="23"/>
        <v>20.744437607280503</v>
      </c>
    </row>
    <row r="474" spans="1:12" ht="15" hidden="1">
      <c r="A474" s="3">
        <v>80500</v>
      </c>
      <c r="B474" s="3"/>
      <c r="C474" s="5" t="s">
        <v>25</v>
      </c>
      <c r="D474" s="18">
        <f>'без села'!D474/1000</f>
        <v>258.076</v>
      </c>
      <c r="E474" s="18">
        <f>'без села'!E474/1000</f>
        <v>0</v>
      </c>
      <c r="F474" s="18">
        <f>'без села'!F474/1000</f>
        <v>4.45475</v>
      </c>
      <c r="G474" s="6">
        <f t="shared" si="21"/>
        <v>1.7261388118228735</v>
      </c>
      <c r="H474" s="6" t="e">
        <f t="shared" si="22"/>
        <v>#DIV/0!</v>
      </c>
      <c r="I474" s="18">
        <f>'без села'!I474/1000</f>
        <v>311.047</v>
      </c>
      <c r="J474" s="18">
        <f>'без села'!J474/1000</f>
        <v>350.59728</v>
      </c>
      <c r="K474" s="18">
        <f>'без села'!K474/1000</f>
        <v>118.24268</v>
      </c>
      <c r="L474" s="6">
        <f t="shared" si="23"/>
        <v>33.726068838868336</v>
      </c>
    </row>
    <row r="475" spans="1:12" ht="15" hidden="1">
      <c r="A475" s="3">
        <v>80500</v>
      </c>
      <c r="B475" s="3"/>
      <c r="C475" s="5" t="s">
        <v>27</v>
      </c>
      <c r="D475" s="18">
        <f>'без села'!D475/1000</f>
        <v>0</v>
      </c>
      <c r="E475" s="18">
        <f>'без села'!E475/1000</f>
        <v>0</v>
      </c>
      <c r="F475" s="18">
        <f>'без села'!F475/1000</f>
        <v>0</v>
      </c>
      <c r="G475" s="6" t="e">
        <f t="shared" si="21"/>
        <v>#DIV/0!</v>
      </c>
      <c r="H475" s="6" t="e">
        <f t="shared" si="22"/>
        <v>#DIV/0!</v>
      </c>
      <c r="I475" s="18">
        <f>'без села'!I475/1000</f>
        <v>10</v>
      </c>
      <c r="J475" s="18">
        <f>'без села'!J475/1000</f>
        <v>10</v>
      </c>
      <c r="K475" s="18">
        <f>'без села'!K475/1000</f>
        <v>0</v>
      </c>
      <c r="L475" s="6">
        <f t="shared" si="23"/>
        <v>0</v>
      </c>
    </row>
    <row r="476" spans="1:12" ht="30" hidden="1">
      <c r="A476" s="3">
        <v>80500</v>
      </c>
      <c r="B476" s="3"/>
      <c r="C476" s="5" t="s">
        <v>29</v>
      </c>
      <c r="D476" s="18">
        <f>'без села'!D476/1000</f>
        <v>568.772</v>
      </c>
      <c r="E476" s="18">
        <f>'без села'!E476/1000</f>
        <v>0</v>
      </c>
      <c r="F476" s="18">
        <f>'без села'!F476/1000</f>
        <v>250.7123</v>
      </c>
      <c r="G476" s="6">
        <f t="shared" si="21"/>
        <v>44.07957846026175</v>
      </c>
      <c r="H476" s="6" t="e">
        <f t="shared" si="22"/>
        <v>#DIV/0!</v>
      </c>
      <c r="I476" s="18">
        <f>'без села'!I476/1000</f>
        <v>270.549</v>
      </c>
      <c r="J476" s="18">
        <f>'без села'!J476/1000</f>
        <v>281.82633000000004</v>
      </c>
      <c r="K476" s="18">
        <f>'без села'!K476/1000</f>
        <v>83.9976</v>
      </c>
      <c r="L476" s="6">
        <f t="shared" si="23"/>
        <v>29.804738258487056</v>
      </c>
    </row>
    <row r="477" spans="1:12" ht="15" hidden="1">
      <c r="A477" s="3">
        <v>80500</v>
      </c>
      <c r="B477" s="3"/>
      <c r="C477" s="5" t="s">
        <v>31</v>
      </c>
      <c r="D477" s="18">
        <f>'без села'!D477/1000</f>
        <v>322.161</v>
      </c>
      <c r="E477" s="18">
        <f>'без села'!E477/1000</f>
        <v>0</v>
      </c>
      <c r="F477" s="18">
        <f>'без села'!F477/1000</f>
        <v>193.3909</v>
      </c>
      <c r="G477" s="6">
        <f t="shared" si="21"/>
        <v>60.02927107874634</v>
      </c>
      <c r="H477" s="6" t="e">
        <f t="shared" si="22"/>
        <v>#DIV/0!</v>
      </c>
      <c r="I477" s="18">
        <f>'без села'!I477/1000</f>
        <v>117.197</v>
      </c>
      <c r="J477" s="18">
        <f>'без села'!J477/1000</f>
        <v>123.996</v>
      </c>
      <c r="K477" s="18">
        <f>'без села'!K477/1000</f>
        <v>43.72432</v>
      </c>
      <c r="L477" s="6">
        <f t="shared" si="23"/>
        <v>35.26268589309333</v>
      </c>
    </row>
    <row r="478" spans="1:12" ht="30" hidden="1">
      <c r="A478" s="3">
        <v>80500</v>
      </c>
      <c r="B478" s="3"/>
      <c r="C478" s="5" t="s">
        <v>33</v>
      </c>
      <c r="D478" s="18">
        <f>'без села'!D478/1000</f>
        <v>45.678</v>
      </c>
      <c r="E478" s="18">
        <f>'без села'!E478/1000</f>
        <v>0</v>
      </c>
      <c r="F478" s="18">
        <f>'без села'!F478/1000</f>
        <v>12.217120000000001</v>
      </c>
      <c r="G478" s="6">
        <f t="shared" si="21"/>
        <v>26.746179780200542</v>
      </c>
      <c r="H478" s="6" t="e">
        <f t="shared" si="22"/>
        <v>#DIV/0!</v>
      </c>
      <c r="I478" s="18">
        <f>'без села'!I478/1000</f>
        <v>28.568</v>
      </c>
      <c r="J478" s="18">
        <f>'без села'!J478/1000</f>
        <v>30.11309</v>
      </c>
      <c r="K478" s="18">
        <f>'без села'!K478/1000</f>
        <v>2.85187</v>
      </c>
      <c r="L478" s="6">
        <f t="shared" si="23"/>
        <v>9.470532582342098</v>
      </c>
    </row>
    <row r="479" spans="1:12" ht="15" hidden="1">
      <c r="A479" s="3">
        <v>80500</v>
      </c>
      <c r="B479" s="3"/>
      <c r="C479" s="5" t="s">
        <v>35</v>
      </c>
      <c r="D479" s="18">
        <f>'без села'!D479/1000</f>
        <v>174.631</v>
      </c>
      <c r="E479" s="18">
        <f>'без села'!E479/1000</f>
        <v>0</v>
      </c>
      <c r="F479" s="18">
        <f>'без села'!F479/1000</f>
        <v>40.44963</v>
      </c>
      <c r="G479" s="6">
        <f t="shared" si="21"/>
        <v>23.162914946372638</v>
      </c>
      <c r="H479" s="6" t="e">
        <f t="shared" si="22"/>
        <v>#DIV/0!</v>
      </c>
      <c r="I479" s="18">
        <f>'без села'!I479/1000</f>
        <v>101.195</v>
      </c>
      <c r="J479" s="18">
        <f>'без села'!J479/1000</f>
        <v>104.08647</v>
      </c>
      <c r="K479" s="18">
        <f>'без села'!K479/1000</f>
        <v>34.75476999999999</v>
      </c>
      <c r="L479" s="6">
        <f t="shared" si="23"/>
        <v>33.39028598049294</v>
      </c>
    </row>
    <row r="480" spans="1:12" ht="15" hidden="1">
      <c r="A480" s="3">
        <v>80500</v>
      </c>
      <c r="B480" s="3"/>
      <c r="C480" s="5" t="s">
        <v>57</v>
      </c>
      <c r="D480" s="18">
        <f>'без села'!D480/1000</f>
        <v>0</v>
      </c>
      <c r="E480" s="18">
        <f>'без села'!E480/1000</f>
        <v>0</v>
      </c>
      <c r="F480" s="18">
        <f>'без села'!F480/1000</f>
        <v>0</v>
      </c>
      <c r="G480" s="6" t="e">
        <f t="shared" si="21"/>
        <v>#DIV/0!</v>
      </c>
      <c r="H480" s="6" t="e">
        <f t="shared" si="22"/>
        <v>#DIV/0!</v>
      </c>
      <c r="I480" s="18">
        <f>'без села'!I480/1000</f>
        <v>9</v>
      </c>
      <c r="J480" s="18">
        <f>'без села'!J480/1000</f>
        <v>9</v>
      </c>
      <c r="K480" s="18">
        <f>'без села'!K480/1000</f>
        <v>0.7110299999999999</v>
      </c>
      <c r="L480" s="6">
        <f t="shared" si="23"/>
        <v>7.900333333333333</v>
      </c>
    </row>
    <row r="481" spans="1:12" ht="15" hidden="1">
      <c r="A481" s="3">
        <v>80500</v>
      </c>
      <c r="B481" s="3"/>
      <c r="C481" s="5" t="s">
        <v>37</v>
      </c>
      <c r="D481" s="18">
        <f>'без села'!D481/1000</f>
        <v>26.302</v>
      </c>
      <c r="E481" s="18">
        <f>'без села'!E481/1000</f>
        <v>0</v>
      </c>
      <c r="F481" s="18">
        <f>'без села'!F481/1000</f>
        <v>4.654649999999999</v>
      </c>
      <c r="G481" s="6">
        <f t="shared" si="21"/>
        <v>17.696943198235875</v>
      </c>
      <c r="H481" s="6" t="e">
        <f t="shared" si="22"/>
        <v>#DIV/0!</v>
      </c>
      <c r="I481" s="18">
        <f>'без села'!I481/1000</f>
        <v>14.589</v>
      </c>
      <c r="J481" s="18">
        <f>'без села'!J481/1000</f>
        <v>14.63077</v>
      </c>
      <c r="K481" s="18">
        <f>'без села'!K481/1000</f>
        <v>1.9556099999999998</v>
      </c>
      <c r="L481" s="6">
        <f t="shared" si="23"/>
        <v>13.366418855603634</v>
      </c>
    </row>
    <row r="482" spans="1:12" ht="30" hidden="1">
      <c r="A482" s="3">
        <v>80500</v>
      </c>
      <c r="B482" s="3"/>
      <c r="C482" s="5" t="s">
        <v>39</v>
      </c>
      <c r="D482" s="18">
        <f>'без села'!D482/1000</f>
        <v>0</v>
      </c>
      <c r="E482" s="18">
        <f>'без села'!E482/1000</f>
        <v>0</v>
      </c>
      <c r="F482" s="18">
        <f>'без села'!F482/1000</f>
        <v>0</v>
      </c>
      <c r="G482" s="6" t="e">
        <f t="shared" si="21"/>
        <v>#DIV/0!</v>
      </c>
      <c r="H482" s="6" t="e">
        <f t="shared" si="22"/>
        <v>#DIV/0!</v>
      </c>
      <c r="I482" s="18">
        <f>'без села'!I482/1000</f>
        <v>2</v>
      </c>
      <c r="J482" s="18">
        <f>'без села'!J482/1000</f>
        <v>2.44</v>
      </c>
      <c r="K482" s="18">
        <f>'без села'!K482/1000</f>
        <v>0.44</v>
      </c>
      <c r="L482" s="6">
        <f t="shared" si="23"/>
        <v>18.0327868852459</v>
      </c>
    </row>
    <row r="483" spans="1:12" ht="45" hidden="1">
      <c r="A483" s="3">
        <v>80500</v>
      </c>
      <c r="B483" s="3"/>
      <c r="C483" s="5" t="s">
        <v>41</v>
      </c>
      <c r="D483" s="18">
        <f>'без села'!D483/1000</f>
        <v>0</v>
      </c>
      <c r="E483" s="18">
        <f>'без села'!E483/1000</f>
        <v>0</v>
      </c>
      <c r="F483" s="18">
        <f>'без села'!F483/1000</f>
        <v>0</v>
      </c>
      <c r="G483" s="6" t="e">
        <f t="shared" si="21"/>
        <v>#DIV/0!</v>
      </c>
      <c r="H483" s="6" t="e">
        <f t="shared" si="22"/>
        <v>#DIV/0!</v>
      </c>
      <c r="I483" s="18">
        <f>'без села'!I483/1000</f>
        <v>2</v>
      </c>
      <c r="J483" s="18">
        <f>'без села'!J483/1000</f>
        <v>2.44</v>
      </c>
      <c r="K483" s="18">
        <f>'без села'!K483/1000</f>
        <v>0.44</v>
      </c>
      <c r="L483" s="6">
        <f t="shared" si="23"/>
        <v>18.0327868852459</v>
      </c>
    </row>
    <row r="484" spans="1:12" ht="15" hidden="1">
      <c r="A484" s="3">
        <v>80500</v>
      </c>
      <c r="B484" s="3"/>
      <c r="C484" s="5" t="s">
        <v>61</v>
      </c>
      <c r="D484" s="18">
        <f>'без села'!D484/1000</f>
        <v>970.979</v>
      </c>
      <c r="E484" s="18">
        <f>'без села'!E484/1000</f>
        <v>0</v>
      </c>
      <c r="F484" s="18">
        <f>'без села'!F484/1000</f>
        <v>167.54335</v>
      </c>
      <c r="G484" s="6">
        <f t="shared" si="21"/>
        <v>17.25509511534235</v>
      </c>
      <c r="H484" s="6" t="e">
        <f t="shared" si="22"/>
        <v>#DIV/0!</v>
      </c>
      <c r="I484" s="18">
        <f>'без села'!I484/1000</f>
        <v>0.415</v>
      </c>
      <c r="J484" s="18">
        <f>'без села'!J484/1000</f>
        <v>0.415</v>
      </c>
      <c r="K484" s="18">
        <f>'без села'!K484/1000</f>
        <v>0</v>
      </c>
      <c r="L484" s="6">
        <f t="shared" si="23"/>
        <v>0</v>
      </c>
    </row>
    <row r="485" spans="1:12" ht="15" hidden="1">
      <c r="A485" s="3">
        <v>80500</v>
      </c>
      <c r="B485" s="3"/>
      <c r="C485" s="5" t="s">
        <v>63</v>
      </c>
      <c r="D485" s="18">
        <f>'без села'!D485/1000</f>
        <v>970.979</v>
      </c>
      <c r="E485" s="18">
        <f>'без села'!E485/1000</f>
        <v>0</v>
      </c>
      <c r="F485" s="18">
        <f>'без села'!F485/1000</f>
        <v>167.54335</v>
      </c>
      <c r="G485" s="6">
        <f t="shared" si="21"/>
        <v>17.25509511534235</v>
      </c>
      <c r="H485" s="6" t="e">
        <f t="shared" si="22"/>
        <v>#DIV/0!</v>
      </c>
      <c r="I485" s="18">
        <f>'без села'!I485/1000</f>
        <v>0.415</v>
      </c>
      <c r="J485" s="18">
        <f>'без села'!J485/1000</f>
        <v>0.415</v>
      </c>
      <c r="K485" s="18">
        <f>'без села'!K485/1000</f>
        <v>0</v>
      </c>
      <c r="L485" s="6">
        <f t="shared" si="23"/>
        <v>0</v>
      </c>
    </row>
    <row r="486" spans="1:12" ht="15" hidden="1">
      <c r="A486" s="3">
        <v>80500</v>
      </c>
      <c r="B486" s="3"/>
      <c r="C486" s="5" t="s">
        <v>85</v>
      </c>
      <c r="D486" s="18">
        <f>'без села'!D486/1000</f>
        <v>6.788</v>
      </c>
      <c r="E486" s="18">
        <f>'без села'!E486/1000</f>
        <v>0</v>
      </c>
      <c r="F486" s="18">
        <f>'без села'!F486/1000</f>
        <v>1.40402</v>
      </c>
      <c r="G486" s="6">
        <f t="shared" si="21"/>
        <v>20.683853859752503</v>
      </c>
      <c r="H486" s="6" t="e">
        <f t="shared" si="22"/>
        <v>#DIV/0!</v>
      </c>
      <c r="I486" s="18">
        <f>'без села'!I486/1000</f>
        <v>0</v>
      </c>
      <c r="J486" s="18">
        <f>'без села'!J486/1000</f>
        <v>0</v>
      </c>
      <c r="K486" s="18">
        <f>'без села'!K486/1000</f>
        <v>0</v>
      </c>
      <c r="L486" s="6" t="e">
        <f t="shared" si="23"/>
        <v>#DIV/0!</v>
      </c>
    </row>
    <row r="487" spans="1:12" ht="15" hidden="1">
      <c r="A487" s="3">
        <v>80500</v>
      </c>
      <c r="B487" s="3"/>
      <c r="C487" s="5" t="s">
        <v>65</v>
      </c>
      <c r="D487" s="18">
        <f>'без села'!D487/1000</f>
        <v>964.191</v>
      </c>
      <c r="E487" s="18">
        <f>'без села'!E487/1000</f>
        <v>0</v>
      </c>
      <c r="F487" s="18">
        <f>'без села'!F487/1000</f>
        <v>166.13933</v>
      </c>
      <c r="G487" s="6">
        <f t="shared" si="21"/>
        <v>17.230956314672092</v>
      </c>
      <c r="H487" s="6" t="e">
        <f t="shared" si="22"/>
        <v>#DIV/0!</v>
      </c>
      <c r="I487" s="18">
        <f>'без села'!I487/1000</f>
        <v>0.415</v>
      </c>
      <c r="J487" s="18">
        <f>'без села'!J487/1000</f>
        <v>0.415</v>
      </c>
      <c r="K487" s="18">
        <f>'без села'!K487/1000</f>
        <v>0</v>
      </c>
      <c r="L487" s="6">
        <f t="shared" si="23"/>
        <v>0</v>
      </c>
    </row>
    <row r="488" spans="1:12" ht="15" hidden="1">
      <c r="A488" s="3">
        <v>80500</v>
      </c>
      <c r="B488" s="3"/>
      <c r="C488" s="5" t="s">
        <v>43</v>
      </c>
      <c r="D488" s="18">
        <f>'без села'!D488/1000</f>
        <v>0</v>
      </c>
      <c r="E488" s="18">
        <f>'без села'!E488/1000</f>
        <v>0</v>
      </c>
      <c r="F488" s="18">
        <f>'без села'!F488/1000</f>
        <v>0</v>
      </c>
      <c r="G488" s="6" t="e">
        <f t="shared" si="21"/>
        <v>#DIV/0!</v>
      </c>
      <c r="H488" s="6" t="e">
        <f t="shared" si="22"/>
        <v>#DIV/0!</v>
      </c>
      <c r="I488" s="18">
        <f>'без села'!I488/1000</f>
        <v>207.13</v>
      </c>
      <c r="J488" s="18">
        <f>'без села'!J488/1000</f>
        <v>517.77</v>
      </c>
      <c r="K488" s="18">
        <f>'без села'!K488/1000</f>
        <v>317.45155</v>
      </c>
      <c r="L488" s="6">
        <f t="shared" si="23"/>
        <v>61.31130617841899</v>
      </c>
    </row>
    <row r="489" spans="1:12" ht="15" hidden="1">
      <c r="A489" s="3">
        <v>80500</v>
      </c>
      <c r="B489" s="3"/>
      <c r="C489" s="5" t="s">
        <v>45</v>
      </c>
      <c r="D489" s="18">
        <f>'без села'!D489/1000</f>
        <v>0</v>
      </c>
      <c r="E489" s="18">
        <f>'без села'!E489/1000</f>
        <v>0</v>
      </c>
      <c r="F489" s="18">
        <f>'без села'!F489/1000</f>
        <v>0</v>
      </c>
      <c r="G489" s="6" t="e">
        <f t="shared" si="21"/>
        <v>#DIV/0!</v>
      </c>
      <c r="H489" s="6" t="e">
        <f t="shared" si="22"/>
        <v>#DIV/0!</v>
      </c>
      <c r="I489" s="18">
        <f>'без села'!I489/1000</f>
        <v>207.13</v>
      </c>
      <c r="J489" s="18">
        <f>'без села'!J489/1000</f>
        <v>517.77</v>
      </c>
      <c r="K489" s="18">
        <f>'без села'!K489/1000</f>
        <v>317.45155</v>
      </c>
      <c r="L489" s="6">
        <f t="shared" si="23"/>
        <v>61.31130617841899</v>
      </c>
    </row>
    <row r="490" spans="1:12" ht="30" hidden="1">
      <c r="A490" s="3">
        <v>80500</v>
      </c>
      <c r="B490" s="3"/>
      <c r="C490" s="5" t="s">
        <v>47</v>
      </c>
      <c r="D490" s="18">
        <f>'без села'!D490/1000</f>
        <v>0</v>
      </c>
      <c r="E490" s="18">
        <f>'без села'!E490/1000</f>
        <v>0</v>
      </c>
      <c r="F490" s="18">
        <f>'без села'!F490/1000</f>
        <v>0</v>
      </c>
      <c r="G490" s="6" t="e">
        <f t="shared" si="21"/>
        <v>#DIV/0!</v>
      </c>
      <c r="H490" s="6" t="e">
        <f t="shared" si="22"/>
        <v>#DIV/0!</v>
      </c>
      <c r="I490" s="18">
        <f>'без села'!I490/1000</f>
        <v>152.13</v>
      </c>
      <c r="J490" s="18">
        <f>'без села'!J490/1000</f>
        <v>462.77</v>
      </c>
      <c r="K490" s="18">
        <f>'без села'!K490/1000</f>
        <v>317.45155</v>
      </c>
      <c r="L490" s="6">
        <f t="shared" si="23"/>
        <v>68.59812649912483</v>
      </c>
    </row>
    <row r="491" spans="1:12" ht="15" hidden="1">
      <c r="A491" s="3">
        <v>80500</v>
      </c>
      <c r="B491" s="3"/>
      <c r="C491" s="5" t="s">
        <v>67</v>
      </c>
      <c r="D491" s="18">
        <f>'без села'!D491/1000</f>
        <v>0</v>
      </c>
      <c r="E491" s="18">
        <f>'без села'!E491/1000</f>
        <v>0</v>
      </c>
      <c r="F491" s="18">
        <f>'без села'!F491/1000</f>
        <v>0</v>
      </c>
      <c r="G491" s="6" t="e">
        <f t="shared" si="21"/>
        <v>#DIV/0!</v>
      </c>
      <c r="H491" s="6" t="e">
        <f t="shared" si="22"/>
        <v>#DIV/0!</v>
      </c>
      <c r="I491" s="18">
        <f>'без села'!I491/1000</f>
        <v>55</v>
      </c>
      <c r="J491" s="18">
        <f>'без села'!J491/1000</f>
        <v>55</v>
      </c>
      <c r="K491" s="18">
        <f>'без села'!K491/1000</f>
        <v>0</v>
      </c>
      <c r="L491" s="6">
        <f t="shared" si="23"/>
        <v>0</v>
      </c>
    </row>
    <row r="492" spans="1:12" ht="15" hidden="1">
      <c r="A492" s="3">
        <v>80500</v>
      </c>
      <c r="B492" s="3"/>
      <c r="C492" s="5" t="s">
        <v>69</v>
      </c>
      <c r="D492" s="18">
        <f>'без села'!D492/1000</f>
        <v>0</v>
      </c>
      <c r="E492" s="18">
        <f>'без села'!E492/1000</f>
        <v>0</v>
      </c>
      <c r="F492" s="18">
        <f>'без села'!F492/1000</f>
        <v>0</v>
      </c>
      <c r="G492" s="6" t="e">
        <f t="shared" si="21"/>
        <v>#DIV/0!</v>
      </c>
      <c r="H492" s="6" t="e">
        <f t="shared" si="22"/>
        <v>#DIV/0!</v>
      </c>
      <c r="I492" s="18">
        <f>'без села'!I492/1000</f>
        <v>55</v>
      </c>
      <c r="J492" s="18">
        <f>'без села'!J492/1000</f>
        <v>55</v>
      </c>
      <c r="K492" s="18">
        <f>'без села'!K492/1000</f>
        <v>0</v>
      </c>
      <c r="L492" s="6">
        <f t="shared" si="23"/>
        <v>0</v>
      </c>
    </row>
    <row r="493" spans="1:12" ht="30" hidden="1">
      <c r="A493" s="3">
        <v>80704</v>
      </c>
      <c r="B493" s="3"/>
      <c r="C493" s="5" t="s">
        <v>90</v>
      </c>
      <c r="D493" s="18">
        <f>'без села'!D493/1000</f>
        <v>148.46</v>
      </c>
      <c r="E493" s="18">
        <f>'без села'!E493/1000</f>
        <v>0</v>
      </c>
      <c r="F493" s="18">
        <f>'без села'!F493/1000</f>
        <v>26.8985</v>
      </c>
      <c r="G493" s="6">
        <f t="shared" si="21"/>
        <v>18.118348376667115</v>
      </c>
      <c r="H493" s="6" t="e">
        <f t="shared" si="22"/>
        <v>#DIV/0!</v>
      </c>
      <c r="I493" s="18">
        <f>'без села'!I493/1000</f>
        <v>0</v>
      </c>
      <c r="J493" s="18">
        <f>'без села'!J493/1000</f>
        <v>0</v>
      </c>
      <c r="K493" s="18">
        <f>'без села'!K493/1000</f>
        <v>0</v>
      </c>
      <c r="L493" s="6" t="e">
        <f t="shared" si="23"/>
        <v>#DIV/0!</v>
      </c>
    </row>
    <row r="494" spans="1:12" ht="15" hidden="1">
      <c r="A494" s="3">
        <v>80704</v>
      </c>
      <c r="B494" s="3"/>
      <c r="C494" s="5" t="s">
        <v>3</v>
      </c>
      <c r="D494" s="18">
        <f>'без села'!D494/1000</f>
        <v>148.46</v>
      </c>
      <c r="E494" s="18">
        <f>'без села'!E494/1000</f>
        <v>0</v>
      </c>
      <c r="F494" s="18">
        <f>'без села'!F494/1000</f>
        <v>26.8985</v>
      </c>
      <c r="G494" s="6">
        <f t="shared" si="21"/>
        <v>18.118348376667115</v>
      </c>
      <c r="H494" s="6" t="e">
        <f t="shared" si="22"/>
        <v>#DIV/0!</v>
      </c>
      <c r="I494" s="18">
        <f>'без села'!I494/1000</f>
        <v>0</v>
      </c>
      <c r="J494" s="18">
        <f>'без села'!J494/1000</f>
        <v>0</v>
      </c>
      <c r="K494" s="18">
        <f>'без села'!K494/1000</f>
        <v>0</v>
      </c>
      <c r="L494" s="6" t="e">
        <f t="shared" si="23"/>
        <v>#DIV/0!</v>
      </c>
    </row>
    <row r="495" spans="1:12" ht="15" hidden="1">
      <c r="A495" s="3">
        <v>80704</v>
      </c>
      <c r="B495" s="3"/>
      <c r="C495" s="5" t="s">
        <v>5</v>
      </c>
      <c r="D495" s="18">
        <f>'без села'!D495/1000</f>
        <v>148.46</v>
      </c>
      <c r="E495" s="18">
        <f>'без села'!E495/1000</f>
        <v>0</v>
      </c>
      <c r="F495" s="18">
        <f>'без села'!F495/1000</f>
        <v>26.8985</v>
      </c>
      <c r="G495" s="6">
        <f t="shared" si="21"/>
        <v>18.118348376667115</v>
      </c>
      <c r="H495" s="6" t="e">
        <f t="shared" si="22"/>
        <v>#DIV/0!</v>
      </c>
      <c r="I495" s="18">
        <f>'без села'!I495/1000</f>
        <v>0</v>
      </c>
      <c r="J495" s="18">
        <f>'без села'!J495/1000</f>
        <v>0</v>
      </c>
      <c r="K495" s="18">
        <f>'без села'!K495/1000</f>
        <v>0</v>
      </c>
      <c r="L495" s="6" t="e">
        <f t="shared" si="23"/>
        <v>#DIV/0!</v>
      </c>
    </row>
    <row r="496" spans="1:12" ht="30" hidden="1">
      <c r="A496" s="3">
        <v>80704</v>
      </c>
      <c r="B496" s="3"/>
      <c r="C496" s="5" t="s">
        <v>7</v>
      </c>
      <c r="D496" s="18">
        <f>'без села'!D496/1000</f>
        <v>103.128</v>
      </c>
      <c r="E496" s="18">
        <f>'без села'!E496/1000</f>
        <v>0</v>
      </c>
      <c r="F496" s="18">
        <f>'без села'!F496/1000</f>
        <v>19.347630000000002</v>
      </c>
      <c r="G496" s="6">
        <f t="shared" si="21"/>
        <v>18.760792413311613</v>
      </c>
      <c r="H496" s="6" t="e">
        <f t="shared" si="22"/>
        <v>#DIV/0!</v>
      </c>
      <c r="I496" s="18">
        <f>'без села'!I496/1000</f>
        <v>0</v>
      </c>
      <c r="J496" s="18">
        <f>'без села'!J496/1000</f>
        <v>0</v>
      </c>
      <c r="K496" s="18">
        <f>'без села'!K496/1000</f>
        <v>0</v>
      </c>
      <c r="L496" s="6" t="e">
        <f t="shared" si="23"/>
        <v>#DIV/0!</v>
      </c>
    </row>
    <row r="497" spans="1:12" ht="15" hidden="1">
      <c r="A497" s="3">
        <v>80704</v>
      </c>
      <c r="B497" s="3"/>
      <c r="C497" s="5" t="s">
        <v>9</v>
      </c>
      <c r="D497" s="18">
        <f>'без села'!D497/1000</f>
        <v>103.128</v>
      </c>
      <c r="E497" s="18">
        <f>'без села'!E497/1000</f>
        <v>0</v>
      </c>
      <c r="F497" s="18">
        <f>'без села'!F497/1000</f>
        <v>19.347630000000002</v>
      </c>
      <c r="G497" s="6">
        <f t="shared" si="21"/>
        <v>18.760792413311613</v>
      </c>
      <c r="H497" s="6" t="e">
        <f t="shared" si="22"/>
        <v>#DIV/0!</v>
      </c>
      <c r="I497" s="18">
        <f>'без села'!I497/1000</f>
        <v>0</v>
      </c>
      <c r="J497" s="18">
        <f>'без села'!J497/1000</f>
        <v>0</v>
      </c>
      <c r="K497" s="18">
        <f>'без села'!K497/1000</f>
        <v>0</v>
      </c>
      <c r="L497" s="6" t="e">
        <f t="shared" si="23"/>
        <v>#DIV/0!</v>
      </c>
    </row>
    <row r="498" spans="1:12" ht="15" hidden="1">
      <c r="A498" s="3">
        <v>80704</v>
      </c>
      <c r="B498" s="3"/>
      <c r="C498" s="5" t="s">
        <v>11</v>
      </c>
      <c r="D498" s="18">
        <f>'без села'!D498/1000</f>
        <v>37.332</v>
      </c>
      <c r="E498" s="18">
        <f>'без села'!E498/1000</f>
        <v>0</v>
      </c>
      <c r="F498" s="18">
        <f>'без села'!F498/1000</f>
        <v>7.36155</v>
      </c>
      <c r="G498" s="6">
        <f t="shared" si="21"/>
        <v>19.71914175506268</v>
      </c>
      <c r="H498" s="6" t="e">
        <f t="shared" si="22"/>
        <v>#DIV/0!</v>
      </c>
      <c r="I498" s="18">
        <f>'без села'!I498/1000</f>
        <v>0</v>
      </c>
      <c r="J498" s="18">
        <f>'без села'!J498/1000</f>
        <v>0</v>
      </c>
      <c r="K498" s="18">
        <f>'без села'!K498/1000</f>
        <v>0</v>
      </c>
      <c r="L498" s="6" t="e">
        <f t="shared" si="23"/>
        <v>#DIV/0!</v>
      </c>
    </row>
    <row r="499" spans="1:12" ht="45" hidden="1">
      <c r="A499" s="3">
        <v>80704</v>
      </c>
      <c r="B499" s="3"/>
      <c r="C499" s="5" t="s">
        <v>13</v>
      </c>
      <c r="D499" s="18">
        <f>'без села'!D499/1000</f>
        <v>7.34</v>
      </c>
      <c r="E499" s="18">
        <f>'без села'!E499/1000</f>
        <v>0</v>
      </c>
      <c r="F499" s="18">
        <f>'без села'!F499/1000</f>
        <v>0.00932</v>
      </c>
      <c r="G499" s="6">
        <f t="shared" si="21"/>
        <v>0.12697547683923707</v>
      </c>
      <c r="H499" s="6" t="e">
        <f t="shared" si="22"/>
        <v>#DIV/0!</v>
      </c>
      <c r="I499" s="18">
        <f>'без села'!I499/1000</f>
        <v>0</v>
      </c>
      <c r="J499" s="18">
        <f>'без села'!J499/1000</f>
        <v>0</v>
      </c>
      <c r="K499" s="18">
        <f>'без села'!K499/1000</f>
        <v>0</v>
      </c>
      <c r="L499" s="6" t="e">
        <f t="shared" si="23"/>
        <v>#DIV/0!</v>
      </c>
    </row>
    <row r="500" spans="1:12" ht="30" hidden="1">
      <c r="A500" s="3">
        <v>80704</v>
      </c>
      <c r="B500" s="3"/>
      <c r="C500" s="5" t="s">
        <v>15</v>
      </c>
      <c r="D500" s="18">
        <f>'без села'!D500/1000</f>
        <v>7.14</v>
      </c>
      <c r="E500" s="18">
        <f>'без села'!E500/1000</f>
        <v>0</v>
      </c>
      <c r="F500" s="18">
        <f>'без села'!F500/1000</f>
        <v>0</v>
      </c>
      <c r="G500" s="6">
        <f t="shared" si="21"/>
        <v>0</v>
      </c>
      <c r="H500" s="6" t="e">
        <f t="shared" si="22"/>
        <v>#DIV/0!</v>
      </c>
      <c r="I500" s="18">
        <f>'без села'!I500/1000</f>
        <v>0</v>
      </c>
      <c r="J500" s="18">
        <f>'без села'!J500/1000</f>
        <v>0</v>
      </c>
      <c r="K500" s="18">
        <f>'без села'!K500/1000</f>
        <v>0</v>
      </c>
      <c r="L500" s="6" t="e">
        <f t="shared" si="23"/>
        <v>#DIV/0!</v>
      </c>
    </row>
    <row r="501" spans="1:12" ht="15" hidden="1">
      <c r="A501" s="3">
        <v>80704</v>
      </c>
      <c r="B501" s="3"/>
      <c r="C501" s="5" t="s">
        <v>25</v>
      </c>
      <c r="D501" s="18">
        <f>'без села'!D501/1000</f>
        <v>0.2</v>
      </c>
      <c r="E501" s="18">
        <f>'без села'!E501/1000</f>
        <v>0</v>
      </c>
      <c r="F501" s="18">
        <f>'без села'!F501/1000</f>
        <v>0.00932</v>
      </c>
      <c r="G501" s="6">
        <f t="shared" si="21"/>
        <v>4.659999999999999</v>
      </c>
      <c r="H501" s="6" t="e">
        <f t="shared" si="22"/>
        <v>#DIV/0!</v>
      </c>
      <c r="I501" s="18">
        <f>'без села'!I501/1000</f>
        <v>0</v>
      </c>
      <c r="J501" s="18">
        <f>'без села'!J501/1000</f>
        <v>0</v>
      </c>
      <c r="K501" s="18">
        <f>'без села'!K501/1000</f>
        <v>0</v>
      </c>
      <c r="L501" s="6" t="e">
        <f t="shared" si="23"/>
        <v>#DIV/0!</v>
      </c>
    </row>
    <row r="502" spans="1:12" ht="15" hidden="1">
      <c r="A502" s="3">
        <v>80704</v>
      </c>
      <c r="B502" s="3"/>
      <c r="C502" s="5" t="s">
        <v>27</v>
      </c>
      <c r="D502" s="18">
        <f>'без села'!D502/1000</f>
        <v>0.66</v>
      </c>
      <c r="E502" s="18">
        <f>'без села'!E502/1000</f>
        <v>0</v>
      </c>
      <c r="F502" s="18">
        <f>'без села'!F502/1000</f>
        <v>0.18</v>
      </c>
      <c r="G502" s="6">
        <f t="shared" si="21"/>
        <v>27.27272727272727</v>
      </c>
      <c r="H502" s="6" t="e">
        <f t="shared" si="22"/>
        <v>#DIV/0!</v>
      </c>
      <c r="I502" s="18">
        <f>'без села'!I502/1000</f>
        <v>0</v>
      </c>
      <c r="J502" s="18">
        <f>'без села'!J502/1000</f>
        <v>0</v>
      </c>
      <c r="K502" s="18">
        <f>'без села'!K502/1000</f>
        <v>0</v>
      </c>
      <c r="L502" s="6" t="e">
        <f t="shared" si="23"/>
        <v>#DIV/0!</v>
      </c>
    </row>
    <row r="503" spans="1:12" ht="15" hidden="1">
      <c r="A503" s="3">
        <v>81002</v>
      </c>
      <c r="B503" s="3"/>
      <c r="C503" s="5" t="s">
        <v>91</v>
      </c>
      <c r="D503" s="18">
        <f>'без села'!D503/1000</f>
        <v>4950.627</v>
      </c>
      <c r="E503" s="18">
        <f>'без села'!E503/1000</f>
        <v>0</v>
      </c>
      <c r="F503" s="18">
        <f>'без села'!F503/1000</f>
        <v>986.45005</v>
      </c>
      <c r="G503" s="6">
        <f t="shared" si="21"/>
        <v>19.92575990879539</v>
      </c>
      <c r="H503" s="6" t="e">
        <f t="shared" si="22"/>
        <v>#DIV/0!</v>
      </c>
      <c r="I503" s="18">
        <f>'без села'!I503/1000</f>
        <v>0</v>
      </c>
      <c r="J503" s="18">
        <f>'без села'!J503/1000</f>
        <v>0</v>
      </c>
      <c r="K503" s="18">
        <f>'без села'!K503/1000</f>
        <v>0</v>
      </c>
      <c r="L503" s="6" t="e">
        <f t="shared" si="23"/>
        <v>#DIV/0!</v>
      </c>
    </row>
    <row r="504" spans="1:12" ht="15" hidden="1">
      <c r="A504" s="3">
        <v>81002</v>
      </c>
      <c r="B504" s="3"/>
      <c r="C504" s="5" t="s">
        <v>3</v>
      </c>
      <c r="D504" s="18">
        <f>'без села'!D504/1000</f>
        <v>4950.627</v>
      </c>
      <c r="E504" s="18">
        <f>'без села'!E504/1000</f>
        <v>0</v>
      </c>
      <c r="F504" s="18">
        <f>'без села'!F504/1000</f>
        <v>986.45005</v>
      </c>
      <c r="G504" s="6">
        <f t="shared" si="21"/>
        <v>19.92575990879539</v>
      </c>
      <c r="H504" s="6" t="e">
        <f t="shared" si="22"/>
        <v>#DIV/0!</v>
      </c>
      <c r="I504" s="18">
        <f>'без села'!I504/1000</f>
        <v>0</v>
      </c>
      <c r="J504" s="18">
        <f>'без села'!J504/1000</f>
        <v>0</v>
      </c>
      <c r="K504" s="18">
        <f>'без села'!K504/1000</f>
        <v>0</v>
      </c>
      <c r="L504" s="6" t="e">
        <f t="shared" si="23"/>
        <v>#DIV/0!</v>
      </c>
    </row>
    <row r="505" spans="1:12" ht="15" hidden="1">
      <c r="A505" s="3">
        <v>81002</v>
      </c>
      <c r="B505" s="3"/>
      <c r="C505" s="5" t="s">
        <v>5</v>
      </c>
      <c r="D505" s="18">
        <f>'без села'!D505/1000</f>
        <v>4950.627</v>
      </c>
      <c r="E505" s="18">
        <f>'без села'!E505/1000</f>
        <v>0</v>
      </c>
      <c r="F505" s="18">
        <f>'без села'!F505/1000</f>
        <v>986.45005</v>
      </c>
      <c r="G505" s="6">
        <f t="shared" si="21"/>
        <v>19.92575990879539</v>
      </c>
      <c r="H505" s="6" t="e">
        <f t="shared" si="22"/>
        <v>#DIV/0!</v>
      </c>
      <c r="I505" s="18">
        <f>'без села'!I505/1000</f>
        <v>0</v>
      </c>
      <c r="J505" s="18">
        <f>'без села'!J505/1000</f>
        <v>0</v>
      </c>
      <c r="K505" s="18">
        <f>'без села'!K505/1000</f>
        <v>0</v>
      </c>
      <c r="L505" s="6" t="e">
        <f t="shared" si="23"/>
        <v>#DIV/0!</v>
      </c>
    </row>
    <row r="506" spans="1:12" ht="30" hidden="1">
      <c r="A506" s="3">
        <v>81002</v>
      </c>
      <c r="B506" s="3"/>
      <c r="C506" s="5" t="s">
        <v>7</v>
      </c>
      <c r="D506" s="18">
        <f>'без села'!D506/1000</f>
        <v>272.455</v>
      </c>
      <c r="E506" s="18">
        <f>'без села'!E506/1000</f>
        <v>0</v>
      </c>
      <c r="F506" s="18">
        <f>'без села'!F506/1000</f>
        <v>62.01336</v>
      </c>
      <c r="G506" s="6">
        <f t="shared" si="21"/>
        <v>22.76095502009506</v>
      </c>
      <c r="H506" s="6" t="e">
        <f t="shared" si="22"/>
        <v>#DIV/0!</v>
      </c>
      <c r="I506" s="18">
        <f>'без села'!I506/1000</f>
        <v>0</v>
      </c>
      <c r="J506" s="18">
        <f>'без села'!J506/1000</f>
        <v>0</v>
      </c>
      <c r="K506" s="18">
        <f>'без села'!K506/1000</f>
        <v>0</v>
      </c>
      <c r="L506" s="6" t="e">
        <f t="shared" si="23"/>
        <v>#DIV/0!</v>
      </c>
    </row>
    <row r="507" spans="1:12" ht="15" hidden="1">
      <c r="A507" s="3">
        <v>81002</v>
      </c>
      <c r="B507" s="3"/>
      <c r="C507" s="5" t="s">
        <v>9</v>
      </c>
      <c r="D507" s="18">
        <f>'без села'!D507/1000</f>
        <v>272.455</v>
      </c>
      <c r="E507" s="18">
        <f>'без села'!E507/1000</f>
        <v>0</v>
      </c>
      <c r="F507" s="18">
        <f>'без села'!F507/1000</f>
        <v>62.01336</v>
      </c>
      <c r="G507" s="6">
        <f t="shared" si="21"/>
        <v>22.76095502009506</v>
      </c>
      <c r="H507" s="6" t="e">
        <f t="shared" si="22"/>
        <v>#DIV/0!</v>
      </c>
      <c r="I507" s="18">
        <f>'без села'!I507/1000</f>
        <v>0</v>
      </c>
      <c r="J507" s="18">
        <f>'без села'!J507/1000</f>
        <v>0</v>
      </c>
      <c r="K507" s="18">
        <f>'без села'!K507/1000</f>
        <v>0</v>
      </c>
      <c r="L507" s="6" t="e">
        <f t="shared" si="23"/>
        <v>#DIV/0!</v>
      </c>
    </row>
    <row r="508" spans="1:12" ht="15" hidden="1">
      <c r="A508" s="3">
        <v>81002</v>
      </c>
      <c r="B508" s="3"/>
      <c r="C508" s="5" t="s">
        <v>11</v>
      </c>
      <c r="D508" s="18">
        <f>'без села'!D508/1000</f>
        <v>98.629</v>
      </c>
      <c r="E508" s="18">
        <f>'без села'!E508/1000</f>
        <v>0</v>
      </c>
      <c r="F508" s="18">
        <f>'без села'!F508/1000</f>
        <v>23.03158</v>
      </c>
      <c r="G508" s="6">
        <f t="shared" si="21"/>
        <v>23.35173224913565</v>
      </c>
      <c r="H508" s="6" t="e">
        <f t="shared" si="22"/>
        <v>#DIV/0!</v>
      </c>
      <c r="I508" s="18">
        <f>'без села'!I508/1000</f>
        <v>0</v>
      </c>
      <c r="J508" s="18">
        <f>'без села'!J508/1000</f>
        <v>0</v>
      </c>
      <c r="K508" s="18">
        <f>'без села'!K508/1000</f>
        <v>0</v>
      </c>
      <c r="L508" s="6" t="e">
        <f t="shared" si="23"/>
        <v>#DIV/0!</v>
      </c>
    </row>
    <row r="509" spans="1:12" ht="45" hidden="1">
      <c r="A509" s="3">
        <v>81002</v>
      </c>
      <c r="B509" s="3"/>
      <c r="C509" s="5" t="s">
        <v>13</v>
      </c>
      <c r="D509" s="18">
        <f>'без села'!D509/1000</f>
        <v>4552.612</v>
      </c>
      <c r="E509" s="18">
        <f>'без села'!E509/1000</f>
        <v>0</v>
      </c>
      <c r="F509" s="18">
        <f>'без села'!F509/1000</f>
        <v>898.3427800000001</v>
      </c>
      <c r="G509" s="6">
        <f t="shared" si="21"/>
        <v>19.732469624031214</v>
      </c>
      <c r="H509" s="6" t="e">
        <f t="shared" si="22"/>
        <v>#DIV/0!</v>
      </c>
      <c r="I509" s="18">
        <f>'без села'!I509/1000</f>
        <v>0</v>
      </c>
      <c r="J509" s="18">
        <f>'без села'!J509/1000</f>
        <v>0</v>
      </c>
      <c r="K509" s="18">
        <f>'без села'!K509/1000</f>
        <v>0</v>
      </c>
      <c r="L509" s="6" t="e">
        <f t="shared" si="23"/>
        <v>#DIV/0!</v>
      </c>
    </row>
    <row r="510" spans="1:12" ht="30" hidden="1">
      <c r="A510" s="3">
        <v>81002</v>
      </c>
      <c r="B510" s="3"/>
      <c r="C510" s="5" t="s">
        <v>15</v>
      </c>
      <c r="D510" s="18">
        <f>'без села'!D510/1000</f>
        <v>1.885</v>
      </c>
      <c r="E510" s="18">
        <f>'без села'!E510/1000</f>
        <v>0</v>
      </c>
      <c r="F510" s="18">
        <f>'без села'!F510/1000</f>
        <v>0</v>
      </c>
      <c r="G510" s="6">
        <f t="shared" si="21"/>
        <v>0</v>
      </c>
      <c r="H510" s="6" t="e">
        <f t="shared" si="22"/>
        <v>#DIV/0!</v>
      </c>
      <c r="I510" s="18">
        <f>'без села'!I510/1000</f>
        <v>0</v>
      </c>
      <c r="J510" s="18">
        <f>'без села'!J510/1000</f>
        <v>0</v>
      </c>
      <c r="K510" s="18">
        <f>'без села'!K510/1000</f>
        <v>0</v>
      </c>
      <c r="L510" s="6" t="e">
        <f t="shared" si="23"/>
        <v>#DIV/0!</v>
      </c>
    </row>
    <row r="511" spans="1:12" ht="30" hidden="1">
      <c r="A511" s="3">
        <v>81002</v>
      </c>
      <c r="B511" s="3"/>
      <c r="C511" s="5" t="s">
        <v>51</v>
      </c>
      <c r="D511" s="18">
        <f>'без села'!D511/1000</f>
        <v>4492.957</v>
      </c>
      <c r="E511" s="18">
        <f>'без села'!E511/1000</f>
        <v>0</v>
      </c>
      <c r="F511" s="18">
        <f>'без села'!F511/1000</f>
        <v>889.13396</v>
      </c>
      <c r="G511" s="6">
        <f t="shared" si="21"/>
        <v>19.789505218946008</v>
      </c>
      <c r="H511" s="6" t="e">
        <f t="shared" si="22"/>
        <v>#DIV/0!</v>
      </c>
      <c r="I511" s="18">
        <f>'без села'!I511/1000</f>
        <v>0</v>
      </c>
      <c r="J511" s="18">
        <f>'без села'!J511/1000</f>
        <v>0</v>
      </c>
      <c r="K511" s="18">
        <f>'без села'!K511/1000</f>
        <v>0</v>
      </c>
      <c r="L511" s="6" t="e">
        <f t="shared" si="23"/>
        <v>#DIV/0!</v>
      </c>
    </row>
    <row r="512" spans="1:12" ht="30" hidden="1">
      <c r="A512" s="3">
        <v>81002</v>
      </c>
      <c r="B512" s="3"/>
      <c r="C512" s="5" t="s">
        <v>17</v>
      </c>
      <c r="D512" s="18">
        <f>'без села'!D512/1000</f>
        <v>30.3</v>
      </c>
      <c r="E512" s="18">
        <f>'без села'!E512/1000</f>
        <v>0</v>
      </c>
      <c r="F512" s="18">
        <f>'без села'!F512/1000</f>
        <v>4.40416</v>
      </c>
      <c r="G512" s="6">
        <f t="shared" si="21"/>
        <v>14.535181518151816</v>
      </c>
      <c r="H512" s="6" t="e">
        <f t="shared" si="22"/>
        <v>#DIV/0!</v>
      </c>
      <c r="I512" s="18">
        <f>'без села'!I512/1000</f>
        <v>0</v>
      </c>
      <c r="J512" s="18">
        <f>'без села'!J512/1000</f>
        <v>0</v>
      </c>
      <c r="K512" s="18">
        <f>'без села'!K512/1000</f>
        <v>0</v>
      </c>
      <c r="L512" s="6" t="e">
        <f t="shared" si="23"/>
        <v>#DIV/0!</v>
      </c>
    </row>
    <row r="513" spans="1:12" ht="15" hidden="1">
      <c r="A513" s="3">
        <v>81002</v>
      </c>
      <c r="B513" s="3"/>
      <c r="C513" s="5" t="s">
        <v>19</v>
      </c>
      <c r="D513" s="18">
        <f>'без села'!D513/1000</f>
        <v>16.8</v>
      </c>
      <c r="E513" s="18">
        <f>'без села'!E513/1000</f>
        <v>0</v>
      </c>
      <c r="F513" s="18">
        <f>'без села'!F513/1000</f>
        <v>1.92136</v>
      </c>
      <c r="G513" s="6">
        <f t="shared" si="21"/>
        <v>11.436666666666666</v>
      </c>
      <c r="H513" s="6" t="e">
        <f t="shared" si="22"/>
        <v>#DIV/0!</v>
      </c>
      <c r="I513" s="18">
        <f>'без села'!I513/1000</f>
        <v>0</v>
      </c>
      <c r="J513" s="18">
        <f>'без села'!J513/1000</f>
        <v>0</v>
      </c>
      <c r="K513" s="18">
        <f>'без села'!K513/1000</f>
        <v>0</v>
      </c>
      <c r="L513" s="6" t="e">
        <f t="shared" si="23"/>
        <v>#DIV/0!</v>
      </c>
    </row>
    <row r="514" spans="1:12" ht="45" hidden="1">
      <c r="A514" s="3">
        <v>81002</v>
      </c>
      <c r="B514" s="3"/>
      <c r="C514" s="5" t="s">
        <v>21</v>
      </c>
      <c r="D514" s="18">
        <f>'без села'!D514/1000</f>
        <v>3.5</v>
      </c>
      <c r="E514" s="18">
        <f>'без села'!E514/1000</f>
        <v>0</v>
      </c>
      <c r="F514" s="18">
        <f>'без села'!F514/1000</f>
        <v>0.989</v>
      </c>
      <c r="G514" s="6">
        <f t="shared" si="21"/>
        <v>28.25714285714286</v>
      </c>
      <c r="H514" s="6" t="e">
        <f t="shared" si="22"/>
        <v>#DIV/0!</v>
      </c>
      <c r="I514" s="18">
        <f>'без села'!I514/1000</f>
        <v>0</v>
      </c>
      <c r="J514" s="18">
        <f>'без села'!J514/1000</f>
        <v>0</v>
      </c>
      <c r="K514" s="18">
        <f>'без села'!K514/1000</f>
        <v>0</v>
      </c>
      <c r="L514" s="6" t="e">
        <f t="shared" si="23"/>
        <v>#DIV/0!</v>
      </c>
    </row>
    <row r="515" spans="1:12" ht="15" hidden="1">
      <c r="A515" s="3">
        <v>81002</v>
      </c>
      <c r="B515" s="3"/>
      <c r="C515" s="5" t="s">
        <v>23</v>
      </c>
      <c r="D515" s="18">
        <f>'без села'!D515/1000</f>
        <v>2.87</v>
      </c>
      <c r="E515" s="18">
        <f>'без села'!E515/1000</f>
        <v>0</v>
      </c>
      <c r="F515" s="18">
        <f>'без села'!F515/1000</f>
        <v>0.6656299999999999</v>
      </c>
      <c r="G515" s="6">
        <f t="shared" si="21"/>
        <v>23.192682926829267</v>
      </c>
      <c r="H515" s="6" t="e">
        <f t="shared" si="22"/>
        <v>#DIV/0!</v>
      </c>
      <c r="I515" s="18">
        <f>'без села'!I515/1000</f>
        <v>0</v>
      </c>
      <c r="J515" s="18">
        <f>'без села'!J515/1000</f>
        <v>0</v>
      </c>
      <c r="K515" s="18">
        <f>'без села'!K515/1000</f>
        <v>0</v>
      </c>
      <c r="L515" s="6" t="e">
        <f t="shared" si="23"/>
        <v>#DIV/0!</v>
      </c>
    </row>
    <row r="516" spans="1:12" ht="15" hidden="1">
      <c r="A516" s="3">
        <v>81002</v>
      </c>
      <c r="B516" s="3"/>
      <c r="C516" s="5" t="s">
        <v>25</v>
      </c>
      <c r="D516" s="18">
        <f>'без села'!D516/1000</f>
        <v>4.3</v>
      </c>
      <c r="E516" s="18">
        <f>'без села'!E516/1000</f>
        <v>0</v>
      </c>
      <c r="F516" s="18">
        <f>'без села'!F516/1000</f>
        <v>1.2286700000000002</v>
      </c>
      <c r="G516" s="6">
        <f t="shared" si="21"/>
        <v>28.57372093023256</v>
      </c>
      <c r="H516" s="6" t="e">
        <f t="shared" si="22"/>
        <v>#DIV/0!</v>
      </c>
      <c r="I516" s="18">
        <f>'без села'!I516/1000</f>
        <v>0</v>
      </c>
      <c r="J516" s="18">
        <f>'без села'!J516/1000</f>
        <v>0</v>
      </c>
      <c r="K516" s="18">
        <f>'без села'!K516/1000</f>
        <v>0</v>
      </c>
      <c r="L516" s="6" t="e">
        <f t="shared" si="23"/>
        <v>#DIV/0!</v>
      </c>
    </row>
    <row r="517" spans="1:12" ht="15" hidden="1">
      <c r="A517" s="3">
        <v>81002</v>
      </c>
      <c r="B517" s="3"/>
      <c r="C517" s="5" t="s">
        <v>27</v>
      </c>
      <c r="D517" s="18">
        <f>'без села'!D517/1000</f>
        <v>0.35</v>
      </c>
      <c r="E517" s="18">
        <f>'без села'!E517/1000</f>
        <v>0</v>
      </c>
      <c r="F517" s="18">
        <f>'без села'!F517/1000</f>
        <v>0</v>
      </c>
      <c r="G517" s="6">
        <f t="shared" si="21"/>
        <v>0</v>
      </c>
      <c r="H517" s="6" t="e">
        <f t="shared" si="22"/>
        <v>#DIV/0!</v>
      </c>
      <c r="I517" s="18">
        <f>'без села'!I517/1000</f>
        <v>0</v>
      </c>
      <c r="J517" s="18">
        <f>'без села'!J517/1000</f>
        <v>0</v>
      </c>
      <c r="K517" s="18">
        <f>'без села'!K517/1000</f>
        <v>0</v>
      </c>
      <c r="L517" s="6" t="e">
        <f t="shared" si="23"/>
        <v>#DIV/0!</v>
      </c>
    </row>
    <row r="518" spans="1:12" ht="30" hidden="1">
      <c r="A518" s="3">
        <v>81002</v>
      </c>
      <c r="B518" s="3"/>
      <c r="C518" s="5" t="s">
        <v>29</v>
      </c>
      <c r="D518" s="18">
        <f>'без села'!D518/1000</f>
        <v>26.581</v>
      </c>
      <c r="E518" s="18">
        <f>'без села'!E518/1000</f>
        <v>0</v>
      </c>
      <c r="F518" s="18">
        <f>'без села'!F518/1000</f>
        <v>3.0623299999999998</v>
      </c>
      <c r="G518" s="6">
        <f t="shared" si="21"/>
        <v>11.520747902637222</v>
      </c>
      <c r="H518" s="6" t="e">
        <f t="shared" si="22"/>
        <v>#DIV/0!</v>
      </c>
      <c r="I518" s="18">
        <f>'без села'!I518/1000</f>
        <v>0</v>
      </c>
      <c r="J518" s="18">
        <f>'без села'!J518/1000</f>
        <v>0</v>
      </c>
      <c r="K518" s="18">
        <f>'без села'!K518/1000</f>
        <v>0</v>
      </c>
      <c r="L518" s="6" t="e">
        <f t="shared" si="23"/>
        <v>#DIV/0!</v>
      </c>
    </row>
    <row r="519" spans="1:12" ht="15" hidden="1">
      <c r="A519" s="3">
        <v>81002</v>
      </c>
      <c r="B519" s="3"/>
      <c r="C519" s="5" t="s">
        <v>31</v>
      </c>
      <c r="D519" s="18">
        <f>'без села'!D519/1000</f>
        <v>12.936</v>
      </c>
      <c r="E519" s="18">
        <f>'без села'!E519/1000</f>
        <v>0</v>
      </c>
      <c r="F519" s="18">
        <f>'без села'!F519/1000</f>
        <v>0</v>
      </c>
      <c r="G519" s="6">
        <f aca="true" t="shared" si="24" ref="G519:G558">F519/D519*100</f>
        <v>0</v>
      </c>
      <c r="H519" s="6" t="e">
        <f aca="true" t="shared" si="25" ref="H519:H558">F519/E519*100</f>
        <v>#DIV/0!</v>
      </c>
      <c r="I519" s="18">
        <f>'без села'!I519/1000</f>
        <v>0</v>
      </c>
      <c r="J519" s="18">
        <f>'без села'!J519/1000</f>
        <v>0</v>
      </c>
      <c r="K519" s="18">
        <f>'без села'!K519/1000</f>
        <v>0</v>
      </c>
      <c r="L519" s="6" t="e">
        <f aca="true" t="shared" si="26" ref="L519:L582">K519/J519*100</f>
        <v>#DIV/0!</v>
      </c>
    </row>
    <row r="520" spans="1:12" ht="30" hidden="1">
      <c r="A520" s="3">
        <v>81002</v>
      </c>
      <c r="B520" s="3"/>
      <c r="C520" s="5" t="s">
        <v>33</v>
      </c>
      <c r="D520" s="18">
        <f>'без села'!D520/1000</f>
        <v>1.605</v>
      </c>
      <c r="E520" s="18">
        <f>'без села'!E520/1000</f>
        <v>0</v>
      </c>
      <c r="F520" s="18">
        <f>'без села'!F520/1000</f>
        <v>0</v>
      </c>
      <c r="G520" s="6">
        <f t="shared" si="24"/>
        <v>0</v>
      </c>
      <c r="H520" s="6" t="e">
        <f t="shared" si="25"/>
        <v>#DIV/0!</v>
      </c>
      <c r="I520" s="18">
        <f>'без села'!I520/1000</f>
        <v>0</v>
      </c>
      <c r="J520" s="18">
        <f>'без села'!J520/1000</f>
        <v>0</v>
      </c>
      <c r="K520" s="18">
        <f>'без села'!K520/1000</f>
        <v>0</v>
      </c>
      <c r="L520" s="6" t="e">
        <f t="shared" si="26"/>
        <v>#DIV/0!</v>
      </c>
    </row>
    <row r="521" spans="1:12" ht="15" hidden="1">
      <c r="A521" s="3">
        <v>81002</v>
      </c>
      <c r="B521" s="3"/>
      <c r="C521" s="5" t="s">
        <v>35</v>
      </c>
      <c r="D521" s="18">
        <f>'без села'!D521/1000</f>
        <v>4.336</v>
      </c>
      <c r="E521" s="18">
        <f>'без села'!E521/1000</f>
        <v>0</v>
      </c>
      <c r="F521" s="18">
        <f>'без села'!F521/1000</f>
        <v>0.6514500000000001</v>
      </c>
      <c r="G521" s="6">
        <f t="shared" si="24"/>
        <v>15.024215867158672</v>
      </c>
      <c r="H521" s="6" t="e">
        <f t="shared" si="25"/>
        <v>#DIV/0!</v>
      </c>
      <c r="I521" s="18">
        <f>'без села'!I521/1000</f>
        <v>0</v>
      </c>
      <c r="J521" s="18">
        <f>'без села'!J521/1000</f>
        <v>0</v>
      </c>
      <c r="K521" s="18">
        <f>'без села'!K521/1000</f>
        <v>0</v>
      </c>
      <c r="L521" s="6" t="e">
        <f t="shared" si="26"/>
        <v>#DIV/0!</v>
      </c>
    </row>
    <row r="522" spans="1:12" ht="15" hidden="1">
      <c r="A522" s="3">
        <v>81002</v>
      </c>
      <c r="B522" s="3"/>
      <c r="C522" s="5" t="s">
        <v>37</v>
      </c>
      <c r="D522" s="18">
        <f>'без села'!D522/1000</f>
        <v>7.704</v>
      </c>
      <c r="E522" s="18">
        <f>'без села'!E522/1000</f>
        <v>0</v>
      </c>
      <c r="F522" s="18">
        <f>'без села'!F522/1000</f>
        <v>2.41088</v>
      </c>
      <c r="G522" s="6">
        <f t="shared" si="24"/>
        <v>31.2938733125649</v>
      </c>
      <c r="H522" s="6" t="e">
        <f t="shared" si="25"/>
        <v>#DIV/0!</v>
      </c>
      <c r="I522" s="18">
        <f>'без села'!I522/1000</f>
        <v>0</v>
      </c>
      <c r="J522" s="18">
        <f>'без села'!J522/1000</f>
        <v>0</v>
      </c>
      <c r="K522" s="18">
        <f>'без села'!K522/1000</f>
        <v>0</v>
      </c>
      <c r="L522" s="6" t="e">
        <f t="shared" si="26"/>
        <v>#DIV/0!</v>
      </c>
    </row>
    <row r="523" spans="1:12" ht="30" hidden="1">
      <c r="A523" s="3">
        <v>81003</v>
      </c>
      <c r="B523" s="3"/>
      <c r="C523" s="5" t="s">
        <v>92</v>
      </c>
      <c r="D523" s="18">
        <f>'без села'!D523/1000</f>
        <v>26.267</v>
      </c>
      <c r="E523" s="18">
        <f>'без села'!E523/1000</f>
        <v>0</v>
      </c>
      <c r="F523" s="18">
        <f>'без села'!F523/1000</f>
        <v>5.35433</v>
      </c>
      <c r="G523" s="6">
        <f t="shared" si="24"/>
        <v>20.384246392812276</v>
      </c>
      <c r="H523" s="6" t="e">
        <f t="shared" si="25"/>
        <v>#DIV/0!</v>
      </c>
      <c r="I523" s="18">
        <f>'без села'!I523/1000</f>
        <v>0</v>
      </c>
      <c r="J523" s="18">
        <f>'без села'!J523/1000</f>
        <v>0</v>
      </c>
      <c r="K523" s="18">
        <f>'без села'!K523/1000</f>
        <v>0</v>
      </c>
      <c r="L523" s="6" t="e">
        <f t="shared" si="26"/>
        <v>#DIV/0!</v>
      </c>
    </row>
    <row r="524" spans="1:12" ht="15" hidden="1">
      <c r="A524" s="3">
        <v>81003</v>
      </c>
      <c r="B524" s="3"/>
      <c r="C524" s="5" t="s">
        <v>3</v>
      </c>
      <c r="D524" s="18">
        <f>'без села'!D524/1000</f>
        <v>26.267</v>
      </c>
      <c r="E524" s="18">
        <f>'без села'!E524/1000</f>
        <v>0</v>
      </c>
      <c r="F524" s="18">
        <f>'без села'!F524/1000</f>
        <v>5.35433</v>
      </c>
      <c r="G524" s="6">
        <f t="shared" si="24"/>
        <v>20.384246392812276</v>
      </c>
      <c r="H524" s="6" t="e">
        <f t="shared" si="25"/>
        <v>#DIV/0!</v>
      </c>
      <c r="I524" s="18">
        <f>'без села'!I524/1000</f>
        <v>0</v>
      </c>
      <c r="J524" s="18">
        <f>'без села'!J524/1000</f>
        <v>0</v>
      </c>
      <c r="K524" s="18">
        <f>'без села'!K524/1000</f>
        <v>0</v>
      </c>
      <c r="L524" s="6" t="e">
        <f t="shared" si="26"/>
        <v>#DIV/0!</v>
      </c>
    </row>
    <row r="525" spans="1:12" ht="15" hidden="1">
      <c r="A525" s="3">
        <v>81003</v>
      </c>
      <c r="B525" s="3"/>
      <c r="C525" s="5" t="s">
        <v>5</v>
      </c>
      <c r="D525" s="18">
        <f>'без села'!D525/1000</f>
        <v>26.267</v>
      </c>
      <c r="E525" s="18">
        <f>'без села'!E525/1000</f>
        <v>0</v>
      </c>
      <c r="F525" s="18">
        <f>'без села'!F525/1000</f>
        <v>5.35433</v>
      </c>
      <c r="G525" s="6">
        <f t="shared" si="24"/>
        <v>20.384246392812276</v>
      </c>
      <c r="H525" s="6" t="e">
        <f t="shared" si="25"/>
        <v>#DIV/0!</v>
      </c>
      <c r="I525" s="18">
        <f>'без села'!I525/1000</f>
        <v>0</v>
      </c>
      <c r="J525" s="18">
        <f>'без села'!J525/1000</f>
        <v>0</v>
      </c>
      <c r="K525" s="18">
        <f>'без села'!K525/1000</f>
        <v>0</v>
      </c>
      <c r="L525" s="6" t="e">
        <f t="shared" si="26"/>
        <v>#DIV/0!</v>
      </c>
    </row>
    <row r="526" spans="1:12" ht="30" hidden="1">
      <c r="A526" s="3">
        <v>81003</v>
      </c>
      <c r="B526" s="3"/>
      <c r="C526" s="5" t="s">
        <v>7</v>
      </c>
      <c r="D526" s="18">
        <f>'без села'!D526/1000</f>
        <v>19.212</v>
      </c>
      <c r="E526" s="18">
        <f>'без села'!E526/1000</f>
        <v>0</v>
      </c>
      <c r="F526" s="18">
        <f>'без села'!F526/1000</f>
        <v>3.9014699999999998</v>
      </c>
      <c r="G526" s="6">
        <f t="shared" si="24"/>
        <v>20.307464084946908</v>
      </c>
      <c r="H526" s="6" t="e">
        <f t="shared" si="25"/>
        <v>#DIV/0!</v>
      </c>
      <c r="I526" s="18">
        <f>'без села'!I526/1000</f>
        <v>0</v>
      </c>
      <c r="J526" s="18">
        <f>'без села'!J526/1000</f>
        <v>0</v>
      </c>
      <c r="K526" s="18">
        <f>'без села'!K526/1000</f>
        <v>0</v>
      </c>
      <c r="L526" s="6" t="e">
        <f t="shared" si="26"/>
        <v>#DIV/0!</v>
      </c>
    </row>
    <row r="527" spans="1:12" ht="15" hidden="1">
      <c r="A527" s="3">
        <v>81003</v>
      </c>
      <c r="B527" s="3"/>
      <c r="C527" s="5" t="s">
        <v>9</v>
      </c>
      <c r="D527" s="18">
        <f>'без села'!D527/1000</f>
        <v>19.212</v>
      </c>
      <c r="E527" s="18">
        <f>'без села'!E527/1000</f>
        <v>0</v>
      </c>
      <c r="F527" s="18">
        <f>'без села'!F527/1000</f>
        <v>3.9014699999999998</v>
      </c>
      <c r="G527" s="6">
        <f t="shared" si="24"/>
        <v>20.307464084946908</v>
      </c>
      <c r="H527" s="6" t="e">
        <f t="shared" si="25"/>
        <v>#DIV/0!</v>
      </c>
      <c r="I527" s="18">
        <f>'без села'!I527/1000</f>
        <v>0</v>
      </c>
      <c r="J527" s="18">
        <f>'без села'!J527/1000</f>
        <v>0</v>
      </c>
      <c r="K527" s="18">
        <f>'без села'!K527/1000</f>
        <v>0</v>
      </c>
      <c r="L527" s="6" t="e">
        <f t="shared" si="26"/>
        <v>#DIV/0!</v>
      </c>
    </row>
    <row r="528" spans="1:12" ht="15" hidden="1">
      <c r="A528" s="3">
        <v>81003</v>
      </c>
      <c r="B528" s="3"/>
      <c r="C528" s="5" t="s">
        <v>11</v>
      </c>
      <c r="D528" s="18">
        <f>'без села'!D528/1000</f>
        <v>6.955</v>
      </c>
      <c r="E528" s="18">
        <f>'без села'!E528/1000</f>
        <v>0</v>
      </c>
      <c r="F528" s="18">
        <f>'без села'!F528/1000</f>
        <v>1.4528599999999998</v>
      </c>
      <c r="G528" s="6">
        <f t="shared" si="24"/>
        <v>20.889432063263836</v>
      </c>
      <c r="H528" s="6" t="e">
        <f t="shared" si="25"/>
        <v>#DIV/0!</v>
      </c>
      <c r="I528" s="18">
        <f>'без села'!I528/1000</f>
        <v>0</v>
      </c>
      <c r="J528" s="18">
        <f>'без села'!J528/1000</f>
        <v>0</v>
      </c>
      <c r="K528" s="18">
        <f>'без села'!K528/1000</f>
        <v>0</v>
      </c>
      <c r="L528" s="6" t="e">
        <f t="shared" si="26"/>
        <v>#DIV/0!</v>
      </c>
    </row>
    <row r="529" spans="1:12" ht="45" hidden="1">
      <c r="A529" s="3">
        <v>81003</v>
      </c>
      <c r="B529" s="3"/>
      <c r="C529" s="5" t="s">
        <v>13</v>
      </c>
      <c r="D529" s="18">
        <f>'без села'!D529/1000</f>
        <v>0.1</v>
      </c>
      <c r="E529" s="18">
        <f>'без села'!E529/1000</f>
        <v>0</v>
      </c>
      <c r="F529" s="18">
        <f>'без села'!F529/1000</f>
        <v>0</v>
      </c>
      <c r="G529" s="6">
        <f t="shared" si="24"/>
        <v>0</v>
      </c>
      <c r="H529" s="6" t="e">
        <f t="shared" si="25"/>
        <v>#DIV/0!</v>
      </c>
      <c r="I529" s="18">
        <f>'без села'!I529/1000</f>
        <v>0</v>
      </c>
      <c r="J529" s="18">
        <f>'без села'!J529/1000</f>
        <v>0</v>
      </c>
      <c r="K529" s="18">
        <f>'без села'!K529/1000</f>
        <v>0</v>
      </c>
      <c r="L529" s="6" t="e">
        <f t="shared" si="26"/>
        <v>#DIV/0!</v>
      </c>
    </row>
    <row r="530" spans="1:12" ht="15" hidden="1">
      <c r="A530" s="3">
        <v>81003</v>
      </c>
      <c r="B530" s="3"/>
      <c r="C530" s="5" t="s">
        <v>25</v>
      </c>
      <c r="D530" s="18">
        <f>'без села'!D530/1000</f>
        <v>0.1</v>
      </c>
      <c r="E530" s="18">
        <f>'без села'!E530/1000</f>
        <v>0</v>
      </c>
      <c r="F530" s="18">
        <f>'без села'!F530/1000</f>
        <v>0</v>
      </c>
      <c r="G530" s="6">
        <f t="shared" si="24"/>
        <v>0</v>
      </c>
      <c r="H530" s="6" t="e">
        <f t="shared" si="25"/>
        <v>#DIV/0!</v>
      </c>
      <c r="I530" s="18">
        <f>'без села'!I530/1000</f>
        <v>0</v>
      </c>
      <c r="J530" s="18">
        <f>'без села'!J530/1000</f>
        <v>0</v>
      </c>
      <c r="K530" s="18">
        <f>'без села'!K530/1000</f>
        <v>0</v>
      </c>
      <c r="L530" s="6" t="e">
        <f t="shared" si="26"/>
        <v>#DIV/0!</v>
      </c>
    </row>
    <row r="531" spans="1:12" ht="15" hidden="1">
      <c r="A531" s="3">
        <v>81004</v>
      </c>
      <c r="B531" s="3"/>
      <c r="C531" s="5" t="s">
        <v>93</v>
      </c>
      <c r="D531" s="18">
        <f>'без села'!D531/1000</f>
        <v>1722.999</v>
      </c>
      <c r="E531" s="18">
        <f>'без села'!E531/1000</f>
        <v>0</v>
      </c>
      <c r="F531" s="18">
        <f>'без села'!F531/1000</f>
        <v>389.54281</v>
      </c>
      <c r="G531" s="6">
        <f t="shared" si="24"/>
        <v>22.608417648530267</v>
      </c>
      <c r="H531" s="6" t="e">
        <f t="shared" si="25"/>
        <v>#DIV/0!</v>
      </c>
      <c r="I531" s="18">
        <f>'без села'!I531/1000</f>
        <v>15.107</v>
      </c>
      <c r="J531" s="18">
        <f>'без села'!J531/1000</f>
        <v>15.322479999999999</v>
      </c>
      <c r="K531" s="18">
        <f>'без села'!K531/1000</f>
        <v>0.8444400000000001</v>
      </c>
      <c r="L531" s="6">
        <f t="shared" si="26"/>
        <v>5.5111183046086545</v>
      </c>
    </row>
    <row r="532" spans="1:12" ht="15" hidden="1">
      <c r="A532" s="3">
        <v>81004</v>
      </c>
      <c r="B532" s="3"/>
      <c r="C532" s="5" t="s">
        <v>3</v>
      </c>
      <c r="D532" s="18">
        <f>'без села'!D532/1000</f>
        <v>1722.999</v>
      </c>
      <c r="E532" s="18">
        <f>'без села'!E532/1000</f>
        <v>0</v>
      </c>
      <c r="F532" s="18">
        <f>'без села'!F532/1000</f>
        <v>389.54281</v>
      </c>
      <c r="G532" s="6">
        <f t="shared" si="24"/>
        <v>22.608417648530267</v>
      </c>
      <c r="H532" s="6" t="e">
        <f t="shared" si="25"/>
        <v>#DIV/0!</v>
      </c>
      <c r="I532" s="18">
        <f>'без села'!I532/1000</f>
        <v>10.107</v>
      </c>
      <c r="J532" s="18">
        <f>'без села'!J532/1000</f>
        <v>10.322479999999999</v>
      </c>
      <c r="K532" s="18">
        <f>'без села'!K532/1000</f>
        <v>0.8444400000000001</v>
      </c>
      <c r="L532" s="6">
        <f t="shared" si="26"/>
        <v>8.180592260774544</v>
      </c>
    </row>
    <row r="533" spans="1:12" ht="15" hidden="1">
      <c r="A533" s="3">
        <v>81004</v>
      </c>
      <c r="B533" s="3"/>
      <c r="C533" s="5" t="s">
        <v>5</v>
      </c>
      <c r="D533" s="18">
        <f>'без села'!D533/1000</f>
        <v>1722.999</v>
      </c>
      <c r="E533" s="18">
        <f>'без села'!E533/1000</f>
        <v>0</v>
      </c>
      <c r="F533" s="18">
        <f>'без села'!F533/1000</f>
        <v>389.54281</v>
      </c>
      <c r="G533" s="6">
        <f t="shared" si="24"/>
        <v>22.608417648530267</v>
      </c>
      <c r="H533" s="6" t="e">
        <f t="shared" si="25"/>
        <v>#DIV/0!</v>
      </c>
      <c r="I533" s="18">
        <f>'без села'!I533/1000</f>
        <v>10.107</v>
      </c>
      <c r="J533" s="18">
        <f>'без села'!J533/1000</f>
        <v>10.322479999999999</v>
      </c>
      <c r="K533" s="18">
        <f>'без села'!K533/1000</f>
        <v>0.8444400000000001</v>
      </c>
      <c r="L533" s="6">
        <f t="shared" si="26"/>
        <v>8.180592260774544</v>
      </c>
    </row>
    <row r="534" spans="1:12" ht="30" hidden="1">
      <c r="A534" s="3">
        <v>81004</v>
      </c>
      <c r="B534" s="3"/>
      <c r="C534" s="5" t="s">
        <v>7</v>
      </c>
      <c r="D534" s="18">
        <f>'без села'!D534/1000</f>
        <v>1162.663</v>
      </c>
      <c r="E534" s="18">
        <f>'без села'!E534/1000</f>
        <v>0</v>
      </c>
      <c r="F534" s="18">
        <f>'без села'!F534/1000</f>
        <v>267.55159000000003</v>
      </c>
      <c r="G534" s="6">
        <f t="shared" si="24"/>
        <v>23.011963913877022</v>
      </c>
      <c r="H534" s="6" t="e">
        <f t="shared" si="25"/>
        <v>#DIV/0!</v>
      </c>
      <c r="I534" s="18">
        <f>'без села'!I534/1000</f>
        <v>0</v>
      </c>
      <c r="J534" s="18">
        <f>'без села'!J534/1000</f>
        <v>0</v>
      </c>
      <c r="K534" s="18">
        <f>'без села'!K534/1000</f>
        <v>0</v>
      </c>
      <c r="L534" s="6" t="e">
        <f t="shared" si="26"/>
        <v>#DIV/0!</v>
      </c>
    </row>
    <row r="535" spans="1:12" ht="15" hidden="1">
      <c r="A535" s="3">
        <v>81004</v>
      </c>
      <c r="B535" s="3"/>
      <c r="C535" s="5" t="s">
        <v>9</v>
      </c>
      <c r="D535" s="18">
        <f>'без села'!D535/1000</f>
        <v>1162.663</v>
      </c>
      <c r="E535" s="18">
        <f>'без села'!E535/1000</f>
        <v>0</v>
      </c>
      <c r="F535" s="18">
        <f>'без села'!F535/1000</f>
        <v>267.55159000000003</v>
      </c>
      <c r="G535" s="6">
        <f t="shared" si="24"/>
        <v>23.011963913877022</v>
      </c>
      <c r="H535" s="6" t="e">
        <f t="shared" si="25"/>
        <v>#DIV/0!</v>
      </c>
      <c r="I535" s="18">
        <f>'без села'!I535/1000</f>
        <v>0</v>
      </c>
      <c r="J535" s="18">
        <f>'без села'!J535/1000</f>
        <v>0</v>
      </c>
      <c r="K535" s="18">
        <f>'без села'!K535/1000</f>
        <v>0</v>
      </c>
      <c r="L535" s="6" t="e">
        <f t="shared" si="26"/>
        <v>#DIV/0!</v>
      </c>
    </row>
    <row r="536" spans="1:12" ht="15" hidden="1">
      <c r="A536" s="3">
        <v>81004</v>
      </c>
      <c r="B536" s="3"/>
      <c r="C536" s="5" t="s">
        <v>11</v>
      </c>
      <c r="D536" s="18">
        <f>'без села'!D536/1000</f>
        <v>402.088</v>
      </c>
      <c r="E536" s="18">
        <f>'без села'!E536/1000</f>
        <v>0</v>
      </c>
      <c r="F536" s="18">
        <f>'без села'!F536/1000</f>
        <v>88.91177</v>
      </c>
      <c r="G536" s="6">
        <f t="shared" si="24"/>
        <v>22.11251517080838</v>
      </c>
      <c r="H536" s="6" t="e">
        <f t="shared" si="25"/>
        <v>#DIV/0!</v>
      </c>
      <c r="I536" s="18">
        <f>'без села'!I536/1000</f>
        <v>0</v>
      </c>
      <c r="J536" s="18">
        <f>'без села'!J536/1000</f>
        <v>0</v>
      </c>
      <c r="K536" s="18">
        <f>'без села'!K536/1000</f>
        <v>0</v>
      </c>
      <c r="L536" s="6" t="e">
        <f t="shared" si="26"/>
        <v>#DIV/0!</v>
      </c>
    </row>
    <row r="537" spans="1:12" ht="45" hidden="1">
      <c r="A537" s="3">
        <v>81004</v>
      </c>
      <c r="B537" s="3"/>
      <c r="C537" s="5" t="s">
        <v>13</v>
      </c>
      <c r="D537" s="18">
        <f>'без села'!D537/1000</f>
        <v>135.181</v>
      </c>
      <c r="E537" s="18">
        <f>'без села'!E537/1000</f>
        <v>0</v>
      </c>
      <c r="F537" s="18">
        <f>'без села'!F537/1000</f>
        <v>24.95457</v>
      </c>
      <c r="G537" s="6">
        <f t="shared" si="24"/>
        <v>18.460116436481457</v>
      </c>
      <c r="H537" s="6" t="e">
        <f t="shared" si="25"/>
        <v>#DIV/0!</v>
      </c>
      <c r="I537" s="18">
        <f>'без села'!I537/1000</f>
        <v>10.107</v>
      </c>
      <c r="J537" s="18">
        <f>'без села'!J537/1000</f>
        <v>10.297</v>
      </c>
      <c r="K537" s="18">
        <f>'без села'!K537/1000</f>
        <v>0.81896</v>
      </c>
      <c r="L537" s="6">
        <f t="shared" si="26"/>
        <v>7.953384480916771</v>
      </c>
    </row>
    <row r="538" spans="1:12" ht="30" hidden="1">
      <c r="A538" s="3">
        <v>81004</v>
      </c>
      <c r="B538" s="3"/>
      <c r="C538" s="5" t="s">
        <v>15</v>
      </c>
      <c r="D538" s="18">
        <f>'без села'!D538/1000</f>
        <v>33.863</v>
      </c>
      <c r="E538" s="18">
        <f>'без села'!E538/1000</f>
        <v>0</v>
      </c>
      <c r="F538" s="18">
        <f>'без села'!F538/1000</f>
        <v>6.36479</v>
      </c>
      <c r="G538" s="6">
        <f t="shared" si="24"/>
        <v>18.7957062280365</v>
      </c>
      <c r="H538" s="6" t="e">
        <f t="shared" si="25"/>
        <v>#DIV/0!</v>
      </c>
      <c r="I538" s="18">
        <f>'без села'!I538/1000</f>
        <v>1.389</v>
      </c>
      <c r="J538" s="18">
        <f>'без села'!J538/1000</f>
        <v>1.579</v>
      </c>
      <c r="K538" s="18">
        <f>'без села'!K538/1000</f>
        <v>0.23985</v>
      </c>
      <c r="L538" s="6">
        <f t="shared" si="26"/>
        <v>15.189993666877772</v>
      </c>
    </row>
    <row r="539" spans="1:12" ht="30" hidden="1">
      <c r="A539" s="3">
        <v>81004</v>
      </c>
      <c r="B539" s="3"/>
      <c r="C539" s="5" t="s">
        <v>17</v>
      </c>
      <c r="D539" s="18">
        <f>'без села'!D539/1000</f>
        <v>31.2</v>
      </c>
      <c r="E539" s="18">
        <f>'без села'!E539/1000</f>
        <v>0</v>
      </c>
      <c r="F539" s="18">
        <f>'без села'!F539/1000</f>
        <v>5.672</v>
      </c>
      <c r="G539" s="6">
        <f t="shared" si="24"/>
        <v>18.17948717948718</v>
      </c>
      <c r="H539" s="6" t="e">
        <f t="shared" si="25"/>
        <v>#DIV/0!</v>
      </c>
      <c r="I539" s="18">
        <f>'без села'!I539/1000</f>
        <v>0</v>
      </c>
      <c r="J539" s="18">
        <f>'без села'!J539/1000</f>
        <v>0</v>
      </c>
      <c r="K539" s="18">
        <f>'без села'!K539/1000</f>
        <v>0</v>
      </c>
      <c r="L539" s="6" t="e">
        <f t="shared" si="26"/>
        <v>#DIV/0!</v>
      </c>
    </row>
    <row r="540" spans="1:12" ht="15" hidden="1">
      <c r="A540" s="3">
        <v>81004</v>
      </c>
      <c r="B540" s="3"/>
      <c r="C540" s="5" t="s">
        <v>19</v>
      </c>
      <c r="D540" s="18">
        <f>'без села'!D540/1000</f>
        <v>0.675</v>
      </c>
      <c r="E540" s="18">
        <f>'без села'!E540/1000</f>
        <v>0</v>
      </c>
      <c r="F540" s="18">
        <f>'без села'!F540/1000</f>
        <v>0.225</v>
      </c>
      <c r="G540" s="6">
        <f t="shared" si="24"/>
        <v>33.33333333333333</v>
      </c>
      <c r="H540" s="6" t="e">
        <f t="shared" si="25"/>
        <v>#DIV/0!</v>
      </c>
      <c r="I540" s="18">
        <f>'без села'!I540/1000</f>
        <v>0</v>
      </c>
      <c r="J540" s="18">
        <f>'без села'!J540/1000</f>
        <v>0</v>
      </c>
      <c r="K540" s="18">
        <f>'без села'!K540/1000</f>
        <v>0</v>
      </c>
      <c r="L540" s="6" t="e">
        <f t="shared" si="26"/>
        <v>#DIV/0!</v>
      </c>
    </row>
    <row r="541" spans="1:12" ht="45" hidden="1">
      <c r="A541" s="3">
        <v>81004</v>
      </c>
      <c r="B541" s="3"/>
      <c r="C541" s="5" t="s">
        <v>21</v>
      </c>
      <c r="D541" s="18">
        <f>'без села'!D541/1000</f>
        <v>32.604</v>
      </c>
      <c r="E541" s="18">
        <f>'без села'!E541/1000</f>
        <v>0</v>
      </c>
      <c r="F541" s="18">
        <f>'без села'!F541/1000</f>
        <v>4.00165</v>
      </c>
      <c r="G541" s="6">
        <f t="shared" si="24"/>
        <v>12.273494049809837</v>
      </c>
      <c r="H541" s="6" t="e">
        <f t="shared" si="25"/>
        <v>#DIV/0!</v>
      </c>
      <c r="I541" s="18">
        <f>'без села'!I541/1000</f>
        <v>0</v>
      </c>
      <c r="J541" s="18">
        <f>'без села'!J541/1000</f>
        <v>0</v>
      </c>
      <c r="K541" s="18">
        <f>'без села'!K541/1000</f>
        <v>0</v>
      </c>
      <c r="L541" s="6" t="e">
        <f t="shared" si="26"/>
        <v>#DIV/0!</v>
      </c>
    </row>
    <row r="542" spans="1:12" ht="15" hidden="1">
      <c r="A542" s="3">
        <v>81004</v>
      </c>
      <c r="B542" s="3"/>
      <c r="C542" s="5" t="s">
        <v>23</v>
      </c>
      <c r="D542" s="18">
        <f>'без села'!D542/1000</f>
        <v>8.314</v>
      </c>
      <c r="E542" s="18">
        <f>'без села'!E542/1000</f>
        <v>0</v>
      </c>
      <c r="F542" s="18">
        <f>'без села'!F542/1000</f>
        <v>2.9616</v>
      </c>
      <c r="G542" s="6">
        <f t="shared" si="24"/>
        <v>35.62184267500601</v>
      </c>
      <c r="H542" s="6" t="e">
        <f t="shared" si="25"/>
        <v>#DIV/0!</v>
      </c>
      <c r="I542" s="18">
        <f>'без села'!I542/1000</f>
        <v>0</v>
      </c>
      <c r="J542" s="18">
        <f>'без села'!J542/1000</f>
        <v>0</v>
      </c>
      <c r="K542" s="18">
        <f>'без села'!K542/1000</f>
        <v>0</v>
      </c>
      <c r="L542" s="6" t="e">
        <f t="shared" si="26"/>
        <v>#DIV/0!</v>
      </c>
    </row>
    <row r="543" spans="1:12" ht="15" hidden="1">
      <c r="A543" s="3">
        <v>81004</v>
      </c>
      <c r="B543" s="3"/>
      <c r="C543" s="5" t="s">
        <v>25</v>
      </c>
      <c r="D543" s="18">
        <f>'без села'!D543/1000</f>
        <v>28.525</v>
      </c>
      <c r="E543" s="18">
        <f>'без села'!E543/1000</f>
        <v>0</v>
      </c>
      <c r="F543" s="18">
        <f>'без села'!F543/1000</f>
        <v>5.72953</v>
      </c>
      <c r="G543" s="6">
        <f t="shared" si="24"/>
        <v>20.08599474145486</v>
      </c>
      <c r="H543" s="6" t="e">
        <f t="shared" si="25"/>
        <v>#DIV/0!</v>
      </c>
      <c r="I543" s="18">
        <f>'без села'!I543/1000</f>
        <v>8.718</v>
      </c>
      <c r="J543" s="18">
        <f>'без села'!J543/1000</f>
        <v>8.718</v>
      </c>
      <c r="K543" s="18">
        <f>'без села'!K543/1000</f>
        <v>0.57911</v>
      </c>
      <c r="L543" s="6">
        <f t="shared" si="26"/>
        <v>6.642693278274833</v>
      </c>
    </row>
    <row r="544" spans="1:12" ht="15" hidden="1">
      <c r="A544" s="3">
        <v>81004</v>
      </c>
      <c r="B544" s="3"/>
      <c r="C544" s="5" t="s">
        <v>27</v>
      </c>
      <c r="D544" s="18">
        <f>'без села'!D544/1000</f>
        <v>0.6</v>
      </c>
      <c r="E544" s="18">
        <f>'без села'!E544/1000</f>
        <v>0</v>
      </c>
      <c r="F544" s="18">
        <f>'без села'!F544/1000</f>
        <v>0.12</v>
      </c>
      <c r="G544" s="6">
        <f t="shared" si="24"/>
        <v>20</v>
      </c>
      <c r="H544" s="6" t="e">
        <f t="shared" si="25"/>
        <v>#DIV/0!</v>
      </c>
      <c r="I544" s="18">
        <f>'без села'!I544/1000</f>
        <v>0</v>
      </c>
      <c r="J544" s="18">
        <f>'без села'!J544/1000</f>
        <v>0</v>
      </c>
      <c r="K544" s="18">
        <f>'без села'!K544/1000</f>
        <v>0</v>
      </c>
      <c r="L544" s="6" t="e">
        <f t="shared" si="26"/>
        <v>#DIV/0!</v>
      </c>
    </row>
    <row r="545" spans="1:12" ht="30" hidden="1">
      <c r="A545" s="3">
        <v>81004</v>
      </c>
      <c r="B545" s="3"/>
      <c r="C545" s="5" t="s">
        <v>29</v>
      </c>
      <c r="D545" s="18">
        <f>'без села'!D545/1000</f>
        <v>22.467</v>
      </c>
      <c r="E545" s="18">
        <f>'без села'!E545/1000</f>
        <v>0</v>
      </c>
      <c r="F545" s="18">
        <f>'без села'!F545/1000</f>
        <v>8.00488</v>
      </c>
      <c r="G545" s="6">
        <f t="shared" si="24"/>
        <v>35.62950104597854</v>
      </c>
      <c r="H545" s="6" t="e">
        <f t="shared" si="25"/>
        <v>#DIV/0!</v>
      </c>
      <c r="I545" s="18">
        <f>'без села'!I545/1000</f>
        <v>0</v>
      </c>
      <c r="J545" s="18">
        <f>'без села'!J545/1000</f>
        <v>0.02548</v>
      </c>
      <c r="K545" s="18">
        <f>'без села'!K545/1000</f>
        <v>0.02548</v>
      </c>
      <c r="L545" s="6">
        <f t="shared" si="26"/>
        <v>100</v>
      </c>
    </row>
    <row r="546" spans="1:12" ht="15" hidden="1">
      <c r="A546" s="3">
        <v>81004</v>
      </c>
      <c r="B546" s="3"/>
      <c r="C546" s="5" t="s">
        <v>31</v>
      </c>
      <c r="D546" s="18">
        <f>'без села'!D546/1000</f>
        <v>14.193</v>
      </c>
      <c r="E546" s="18">
        <f>'без села'!E546/1000</f>
        <v>0</v>
      </c>
      <c r="F546" s="18">
        <f>'без села'!F546/1000</f>
        <v>6.212140000000001</v>
      </c>
      <c r="G546" s="6">
        <f t="shared" si="24"/>
        <v>43.76904107658706</v>
      </c>
      <c r="H546" s="6" t="e">
        <f t="shared" si="25"/>
        <v>#DIV/0!</v>
      </c>
      <c r="I546" s="18">
        <f>'без села'!I546/1000</f>
        <v>0</v>
      </c>
      <c r="J546" s="18">
        <f>'без села'!J546/1000</f>
        <v>0</v>
      </c>
      <c r="K546" s="18">
        <f>'без села'!K546/1000</f>
        <v>0</v>
      </c>
      <c r="L546" s="6" t="e">
        <f t="shared" si="26"/>
        <v>#DIV/0!</v>
      </c>
    </row>
    <row r="547" spans="1:12" ht="30" hidden="1">
      <c r="A547" s="3">
        <v>81004</v>
      </c>
      <c r="B547" s="3"/>
      <c r="C547" s="5" t="s">
        <v>33</v>
      </c>
      <c r="D547" s="18">
        <f>'без села'!D547/1000</f>
        <v>0.434</v>
      </c>
      <c r="E547" s="18">
        <f>'без села'!E547/1000</f>
        <v>0</v>
      </c>
      <c r="F547" s="18">
        <f>'без села'!F547/1000</f>
        <v>0.11794</v>
      </c>
      <c r="G547" s="6">
        <f t="shared" si="24"/>
        <v>27.175115207373274</v>
      </c>
      <c r="H547" s="6" t="e">
        <f t="shared" si="25"/>
        <v>#DIV/0!</v>
      </c>
      <c r="I547" s="18">
        <f>'без села'!I547/1000</f>
        <v>0</v>
      </c>
      <c r="J547" s="18">
        <f>'без села'!J547/1000</f>
        <v>0.023039999999999998</v>
      </c>
      <c r="K547" s="18">
        <f>'без села'!K547/1000</f>
        <v>0.023039999999999998</v>
      </c>
      <c r="L547" s="6">
        <f t="shared" si="26"/>
        <v>100</v>
      </c>
    </row>
    <row r="548" spans="1:12" ht="15" hidden="1">
      <c r="A548" s="3">
        <v>81004</v>
      </c>
      <c r="B548" s="3"/>
      <c r="C548" s="5" t="s">
        <v>35</v>
      </c>
      <c r="D548" s="18">
        <f>'без села'!D548/1000</f>
        <v>5.728</v>
      </c>
      <c r="E548" s="18">
        <f>'без села'!E548/1000</f>
        <v>0</v>
      </c>
      <c r="F548" s="18">
        <f>'без села'!F548/1000</f>
        <v>1.1455799999999998</v>
      </c>
      <c r="G548" s="6">
        <f t="shared" si="24"/>
        <v>19.999650837988824</v>
      </c>
      <c r="H548" s="6" t="e">
        <f t="shared" si="25"/>
        <v>#DIV/0!</v>
      </c>
      <c r="I548" s="18">
        <f>'без села'!I548/1000</f>
        <v>0</v>
      </c>
      <c r="J548" s="18">
        <f>'без села'!J548/1000</f>
        <v>0</v>
      </c>
      <c r="K548" s="18">
        <f>'без села'!K548/1000</f>
        <v>0</v>
      </c>
      <c r="L548" s="6" t="e">
        <f t="shared" si="26"/>
        <v>#DIV/0!</v>
      </c>
    </row>
    <row r="549" spans="1:12" ht="15" hidden="1">
      <c r="A549" s="3">
        <v>81004</v>
      </c>
      <c r="B549" s="3"/>
      <c r="C549" s="5" t="s">
        <v>37</v>
      </c>
      <c r="D549" s="18">
        <f>'без села'!D549/1000</f>
        <v>2.112</v>
      </c>
      <c r="E549" s="18">
        <f>'без села'!E549/1000</f>
        <v>0</v>
      </c>
      <c r="F549" s="18">
        <f>'без села'!F549/1000</f>
        <v>0.52922</v>
      </c>
      <c r="G549" s="6">
        <f t="shared" si="24"/>
        <v>25.05776515151515</v>
      </c>
      <c r="H549" s="6" t="e">
        <f t="shared" si="25"/>
        <v>#DIV/0!</v>
      </c>
      <c r="I549" s="18">
        <f>'без села'!I549/1000</f>
        <v>0</v>
      </c>
      <c r="J549" s="18">
        <f>'без села'!J549/1000</f>
        <v>0.00244</v>
      </c>
      <c r="K549" s="18">
        <f>'без села'!K549/1000</f>
        <v>0.00244</v>
      </c>
      <c r="L549" s="6">
        <f t="shared" si="26"/>
        <v>100</v>
      </c>
    </row>
    <row r="550" spans="1:12" ht="15" hidden="1">
      <c r="A550" s="3">
        <v>81004</v>
      </c>
      <c r="B550" s="3"/>
      <c r="C550" s="5" t="s">
        <v>43</v>
      </c>
      <c r="D550" s="18">
        <f>'без села'!D550/1000</f>
        <v>0</v>
      </c>
      <c r="E550" s="18">
        <f>'без села'!E550/1000</f>
        <v>0</v>
      </c>
      <c r="F550" s="18">
        <f>'без села'!F550/1000</f>
        <v>0</v>
      </c>
      <c r="G550" s="6" t="e">
        <f t="shared" si="24"/>
        <v>#DIV/0!</v>
      </c>
      <c r="H550" s="6" t="e">
        <f t="shared" si="25"/>
        <v>#DIV/0!</v>
      </c>
      <c r="I550" s="18">
        <f>'без села'!I550/1000</f>
        <v>5</v>
      </c>
      <c r="J550" s="18">
        <f>'без села'!J550/1000</f>
        <v>5</v>
      </c>
      <c r="K550" s="18">
        <f>'без села'!K550/1000</f>
        <v>0</v>
      </c>
      <c r="L550" s="6">
        <f t="shared" si="26"/>
        <v>0</v>
      </c>
    </row>
    <row r="551" spans="1:12" ht="15" hidden="1">
      <c r="A551" s="3">
        <v>81004</v>
      </c>
      <c r="B551" s="3"/>
      <c r="C551" s="5" t="s">
        <v>45</v>
      </c>
      <c r="D551" s="18">
        <f>'без села'!D551/1000</f>
        <v>0</v>
      </c>
      <c r="E551" s="18">
        <f>'без села'!E551/1000</f>
        <v>0</v>
      </c>
      <c r="F551" s="18">
        <f>'без села'!F551/1000</f>
        <v>0</v>
      </c>
      <c r="G551" s="6" t="e">
        <f t="shared" si="24"/>
        <v>#DIV/0!</v>
      </c>
      <c r="H551" s="6" t="e">
        <f t="shared" si="25"/>
        <v>#DIV/0!</v>
      </c>
      <c r="I551" s="18">
        <f>'без села'!I551/1000</f>
        <v>5</v>
      </c>
      <c r="J551" s="18">
        <f>'без села'!J551/1000</f>
        <v>5</v>
      </c>
      <c r="K551" s="18">
        <f>'без села'!K551/1000</f>
        <v>0</v>
      </c>
      <c r="L551" s="6">
        <f t="shared" si="26"/>
        <v>0</v>
      </c>
    </row>
    <row r="552" spans="1:12" ht="30" hidden="1">
      <c r="A552" s="3">
        <v>81004</v>
      </c>
      <c r="B552" s="3"/>
      <c r="C552" s="5" t="s">
        <v>47</v>
      </c>
      <c r="D552" s="18">
        <f>'без села'!D552/1000</f>
        <v>0</v>
      </c>
      <c r="E552" s="18">
        <f>'без села'!E552/1000</f>
        <v>0</v>
      </c>
      <c r="F552" s="18">
        <f>'без села'!F552/1000</f>
        <v>0</v>
      </c>
      <c r="G552" s="6" t="e">
        <f t="shared" si="24"/>
        <v>#DIV/0!</v>
      </c>
      <c r="H552" s="6" t="e">
        <f t="shared" si="25"/>
        <v>#DIV/0!</v>
      </c>
      <c r="I552" s="18">
        <f>'без села'!I552/1000</f>
        <v>5</v>
      </c>
      <c r="J552" s="18">
        <f>'без села'!J552/1000</f>
        <v>5</v>
      </c>
      <c r="K552" s="18">
        <f>'без села'!K552/1000</f>
        <v>0</v>
      </c>
      <c r="L552" s="6">
        <f t="shared" si="26"/>
        <v>0</v>
      </c>
    </row>
    <row r="553" spans="1:12" ht="45" hidden="1">
      <c r="A553" s="3">
        <v>81009</v>
      </c>
      <c r="B553" s="3"/>
      <c r="C553" s="5" t="s">
        <v>94</v>
      </c>
      <c r="D553" s="18">
        <f>'без села'!D553/1000</f>
        <v>4156.1</v>
      </c>
      <c r="E553" s="18">
        <f>'без села'!E553/1000</f>
        <v>0</v>
      </c>
      <c r="F553" s="18">
        <f>'без села'!F553/1000</f>
        <v>1274.89475</v>
      </c>
      <c r="G553" s="6">
        <f t="shared" si="24"/>
        <v>30.675266475782582</v>
      </c>
      <c r="H553" s="6" t="e">
        <f t="shared" si="25"/>
        <v>#DIV/0!</v>
      </c>
      <c r="I553" s="18">
        <f>'без села'!I553/1000</f>
        <v>0</v>
      </c>
      <c r="J553" s="18">
        <f>'без села'!J553/1000</f>
        <v>0</v>
      </c>
      <c r="K553" s="18">
        <f>'без села'!K553/1000</f>
        <v>0</v>
      </c>
      <c r="L553" s="6" t="e">
        <f t="shared" si="26"/>
        <v>#DIV/0!</v>
      </c>
    </row>
    <row r="554" spans="1:12" ht="15" hidden="1">
      <c r="A554" s="3">
        <v>81009</v>
      </c>
      <c r="B554" s="3"/>
      <c r="C554" s="5" t="s">
        <v>3</v>
      </c>
      <c r="D554" s="18">
        <f>'без села'!D554/1000</f>
        <v>4156.1</v>
      </c>
      <c r="E554" s="18">
        <f>'без села'!E554/1000</f>
        <v>0</v>
      </c>
      <c r="F554" s="18">
        <f>'без села'!F554/1000</f>
        <v>1274.89475</v>
      </c>
      <c r="G554" s="6">
        <f t="shared" si="24"/>
        <v>30.675266475782582</v>
      </c>
      <c r="H554" s="6" t="e">
        <f t="shared" si="25"/>
        <v>#DIV/0!</v>
      </c>
      <c r="I554" s="18">
        <f>'без села'!I554/1000</f>
        <v>0</v>
      </c>
      <c r="J554" s="18">
        <f>'без села'!J554/1000</f>
        <v>0</v>
      </c>
      <c r="K554" s="18">
        <f>'без села'!K554/1000</f>
        <v>0</v>
      </c>
      <c r="L554" s="6" t="e">
        <f t="shared" si="26"/>
        <v>#DIV/0!</v>
      </c>
    </row>
    <row r="555" spans="1:12" ht="15" hidden="1">
      <c r="A555" s="3">
        <v>81009</v>
      </c>
      <c r="B555" s="3"/>
      <c r="C555" s="5" t="s">
        <v>5</v>
      </c>
      <c r="D555" s="18">
        <f>'без села'!D555/1000</f>
        <v>4156.1</v>
      </c>
      <c r="E555" s="18">
        <f>'без села'!E555/1000</f>
        <v>0</v>
      </c>
      <c r="F555" s="18">
        <f>'без села'!F555/1000</f>
        <v>1274.89475</v>
      </c>
      <c r="G555" s="6">
        <f t="shared" si="24"/>
        <v>30.675266475782582</v>
      </c>
      <c r="H555" s="6" t="e">
        <f t="shared" si="25"/>
        <v>#DIV/0!</v>
      </c>
      <c r="I555" s="18">
        <f>'без села'!I555/1000</f>
        <v>0</v>
      </c>
      <c r="J555" s="18">
        <f>'без села'!J555/1000</f>
        <v>0</v>
      </c>
      <c r="K555" s="18">
        <f>'без села'!K555/1000</f>
        <v>0</v>
      </c>
      <c r="L555" s="6" t="e">
        <f t="shared" si="26"/>
        <v>#DIV/0!</v>
      </c>
    </row>
    <row r="556" spans="1:12" ht="45" hidden="1">
      <c r="A556" s="3">
        <v>81009</v>
      </c>
      <c r="B556" s="3"/>
      <c r="C556" s="5" t="s">
        <v>13</v>
      </c>
      <c r="D556" s="18">
        <f>'без села'!D556/1000</f>
        <v>4156.1</v>
      </c>
      <c r="E556" s="18">
        <f>'без села'!E556/1000</f>
        <v>0</v>
      </c>
      <c r="F556" s="18">
        <f>'без села'!F556/1000</f>
        <v>1274.89475</v>
      </c>
      <c r="G556" s="6">
        <f t="shared" si="24"/>
        <v>30.675266475782582</v>
      </c>
      <c r="H556" s="6" t="e">
        <f t="shared" si="25"/>
        <v>#DIV/0!</v>
      </c>
      <c r="I556" s="18">
        <f>'без села'!I556/1000</f>
        <v>0</v>
      </c>
      <c r="J556" s="18">
        <f>'без села'!J556/1000</f>
        <v>0</v>
      </c>
      <c r="K556" s="18">
        <f>'без села'!K556/1000</f>
        <v>0</v>
      </c>
      <c r="L556" s="6" t="e">
        <f t="shared" si="26"/>
        <v>#DIV/0!</v>
      </c>
    </row>
    <row r="557" spans="1:12" ht="30" hidden="1">
      <c r="A557" s="3">
        <v>81009</v>
      </c>
      <c r="B557" s="3"/>
      <c r="C557" s="5" t="s">
        <v>51</v>
      </c>
      <c r="D557" s="18">
        <f>'без села'!D557/1000</f>
        <v>4156.1</v>
      </c>
      <c r="E557" s="18">
        <f>'без села'!E557/1000</f>
        <v>0</v>
      </c>
      <c r="F557" s="18">
        <f>'без села'!F557/1000</f>
        <v>1274.89475</v>
      </c>
      <c r="G557" s="6">
        <f t="shared" si="24"/>
        <v>30.675266475782582</v>
      </c>
      <c r="H557" s="6" t="e">
        <f t="shared" si="25"/>
        <v>#DIV/0!</v>
      </c>
      <c r="I557" s="18">
        <f>'без села'!I557/1000</f>
        <v>0</v>
      </c>
      <c r="J557" s="18">
        <f>'без села'!J557/1000</f>
        <v>0</v>
      </c>
      <c r="K557" s="18">
        <f>'без села'!K557/1000</f>
        <v>0</v>
      </c>
      <c r="L557" s="6" t="e">
        <f t="shared" si="26"/>
        <v>#DIV/0!</v>
      </c>
    </row>
    <row r="558" spans="1:12" ht="30">
      <c r="A558" s="3">
        <v>90000</v>
      </c>
      <c r="B558" s="3"/>
      <c r="C558" s="5" t="s">
        <v>232</v>
      </c>
      <c r="D558" s="18">
        <f>'без села'!D558/1000</f>
        <v>295641.04</v>
      </c>
      <c r="E558" s="18">
        <f>'без села'!E558/1000</f>
        <v>69220.16182000001</v>
      </c>
      <c r="F558" s="18">
        <f>'без села'!F558/1000</f>
        <v>65995.68755</v>
      </c>
      <c r="G558" s="6">
        <f t="shared" si="24"/>
        <v>22.322911443553306</v>
      </c>
      <c r="H558" s="6">
        <f t="shared" si="25"/>
        <v>95.34171232019808</v>
      </c>
      <c r="I558" s="18">
        <f>'без села'!I558/1000</f>
        <v>68505.354</v>
      </c>
      <c r="J558" s="18">
        <f>'без села'!J558/1000</f>
        <v>68622.70934</v>
      </c>
      <c r="K558" s="18">
        <f>'без села'!K558/1000</f>
        <v>15601.87662</v>
      </c>
      <c r="L558" s="6">
        <f t="shared" si="26"/>
        <v>22.73573394296996</v>
      </c>
    </row>
    <row r="559" spans="1:12" ht="15" hidden="1">
      <c r="A559" s="3">
        <v>90000</v>
      </c>
      <c r="B559" s="3"/>
      <c r="C559" s="5" t="s">
        <v>3</v>
      </c>
      <c r="D559" s="18">
        <f>'без села'!D559/1000</f>
        <v>295255.575</v>
      </c>
      <c r="E559" s="18">
        <f>'без села'!E559/1000</f>
        <v>0</v>
      </c>
      <c r="F559" s="18">
        <f>'без села'!F559/1000</f>
        <v>65995.68755</v>
      </c>
      <c r="G559" s="6">
        <f aca="true" t="shared" si="27" ref="G559:G589">F559/D559*100</f>
        <v>22.352054673311418</v>
      </c>
      <c r="H559" s="6" t="e">
        <f aca="true" t="shared" si="28" ref="H559:H589">F559/E559*100</f>
        <v>#DIV/0!</v>
      </c>
      <c r="I559" s="18">
        <f>'без села'!I559/1000</f>
        <v>68505.354</v>
      </c>
      <c r="J559" s="18">
        <f>'без села'!J559/1000</f>
        <v>68622.70934</v>
      </c>
      <c r="K559" s="18">
        <f>'без села'!K559/1000</f>
        <v>15601.87662</v>
      </c>
      <c r="L559" s="6">
        <f t="shared" si="26"/>
        <v>22.73573394296996</v>
      </c>
    </row>
    <row r="560" spans="1:12" ht="15" hidden="1">
      <c r="A560" s="3">
        <v>90000</v>
      </c>
      <c r="B560" s="3"/>
      <c r="C560" s="5" t="s">
        <v>5</v>
      </c>
      <c r="D560" s="18">
        <f>'без села'!D560/1000</f>
        <v>11969.12344</v>
      </c>
      <c r="E560" s="18">
        <f>'без села'!E560/1000</f>
        <v>0</v>
      </c>
      <c r="F560" s="18">
        <f>'без села'!F560/1000</f>
        <v>2765.24606</v>
      </c>
      <c r="G560" s="6">
        <f t="shared" si="27"/>
        <v>23.103162682396064</v>
      </c>
      <c r="H560" s="6" t="e">
        <f t="shared" si="28"/>
        <v>#DIV/0!</v>
      </c>
      <c r="I560" s="18">
        <f>'без села'!I560/1000</f>
        <v>73.554</v>
      </c>
      <c r="J560" s="18">
        <f>'без села'!J560/1000</f>
        <v>190.90934</v>
      </c>
      <c r="K560" s="18">
        <f>'без села'!K560/1000</f>
        <v>6.51832</v>
      </c>
      <c r="L560" s="6">
        <f t="shared" si="26"/>
        <v>3.4143536403195363</v>
      </c>
    </row>
    <row r="561" spans="1:12" ht="30" hidden="1">
      <c r="A561" s="3">
        <v>90000</v>
      </c>
      <c r="B561" s="3"/>
      <c r="C561" s="5" t="s">
        <v>7</v>
      </c>
      <c r="D561" s="18">
        <f>'без села'!D561/1000</f>
        <v>7133.037</v>
      </c>
      <c r="E561" s="18">
        <f>'без села'!E561/1000</f>
        <v>0</v>
      </c>
      <c r="F561" s="18">
        <f>'без села'!F561/1000</f>
        <v>1670.5676899999999</v>
      </c>
      <c r="G561" s="6">
        <f t="shared" si="27"/>
        <v>23.42014614532351</v>
      </c>
      <c r="H561" s="6" t="e">
        <f t="shared" si="28"/>
        <v>#DIV/0!</v>
      </c>
      <c r="I561" s="18">
        <f>'без села'!I561/1000</f>
        <v>33.287</v>
      </c>
      <c r="J561" s="18">
        <f>'без села'!J561/1000</f>
        <v>33.287</v>
      </c>
      <c r="K561" s="18">
        <f>'без села'!K561/1000</f>
        <v>0</v>
      </c>
      <c r="L561" s="6">
        <f t="shared" si="26"/>
        <v>0</v>
      </c>
    </row>
    <row r="562" spans="1:12" ht="15" hidden="1">
      <c r="A562" s="3">
        <v>90000</v>
      </c>
      <c r="B562" s="3"/>
      <c r="C562" s="5" t="s">
        <v>9</v>
      </c>
      <c r="D562" s="18">
        <f>'без села'!D562/1000</f>
        <v>7133.037</v>
      </c>
      <c r="E562" s="18">
        <f>'без села'!E562/1000</f>
        <v>0</v>
      </c>
      <c r="F562" s="18">
        <f>'без села'!F562/1000</f>
        <v>1670.5676899999999</v>
      </c>
      <c r="G562" s="6">
        <f t="shared" si="27"/>
        <v>23.42014614532351</v>
      </c>
      <c r="H562" s="6" t="e">
        <f t="shared" si="28"/>
        <v>#DIV/0!</v>
      </c>
      <c r="I562" s="18">
        <f>'без села'!I562/1000</f>
        <v>33.287</v>
      </c>
      <c r="J562" s="18">
        <f>'без села'!J562/1000</f>
        <v>33.287</v>
      </c>
      <c r="K562" s="18">
        <f>'без села'!K562/1000</f>
        <v>0</v>
      </c>
      <c r="L562" s="6">
        <f t="shared" si="26"/>
        <v>0</v>
      </c>
    </row>
    <row r="563" spans="1:12" ht="15" hidden="1">
      <c r="A563" s="3">
        <v>90000</v>
      </c>
      <c r="B563" s="3"/>
      <c r="C563" s="5" t="s">
        <v>11</v>
      </c>
      <c r="D563" s="18">
        <f>'без села'!D563/1000</f>
        <v>2581.545</v>
      </c>
      <c r="E563" s="18">
        <f>'без села'!E563/1000</f>
        <v>0</v>
      </c>
      <c r="F563" s="18">
        <f>'без села'!F563/1000</f>
        <v>607.4811500000001</v>
      </c>
      <c r="G563" s="6">
        <f t="shared" si="27"/>
        <v>23.531689356567483</v>
      </c>
      <c r="H563" s="6" t="e">
        <f t="shared" si="28"/>
        <v>#DIV/0!</v>
      </c>
      <c r="I563" s="18">
        <f>'без села'!I563/1000</f>
        <v>12.05</v>
      </c>
      <c r="J563" s="18">
        <f>'без села'!J563/1000</f>
        <v>12.05</v>
      </c>
      <c r="K563" s="18">
        <f>'без села'!K563/1000</f>
        <v>0</v>
      </c>
      <c r="L563" s="6">
        <f t="shared" si="26"/>
        <v>0</v>
      </c>
    </row>
    <row r="564" spans="1:12" ht="45" hidden="1">
      <c r="A564" s="3">
        <v>90000</v>
      </c>
      <c r="B564" s="3"/>
      <c r="C564" s="5" t="s">
        <v>13</v>
      </c>
      <c r="D564" s="18">
        <f>'без села'!D564/1000</f>
        <v>1622.4604399999998</v>
      </c>
      <c r="E564" s="18">
        <f>'без села'!E564/1000</f>
        <v>0</v>
      </c>
      <c r="F564" s="18">
        <f>'без села'!F564/1000</f>
        <v>179.23086999999998</v>
      </c>
      <c r="G564" s="6">
        <f t="shared" si="27"/>
        <v>11.046856094685428</v>
      </c>
      <c r="H564" s="6" t="e">
        <f t="shared" si="28"/>
        <v>#DIV/0!</v>
      </c>
      <c r="I564" s="18">
        <f>'без села'!I564/1000</f>
        <v>15.691</v>
      </c>
      <c r="J564" s="18">
        <f>'без села'!J564/1000</f>
        <v>113.04634</v>
      </c>
      <c r="K564" s="18">
        <f>'без села'!K564/1000</f>
        <v>4.03996</v>
      </c>
      <c r="L564" s="6">
        <f t="shared" si="26"/>
        <v>3.573720299126889</v>
      </c>
    </row>
    <row r="565" spans="1:12" ht="30" hidden="1">
      <c r="A565" s="3">
        <v>90000</v>
      </c>
      <c r="B565" s="3"/>
      <c r="C565" s="5" t="s">
        <v>15</v>
      </c>
      <c r="D565" s="18">
        <f>'без села'!D565/1000</f>
        <v>285.682</v>
      </c>
      <c r="E565" s="18">
        <f>'без села'!E565/1000</f>
        <v>0</v>
      </c>
      <c r="F565" s="18">
        <f>'без села'!F565/1000</f>
        <v>27.42794</v>
      </c>
      <c r="G565" s="6">
        <f t="shared" si="27"/>
        <v>9.60086389762043</v>
      </c>
      <c r="H565" s="6" t="e">
        <f t="shared" si="28"/>
        <v>#DIV/0!</v>
      </c>
      <c r="I565" s="18">
        <f>'без села'!I565/1000</f>
        <v>1.408</v>
      </c>
      <c r="J565" s="18">
        <f>'без села'!J565/1000</f>
        <v>23.92915</v>
      </c>
      <c r="K565" s="18">
        <f>'без села'!K565/1000</f>
        <v>0</v>
      </c>
      <c r="L565" s="6">
        <f t="shared" si="26"/>
        <v>0</v>
      </c>
    </row>
    <row r="566" spans="1:12" ht="30" hidden="1">
      <c r="A566" s="3">
        <v>90000</v>
      </c>
      <c r="B566" s="3"/>
      <c r="C566" s="5" t="s">
        <v>51</v>
      </c>
      <c r="D566" s="18">
        <f>'без села'!D566/1000</f>
        <v>0.9</v>
      </c>
      <c r="E566" s="18">
        <f>'без села'!E566/1000</f>
        <v>0</v>
      </c>
      <c r="F566" s="18">
        <f>'без села'!F566/1000</f>
        <v>0</v>
      </c>
      <c r="G566" s="6">
        <f t="shared" si="27"/>
        <v>0</v>
      </c>
      <c r="H566" s="6" t="e">
        <f t="shared" si="28"/>
        <v>#DIV/0!</v>
      </c>
      <c r="I566" s="18">
        <f>'без села'!I566/1000</f>
        <v>0</v>
      </c>
      <c r="J566" s="18">
        <f>'без села'!J566/1000</f>
        <v>0</v>
      </c>
      <c r="K566" s="18">
        <f>'без села'!K566/1000</f>
        <v>0</v>
      </c>
      <c r="L566" s="6" t="e">
        <f t="shared" si="26"/>
        <v>#DIV/0!</v>
      </c>
    </row>
    <row r="567" spans="1:12" ht="15" hidden="1">
      <c r="A567" s="3">
        <v>90000</v>
      </c>
      <c r="B567" s="3"/>
      <c r="C567" s="5" t="s">
        <v>53</v>
      </c>
      <c r="D567" s="18">
        <f>'без села'!D567/1000</f>
        <v>210.265</v>
      </c>
      <c r="E567" s="18">
        <f>'без села'!E567/1000</f>
        <v>0</v>
      </c>
      <c r="F567" s="18">
        <f>'без села'!F567/1000</f>
        <v>27.286009999999997</v>
      </c>
      <c r="G567" s="6">
        <f t="shared" si="27"/>
        <v>12.976962404584691</v>
      </c>
      <c r="H567" s="6" t="e">
        <f t="shared" si="28"/>
        <v>#DIV/0!</v>
      </c>
      <c r="I567" s="18">
        <f>'без села'!I567/1000</f>
        <v>0</v>
      </c>
      <c r="J567" s="18">
        <f>'без села'!J567/1000</f>
        <v>7.64321</v>
      </c>
      <c r="K567" s="18">
        <f>'без села'!K567/1000</f>
        <v>0</v>
      </c>
      <c r="L567" s="6">
        <f t="shared" si="26"/>
        <v>0</v>
      </c>
    </row>
    <row r="568" spans="1:12" ht="15" hidden="1">
      <c r="A568" s="3">
        <v>90000</v>
      </c>
      <c r="B568" s="3"/>
      <c r="C568" s="5" t="s">
        <v>55</v>
      </c>
      <c r="D568" s="18">
        <f>'без села'!D568/1000</f>
        <v>0.5</v>
      </c>
      <c r="E568" s="18">
        <f>'без села'!E568/1000</f>
        <v>0</v>
      </c>
      <c r="F568" s="18">
        <f>'без села'!F568/1000</f>
        <v>0</v>
      </c>
      <c r="G568" s="6">
        <f t="shared" si="27"/>
        <v>0</v>
      </c>
      <c r="H568" s="6" t="e">
        <f t="shared" si="28"/>
        <v>#DIV/0!</v>
      </c>
      <c r="I568" s="18">
        <f>'без села'!I568/1000</f>
        <v>8.175</v>
      </c>
      <c r="J568" s="18">
        <f>'без села'!J568/1000</f>
        <v>8.175</v>
      </c>
      <c r="K568" s="18">
        <f>'без села'!K568/1000</f>
        <v>0</v>
      </c>
      <c r="L568" s="6">
        <f t="shared" si="26"/>
        <v>0</v>
      </c>
    </row>
    <row r="569" spans="1:12" ht="30" hidden="1">
      <c r="A569" s="3">
        <v>90000</v>
      </c>
      <c r="B569" s="3"/>
      <c r="C569" s="5" t="s">
        <v>17</v>
      </c>
      <c r="D569" s="18">
        <f>'без села'!D569/1000</f>
        <v>277.311</v>
      </c>
      <c r="E569" s="18">
        <f>'без села'!E569/1000</f>
        <v>0</v>
      </c>
      <c r="F569" s="18">
        <f>'без села'!F569/1000</f>
        <v>25.93108</v>
      </c>
      <c r="G569" s="6">
        <f t="shared" si="27"/>
        <v>9.350902055814592</v>
      </c>
      <c r="H569" s="6" t="e">
        <f t="shared" si="28"/>
        <v>#DIV/0!</v>
      </c>
      <c r="I569" s="18">
        <f>'без села'!I569/1000</f>
        <v>0</v>
      </c>
      <c r="J569" s="18">
        <f>'без села'!J569/1000</f>
        <v>10</v>
      </c>
      <c r="K569" s="18">
        <f>'без села'!K569/1000</f>
        <v>0</v>
      </c>
      <c r="L569" s="6">
        <f t="shared" si="26"/>
        <v>0</v>
      </c>
    </row>
    <row r="570" spans="1:12" ht="15" hidden="1">
      <c r="A570" s="3">
        <v>90000</v>
      </c>
      <c r="B570" s="3"/>
      <c r="C570" s="5" t="s">
        <v>19</v>
      </c>
      <c r="D570" s="18">
        <f>'без села'!D570/1000</f>
        <v>17.966</v>
      </c>
      <c r="E570" s="18">
        <f>'без села'!E570/1000</f>
        <v>0</v>
      </c>
      <c r="F570" s="18">
        <f>'без села'!F570/1000</f>
        <v>3.98592</v>
      </c>
      <c r="G570" s="6">
        <f t="shared" si="27"/>
        <v>22.185906712679504</v>
      </c>
      <c r="H570" s="6" t="e">
        <f t="shared" si="28"/>
        <v>#DIV/0!</v>
      </c>
      <c r="I570" s="18">
        <f>'без села'!I570/1000</f>
        <v>0</v>
      </c>
      <c r="J570" s="18">
        <f>'без села'!J570/1000</f>
        <v>0</v>
      </c>
      <c r="K570" s="18">
        <f>'без села'!K570/1000</f>
        <v>0</v>
      </c>
      <c r="L570" s="6" t="e">
        <f t="shared" si="26"/>
        <v>#DIV/0!</v>
      </c>
    </row>
    <row r="571" spans="1:12" ht="45" hidden="1">
      <c r="A571" s="3">
        <v>90000</v>
      </c>
      <c r="B571" s="3"/>
      <c r="C571" s="5" t="s">
        <v>21</v>
      </c>
      <c r="D571" s="18">
        <f>'без села'!D571/1000</f>
        <v>37.395</v>
      </c>
      <c r="E571" s="18">
        <f>'без села'!E571/1000</f>
        <v>0</v>
      </c>
      <c r="F571" s="18">
        <f>'без села'!F571/1000</f>
        <v>0.514</v>
      </c>
      <c r="G571" s="6">
        <f t="shared" si="27"/>
        <v>1.37451530953336</v>
      </c>
      <c r="H571" s="6" t="e">
        <f t="shared" si="28"/>
        <v>#DIV/0!</v>
      </c>
      <c r="I571" s="18">
        <f>'без села'!I571/1000</f>
        <v>4.527</v>
      </c>
      <c r="J571" s="18">
        <f>'без села'!J571/1000</f>
        <v>41.717980000000004</v>
      </c>
      <c r="K571" s="18">
        <f>'без села'!K571/1000</f>
        <v>0</v>
      </c>
      <c r="L571" s="6">
        <f t="shared" si="26"/>
        <v>0</v>
      </c>
    </row>
    <row r="572" spans="1:12" ht="15" hidden="1">
      <c r="A572" s="3">
        <v>90000</v>
      </c>
      <c r="B572" s="3"/>
      <c r="C572" s="5" t="s">
        <v>23</v>
      </c>
      <c r="D572" s="18">
        <f>'без села'!D572/1000</f>
        <v>135.99644</v>
      </c>
      <c r="E572" s="18">
        <f>'без села'!E572/1000</f>
        <v>0</v>
      </c>
      <c r="F572" s="18">
        <f>'без села'!F572/1000</f>
        <v>18.42354</v>
      </c>
      <c r="G572" s="6">
        <f t="shared" si="27"/>
        <v>13.547075202850897</v>
      </c>
      <c r="H572" s="6" t="e">
        <f t="shared" si="28"/>
        <v>#DIV/0!</v>
      </c>
      <c r="I572" s="18">
        <f>'без села'!I572/1000</f>
        <v>0</v>
      </c>
      <c r="J572" s="18">
        <f>'без села'!J572/1000</f>
        <v>0</v>
      </c>
      <c r="K572" s="18">
        <f>'без села'!K572/1000</f>
        <v>0</v>
      </c>
      <c r="L572" s="6" t="e">
        <f t="shared" si="26"/>
        <v>#DIV/0!</v>
      </c>
    </row>
    <row r="573" spans="1:12" ht="15" hidden="1">
      <c r="A573" s="3">
        <v>90000</v>
      </c>
      <c r="B573" s="3"/>
      <c r="C573" s="5" t="s">
        <v>25</v>
      </c>
      <c r="D573" s="18">
        <f>'без села'!D573/1000</f>
        <v>656.445</v>
      </c>
      <c r="E573" s="18">
        <f>'без села'!E573/1000</f>
        <v>0</v>
      </c>
      <c r="F573" s="18">
        <f>'без села'!F573/1000</f>
        <v>75.66238</v>
      </c>
      <c r="G573" s="6">
        <f t="shared" si="27"/>
        <v>11.526080631279086</v>
      </c>
      <c r="H573" s="6" t="e">
        <f t="shared" si="28"/>
        <v>#DIV/0!</v>
      </c>
      <c r="I573" s="18">
        <f>'без села'!I573/1000</f>
        <v>1.581</v>
      </c>
      <c r="J573" s="18">
        <f>'без села'!J573/1000</f>
        <v>21.581</v>
      </c>
      <c r="K573" s="18">
        <f>'без села'!K573/1000</f>
        <v>4.03996</v>
      </c>
      <c r="L573" s="6">
        <f t="shared" si="26"/>
        <v>18.719985172142163</v>
      </c>
    </row>
    <row r="574" spans="1:12" ht="15" hidden="1">
      <c r="A574" s="3">
        <v>90000</v>
      </c>
      <c r="B574" s="3"/>
      <c r="C574" s="5" t="s">
        <v>27</v>
      </c>
      <c r="D574" s="18">
        <f>'без села'!D574/1000</f>
        <v>77.258</v>
      </c>
      <c r="E574" s="18">
        <f>'без села'!E574/1000</f>
        <v>0</v>
      </c>
      <c r="F574" s="18">
        <f>'без села'!F574/1000</f>
        <v>19.97868</v>
      </c>
      <c r="G574" s="6">
        <f t="shared" si="27"/>
        <v>25.859690905796167</v>
      </c>
      <c r="H574" s="6" t="e">
        <f t="shared" si="28"/>
        <v>#DIV/0!</v>
      </c>
      <c r="I574" s="18">
        <f>'без села'!I574/1000</f>
        <v>7.584</v>
      </c>
      <c r="J574" s="18">
        <f>'без села'!J574/1000</f>
        <v>23.584</v>
      </c>
      <c r="K574" s="18">
        <f>'без села'!K574/1000</f>
        <v>0</v>
      </c>
      <c r="L574" s="6">
        <f t="shared" si="26"/>
        <v>0</v>
      </c>
    </row>
    <row r="575" spans="1:12" ht="30" hidden="1">
      <c r="A575" s="3">
        <v>90000</v>
      </c>
      <c r="B575" s="3"/>
      <c r="C575" s="5" t="s">
        <v>29</v>
      </c>
      <c r="D575" s="18">
        <f>'без села'!D575/1000</f>
        <v>554.823</v>
      </c>
      <c r="E575" s="18">
        <f>'без села'!E575/1000</f>
        <v>0</v>
      </c>
      <c r="F575" s="18">
        <f>'без села'!F575/1000</f>
        <v>287.98767</v>
      </c>
      <c r="G575" s="6">
        <f t="shared" si="27"/>
        <v>51.906224147160444</v>
      </c>
      <c r="H575" s="6" t="e">
        <f t="shared" si="28"/>
        <v>#DIV/0!</v>
      </c>
      <c r="I575" s="18">
        <f>'без села'!I575/1000</f>
        <v>4.942</v>
      </c>
      <c r="J575" s="18">
        <f>'без села'!J575/1000</f>
        <v>7.942</v>
      </c>
      <c r="K575" s="18">
        <f>'без села'!K575/1000</f>
        <v>2.4783600000000003</v>
      </c>
      <c r="L575" s="6">
        <f t="shared" si="26"/>
        <v>31.205741626794264</v>
      </c>
    </row>
    <row r="576" spans="1:12" ht="15" hidden="1">
      <c r="A576" s="3">
        <v>90000</v>
      </c>
      <c r="B576" s="3"/>
      <c r="C576" s="5" t="s">
        <v>31</v>
      </c>
      <c r="D576" s="18">
        <f>'без села'!D576/1000</f>
        <v>419.89</v>
      </c>
      <c r="E576" s="18">
        <f>'без села'!E576/1000</f>
        <v>0</v>
      </c>
      <c r="F576" s="18">
        <f>'без села'!F576/1000</f>
        <v>250.20195</v>
      </c>
      <c r="G576" s="6">
        <f t="shared" si="27"/>
        <v>59.58749910690896</v>
      </c>
      <c r="H576" s="6" t="e">
        <f t="shared" si="28"/>
        <v>#DIV/0!</v>
      </c>
      <c r="I576" s="18">
        <f>'без села'!I576/1000</f>
        <v>1.556</v>
      </c>
      <c r="J576" s="18">
        <f>'без села'!J576/1000</f>
        <v>1.556</v>
      </c>
      <c r="K576" s="18">
        <f>'без села'!K576/1000</f>
        <v>0</v>
      </c>
      <c r="L576" s="6">
        <f t="shared" si="26"/>
        <v>0</v>
      </c>
    </row>
    <row r="577" spans="1:12" ht="30" hidden="1">
      <c r="A577" s="3">
        <v>90000</v>
      </c>
      <c r="B577" s="3"/>
      <c r="C577" s="5" t="s">
        <v>33</v>
      </c>
      <c r="D577" s="18">
        <f>'без села'!D577/1000</f>
        <v>17.41</v>
      </c>
      <c r="E577" s="18">
        <f>'без села'!E577/1000</f>
        <v>0</v>
      </c>
      <c r="F577" s="18">
        <f>'без села'!F577/1000</f>
        <v>4.58691</v>
      </c>
      <c r="G577" s="6">
        <f t="shared" si="27"/>
        <v>26.346410109132677</v>
      </c>
      <c r="H577" s="6" t="e">
        <f t="shared" si="28"/>
        <v>#DIV/0!</v>
      </c>
      <c r="I577" s="18">
        <f>'без села'!I577/1000</f>
        <v>0.315</v>
      </c>
      <c r="J577" s="18">
        <f>'без села'!J577/1000</f>
        <v>1.315</v>
      </c>
      <c r="K577" s="18">
        <f>'без села'!K577/1000</f>
        <v>0</v>
      </c>
      <c r="L577" s="6">
        <f t="shared" si="26"/>
        <v>0</v>
      </c>
    </row>
    <row r="578" spans="1:12" ht="15" hidden="1">
      <c r="A578" s="3">
        <v>90000</v>
      </c>
      <c r="B578" s="3"/>
      <c r="C578" s="5" t="s">
        <v>35</v>
      </c>
      <c r="D578" s="18">
        <f>'без села'!D578/1000</f>
        <v>90.83</v>
      </c>
      <c r="E578" s="18">
        <f>'без села'!E578/1000</f>
        <v>0</v>
      </c>
      <c r="F578" s="18">
        <f>'без села'!F578/1000</f>
        <v>26.96263</v>
      </c>
      <c r="G578" s="6">
        <f t="shared" si="27"/>
        <v>29.68471870527359</v>
      </c>
      <c r="H578" s="6" t="e">
        <f t="shared" si="28"/>
        <v>#DIV/0!</v>
      </c>
      <c r="I578" s="18">
        <f>'без села'!I578/1000</f>
        <v>2.847</v>
      </c>
      <c r="J578" s="18">
        <f>'без села'!J578/1000</f>
        <v>4.847</v>
      </c>
      <c r="K578" s="18">
        <f>'без села'!K578/1000</f>
        <v>2.26507</v>
      </c>
      <c r="L578" s="6">
        <f t="shared" si="26"/>
        <v>46.73138023519703</v>
      </c>
    </row>
    <row r="579" spans="1:12" ht="15" hidden="1">
      <c r="A579" s="3">
        <v>90000</v>
      </c>
      <c r="B579" s="3"/>
      <c r="C579" s="5" t="s">
        <v>37</v>
      </c>
      <c r="D579" s="18">
        <f>'без села'!D579/1000</f>
        <v>26.693</v>
      </c>
      <c r="E579" s="18">
        <f>'без села'!E579/1000</f>
        <v>0</v>
      </c>
      <c r="F579" s="18">
        <f>'без села'!F579/1000</f>
        <v>6.23618</v>
      </c>
      <c r="G579" s="6">
        <f t="shared" si="27"/>
        <v>23.362604428127224</v>
      </c>
      <c r="H579" s="6" t="e">
        <f t="shared" si="28"/>
        <v>#DIV/0!</v>
      </c>
      <c r="I579" s="18">
        <f>'без села'!I579/1000</f>
        <v>0.224</v>
      </c>
      <c r="J579" s="18">
        <f>'без села'!J579/1000</f>
        <v>0.224</v>
      </c>
      <c r="K579" s="18">
        <f>'без села'!K579/1000</f>
        <v>0.21328999999999998</v>
      </c>
      <c r="L579" s="6">
        <f t="shared" si="26"/>
        <v>95.21874999999999</v>
      </c>
    </row>
    <row r="580" spans="1:12" ht="30" hidden="1">
      <c r="A580" s="3">
        <v>90000</v>
      </c>
      <c r="B580" s="3"/>
      <c r="C580" s="5" t="s">
        <v>39</v>
      </c>
      <c r="D580" s="18">
        <f>'без села'!D580/1000</f>
        <v>0</v>
      </c>
      <c r="E580" s="18">
        <f>'без села'!E580/1000</f>
        <v>0</v>
      </c>
      <c r="F580" s="18">
        <f>'без села'!F580/1000</f>
        <v>0</v>
      </c>
      <c r="G580" s="6" t="e">
        <f t="shared" si="27"/>
        <v>#DIV/0!</v>
      </c>
      <c r="H580" s="6" t="e">
        <f t="shared" si="28"/>
        <v>#DIV/0!</v>
      </c>
      <c r="I580" s="18">
        <f>'без села'!I580/1000</f>
        <v>0</v>
      </c>
      <c r="J580" s="18">
        <f>'без села'!J580/1000</f>
        <v>1</v>
      </c>
      <c r="K580" s="18">
        <f>'без села'!K580/1000</f>
        <v>0</v>
      </c>
      <c r="L580" s="6">
        <f t="shared" si="26"/>
        <v>0</v>
      </c>
    </row>
    <row r="581" spans="1:12" ht="45" hidden="1">
      <c r="A581" s="3">
        <v>90000</v>
      </c>
      <c r="B581" s="3"/>
      <c r="C581" s="5" t="s">
        <v>41</v>
      </c>
      <c r="D581" s="18">
        <f>'без села'!D581/1000</f>
        <v>0</v>
      </c>
      <c r="E581" s="18">
        <f>'без села'!E581/1000</f>
        <v>0</v>
      </c>
      <c r="F581" s="18">
        <f>'без села'!F581/1000</f>
        <v>0</v>
      </c>
      <c r="G581" s="6" t="e">
        <f t="shared" si="27"/>
        <v>#DIV/0!</v>
      </c>
      <c r="H581" s="6" t="e">
        <f t="shared" si="28"/>
        <v>#DIV/0!</v>
      </c>
      <c r="I581" s="18">
        <f>'без села'!I581/1000</f>
        <v>0</v>
      </c>
      <c r="J581" s="18">
        <f>'без села'!J581/1000</f>
        <v>1</v>
      </c>
      <c r="K581" s="18">
        <f>'без села'!K581/1000</f>
        <v>0</v>
      </c>
      <c r="L581" s="6">
        <f t="shared" si="26"/>
        <v>0</v>
      </c>
    </row>
    <row r="582" spans="1:12" ht="15" hidden="1">
      <c r="A582" s="3">
        <v>90000</v>
      </c>
      <c r="B582" s="3"/>
      <c r="C582" s="5" t="s">
        <v>61</v>
      </c>
      <c r="D582" s="18">
        <f>'без села'!D582/1000</f>
        <v>283286.45156</v>
      </c>
      <c r="E582" s="18">
        <f>'без села'!E582/1000</f>
        <v>0</v>
      </c>
      <c r="F582" s="18">
        <f>'без села'!F582/1000</f>
        <v>63230.441490000005</v>
      </c>
      <c r="G582" s="6">
        <f t="shared" si="27"/>
        <v>22.32031964176296</v>
      </c>
      <c r="H582" s="6" t="e">
        <f t="shared" si="28"/>
        <v>#DIV/0!</v>
      </c>
      <c r="I582" s="18">
        <f>'без села'!I582/1000</f>
        <v>68431.8</v>
      </c>
      <c r="J582" s="18">
        <f>'без села'!J582/1000</f>
        <v>68431.8</v>
      </c>
      <c r="K582" s="18">
        <f>'без села'!K582/1000</f>
        <v>15595.3583</v>
      </c>
      <c r="L582" s="6">
        <f t="shared" si="26"/>
        <v>22.789636250982728</v>
      </c>
    </row>
    <row r="583" spans="1:12" ht="45" hidden="1">
      <c r="A583" s="3">
        <v>90000</v>
      </c>
      <c r="B583" s="3"/>
      <c r="C583" s="5" t="s">
        <v>97</v>
      </c>
      <c r="D583" s="18">
        <f>'без села'!D583/1000</f>
        <v>650.722</v>
      </c>
      <c r="E583" s="18">
        <f>'без села'!E583/1000</f>
        <v>0</v>
      </c>
      <c r="F583" s="18">
        <f>'без села'!F583/1000</f>
        <v>98.35788000000001</v>
      </c>
      <c r="G583" s="6">
        <f t="shared" si="27"/>
        <v>15.115192048217214</v>
      </c>
      <c r="H583" s="6" t="e">
        <f t="shared" si="28"/>
        <v>#DIV/0!</v>
      </c>
      <c r="I583" s="18">
        <f>'без села'!I583/1000</f>
        <v>0</v>
      </c>
      <c r="J583" s="18">
        <f>'без села'!J583/1000</f>
        <v>0</v>
      </c>
      <c r="K583" s="18">
        <f>'без села'!K583/1000</f>
        <v>0</v>
      </c>
      <c r="L583" s="6" t="e">
        <f aca="true" t="shared" si="29" ref="L583:L589">K583/J583*100</f>
        <v>#DIV/0!</v>
      </c>
    </row>
    <row r="584" spans="1:12" ht="15" hidden="1">
      <c r="A584" s="3">
        <v>90000</v>
      </c>
      <c r="B584" s="3"/>
      <c r="C584" s="5" t="s">
        <v>63</v>
      </c>
      <c r="D584" s="18">
        <f>'без села'!D584/1000</f>
        <v>282635.72956</v>
      </c>
      <c r="E584" s="18">
        <f>'без села'!E584/1000</f>
        <v>0</v>
      </c>
      <c r="F584" s="18">
        <f>'без села'!F584/1000</f>
        <v>63132.08361</v>
      </c>
      <c r="G584" s="6">
        <f t="shared" si="27"/>
        <v>22.336908255825403</v>
      </c>
      <c r="H584" s="6" t="e">
        <f t="shared" si="28"/>
        <v>#DIV/0!</v>
      </c>
      <c r="I584" s="18">
        <f>'без села'!I584/1000</f>
        <v>68431.8</v>
      </c>
      <c r="J584" s="18">
        <f>'без села'!J584/1000</f>
        <v>68431.8</v>
      </c>
      <c r="K584" s="18">
        <f>'без села'!K584/1000</f>
        <v>15595.3583</v>
      </c>
      <c r="L584" s="6">
        <f t="shared" si="29"/>
        <v>22.789636250982728</v>
      </c>
    </row>
    <row r="585" spans="1:12" ht="15" hidden="1">
      <c r="A585" s="3">
        <v>90000</v>
      </c>
      <c r="B585" s="3"/>
      <c r="C585" s="5" t="s">
        <v>65</v>
      </c>
      <c r="D585" s="18">
        <f>'без села'!D585/1000</f>
        <v>282635.72956</v>
      </c>
      <c r="E585" s="18">
        <f>'без села'!E585/1000</f>
        <v>0</v>
      </c>
      <c r="F585" s="18">
        <f>'без села'!F585/1000</f>
        <v>63132.08361</v>
      </c>
      <c r="G585" s="6">
        <f t="shared" si="27"/>
        <v>22.336908255825403</v>
      </c>
      <c r="H585" s="6" t="e">
        <f t="shared" si="28"/>
        <v>#DIV/0!</v>
      </c>
      <c r="I585" s="18">
        <f>'без села'!I585/1000</f>
        <v>68431.8</v>
      </c>
      <c r="J585" s="18">
        <f>'без села'!J585/1000</f>
        <v>68431.8</v>
      </c>
      <c r="K585" s="18">
        <f>'без села'!K585/1000</f>
        <v>15595.3583</v>
      </c>
      <c r="L585" s="6">
        <f t="shared" si="29"/>
        <v>22.789636250982728</v>
      </c>
    </row>
    <row r="586" spans="1:12" ht="15" hidden="1">
      <c r="A586" s="3">
        <v>90000</v>
      </c>
      <c r="B586" s="3"/>
      <c r="C586" s="5" t="s">
        <v>43</v>
      </c>
      <c r="D586" s="18">
        <f>'без села'!D586/1000</f>
        <v>385.465</v>
      </c>
      <c r="E586" s="18">
        <f>'без села'!E586/1000</f>
        <v>0</v>
      </c>
      <c r="F586" s="18">
        <f>'без села'!F586/1000</f>
        <v>0</v>
      </c>
      <c r="G586" s="6">
        <f t="shared" si="27"/>
        <v>0</v>
      </c>
      <c r="H586" s="6" t="e">
        <f t="shared" si="28"/>
        <v>#DIV/0!</v>
      </c>
      <c r="I586" s="18">
        <f>'без села'!I586/1000</f>
        <v>0</v>
      </c>
      <c r="J586" s="18">
        <f>'без села'!J586/1000</f>
        <v>0</v>
      </c>
      <c r="K586" s="18">
        <f>'без села'!K586/1000</f>
        <v>0</v>
      </c>
      <c r="L586" s="6" t="e">
        <f t="shared" si="29"/>
        <v>#DIV/0!</v>
      </c>
    </row>
    <row r="587" spans="1:12" ht="15" hidden="1">
      <c r="A587" s="3">
        <v>90000</v>
      </c>
      <c r="B587" s="3"/>
      <c r="C587" s="5" t="s">
        <v>99</v>
      </c>
      <c r="D587" s="18">
        <f>'без села'!D587/1000</f>
        <v>385.465</v>
      </c>
      <c r="E587" s="18">
        <f>'без села'!E587/1000</f>
        <v>0</v>
      </c>
      <c r="F587" s="18">
        <f>'без села'!F587/1000</f>
        <v>0</v>
      </c>
      <c r="G587" s="6">
        <f t="shared" si="27"/>
        <v>0</v>
      </c>
      <c r="H587" s="6" t="e">
        <f t="shared" si="28"/>
        <v>#DIV/0!</v>
      </c>
      <c r="I587" s="18">
        <f>'без села'!I587/1000</f>
        <v>0</v>
      </c>
      <c r="J587" s="18">
        <f>'без села'!J587/1000</f>
        <v>0</v>
      </c>
      <c r="K587" s="18">
        <f>'без села'!K587/1000</f>
        <v>0</v>
      </c>
      <c r="L587" s="6" t="e">
        <f t="shared" si="29"/>
        <v>#DIV/0!</v>
      </c>
    </row>
    <row r="588" spans="1:12" ht="15" hidden="1">
      <c r="A588" s="3">
        <v>90000</v>
      </c>
      <c r="B588" s="3"/>
      <c r="C588" s="5" t="s">
        <v>101</v>
      </c>
      <c r="D588" s="18">
        <f>'без села'!D588/1000</f>
        <v>385.465</v>
      </c>
      <c r="E588" s="18">
        <f>'без села'!E588/1000</f>
        <v>0</v>
      </c>
      <c r="F588" s="18">
        <f>'без села'!F588/1000</f>
        <v>0</v>
      </c>
      <c r="G588" s="6">
        <f t="shared" si="27"/>
        <v>0</v>
      </c>
      <c r="H588" s="6" t="e">
        <f t="shared" si="28"/>
        <v>#DIV/0!</v>
      </c>
      <c r="I588" s="18">
        <f>'без села'!I588/1000</f>
        <v>0</v>
      </c>
      <c r="J588" s="18">
        <f>'без села'!J588/1000</f>
        <v>0</v>
      </c>
      <c r="K588" s="18">
        <f>'без села'!K588/1000</f>
        <v>0</v>
      </c>
      <c r="L588" s="6" t="e">
        <f t="shared" si="29"/>
        <v>#DIV/0!</v>
      </c>
    </row>
    <row r="589" spans="1:12" ht="45" hidden="1">
      <c r="A589" s="3"/>
      <c r="B589" s="3"/>
      <c r="C589" s="5" t="s">
        <v>243</v>
      </c>
      <c r="D589" s="18">
        <f>D590+D595+D603+D614+D619+D627+D632+D640+D648</f>
        <v>46107.962</v>
      </c>
      <c r="E589" s="18">
        <f>E590+E595+E603+E614+E619+E627+E632+E640+E648</f>
        <v>9411.10498</v>
      </c>
      <c r="F589" s="18">
        <f>F590+F595+F603+F614+F619+F627+F632+F640+F648</f>
        <v>8626.57877</v>
      </c>
      <c r="G589" s="6">
        <f t="shared" si="27"/>
        <v>18.709520863229653</v>
      </c>
      <c r="H589" s="6">
        <f t="shared" si="28"/>
        <v>91.6638246872473</v>
      </c>
      <c r="I589" s="18">
        <f>I590+I595+I603+I614+I619+I627+I632+I640+I648</f>
        <v>60891.691999999995</v>
      </c>
      <c r="J589" s="18">
        <f>J590+J595+J603+J614+J619+J627+J632+J640+J648</f>
        <v>60891.691999999995</v>
      </c>
      <c r="K589" s="18">
        <f>K590+K595+K603+K614+K619+K627+K632+K640+K648</f>
        <v>13757.11875</v>
      </c>
      <c r="L589" s="6">
        <f t="shared" si="29"/>
        <v>22.592768074173403</v>
      </c>
    </row>
    <row r="590" spans="1:12" ht="105" hidden="1">
      <c r="A590" s="3">
        <v>90201</v>
      </c>
      <c r="B590" s="3"/>
      <c r="C590" s="5" t="s">
        <v>102</v>
      </c>
      <c r="D590" s="18">
        <f>'без села'!D589/1000</f>
        <v>35154.857</v>
      </c>
      <c r="E590" s="18">
        <f>'без села'!E589/1000</f>
        <v>6591.6073</v>
      </c>
      <c r="F590" s="18">
        <f>'без села'!F589/1000</f>
        <v>6058.84021</v>
      </c>
      <c r="G590" s="6">
        <f aca="true" t="shared" si="30" ref="G590:G653">F590/D590*100</f>
        <v>17.234717268228398</v>
      </c>
      <c r="H590" s="6">
        <f aca="true" t="shared" si="31" ref="H590:H653">F590/E590*100</f>
        <v>91.91749347689449</v>
      </c>
      <c r="I590" s="18">
        <f>'без села'!I589/1000</f>
        <v>54745.929</v>
      </c>
      <c r="J590" s="18">
        <f>'без села'!J589/1000</f>
        <v>54745.929</v>
      </c>
      <c r="K590" s="18">
        <f>'без села'!K589/1000</f>
        <v>12561.837449999999</v>
      </c>
      <c r="L590" s="6">
        <f aca="true" t="shared" si="32" ref="L590:L639">K590/J590*100</f>
        <v>22.945701496818145</v>
      </c>
    </row>
    <row r="591" spans="1:12" ht="15" hidden="1">
      <c r="A591" s="3">
        <v>90201</v>
      </c>
      <c r="B591" s="3"/>
      <c r="C591" s="5" t="s">
        <v>3</v>
      </c>
      <c r="D591" s="18">
        <f>'без села'!D590/1000</f>
        <v>35154.857</v>
      </c>
      <c r="E591" s="18">
        <f>'без села'!E590/1000</f>
        <v>0</v>
      </c>
      <c r="F591" s="18">
        <f>'без села'!F590/1000</f>
        <v>6058.84021</v>
      </c>
      <c r="G591" s="6">
        <f t="shared" si="30"/>
        <v>17.234717268228398</v>
      </c>
      <c r="H591" s="6" t="e">
        <f t="shared" si="31"/>
        <v>#DIV/0!</v>
      </c>
      <c r="I591" s="18">
        <f>'без села'!I590/1000</f>
        <v>54745.929</v>
      </c>
      <c r="J591" s="18">
        <f>'без села'!J590/1000</f>
        <v>54745.929</v>
      </c>
      <c r="K591" s="18">
        <f>'без села'!K590/1000</f>
        <v>12561.837449999999</v>
      </c>
      <c r="L591" s="6">
        <f t="shared" si="32"/>
        <v>22.945701496818145</v>
      </c>
    </row>
    <row r="592" spans="1:12" ht="15" hidden="1">
      <c r="A592" s="3">
        <v>90201</v>
      </c>
      <c r="B592" s="3"/>
      <c r="C592" s="5" t="s">
        <v>61</v>
      </c>
      <c r="D592" s="18">
        <f>'без села'!D591/1000</f>
        <v>35154.857</v>
      </c>
      <c r="E592" s="18">
        <f>'без села'!E591/1000</f>
        <v>0</v>
      </c>
      <c r="F592" s="18">
        <f>'без села'!F591/1000</f>
        <v>6058.84021</v>
      </c>
      <c r="G592" s="6">
        <f t="shared" si="30"/>
        <v>17.234717268228398</v>
      </c>
      <c r="H592" s="6" t="e">
        <f t="shared" si="31"/>
        <v>#DIV/0!</v>
      </c>
      <c r="I592" s="18">
        <f>'без села'!I591/1000</f>
        <v>54745.929</v>
      </c>
      <c r="J592" s="18">
        <f>'без села'!J591/1000</f>
        <v>54745.929</v>
      </c>
      <c r="K592" s="18">
        <f>'без села'!K591/1000</f>
        <v>12561.837449999999</v>
      </c>
      <c r="L592" s="6">
        <f t="shared" si="32"/>
        <v>22.945701496818145</v>
      </c>
    </row>
    <row r="593" spans="1:12" ht="15" hidden="1">
      <c r="A593" s="3">
        <v>90201</v>
      </c>
      <c r="B593" s="3"/>
      <c r="C593" s="5" t="s">
        <v>63</v>
      </c>
      <c r="D593" s="18">
        <f>'без села'!D592/1000</f>
        <v>35154.857</v>
      </c>
      <c r="E593" s="18">
        <f>'без села'!E592/1000</f>
        <v>0</v>
      </c>
      <c r="F593" s="18">
        <f>'без села'!F592/1000</f>
        <v>6058.84021</v>
      </c>
      <c r="G593" s="6">
        <f t="shared" si="30"/>
        <v>17.234717268228398</v>
      </c>
      <c r="H593" s="6" t="e">
        <f t="shared" si="31"/>
        <v>#DIV/0!</v>
      </c>
      <c r="I593" s="18">
        <f>'без села'!I592/1000</f>
        <v>54745.929</v>
      </c>
      <c r="J593" s="18">
        <f>'без села'!J592/1000</f>
        <v>54745.929</v>
      </c>
      <c r="K593" s="18">
        <f>'без села'!K592/1000</f>
        <v>12561.837449999999</v>
      </c>
      <c r="L593" s="6">
        <f t="shared" si="32"/>
        <v>22.945701496818145</v>
      </c>
    </row>
    <row r="594" spans="1:12" ht="15" hidden="1">
      <c r="A594" s="3">
        <v>90201</v>
      </c>
      <c r="B594" s="3"/>
      <c r="C594" s="5" t="s">
        <v>65</v>
      </c>
      <c r="D594" s="18">
        <f>'без села'!D593/1000</f>
        <v>35154.857</v>
      </c>
      <c r="E594" s="18">
        <f>'без села'!E593/1000</f>
        <v>0</v>
      </c>
      <c r="F594" s="18">
        <f>'без села'!F593/1000</f>
        <v>6058.84021</v>
      </c>
      <c r="G594" s="6">
        <f t="shared" si="30"/>
        <v>17.234717268228398</v>
      </c>
      <c r="H594" s="6" t="e">
        <f t="shared" si="31"/>
        <v>#DIV/0!</v>
      </c>
      <c r="I594" s="18">
        <f>'без села'!I593/1000</f>
        <v>54745.929</v>
      </c>
      <c r="J594" s="18">
        <f>'без села'!J593/1000</f>
        <v>54745.929</v>
      </c>
      <c r="K594" s="18">
        <f>'без села'!K593/1000</f>
        <v>12561.837449999999</v>
      </c>
      <c r="L594" s="6">
        <f t="shared" si="32"/>
        <v>22.945701496818145</v>
      </c>
    </row>
    <row r="595" spans="1:12" ht="105" hidden="1">
      <c r="A595" s="3">
        <v>90202</v>
      </c>
      <c r="B595" s="3"/>
      <c r="C595" s="5" t="s">
        <v>102</v>
      </c>
      <c r="D595" s="18">
        <f>'без села'!D594/1000</f>
        <v>220.871</v>
      </c>
      <c r="E595" s="18">
        <f>'без села'!E594/1000</f>
        <v>18.6807</v>
      </c>
      <c r="F595" s="18">
        <f>'без села'!F594/1000</f>
        <v>18.68065</v>
      </c>
      <c r="G595" s="6">
        <f t="shared" si="30"/>
        <v>8.457719664419502</v>
      </c>
      <c r="H595" s="6">
        <f t="shared" si="31"/>
        <v>99.99973234407703</v>
      </c>
      <c r="I595" s="18"/>
      <c r="J595" s="18"/>
      <c r="K595" s="18"/>
      <c r="L595" s="6"/>
    </row>
    <row r="596" spans="1:12" ht="15" hidden="1">
      <c r="A596" s="3">
        <v>90202</v>
      </c>
      <c r="B596" s="3"/>
      <c r="C596" s="5" t="s">
        <v>3</v>
      </c>
      <c r="D596" s="18">
        <f>'без села'!D595/1000</f>
        <v>220.871</v>
      </c>
      <c r="E596" s="18">
        <f>'без села'!E595/1000</f>
        <v>0</v>
      </c>
      <c r="F596" s="18">
        <f>'без села'!F595/1000</f>
        <v>18.68065</v>
      </c>
      <c r="G596" s="6">
        <f t="shared" si="30"/>
        <v>8.457719664419502</v>
      </c>
      <c r="H596" s="6" t="e">
        <f t="shared" si="31"/>
        <v>#DIV/0!</v>
      </c>
      <c r="I596" s="18"/>
      <c r="J596" s="18"/>
      <c r="K596" s="18"/>
      <c r="L596" s="6"/>
    </row>
    <row r="597" spans="1:12" ht="15" hidden="1">
      <c r="A597" s="3">
        <v>90202</v>
      </c>
      <c r="B597" s="3"/>
      <c r="C597" s="5" t="s">
        <v>5</v>
      </c>
      <c r="D597" s="18">
        <f>'без села'!D596/1000</f>
        <v>1.44844</v>
      </c>
      <c r="E597" s="18">
        <f>'без села'!E596/1000</f>
        <v>0</v>
      </c>
      <c r="F597" s="18">
        <f>'без села'!F596/1000</f>
        <v>0.0624</v>
      </c>
      <c r="G597" s="6">
        <f t="shared" si="30"/>
        <v>4.308083179144459</v>
      </c>
      <c r="H597" s="6" t="e">
        <f t="shared" si="31"/>
        <v>#DIV/0!</v>
      </c>
      <c r="I597" s="18"/>
      <c r="J597" s="18"/>
      <c r="K597" s="18"/>
      <c r="L597" s="6"/>
    </row>
    <row r="598" spans="1:12" ht="45" hidden="1">
      <c r="A598" s="3">
        <v>90202</v>
      </c>
      <c r="B598" s="3"/>
      <c r="C598" s="5" t="s">
        <v>13</v>
      </c>
      <c r="D598" s="18">
        <f>'без села'!D597/1000</f>
        <v>1.44844</v>
      </c>
      <c r="E598" s="18">
        <f>'без села'!E597/1000</f>
        <v>0</v>
      </c>
      <c r="F598" s="18">
        <f>'без села'!F597/1000</f>
        <v>0.0624</v>
      </c>
      <c r="G598" s="6">
        <f t="shared" si="30"/>
        <v>4.308083179144459</v>
      </c>
      <c r="H598" s="6" t="e">
        <f t="shared" si="31"/>
        <v>#DIV/0!</v>
      </c>
      <c r="I598" s="18"/>
      <c r="J598" s="18"/>
      <c r="K598" s="18"/>
      <c r="L598" s="6"/>
    </row>
    <row r="599" spans="1:12" ht="15" hidden="1">
      <c r="A599" s="3">
        <v>90202</v>
      </c>
      <c r="B599" s="3"/>
      <c r="C599" s="5" t="s">
        <v>23</v>
      </c>
      <c r="D599" s="18">
        <f>'без села'!D598/1000</f>
        <v>1.44844</v>
      </c>
      <c r="E599" s="18">
        <f>'без села'!E598/1000</f>
        <v>0</v>
      </c>
      <c r="F599" s="18">
        <f>'без села'!F598/1000</f>
        <v>0.0624</v>
      </c>
      <c r="G599" s="6">
        <f t="shared" si="30"/>
        <v>4.308083179144459</v>
      </c>
      <c r="H599" s="6" t="e">
        <f t="shared" si="31"/>
        <v>#DIV/0!</v>
      </c>
      <c r="I599" s="18"/>
      <c r="J599" s="18"/>
      <c r="K599" s="18"/>
      <c r="L599" s="6"/>
    </row>
    <row r="600" spans="1:12" ht="15" hidden="1">
      <c r="A600" s="3">
        <v>90202</v>
      </c>
      <c r="B600" s="3"/>
      <c r="C600" s="5" t="s">
        <v>61</v>
      </c>
      <c r="D600" s="18">
        <f>'без села'!D599/1000</f>
        <v>219.42256</v>
      </c>
      <c r="E600" s="18">
        <f>'без села'!E599/1000</f>
        <v>0</v>
      </c>
      <c r="F600" s="18">
        <f>'без села'!F599/1000</f>
        <v>18.61825</v>
      </c>
      <c r="G600" s="6">
        <f t="shared" si="30"/>
        <v>8.485112014006218</v>
      </c>
      <c r="H600" s="6" t="e">
        <f t="shared" si="31"/>
        <v>#DIV/0!</v>
      </c>
      <c r="I600" s="18"/>
      <c r="J600" s="18"/>
      <c r="K600" s="18"/>
      <c r="L600" s="6"/>
    </row>
    <row r="601" spans="1:12" ht="15" hidden="1">
      <c r="A601" s="3">
        <v>90202</v>
      </c>
      <c r="B601" s="3"/>
      <c r="C601" s="5" t="s">
        <v>63</v>
      </c>
      <c r="D601" s="18">
        <f>'без села'!D600/1000</f>
        <v>219.42256</v>
      </c>
      <c r="E601" s="18">
        <f>'без села'!E600/1000</f>
        <v>0</v>
      </c>
      <c r="F601" s="18">
        <f>'без села'!F600/1000</f>
        <v>18.61825</v>
      </c>
      <c r="G601" s="6">
        <f t="shared" si="30"/>
        <v>8.485112014006218</v>
      </c>
      <c r="H601" s="6" t="e">
        <f t="shared" si="31"/>
        <v>#DIV/0!</v>
      </c>
      <c r="I601" s="18"/>
      <c r="J601" s="18"/>
      <c r="K601" s="18"/>
      <c r="L601" s="6"/>
    </row>
    <row r="602" spans="1:12" ht="15" hidden="1">
      <c r="A602" s="3">
        <v>90202</v>
      </c>
      <c r="B602" s="3"/>
      <c r="C602" s="5" t="s">
        <v>65</v>
      </c>
      <c r="D602" s="18">
        <f>'без села'!D601/1000</f>
        <v>219.42256</v>
      </c>
      <c r="E602" s="18">
        <f>'без села'!E601/1000</f>
        <v>0</v>
      </c>
      <c r="F602" s="18">
        <f>'без села'!F601/1000</f>
        <v>18.61825</v>
      </c>
      <c r="G602" s="6">
        <f t="shared" si="30"/>
        <v>8.485112014006218</v>
      </c>
      <c r="H602" s="6" t="e">
        <f t="shared" si="31"/>
        <v>#DIV/0!</v>
      </c>
      <c r="I602" s="18"/>
      <c r="J602" s="18"/>
      <c r="K602" s="18"/>
      <c r="L602" s="6"/>
    </row>
    <row r="603" spans="1:12" ht="105" hidden="1">
      <c r="A603" s="3">
        <v>90203</v>
      </c>
      <c r="B603" s="3"/>
      <c r="C603" s="5" t="s">
        <v>103</v>
      </c>
      <c r="D603" s="18">
        <f>'без села'!D602/1000</f>
        <v>1565.595</v>
      </c>
      <c r="E603" s="18">
        <f>'без села'!E602/1000</f>
        <v>6.07001</v>
      </c>
      <c r="F603" s="18">
        <f>'без села'!F602/1000</f>
        <v>6.07001</v>
      </c>
      <c r="G603" s="6">
        <f t="shared" si="30"/>
        <v>0.38771265876551725</v>
      </c>
      <c r="H603" s="6">
        <f t="shared" si="31"/>
        <v>100</v>
      </c>
      <c r="I603" s="18"/>
      <c r="J603" s="18"/>
      <c r="K603" s="18"/>
      <c r="L603" s="6"/>
    </row>
    <row r="604" spans="1:12" ht="15" hidden="1">
      <c r="A604" s="3">
        <v>90203</v>
      </c>
      <c r="B604" s="3"/>
      <c r="C604" s="5" t="s">
        <v>3</v>
      </c>
      <c r="D604" s="18">
        <f>'без села'!D603/1000</f>
        <v>1180.13</v>
      </c>
      <c r="E604" s="18">
        <f>'без села'!E603/1000</f>
        <v>0</v>
      </c>
      <c r="F604" s="18">
        <f>'без села'!F603/1000</f>
        <v>6.07001</v>
      </c>
      <c r="G604" s="6">
        <f t="shared" si="30"/>
        <v>0.5143509613347682</v>
      </c>
      <c r="H604" s="6" t="e">
        <f t="shared" si="31"/>
        <v>#DIV/0!</v>
      </c>
      <c r="I604" s="18">
        <f>'без села'!I603/1000</f>
        <v>0</v>
      </c>
      <c r="J604" s="18">
        <f>'без села'!J603/1000</f>
        <v>0</v>
      </c>
      <c r="K604" s="18">
        <f>'без села'!K603/1000</f>
        <v>0</v>
      </c>
      <c r="L604" s="6" t="e">
        <f t="shared" si="32"/>
        <v>#DIV/0!</v>
      </c>
    </row>
    <row r="605" spans="1:12" ht="15" hidden="1">
      <c r="A605" s="3">
        <v>90203</v>
      </c>
      <c r="B605" s="3"/>
      <c r="C605" s="5" t="s">
        <v>5</v>
      </c>
      <c r="D605" s="18">
        <f>'без села'!D604/1000</f>
        <v>0.027</v>
      </c>
      <c r="E605" s="18">
        <f>'без села'!E604/1000</f>
        <v>0</v>
      </c>
      <c r="F605" s="18">
        <f>'без села'!F604/1000</f>
        <v>0.00447</v>
      </c>
      <c r="G605" s="6">
        <f t="shared" si="30"/>
        <v>16.555555555555557</v>
      </c>
      <c r="H605" s="6" t="e">
        <f t="shared" si="31"/>
        <v>#DIV/0!</v>
      </c>
      <c r="I605" s="18">
        <f>'без села'!I604/1000</f>
        <v>0</v>
      </c>
      <c r="J605" s="18">
        <f>'без села'!J604/1000</f>
        <v>0</v>
      </c>
      <c r="K605" s="18">
        <f>'без села'!K604/1000</f>
        <v>0</v>
      </c>
      <c r="L605" s="6" t="e">
        <f t="shared" si="32"/>
        <v>#DIV/0!</v>
      </c>
    </row>
    <row r="606" spans="1:12" ht="45" hidden="1">
      <c r="A606" s="3">
        <v>90203</v>
      </c>
      <c r="B606" s="3"/>
      <c r="C606" s="5" t="s">
        <v>13</v>
      </c>
      <c r="D606" s="18">
        <f>'без села'!D605/1000</f>
        <v>0.027</v>
      </c>
      <c r="E606" s="18">
        <f>'без села'!E605/1000</f>
        <v>0</v>
      </c>
      <c r="F606" s="18">
        <f>'без села'!F605/1000</f>
        <v>0.00447</v>
      </c>
      <c r="G606" s="6">
        <f t="shared" si="30"/>
        <v>16.555555555555557</v>
      </c>
      <c r="H606" s="6" t="e">
        <f t="shared" si="31"/>
        <v>#DIV/0!</v>
      </c>
      <c r="I606" s="18">
        <f>'без села'!I605/1000</f>
        <v>0</v>
      </c>
      <c r="J606" s="18">
        <f>'без села'!J605/1000</f>
        <v>0</v>
      </c>
      <c r="K606" s="18">
        <f>'без села'!K605/1000</f>
        <v>0</v>
      </c>
      <c r="L606" s="6" t="e">
        <f t="shared" si="32"/>
        <v>#DIV/0!</v>
      </c>
    </row>
    <row r="607" spans="1:12" ht="15" hidden="1">
      <c r="A607" s="3">
        <v>90203</v>
      </c>
      <c r="B607" s="3"/>
      <c r="C607" s="5" t="s">
        <v>23</v>
      </c>
      <c r="D607" s="18">
        <f>'без села'!D606/1000</f>
        <v>0.027</v>
      </c>
      <c r="E607" s="18">
        <f>'без села'!E606/1000</f>
        <v>0</v>
      </c>
      <c r="F607" s="18">
        <f>'без села'!F606/1000</f>
        <v>0.00447</v>
      </c>
      <c r="G607" s="6">
        <f t="shared" si="30"/>
        <v>16.555555555555557</v>
      </c>
      <c r="H607" s="6" t="e">
        <f t="shared" si="31"/>
        <v>#DIV/0!</v>
      </c>
      <c r="I607" s="18">
        <f>'без села'!I606/1000</f>
        <v>0</v>
      </c>
      <c r="J607" s="18">
        <f>'без села'!J606/1000</f>
        <v>0</v>
      </c>
      <c r="K607" s="18">
        <f>'без села'!K606/1000</f>
        <v>0</v>
      </c>
      <c r="L607" s="6" t="e">
        <f t="shared" si="32"/>
        <v>#DIV/0!</v>
      </c>
    </row>
    <row r="608" spans="1:12" ht="15" hidden="1">
      <c r="A608" s="3">
        <v>90203</v>
      </c>
      <c r="B608" s="3"/>
      <c r="C608" s="5" t="s">
        <v>61</v>
      </c>
      <c r="D608" s="18">
        <f>'без села'!D607/1000</f>
        <v>1180.103</v>
      </c>
      <c r="E608" s="18">
        <f>'без села'!E607/1000</f>
        <v>0</v>
      </c>
      <c r="F608" s="18">
        <f>'без села'!F607/1000</f>
        <v>6.06554</v>
      </c>
      <c r="G608" s="6">
        <f t="shared" si="30"/>
        <v>0.5139839488587014</v>
      </c>
      <c r="H608" s="6" t="e">
        <f t="shared" si="31"/>
        <v>#DIV/0!</v>
      </c>
      <c r="I608" s="18">
        <f>'без села'!I607/1000</f>
        <v>0</v>
      </c>
      <c r="J608" s="18">
        <f>'без села'!J607/1000</f>
        <v>0</v>
      </c>
      <c r="K608" s="18">
        <f>'без села'!K607/1000</f>
        <v>0</v>
      </c>
      <c r="L608" s="6" t="e">
        <f t="shared" si="32"/>
        <v>#DIV/0!</v>
      </c>
    </row>
    <row r="609" spans="1:12" ht="15" hidden="1">
      <c r="A609" s="3">
        <v>90203</v>
      </c>
      <c r="B609" s="3"/>
      <c r="C609" s="5" t="s">
        <v>63</v>
      </c>
      <c r="D609" s="18">
        <f>'без села'!D608/1000</f>
        <v>1180.103</v>
      </c>
      <c r="E609" s="18">
        <f>'без села'!E608/1000</f>
        <v>0</v>
      </c>
      <c r="F609" s="18">
        <f>'без села'!F608/1000</f>
        <v>6.06554</v>
      </c>
      <c r="G609" s="6">
        <f t="shared" si="30"/>
        <v>0.5139839488587014</v>
      </c>
      <c r="H609" s="6" t="e">
        <f t="shared" si="31"/>
        <v>#DIV/0!</v>
      </c>
      <c r="I609" s="18">
        <f>'без села'!I608/1000</f>
        <v>0</v>
      </c>
      <c r="J609" s="18">
        <f>'без села'!J608/1000</f>
        <v>0</v>
      </c>
      <c r="K609" s="18">
        <f>'без села'!K608/1000</f>
        <v>0</v>
      </c>
      <c r="L609" s="6" t="e">
        <f t="shared" si="32"/>
        <v>#DIV/0!</v>
      </c>
    </row>
    <row r="610" spans="1:12" ht="15" hidden="1">
      <c r="A610" s="3">
        <v>90203</v>
      </c>
      <c r="B610" s="3"/>
      <c r="C610" s="5" t="s">
        <v>65</v>
      </c>
      <c r="D610" s="18">
        <f>'без села'!D609/1000</f>
        <v>1180.103</v>
      </c>
      <c r="E610" s="18">
        <f>'без села'!E609/1000</f>
        <v>0</v>
      </c>
      <c r="F610" s="18">
        <f>'без села'!F609/1000</f>
        <v>6.06554</v>
      </c>
      <c r="G610" s="6">
        <f t="shared" si="30"/>
        <v>0.5139839488587014</v>
      </c>
      <c r="H610" s="6" t="e">
        <f t="shared" si="31"/>
        <v>#DIV/0!</v>
      </c>
      <c r="I610" s="18">
        <f>'без села'!I609/1000</f>
        <v>0</v>
      </c>
      <c r="J610" s="18">
        <f>'без села'!J609/1000</f>
        <v>0</v>
      </c>
      <c r="K610" s="18">
        <f>'без села'!K609/1000</f>
        <v>0</v>
      </c>
      <c r="L610" s="6" t="e">
        <f t="shared" si="32"/>
        <v>#DIV/0!</v>
      </c>
    </row>
    <row r="611" spans="1:12" ht="15" hidden="1">
      <c r="A611" s="3">
        <v>90203</v>
      </c>
      <c r="B611" s="3"/>
      <c r="C611" s="5" t="s">
        <v>43</v>
      </c>
      <c r="D611" s="18">
        <f>'без села'!D610/1000</f>
        <v>385.465</v>
      </c>
      <c r="E611" s="18">
        <f>'без села'!E610/1000</f>
        <v>0</v>
      </c>
      <c r="F611" s="18">
        <f>'без села'!F610/1000</f>
        <v>0</v>
      </c>
      <c r="G611" s="6">
        <f t="shared" si="30"/>
        <v>0</v>
      </c>
      <c r="H611" s="6" t="e">
        <f t="shared" si="31"/>
        <v>#DIV/0!</v>
      </c>
      <c r="I611" s="18">
        <f>'без села'!I610/1000</f>
        <v>0</v>
      </c>
      <c r="J611" s="18">
        <f>'без села'!J610/1000</f>
        <v>0</v>
      </c>
      <c r="K611" s="18">
        <f>'без села'!K610/1000</f>
        <v>0</v>
      </c>
      <c r="L611" s="6" t="e">
        <f t="shared" si="32"/>
        <v>#DIV/0!</v>
      </c>
    </row>
    <row r="612" spans="1:12" ht="15" hidden="1">
      <c r="A612" s="3">
        <v>90203</v>
      </c>
      <c r="B612" s="3"/>
      <c r="C612" s="5" t="s">
        <v>99</v>
      </c>
      <c r="D612" s="18">
        <f>'без села'!D611/1000</f>
        <v>385.465</v>
      </c>
      <c r="E612" s="18">
        <f>'без села'!E611/1000</f>
        <v>0</v>
      </c>
      <c r="F612" s="18">
        <f>'без села'!F611/1000</f>
        <v>0</v>
      </c>
      <c r="G612" s="6">
        <f t="shared" si="30"/>
        <v>0</v>
      </c>
      <c r="H612" s="6" t="e">
        <f t="shared" si="31"/>
        <v>#DIV/0!</v>
      </c>
      <c r="I612" s="18">
        <f>'без села'!I611/1000</f>
        <v>0</v>
      </c>
      <c r="J612" s="18">
        <f>'без села'!J611/1000</f>
        <v>0</v>
      </c>
      <c r="K612" s="18">
        <f>'без села'!K611/1000</f>
        <v>0</v>
      </c>
      <c r="L612" s="6" t="e">
        <f t="shared" si="32"/>
        <v>#DIV/0!</v>
      </c>
    </row>
    <row r="613" spans="1:12" ht="15" hidden="1">
      <c r="A613" s="3">
        <v>90203</v>
      </c>
      <c r="B613" s="3"/>
      <c r="C613" s="5" t="s">
        <v>101</v>
      </c>
      <c r="D613" s="18">
        <f>'без села'!D612/1000</f>
        <v>385.465</v>
      </c>
      <c r="E613" s="18">
        <f>'без села'!E612/1000</f>
        <v>0</v>
      </c>
      <c r="F613" s="18">
        <f>'без села'!F612/1000</f>
        <v>0</v>
      </c>
      <c r="G613" s="6">
        <f t="shared" si="30"/>
        <v>0</v>
      </c>
      <c r="H613" s="6" t="e">
        <f t="shared" si="31"/>
        <v>#DIV/0!</v>
      </c>
      <c r="I613" s="18">
        <f>'без села'!I612/1000</f>
        <v>0</v>
      </c>
      <c r="J613" s="18">
        <f>'без села'!J612/1000</f>
        <v>0</v>
      </c>
      <c r="K613" s="18">
        <f>'без села'!K612/1000</f>
        <v>0</v>
      </c>
      <c r="L613" s="6" t="e">
        <f t="shared" si="32"/>
        <v>#DIV/0!</v>
      </c>
    </row>
    <row r="614" spans="1:12" ht="108" customHeight="1" hidden="1">
      <c r="A614" s="3">
        <v>90204</v>
      </c>
      <c r="B614" s="3"/>
      <c r="C614" s="5" t="s">
        <v>104</v>
      </c>
      <c r="D614" s="18">
        <f>'без села'!D613/1000</f>
        <v>2883.209</v>
      </c>
      <c r="E614" s="18">
        <f>'без села'!E613/1000</f>
        <v>746.89189</v>
      </c>
      <c r="F614" s="18">
        <f>'без села'!F613/1000</f>
        <v>550.82007</v>
      </c>
      <c r="G614" s="6">
        <f t="shared" si="30"/>
        <v>19.104410051439213</v>
      </c>
      <c r="H614" s="6">
        <f t="shared" si="31"/>
        <v>73.74829977066695</v>
      </c>
      <c r="I614" s="18">
        <f>'без села'!I613/1000</f>
        <v>4334.664</v>
      </c>
      <c r="J614" s="18">
        <f>'без села'!J613/1000</f>
        <v>4334.664</v>
      </c>
      <c r="K614" s="18">
        <f>'без села'!K613/1000</f>
        <v>828.62772</v>
      </c>
      <c r="L614" s="6">
        <f t="shared" si="32"/>
        <v>19.116307976812045</v>
      </c>
    </row>
    <row r="615" spans="1:12" ht="15" hidden="1">
      <c r="A615" s="3">
        <v>90204</v>
      </c>
      <c r="B615" s="3"/>
      <c r="C615" s="5" t="s">
        <v>3</v>
      </c>
      <c r="D615" s="18">
        <f>'без села'!D614/1000</f>
        <v>2883.209</v>
      </c>
      <c r="E615" s="18">
        <f>'без села'!E614/1000</f>
        <v>0</v>
      </c>
      <c r="F615" s="18">
        <f>'без села'!F614/1000</f>
        <v>550.82007</v>
      </c>
      <c r="G615" s="6">
        <f t="shared" si="30"/>
        <v>19.104410051439213</v>
      </c>
      <c r="H615" s="6" t="e">
        <f t="shared" si="31"/>
        <v>#DIV/0!</v>
      </c>
      <c r="I615" s="18">
        <f>'без села'!I614/1000</f>
        <v>4334.664</v>
      </c>
      <c r="J615" s="18">
        <f>'без села'!J614/1000</f>
        <v>4334.664</v>
      </c>
      <c r="K615" s="18">
        <f>'без села'!K614/1000</f>
        <v>828.62772</v>
      </c>
      <c r="L615" s="6">
        <f t="shared" si="32"/>
        <v>19.116307976812045</v>
      </c>
    </row>
    <row r="616" spans="1:12" ht="15" hidden="1">
      <c r="A616" s="3">
        <v>90204</v>
      </c>
      <c r="B616" s="3"/>
      <c r="C616" s="5" t="s">
        <v>61</v>
      </c>
      <c r="D616" s="18">
        <f>'без села'!D615/1000</f>
        <v>2883.209</v>
      </c>
      <c r="E616" s="18">
        <f>'без села'!E615/1000</f>
        <v>0</v>
      </c>
      <c r="F616" s="18">
        <f>'без села'!F615/1000</f>
        <v>550.82007</v>
      </c>
      <c r="G616" s="6">
        <f t="shared" si="30"/>
        <v>19.104410051439213</v>
      </c>
      <c r="H616" s="6" t="e">
        <f t="shared" si="31"/>
        <v>#DIV/0!</v>
      </c>
      <c r="I616" s="18">
        <f>'без села'!I615/1000</f>
        <v>4334.664</v>
      </c>
      <c r="J616" s="18">
        <f>'без села'!J615/1000</f>
        <v>4334.664</v>
      </c>
      <c r="K616" s="18">
        <f>'без села'!K615/1000</f>
        <v>828.62772</v>
      </c>
      <c r="L616" s="6">
        <f t="shared" si="32"/>
        <v>19.116307976812045</v>
      </c>
    </row>
    <row r="617" spans="1:12" ht="15" hidden="1">
      <c r="A617" s="3">
        <v>90204</v>
      </c>
      <c r="B617" s="3"/>
      <c r="C617" s="5" t="s">
        <v>63</v>
      </c>
      <c r="D617" s="18">
        <f>'без села'!D616/1000</f>
        <v>2883.209</v>
      </c>
      <c r="E617" s="18">
        <f>'без села'!E616/1000</f>
        <v>0</v>
      </c>
      <c r="F617" s="18">
        <f>'без села'!F616/1000</f>
        <v>550.82007</v>
      </c>
      <c r="G617" s="6">
        <f t="shared" si="30"/>
        <v>19.104410051439213</v>
      </c>
      <c r="H617" s="6" t="e">
        <f t="shared" si="31"/>
        <v>#DIV/0!</v>
      </c>
      <c r="I617" s="18">
        <f>'без села'!I616/1000</f>
        <v>4334.664</v>
      </c>
      <c r="J617" s="18">
        <f>'без села'!J616/1000</f>
        <v>4334.664</v>
      </c>
      <c r="K617" s="18">
        <f>'без села'!K616/1000</f>
        <v>828.62772</v>
      </c>
      <c r="L617" s="6">
        <f t="shared" si="32"/>
        <v>19.116307976812045</v>
      </c>
    </row>
    <row r="618" spans="1:12" ht="15" hidden="1">
      <c r="A618" s="3">
        <v>90204</v>
      </c>
      <c r="B618" s="3"/>
      <c r="C618" s="5" t="s">
        <v>65</v>
      </c>
      <c r="D618" s="18">
        <f>'без села'!D617/1000</f>
        <v>2883.209</v>
      </c>
      <c r="E618" s="18">
        <f>'без села'!E617/1000</f>
        <v>0</v>
      </c>
      <c r="F618" s="18">
        <f>'без села'!F617/1000</f>
        <v>550.82007</v>
      </c>
      <c r="G618" s="6">
        <f t="shared" si="30"/>
        <v>19.104410051439213</v>
      </c>
      <c r="H618" s="6" t="e">
        <f t="shared" si="31"/>
        <v>#DIV/0!</v>
      </c>
      <c r="I618" s="18">
        <f>'без села'!I617/1000</f>
        <v>4334.664</v>
      </c>
      <c r="J618" s="18">
        <f>'без села'!J617/1000</f>
        <v>4334.664</v>
      </c>
      <c r="K618" s="18">
        <f>'без села'!K617/1000</f>
        <v>828.62772</v>
      </c>
      <c r="L618" s="6">
        <f t="shared" si="32"/>
        <v>19.116307976812045</v>
      </c>
    </row>
    <row r="619" spans="1:12" ht="109.5" customHeight="1" hidden="1">
      <c r="A619" s="3">
        <v>90205</v>
      </c>
      <c r="B619" s="3"/>
      <c r="C619" s="5" t="s">
        <v>104</v>
      </c>
      <c r="D619" s="18">
        <f>'без села'!D618/1000</f>
        <v>2.411</v>
      </c>
      <c r="E619" s="18">
        <f>'без села'!E618/1000</f>
        <v>0</v>
      </c>
      <c r="F619" s="18">
        <f>'без села'!F618/1000</f>
        <v>0</v>
      </c>
      <c r="G619" s="6">
        <f t="shared" si="30"/>
        <v>0</v>
      </c>
      <c r="H619" s="6" t="e">
        <f t="shared" si="31"/>
        <v>#DIV/0!</v>
      </c>
      <c r="I619" s="18"/>
      <c r="J619" s="18"/>
      <c r="K619" s="18"/>
      <c r="L619" s="6"/>
    </row>
    <row r="620" spans="1:12" ht="15" hidden="1">
      <c r="A620" s="3">
        <v>90205</v>
      </c>
      <c r="B620" s="3"/>
      <c r="C620" s="5" t="s">
        <v>3</v>
      </c>
      <c r="D620" s="18">
        <f>'без села'!D619/1000</f>
        <v>2.411</v>
      </c>
      <c r="E620" s="18">
        <f>'без села'!E619/1000</f>
        <v>0</v>
      </c>
      <c r="F620" s="18">
        <f>'без села'!F619/1000</f>
        <v>0</v>
      </c>
      <c r="G620" s="6">
        <f t="shared" si="30"/>
        <v>0</v>
      </c>
      <c r="H620" s="6" t="e">
        <f t="shared" si="31"/>
        <v>#DIV/0!</v>
      </c>
      <c r="I620" s="18">
        <f>'без села'!I619/1000</f>
        <v>0</v>
      </c>
      <c r="J620" s="18">
        <f>'без села'!J619/1000</f>
        <v>0</v>
      </c>
      <c r="K620" s="18">
        <f>'без села'!K619/1000</f>
        <v>0</v>
      </c>
      <c r="L620" s="6" t="e">
        <f t="shared" si="32"/>
        <v>#DIV/0!</v>
      </c>
    </row>
    <row r="621" spans="1:12" ht="15" hidden="1">
      <c r="A621" s="3">
        <v>90205</v>
      </c>
      <c r="B621" s="3"/>
      <c r="C621" s="5" t="s">
        <v>5</v>
      </c>
      <c r="D621" s="18">
        <f>'без села'!D620/1000</f>
        <v>0.009</v>
      </c>
      <c r="E621" s="18">
        <f>'без села'!E620/1000</f>
        <v>0</v>
      </c>
      <c r="F621" s="18">
        <f>'без села'!F620/1000</f>
        <v>0</v>
      </c>
      <c r="G621" s="6">
        <f t="shared" si="30"/>
        <v>0</v>
      </c>
      <c r="H621" s="6" t="e">
        <f t="shared" si="31"/>
        <v>#DIV/0!</v>
      </c>
      <c r="I621" s="18">
        <f>'без села'!I620/1000</f>
        <v>0</v>
      </c>
      <c r="J621" s="18">
        <f>'без села'!J620/1000</f>
        <v>0</v>
      </c>
      <c r="K621" s="18">
        <f>'без села'!K620/1000</f>
        <v>0</v>
      </c>
      <c r="L621" s="6" t="e">
        <f t="shared" si="32"/>
        <v>#DIV/0!</v>
      </c>
    </row>
    <row r="622" spans="1:12" ht="45" hidden="1">
      <c r="A622" s="3">
        <v>90205</v>
      </c>
      <c r="B622" s="3"/>
      <c r="C622" s="5" t="s">
        <v>13</v>
      </c>
      <c r="D622" s="18">
        <f>'без села'!D621/1000</f>
        <v>0.009</v>
      </c>
      <c r="E622" s="18">
        <f>'без села'!E621/1000</f>
        <v>0</v>
      </c>
      <c r="F622" s="18">
        <f>'без села'!F621/1000</f>
        <v>0</v>
      </c>
      <c r="G622" s="6">
        <f t="shared" si="30"/>
        <v>0</v>
      </c>
      <c r="H622" s="6" t="e">
        <f t="shared" si="31"/>
        <v>#DIV/0!</v>
      </c>
      <c r="I622" s="18">
        <f>'без села'!I621/1000</f>
        <v>0</v>
      </c>
      <c r="J622" s="18">
        <f>'без села'!J621/1000</f>
        <v>0</v>
      </c>
      <c r="K622" s="18">
        <f>'без села'!K621/1000</f>
        <v>0</v>
      </c>
      <c r="L622" s="6" t="e">
        <f t="shared" si="32"/>
        <v>#DIV/0!</v>
      </c>
    </row>
    <row r="623" spans="1:12" ht="15" hidden="1">
      <c r="A623" s="3">
        <v>90205</v>
      </c>
      <c r="B623" s="3"/>
      <c r="C623" s="5" t="s">
        <v>23</v>
      </c>
      <c r="D623" s="18">
        <f>'без села'!D622/1000</f>
        <v>0.009</v>
      </c>
      <c r="E623" s="18">
        <f>'без села'!E622/1000</f>
        <v>0</v>
      </c>
      <c r="F623" s="18">
        <f>'без села'!F622/1000</f>
        <v>0</v>
      </c>
      <c r="G623" s="6">
        <f t="shared" si="30"/>
        <v>0</v>
      </c>
      <c r="H623" s="6" t="e">
        <f t="shared" si="31"/>
        <v>#DIV/0!</v>
      </c>
      <c r="I623" s="18">
        <f>'без села'!I622/1000</f>
        <v>0</v>
      </c>
      <c r="J623" s="18">
        <f>'без села'!J622/1000</f>
        <v>0</v>
      </c>
      <c r="K623" s="18">
        <f>'без села'!K622/1000</f>
        <v>0</v>
      </c>
      <c r="L623" s="6" t="e">
        <f t="shared" si="32"/>
        <v>#DIV/0!</v>
      </c>
    </row>
    <row r="624" spans="1:12" ht="15" hidden="1">
      <c r="A624" s="3">
        <v>90205</v>
      </c>
      <c r="B624" s="3"/>
      <c r="C624" s="5" t="s">
        <v>61</v>
      </c>
      <c r="D624" s="18">
        <f>'без села'!D623/1000</f>
        <v>2.402</v>
      </c>
      <c r="E624" s="18">
        <f>'без села'!E623/1000</f>
        <v>0</v>
      </c>
      <c r="F624" s="18">
        <f>'без села'!F623/1000</f>
        <v>0</v>
      </c>
      <c r="G624" s="6">
        <f t="shared" si="30"/>
        <v>0</v>
      </c>
      <c r="H624" s="6" t="e">
        <f t="shared" si="31"/>
        <v>#DIV/0!</v>
      </c>
      <c r="I624" s="18">
        <f>'без села'!I623/1000</f>
        <v>0</v>
      </c>
      <c r="J624" s="18">
        <f>'без села'!J623/1000</f>
        <v>0</v>
      </c>
      <c r="K624" s="18">
        <f>'без села'!K623/1000</f>
        <v>0</v>
      </c>
      <c r="L624" s="6" t="e">
        <f t="shared" si="32"/>
        <v>#DIV/0!</v>
      </c>
    </row>
    <row r="625" spans="1:12" ht="15" hidden="1">
      <c r="A625" s="3">
        <v>90205</v>
      </c>
      <c r="B625" s="3"/>
      <c r="C625" s="5" t="s">
        <v>63</v>
      </c>
      <c r="D625" s="18">
        <f>'без села'!D624/1000</f>
        <v>2.402</v>
      </c>
      <c r="E625" s="18">
        <f>'без села'!E624/1000</f>
        <v>0</v>
      </c>
      <c r="F625" s="18">
        <f>'без села'!F624/1000</f>
        <v>0</v>
      </c>
      <c r="G625" s="6">
        <f t="shared" si="30"/>
        <v>0</v>
      </c>
      <c r="H625" s="6" t="e">
        <f t="shared" si="31"/>
        <v>#DIV/0!</v>
      </c>
      <c r="I625" s="18">
        <f>'без села'!I624/1000</f>
        <v>0</v>
      </c>
      <c r="J625" s="18">
        <f>'без села'!J624/1000</f>
        <v>0</v>
      </c>
      <c r="K625" s="18">
        <f>'без села'!K624/1000</f>
        <v>0</v>
      </c>
      <c r="L625" s="6" t="e">
        <f t="shared" si="32"/>
        <v>#DIV/0!</v>
      </c>
    </row>
    <row r="626" spans="1:12" ht="15" hidden="1">
      <c r="A626" s="3">
        <v>90205</v>
      </c>
      <c r="B626" s="3"/>
      <c r="C626" s="5" t="s">
        <v>65</v>
      </c>
      <c r="D626" s="18">
        <f>'без села'!D625/1000</f>
        <v>2.402</v>
      </c>
      <c r="E626" s="18">
        <f>'без села'!E625/1000</f>
        <v>0</v>
      </c>
      <c r="F626" s="18">
        <f>'без села'!F625/1000</f>
        <v>0</v>
      </c>
      <c r="G626" s="6">
        <f t="shared" si="30"/>
        <v>0</v>
      </c>
      <c r="H626" s="6" t="e">
        <f t="shared" si="31"/>
        <v>#DIV/0!</v>
      </c>
      <c r="I626" s="18">
        <f>'без села'!I625/1000</f>
        <v>0</v>
      </c>
      <c r="J626" s="18">
        <f>'без села'!J625/1000</f>
        <v>0</v>
      </c>
      <c r="K626" s="18">
        <f>'без села'!K625/1000</f>
        <v>0</v>
      </c>
      <c r="L626" s="6" t="e">
        <f t="shared" si="32"/>
        <v>#DIV/0!</v>
      </c>
    </row>
    <row r="627" spans="1:12" ht="105" hidden="1">
      <c r="A627" s="3">
        <v>90207</v>
      </c>
      <c r="B627" s="3"/>
      <c r="C627" s="5" t="s">
        <v>105</v>
      </c>
      <c r="D627" s="18">
        <f>'без села'!D626/1000</f>
        <v>1197.667</v>
      </c>
      <c r="E627" s="18">
        <f>'без села'!E626/1000</f>
        <v>304.84896999999995</v>
      </c>
      <c r="F627" s="18">
        <f>'без села'!F626/1000</f>
        <v>249.16201999999998</v>
      </c>
      <c r="G627" s="6">
        <f t="shared" si="30"/>
        <v>20.803948008920678</v>
      </c>
      <c r="H627" s="6">
        <f t="shared" si="31"/>
        <v>81.7329381168649</v>
      </c>
      <c r="I627" s="18">
        <f>'без села'!I626/1000</f>
        <v>1811.099</v>
      </c>
      <c r="J627" s="18">
        <f>'без села'!J626/1000</f>
        <v>1811.099</v>
      </c>
      <c r="K627" s="18">
        <f>'без села'!K626/1000</f>
        <v>366.65358000000003</v>
      </c>
      <c r="L627" s="6">
        <f t="shared" si="32"/>
        <v>20.244811575733852</v>
      </c>
    </row>
    <row r="628" spans="1:12" ht="15" hidden="1">
      <c r="A628" s="3">
        <v>90207</v>
      </c>
      <c r="B628" s="3"/>
      <c r="C628" s="5" t="s">
        <v>3</v>
      </c>
      <c r="D628" s="18">
        <f>'без села'!D627/1000</f>
        <v>1197.667</v>
      </c>
      <c r="E628" s="18">
        <f>'без села'!E627/1000</f>
        <v>0</v>
      </c>
      <c r="F628" s="18">
        <f>'без села'!F627/1000</f>
        <v>249.16201999999998</v>
      </c>
      <c r="G628" s="6">
        <f t="shared" si="30"/>
        <v>20.803948008920678</v>
      </c>
      <c r="H628" s="6" t="e">
        <f t="shared" si="31"/>
        <v>#DIV/0!</v>
      </c>
      <c r="I628" s="18">
        <f>'без села'!I627/1000</f>
        <v>1811.099</v>
      </c>
      <c r="J628" s="18">
        <f>'без села'!J627/1000</f>
        <v>1811.099</v>
      </c>
      <c r="K628" s="18">
        <f>'без села'!K627/1000</f>
        <v>366.65358000000003</v>
      </c>
      <c r="L628" s="6">
        <f t="shared" si="32"/>
        <v>20.244811575733852</v>
      </c>
    </row>
    <row r="629" spans="1:12" ht="15" hidden="1">
      <c r="A629" s="3">
        <v>90207</v>
      </c>
      <c r="B629" s="3"/>
      <c r="C629" s="5" t="s">
        <v>61</v>
      </c>
      <c r="D629" s="18">
        <f>'без села'!D628/1000</f>
        <v>1197.667</v>
      </c>
      <c r="E629" s="18">
        <f>'без села'!E628/1000</f>
        <v>0</v>
      </c>
      <c r="F629" s="18">
        <f>'без села'!F628/1000</f>
        <v>249.16201999999998</v>
      </c>
      <c r="G629" s="6">
        <f t="shared" si="30"/>
        <v>20.803948008920678</v>
      </c>
      <c r="H629" s="6" t="e">
        <f t="shared" si="31"/>
        <v>#DIV/0!</v>
      </c>
      <c r="I629" s="18">
        <f>'без села'!I628/1000</f>
        <v>1811.099</v>
      </c>
      <c r="J629" s="18">
        <f>'без села'!J628/1000</f>
        <v>1811.099</v>
      </c>
      <c r="K629" s="18">
        <f>'без села'!K628/1000</f>
        <v>366.65358000000003</v>
      </c>
      <c r="L629" s="6">
        <f t="shared" si="32"/>
        <v>20.244811575733852</v>
      </c>
    </row>
    <row r="630" spans="1:12" ht="15" hidden="1">
      <c r="A630" s="3">
        <v>90207</v>
      </c>
      <c r="B630" s="3"/>
      <c r="C630" s="5" t="s">
        <v>63</v>
      </c>
      <c r="D630" s="18">
        <f>'без села'!D629/1000</f>
        <v>1197.667</v>
      </c>
      <c r="E630" s="18">
        <f>'без села'!E629/1000</f>
        <v>0</v>
      </c>
      <c r="F630" s="18">
        <f>'без села'!F629/1000</f>
        <v>249.16201999999998</v>
      </c>
      <c r="G630" s="6">
        <f t="shared" si="30"/>
        <v>20.803948008920678</v>
      </c>
      <c r="H630" s="6" t="e">
        <f t="shared" si="31"/>
        <v>#DIV/0!</v>
      </c>
      <c r="I630" s="18">
        <f>'без села'!I629/1000</f>
        <v>1811.099</v>
      </c>
      <c r="J630" s="18">
        <f>'без села'!J629/1000</f>
        <v>1811.099</v>
      </c>
      <c r="K630" s="18">
        <f>'без села'!K629/1000</f>
        <v>366.65358000000003</v>
      </c>
      <c r="L630" s="6">
        <f t="shared" si="32"/>
        <v>20.244811575733852</v>
      </c>
    </row>
    <row r="631" spans="1:12" ht="15" hidden="1">
      <c r="A631" s="3">
        <v>90207</v>
      </c>
      <c r="B631" s="3"/>
      <c r="C631" s="5" t="s">
        <v>65</v>
      </c>
      <c r="D631" s="18">
        <f>'без села'!D630/1000</f>
        <v>1197.667</v>
      </c>
      <c r="E631" s="18">
        <f>'без села'!E630/1000</f>
        <v>0</v>
      </c>
      <c r="F631" s="18">
        <f>'без села'!F630/1000</f>
        <v>249.16201999999998</v>
      </c>
      <c r="G631" s="6">
        <f t="shared" si="30"/>
        <v>20.803948008920678</v>
      </c>
      <c r="H631" s="6" t="e">
        <f t="shared" si="31"/>
        <v>#DIV/0!</v>
      </c>
      <c r="I631" s="18">
        <f>'без села'!I630/1000</f>
        <v>1811.099</v>
      </c>
      <c r="J631" s="18">
        <f>'без села'!J630/1000</f>
        <v>1811.099</v>
      </c>
      <c r="K631" s="18">
        <f>'без села'!K630/1000</f>
        <v>366.65358000000003</v>
      </c>
      <c r="L631" s="6">
        <f t="shared" si="32"/>
        <v>20.244811575733852</v>
      </c>
    </row>
    <row r="632" spans="1:12" ht="105" hidden="1">
      <c r="A632" s="3">
        <v>90208</v>
      </c>
      <c r="B632" s="3"/>
      <c r="C632" s="5" t="s">
        <v>106</v>
      </c>
      <c r="D632" s="18">
        <f>'без села'!D631/1000</f>
        <v>3.147</v>
      </c>
      <c r="E632" s="18">
        <f>'без села'!E631/1000</f>
        <v>0.2795</v>
      </c>
      <c r="F632" s="18">
        <f>'без села'!F631/1000</f>
        <v>0.2795</v>
      </c>
      <c r="G632" s="6">
        <f t="shared" si="30"/>
        <v>8.88147442008262</v>
      </c>
      <c r="H632" s="6">
        <f t="shared" si="31"/>
        <v>100</v>
      </c>
      <c r="I632" s="18"/>
      <c r="J632" s="18"/>
      <c r="K632" s="18"/>
      <c r="L632" s="6"/>
    </row>
    <row r="633" spans="1:12" ht="15" hidden="1">
      <c r="A633" s="3">
        <v>90208</v>
      </c>
      <c r="B633" s="3"/>
      <c r="C633" s="5" t="s">
        <v>3</v>
      </c>
      <c r="D633" s="18">
        <f>'без села'!D632/1000</f>
        <v>3.147</v>
      </c>
      <c r="E633" s="18">
        <f>'без села'!E632/1000</f>
        <v>0</v>
      </c>
      <c r="F633" s="18">
        <f>'без села'!F632/1000</f>
        <v>0.2795</v>
      </c>
      <c r="G633" s="6">
        <f t="shared" si="30"/>
        <v>8.88147442008262</v>
      </c>
      <c r="H633" s="6" t="e">
        <f t="shared" si="31"/>
        <v>#DIV/0!</v>
      </c>
      <c r="I633" s="18">
        <f>'без села'!I632/1000</f>
        <v>0</v>
      </c>
      <c r="J633" s="18">
        <f>'без села'!J632/1000</f>
        <v>0</v>
      </c>
      <c r="K633" s="18">
        <f>'без села'!K632/1000</f>
        <v>0</v>
      </c>
      <c r="L633" s="6" t="e">
        <f t="shared" si="32"/>
        <v>#DIV/0!</v>
      </c>
    </row>
    <row r="634" spans="1:12" ht="15" hidden="1">
      <c r="A634" s="3">
        <v>90208</v>
      </c>
      <c r="B634" s="3"/>
      <c r="C634" s="5" t="s">
        <v>5</v>
      </c>
      <c r="D634" s="18">
        <f>'без села'!D633/1000</f>
        <v>0.015</v>
      </c>
      <c r="E634" s="18">
        <f>'без села'!E633/1000</f>
        <v>0</v>
      </c>
      <c r="F634" s="18">
        <f>'без села'!F633/1000</f>
        <v>0</v>
      </c>
      <c r="G634" s="6">
        <f t="shared" si="30"/>
        <v>0</v>
      </c>
      <c r="H634" s="6" t="e">
        <f t="shared" si="31"/>
        <v>#DIV/0!</v>
      </c>
      <c r="I634" s="18">
        <f>'без села'!I633/1000</f>
        <v>0</v>
      </c>
      <c r="J634" s="18">
        <f>'без села'!J633/1000</f>
        <v>0</v>
      </c>
      <c r="K634" s="18">
        <f>'без села'!K633/1000</f>
        <v>0</v>
      </c>
      <c r="L634" s="6" t="e">
        <f t="shared" si="32"/>
        <v>#DIV/0!</v>
      </c>
    </row>
    <row r="635" spans="1:12" ht="45" hidden="1">
      <c r="A635" s="3">
        <v>90208</v>
      </c>
      <c r="B635" s="3"/>
      <c r="C635" s="5" t="s">
        <v>13</v>
      </c>
      <c r="D635" s="18">
        <f>'без села'!D634/1000</f>
        <v>0.015</v>
      </c>
      <c r="E635" s="18">
        <f>'без села'!E634/1000</f>
        <v>0</v>
      </c>
      <c r="F635" s="18">
        <f>'без села'!F634/1000</f>
        <v>0</v>
      </c>
      <c r="G635" s="6">
        <f t="shared" si="30"/>
        <v>0</v>
      </c>
      <c r="H635" s="6" t="e">
        <f t="shared" si="31"/>
        <v>#DIV/0!</v>
      </c>
      <c r="I635" s="18">
        <f>'без села'!I634/1000</f>
        <v>0</v>
      </c>
      <c r="J635" s="18">
        <f>'без села'!J634/1000</f>
        <v>0</v>
      </c>
      <c r="K635" s="18">
        <f>'без села'!K634/1000</f>
        <v>0</v>
      </c>
      <c r="L635" s="6" t="e">
        <f t="shared" si="32"/>
        <v>#DIV/0!</v>
      </c>
    </row>
    <row r="636" spans="1:12" ht="15" hidden="1">
      <c r="A636" s="3">
        <v>90208</v>
      </c>
      <c r="B636" s="3"/>
      <c r="C636" s="5" t="s">
        <v>23</v>
      </c>
      <c r="D636" s="18">
        <f>'без села'!D635/1000</f>
        <v>0.015</v>
      </c>
      <c r="E636" s="18">
        <f>'без села'!E635/1000</f>
        <v>0</v>
      </c>
      <c r="F636" s="18">
        <f>'без села'!F635/1000</f>
        <v>0</v>
      </c>
      <c r="G636" s="6">
        <f t="shared" si="30"/>
        <v>0</v>
      </c>
      <c r="H636" s="6" t="e">
        <f t="shared" si="31"/>
        <v>#DIV/0!</v>
      </c>
      <c r="I636" s="18">
        <f>'без села'!I635/1000</f>
        <v>0</v>
      </c>
      <c r="J636" s="18">
        <f>'без села'!J635/1000</f>
        <v>0</v>
      </c>
      <c r="K636" s="18">
        <f>'без села'!K635/1000</f>
        <v>0</v>
      </c>
      <c r="L636" s="6" t="e">
        <f t="shared" si="32"/>
        <v>#DIV/0!</v>
      </c>
    </row>
    <row r="637" spans="1:12" ht="15" hidden="1">
      <c r="A637" s="3">
        <v>90208</v>
      </c>
      <c r="B637" s="3"/>
      <c r="C637" s="5" t="s">
        <v>61</v>
      </c>
      <c r="D637" s="18">
        <f>'без села'!D636/1000</f>
        <v>3.132</v>
      </c>
      <c r="E637" s="18">
        <f>'без села'!E636/1000</f>
        <v>0</v>
      </c>
      <c r="F637" s="18">
        <f>'без села'!F636/1000</f>
        <v>0.2795</v>
      </c>
      <c r="G637" s="6">
        <f t="shared" si="30"/>
        <v>8.924010217113667</v>
      </c>
      <c r="H637" s="6" t="e">
        <f t="shared" si="31"/>
        <v>#DIV/0!</v>
      </c>
      <c r="I637" s="18">
        <f>'без села'!I636/1000</f>
        <v>0</v>
      </c>
      <c r="J637" s="18">
        <f>'без села'!J636/1000</f>
        <v>0</v>
      </c>
      <c r="K637" s="18">
        <f>'без села'!K636/1000</f>
        <v>0</v>
      </c>
      <c r="L637" s="6" t="e">
        <f t="shared" si="32"/>
        <v>#DIV/0!</v>
      </c>
    </row>
    <row r="638" spans="1:12" ht="15" hidden="1">
      <c r="A638" s="3">
        <v>90208</v>
      </c>
      <c r="B638" s="3"/>
      <c r="C638" s="5" t="s">
        <v>63</v>
      </c>
      <c r="D638" s="18">
        <f>'без села'!D637/1000</f>
        <v>3.132</v>
      </c>
      <c r="E638" s="18">
        <f>'без села'!E637/1000</f>
        <v>0</v>
      </c>
      <c r="F638" s="18">
        <f>'без села'!F637/1000</f>
        <v>0.2795</v>
      </c>
      <c r="G638" s="6">
        <f t="shared" si="30"/>
        <v>8.924010217113667</v>
      </c>
      <c r="H638" s="6" t="e">
        <f t="shared" si="31"/>
        <v>#DIV/0!</v>
      </c>
      <c r="I638" s="18">
        <f>'без села'!I637/1000</f>
        <v>0</v>
      </c>
      <c r="J638" s="18">
        <f>'без села'!J637/1000</f>
        <v>0</v>
      </c>
      <c r="K638" s="18">
        <f>'без села'!K637/1000</f>
        <v>0</v>
      </c>
      <c r="L638" s="6" t="e">
        <f t="shared" si="32"/>
        <v>#DIV/0!</v>
      </c>
    </row>
    <row r="639" spans="1:12" ht="15" hidden="1">
      <c r="A639" s="3">
        <v>90208</v>
      </c>
      <c r="B639" s="3"/>
      <c r="C639" s="5" t="s">
        <v>65</v>
      </c>
      <c r="D639" s="18">
        <f>'без села'!D638/1000</f>
        <v>3.132</v>
      </c>
      <c r="E639" s="18">
        <f>'без села'!E638/1000</f>
        <v>0</v>
      </c>
      <c r="F639" s="18">
        <f>'без села'!F638/1000</f>
        <v>0.2795</v>
      </c>
      <c r="G639" s="6">
        <f t="shared" si="30"/>
        <v>8.924010217113667</v>
      </c>
      <c r="H639" s="6" t="e">
        <f t="shared" si="31"/>
        <v>#DIV/0!</v>
      </c>
      <c r="I639" s="18">
        <f>'без села'!I638/1000</f>
        <v>0</v>
      </c>
      <c r="J639" s="18">
        <f>'без села'!J638/1000</f>
        <v>0</v>
      </c>
      <c r="K639" s="18">
        <f>'без села'!K638/1000</f>
        <v>0</v>
      </c>
      <c r="L639" s="6" t="e">
        <f t="shared" si="32"/>
        <v>#DIV/0!</v>
      </c>
    </row>
    <row r="640" spans="1:12" ht="90" hidden="1">
      <c r="A640" s="3">
        <v>90209</v>
      </c>
      <c r="B640" s="3"/>
      <c r="C640" s="5" t="s">
        <v>107</v>
      </c>
      <c r="D640" s="18">
        <f>'без села'!D639/1000</f>
        <v>29.704</v>
      </c>
      <c r="E640" s="18">
        <f>'без села'!E639/1000</f>
        <v>6.56291</v>
      </c>
      <c r="F640" s="18">
        <f>'без села'!F639/1000</f>
        <v>6.56291</v>
      </c>
      <c r="G640" s="6">
        <f t="shared" si="30"/>
        <v>22.094364395367624</v>
      </c>
      <c r="H640" s="6">
        <f t="shared" si="31"/>
        <v>100</v>
      </c>
      <c r="I640" s="18"/>
      <c r="J640" s="18"/>
      <c r="K640" s="18"/>
      <c r="L640" s="6"/>
    </row>
    <row r="641" spans="1:12" ht="15" hidden="1">
      <c r="A641" s="3">
        <v>90209</v>
      </c>
      <c r="B641" s="3"/>
      <c r="C641" s="5" t="s">
        <v>3</v>
      </c>
      <c r="D641" s="18">
        <f>'без села'!D640/1000</f>
        <v>29.704</v>
      </c>
      <c r="E641" s="18">
        <f>'без села'!E640/1000</f>
        <v>0</v>
      </c>
      <c r="F641" s="18">
        <f>'без села'!F640/1000</f>
        <v>6.56291</v>
      </c>
      <c r="G641" s="6">
        <f t="shared" si="30"/>
        <v>22.094364395367624</v>
      </c>
      <c r="H641" s="6" t="e">
        <f t="shared" si="31"/>
        <v>#DIV/0!</v>
      </c>
      <c r="I641" s="18"/>
      <c r="J641" s="18"/>
      <c r="K641" s="18"/>
      <c r="L641" s="6"/>
    </row>
    <row r="642" spans="1:12" ht="15" hidden="1">
      <c r="A642" s="3">
        <v>90209</v>
      </c>
      <c r="B642" s="3"/>
      <c r="C642" s="5" t="s">
        <v>5</v>
      </c>
      <c r="D642" s="18">
        <f>'без села'!D641/1000</f>
        <v>0.007</v>
      </c>
      <c r="E642" s="18">
        <f>'без села'!E641/1000</f>
        <v>0</v>
      </c>
      <c r="F642" s="18">
        <f>'без села'!F641/1000</f>
        <v>0</v>
      </c>
      <c r="G642" s="6">
        <f t="shared" si="30"/>
        <v>0</v>
      </c>
      <c r="H642" s="6" t="e">
        <f t="shared" si="31"/>
        <v>#DIV/0!</v>
      </c>
      <c r="I642" s="18"/>
      <c r="J642" s="18"/>
      <c r="K642" s="18"/>
      <c r="L642" s="6"/>
    </row>
    <row r="643" spans="1:12" ht="45" hidden="1">
      <c r="A643" s="3">
        <v>90209</v>
      </c>
      <c r="B643" s="3"/>
      <c r="C643" s="5" t="s">
        <v>13</v>
      </c>
      <c r="D643" s="18">
        <f>'без села'!D642/1000</f>
        <v>0.007</v>
      </c>
      <c r="E643" s="18">
        <f>'без села'!E642/1000</f>
        <v>0</v>
      </c>
      <c r="F643" s="18">
        <f>'без села'!F642/1000</f>
        <v>0</v>
      </c>
      <c r="G643" s="6">
        <f t="shared" si="30"/>
        <v>0</v>
      </c>
      <c r="H643" s="6" t="e">
        <f t="shared" si="31"/>
        <v>#DIV/0!</v>
      </c>
      <c r="I643" s="18"/>
      <c r="J643" s="18"/>
      <c r="K643" s="18"/>
      <c r="L643" s="6"/>
    </row>
    <row r="644" spans="1:12" ht="15" hidden="1">
      <c r="A644" s="3">
        <v>90209</v>
      </c>
      <c r="B644" s="3"/>
      <c r="C644" s="5" t="s">
        <v>23</v>
      </c>
      <c r="D644" s="18">
        <f>'без села'!D643/1000</f>
        <v>0.007</v>
      </c>
      <c r="E644" s="18">
        <f>'без села'!E643/1000</f>
        <v>0</v>
      </c>
      <c r="F644" s="18">
        <f>'без села'!F643/1000</f>
        <v>0</v>
      </c>
      <c r="G644" s="6">
        <f t="shared" si="30"/>
        <v>0</v>
      </c>
      <c r="H644" s="6" t="e">
        <f t="shared" si="31"/>
        <v>#DIV/0!</v>
      </c>
      <c r="I644" s="18"/>
      <c r="J644" s="18"/>
      <c r="K644" s="18"/>
      <c r="L644" s="6"/>
    </row>
    <row r="645" spans="1:12" ht="15" hidden="1">
      <c r="A645" s="3">
        <v>90209</v>
      </c>
      <c r="B645" s="3"/>
      <c r="C645" s="5" t="s">
        <v>61</v>
      </c>
      <c r="D645" s="18">
        <f>'без села'!D644/1000</f>
        <v>29.697</v>
      </c>
      <c r="E645" s="18">
        <f>'без села'!E644/1000</f>
        <v>0</v>
      </c>
      <c r="F645" s="18">
        <f>'без села'!F644/1000</f>
        <v>6.56291</v>
      </c>
      <c r="G645" s="6">
        <f t="shared" si="30"/>
        <v>22.099572347375155</v>
      </c>
      <c r="H645" s="6" t="e">
        <f t="shared" si="31"/>
        <v>#DIV/0!</v>
      </c>
      <c r="I645" s="18"/>
      <c r="J645" s="18"/>
      <c r="K645" s="18"/>
      <c r="L645" s="6"/>
    </row>
    <row r="646" spans="1:12" ht="15" hidden="1">
      <c r="A646" s="3">
        <v>90209</v>
      </c>
      <c r="B646" s="3"/>
      <c r="C646" s="5" t="s">
        <v>63</v>
      </c>
      <c r="D646" s="18">
        <f>'без села'!D645/1000</f>
        <v>29.697</v>
      </c>
      <c r="E646" s="18">
        <f>'без села'!E645/1000</f>
        <v>0</v>
      </c>
      <c r="F646" s="18">
        <f>'без села'!F645/1000</f>
        <v>6.56291</v>
      </c>
      <c r="G646" s="6">
        <f t="shared" si="30"/>
        <v>22.099572347375155</v>
      </c>
      <c r="H646" s="6" t="e">
        <f t="shared" si="31"/>
        <v>#DIV/0!</v>
      </c>
      <c r="I646" s="18"/>
      <c r="J646" s="18"/>
      <c r="K646" s="18"/>
      <c r="L646" s="6"/>
    </row>
    <row r="647" spans="1:12" ht="15" hidden="1">
      <c r="A647" s="3">
        <v>90209</v>
      </c>
      <c r="B647" s="3"/>
      <c r="C647" s="5" t="s">
        <v>65</v>
      </c>
      <c r="D647" s="18">
        <f>'без села'!D646/1000</f>
        <v>29.697</v>
      </c>
      <c r="E647" s="18">
        <f>'без села'!E646/1000</f>
        <v>0</v>
      </c>
      <c r="F647" s="18">
        <f>'без села'!F646/1000</f>
        <v>6.56291</v>
      </c>
      <c r="G647" s="6">
        <f t="shared" si="30"/>
        <v>22.099572347375155</v>
      </c>
      <c r="H647" s="6" t="e">
        <f t="shared" si="31"/>
        <v>#DIV/0!</v>
      </c>
      <c r="I647" s="18"/>
      <c r="J647" s="18"/>
      <c r="K647" s="18"/>
      <c r="L647" s="6"/>
    </row>
    <row r="648" spans="1:12" ht="30" hidden="1">
      <c r="A648" s="3">
        <v>90214</v>
      </c>
      <c r="B648" s="3"/>
      <c r="C648" s="5" t="s">
        <v>108</v>
      </c>
      <c r="D648" s="18">
        <f>'без села'!D647/1000</f>
        <v>5050.501</v>
      </c>
      <c r="E648" s="18">
        <f>'без села'!E647/1000</f>
        <v>1736.1637</v>
      </c>
      <c r="F648" s="18">
        <f>'без села'!F647/1000</f>
        <v>1736.1634</v>
      </c>
      <c r="G648" s="6">
        <f t="shared" si="30"/>
        <v>34.37606288960243</v>
      </c>
      <c r="H648" s="6">
        <f t="shared" si="31"/>
        <v>99.9999827205234</v>
      </c>
      <c r="I648" s="18"/>
      <c r="J648" s="18"/>
      <c r="K648" s="18"/>
      <c r="L648" s="6"/>
    </row>
    <row r="649" spans="1:12" ht="15" hidden="1">
      <c r="A649" s="3">
        <v>90214</v>
      </c>
      <c r="B649" s="3"/>
      <c r="C649" s="5" t="s">
        <v>3</v>
      </c>
      <c r="D649" s="18">
        <f>'без села'!D648/1000</f>
        <v>5050.501</v>
      </c>
      <c r="E649" s="18">
        <f>'без села'!E648/1000</f>
        <v>0</v>
      </c>
      <c r="F649" s="18">
        <f>'без села'!F648/1000</f>
        <v>1736.1634</v>
      </c>
      <c r="G649" s="6">
        <f t="shared" si="30"/>
        <v>34.37606288960243</v>
      </c>
      <c r="H649" s="6" t="e">
        <f t="shared" si="31"/>
        <v>#DIV/0!</v>
      </c>
      <c r="I649" s="18"/>
      <c r="J649" s="18"/>
      <c r="K649" s="18"/>
      <c r="L649" s="6"/>
    </row>
    <row r="650" spans="1:12" ht="15" hidden="1">
      <c r="A650" s="3">
        <v>90214</v>
      </c>
      <c r="B650" s="3"/>
      <c r="C650" s="5" t="s">
        <v>61</v>
      </c>
      <c r="D650" s="18">
        <f>'без села'!D649/1000</f>
        <v>5050.501</v>
      </c>
      <c r="E650" s="18">
        <f>'без села'!E649/1000</f>
        <v>0</v>
      </c>
      <c r="F650" s="18">
        <f>'без села'!F649/1000</f>
        <v>1736.1634</v>
      </c>
      <c r="G650" s="6">
        <f t="shared" si="30"/>
        <v>34.37606288960243</v>
      </c>
      <c r="H650" s="6" t="e">
        <f t="shared" si="31"/>
        <v>#DIV/0!</v>
      </c>
      <c r="I650" s="18"/>
      <c r="J650" s="18"/>
      <c r="K650" s="18"/>
      <c r="L650" s="6"/>
    </row>
    <row r="651" spans="1:12" ht="15" hidden="1">
      <c r="A651" s="3">
        <v>90214</v>
      </c>
      <c r="B651" s="3"/>
      <c r="C651" s="5" t="s">
        <v>63</v>
      </c>
      <c r="D651" s="18">
        <f>'без села'!D650/1000</f>
        <v>5050.501</v>
      </c>
      <c r="E651" s="18">
        <f>'без села'!E650/1000</f>
        <v>0</v>
      </c>
      <c r="F651" s="18">
        <f>'без села'!F650/1000</f>
        <v>1736.1634</v>
      </c>
      <c r="G651" s="6">
        <f t="shared" si="30"/>
        <v>34.37606288960243</v>
      </c>
      <c r="H651" s="6" t="e">
        <f t="shared" si="31"/>
        <v>#DIV/0!</v>
      </c>
      <c r="I651" s="18"/>
      <c r="J651" s="18"/>
      <c r="K651" s="18"/>
      <c r="L651" s="6"/>
    </row>
    <row r="652" spans="1:12" ht="15" hidden="1">
      <c r="A652" s="3">
        <v>90214</v>
      </c>
      <c r="B652" s="3"/>
      <c r="C652" s="5" t="s">
        <v>65</v>
      </c>
      <c r="D652" s="18">
        <f>'без села'!D651/1000</f>
        <v>5050.501</v>
      </c>
      <c r="E652" s="18">
        <f>'без села'!E651/1000</f>
        <v>0</v>
      </c>
      <c r="F652" s="18">
        <f>'без села'!F651/1000</f>
        <v>1736.1634</v>
      </c>
      <c r="G652" s="6">
        <f t="shared" si="30"/>
        <v>34.37606288960243</v>
      </c>
      <c r="H652" s="6" t="e">
        <f t="shared" si="31"/>
        <v>#DIV/0!</v>
      </c>
      <c r="I652" s="18"/>
      <c r="J652" s="18"/>
      <c r="K652" s="18"/>
      <c r="L652" s="6"/>
    </row>
    <row r="653" spans="1:12" ht="30" hidden="1">
      <c r="A653" s="3"/>
      <c r="B653" s="3"/>
      <c r="C653" s="5" t="s">
        <v>244</v>
      </c>
      <c r="D653" s="18">
        <f>D654+D659+D664+D669+D674+D682+D687+D692+D801</f>
        <v>224366.74</v>
      </c>
      <c r="E653" s="18">
        <f>E654+E659+E664+E669+E674+E682+E687+E692+E801</f>
        <v>54192.225</v>
      </c>
      <c r="F653" s="18">
        <f>F654+F659+F664+F669+F674+F682+F687+F692+F801</f>
        <v>52470.742549999995</v>
      </c>
      <c r="G653" s="6">
        <f t="shared" si="30"/>
        <v>23.38615008178128</v>
      </c>
      <c r="H653" s="6">
        <f t="shared" si="31"/>
        <v>96.82337743098756</v>
      </c>
      <c r="I653" s="18"/>
      <c r="J653" s="18"/>
      <c r="K653" s="18"/>
      <c r="L653" s="6"/>
    </row>
    <row r="654" spans="1:12" ht="21" customHeight="1" hidden="1">
      <c r="A654" s="3">
        <v>90302</v>
      </c>
      <c r="B654" s="3"/>
      <c r="C654" s="5" t="s">
        <v>109</v>
      </c>
      <c r="D654" s="18">
        <f>'без села'!D652/1000</f>
        <v>2790.569</v>
      </c>
      <c r="E654" s="18">
        <f>'без села'!E652/1000</f>
        <v>595.22567</v>
      </c>
      <c r="F654" s="18">
        <f>'без села'!F652/1000</f>
        <v>542.75799</v>
      </c>
      <c r="G654" s="6">
        <f aca="true" t="shared" si="33" ref="G654:G700">F654/D654*100</f>
        <v>19.44972476939291</v>
      </c>
      <c r="H654" s="6">
        <f aca="true" t="shared" si="34" ref="H654:H700">F654/E654*100</f>
        <v>91.18524575729403</v>
      </c>
      <c r="I654" s="18"/>
      <c r="J654" s="18"/>
      <c r="K654" s="18"/>
      <c r="L654" s="6"/>
    </row>
    <row r="655" spans="1:12" ht="15" hidden="1">
      <c r="A655" s="3">
        <v>90302</v>
      </c>
      <c r="B655" s="3"/>
      <c r="C655" s="5" t="s">
        <v>3</v>
      </c>
      <c r="D655" s="18">
        <f>'без села'!D653/1000</f>
        <v>2790.569</v>
      </c>
      <c r="E655" s="18">
        <f>'без села'!E653/1000</f>
        <v>0</v>
      </c>
      <c r="F655" s="18">
        <f>'без села'!F653/1000</f>
        <v>542.75799</v>
      </c>
      <c r="G655" s="6">
        <f t="shared" si="33"/>
        <v>19.44972476939291</v>
      </c>
      <c r="H655" s="6" t="e">
        <f t="shared" si="34"/>
        <v>#DIV/0!</v>
      </c>
      <c r="I655" s="18"/>
      <c r="J655" s="18"/>
      <c r="K655" s="18"/>
      <c r="L655" s="6"/>
    </row>
    <row r="656" spans="1:12" ht="15" hidden="1">
      <c r="A656" s="3">
        <v>90302</v>
      </c>
      <c r="B656" s="3"/>
      <c r="C656" s="5" t="s">
        <v>61</v>
      </c>
      <c r="D656" s="18">
        <f>'без села'!D654/1000</f>
        <v>2790.569</v>
      </c>
      <c r="E656" s="18">
        <f>'без села'!E654/1000</f>
        <v>0</v>
      </c>
      <c r="F656" s="18">
        <f>'без села'!F654/1000</f>
        <v>542.75799</v>
      </c>
      <c r="G656" s="6">
        <f t="shared" si="33"/>
        <v>19.44972476939291</v>
      </c>
      <c r="H656" s="6" t="e">
        <f t="shared" si="34"/>
        <v>#DIV/0!</v>
      </c>
      <c r="I656" s="18"/>
      <c r="J656" s="18"/>
      <c r="K656" s="18"/>
      <c r="L656" s="6"/>
    </row>
    <row r="657" spans="1:12" ht="15" hidden="1">
      <c r="A657" s="3">
        <v>90302</v>
      </c>
      <c r="B657" s="3"/>
      <c r="C657" s="5" t="s">
        <v>63</v>
      </c>
      <c r="D657" s="18">
        <f>'без села'!D655/1000</f>
        <v>2790.569</v>
      </c>
      <c r="E657" s="18">
        <f>'без села'!E655/1000</f>
        <v>0</v>
      </c>
      <c r="F657" s="18">
        <f>'без села'!F655/1000</f>
        <v>542.75799</v>
      </c>
      <c r="G657" s="6">
        <f t="shared" si="33"/>
        <v>19.44972476939291</v>
      </c>
      <c r="H657" s="6" t="e">
        <f t="shared" si="34"/>
        <v>#DIV/0!</v>
      </c>
      <c r="I657" s="18"/>
      <c r="J657" s="18"/>
      <c r="K657" s="18"/>
      <c r="L657" s="6"/>
    </row>
    <row r="658" spans="1:12" ht="15" hidden="1">
      <c r="A658" s="3">
        <v>90302</v>
      </c>
      <c r="B658" s="3"/>
      <c r="C658" s="5" t="s">
        <v>65</v>
      </c>
      <c r="D658" s="18">
        <f>'без села'!D656/1000</f>
        <v>2790.569</v>
      </c>
      <c r="E658" s="18">
        <f>'без села'!E656/1000</f>
        <v>0</v>
      </c>
      <c r="F658" s="18">
        <f>'без села'!F656/1000</f>
        <v>542.75799</v>
      </c>
      <c r="G658" s="6">
        <f t="shared" si="33"/>
        <v>19.44972476939291</v>
      </c>
      <c r="H658" s="6" t="e">
        <f t="shared" si="34"/>
        <v>#DIV/0!</v>
      </c>
      <c r="I658" s="18"/>
      <c r="J658" s="18"/>
      <c r="K658" s="18"/>
      <c r="L658" s="6"/>
    </row>
    <row r="659" spans="1:12" ht="30" hidden="1">
      <c r="A659" s="3">
        <v>90303</v>
      </c>
      <c r="B659" s="3"/>
      <c r="C659" s="5" t="s">
        <v>110</v>
      </c>
      <c r="D659" s="18">
        <f>'без села'!D657/1000</f>
        <v>33996.684</v>
      </c>
      <c r="E659" s="18">
        <f>'без села'!E657/1000</f>
        <v>8237.19594</v>
      </c>
      <c r="F659" s="18">
        <f>'без села'!F657/1000</f>
        <v>8125.99553</v>
      </c>
      <c r="G659" s="6">
        <f t="shared" si="33"/>
        <v>23.902318031958647</v>
      </c>
      <c r="H659" s="6">
        <f t="shared" si="34"/>
        <v>98.65002106529957</v>
      </c>
      <c r="I659" s="18"/>
      <c r="J659" s="18"/>
      <c r="K659" s="18"/>
      <c r="L659" s="6"/>
    </row>
    <row r="660" spans="1:12" ht="15" hidden="1">
      <c r="A660" s="3">
        <v>90303</v>
      </c>
      <c r="B660" s="3"/>
      <c r="C660" s="5" t="s">
        <v>3</v>
      </c>
      <c r="D660" s="18">
        <f>'без села'!D658/1000</f>
        <v>33996.684</v>
      </c>
      <c r="E660" s="18">
        <f>'без села'!E658/1000</f>
        <v>0</v>
      </c>
      <c r="F660" s="18">
        <f>'без села'!F658/1000</f>
        <v>8125.99553</v>
      </c>
      <c r="G660" s="6">
        <f t="shared" si="33"/>
        <v>23.902318031958647</v>
      </c>
      <c r="H660" s="6" t="e">
        <f t="shared" si="34"/>
        <v>#DIV/0!</v>
      </c>
      <c r="I660" s="18"/>
      <c r="J660" s="18"/>
      <c r="K660" s="18"/>
      <c r="L660" s="6"/>
    </row>
    <row r="661" spans="1:12" ht="15" hidden="1">
      <c r="A661" s="3">
        <v>90303</v>
      </c>
      <c r="B661" s="3"/>
      <c r="C661" s="5" t="s">
        <v>61</v>
      </c>
      <c r="D661" s="18">
        <f>'без села'!D659/1000</f>
        <v>33996.684</v>
      </c>
      <c r="E661" s="18">
        <f>'без села'!E659/1000</f>
        <v>0</v>
      </c>
      <c r="F661" s="18">
        <f>'без села'!F659/1000</f>
        <v>8125.99553</v>
      </c>
      <c r="G661" s="6">
        <f t="shared" si="33"/>
        <v>23.902318031958647</v>
      </c>
      <c r="H661" s="6" t="e">
        <f t="shared" si="34"/>
        <v>#DIV/0!</v>
      </c>
      <c r="I661" s="18"/>
      <c r="J661" s="18"/>
      <c r="K661" s="18"/>
      <c r="L661" s="6"/>
    </row>
    <row r="662" spans="1:12" ht="15" hidden="1">
      <c r="A662" s="3">
        <v>90303</v>
      </c>
      <c r="B662" s="3"/>
      <c r="C662" s="5" t="s">
        <v>63</v>
      </c>
      <c r="D662" s="18">
        <f>'без села'!D660/1000</f>
        <v>33996.684</v>
      </c>
      <c r="E662" s="18">
        <f>'без села'!E660/1000</f>
        <v>0</v>
      </c>
      <c r="F662" s="18">
        <f>'без села'!F660/1000</f>
        <v>8125.99553</v>
      </c>
      <c r="G662" s="6">
        <f t="shared" si="33"/>
        <v>23.902318031958647</v>
      </c>
      <c r="H662" s="6" t="e">
        <f t="shared" si="34"/>
        <v>#DIV/0!</v>
      </c>
      <c r="I662" s="18"/>
      <c r="J662" s="18"/>
      <c r="K662" s="18"/>
      <c r="L662" s="6"/>
    </row>
    <row r="663" spans="1:12" ht="15" hidden="1">
      <c r="A663" s="3">
        <v>90303</v>
      </c>
      <c r="B663" s="3"/>
      <c r="C663" s="5" t="s">
        <v>65</v>
      </c>
      <c r="D663" s="18">
        <f>'без села'!D661/1000</f>
        <v>33996.684</v>
      </c>
      <c r="E663" s="18">
        <f>'без села'!E661/1000</f>
        <v>0</v>
      </c>
      <c r="F663" s="18">
        <f>'без села'!F661/1000</f>
        <v>8125.99553</v>
      </c>
      <c r="G663" s="6">
        <f t="shared" si="33"/>
        <v>23.902318031958647</v>
      </c>
      <c r="H663" s="6" t="e">
        <f t="shared" si="34"/>
        <v>#DIV/0!</v>
      </c>
      <c r="I663" s="18"/>
      <c r="J663" s="18"/>
      <c r="K663" s="18"/>
      <c r="L663" s="6"/>
    </row>
    <row r="664" spans="1:12" ht="30" hidden="1">
      <c r="A664" s="3">
        <v>90304</v>
      </c>
      <c r="B664" s="3"/>
      <c r="C664" s="5" t="s">
        <v>111</v>
      </c>
      <c r="D664" s="18">
        <f>'без села'!D662/1000</f>
        <v>116188.316</v>
      </c>
      <c r="E664" s="18">
        <f>'без села'!E662/1000</f>
        <v>28482.412579999997</v>
      </c>
      <c r="F664" s="18">
        <f>'без села'!F662/1000</f>
        <v>27268.558719999997</v>
      </c>
      <c r="G664" s="6">
        <f t="shared" si="33"/>
        <v>23.46927785750849</v>
      </c>
      <c r="H664" s="6">
        <f t="shared" si="34"/>
        <v>95.73823370267324</v>
      </c>
      <c r="I664" s="18"/>
      <c r="J664" s="18"/>
      <c r="K664" s="18"/>
      <c r="L664" s="6"/>
    </row>
    <row r="665" spans="1:12" ht="15" hidden="1">
      <c r="A665" s="3">
        <v>90304</v>
      </c>
      <c r="B665" s="3"/>
      <c r="C665" s="5" t="s">
        <v>3</v>
      </c>
      <c r="D665" s="18">
        <f>'без села'!D663/1000</f>
        <v>116188.316</v>
      </c>
      <c r="E665" s="18">
        <f>'без села'!E663/1000</f>
        <v>0</v>
      </c>
      <c r="F665" s="18">
        <f>'без села'!F663/1000</f>
        <v>27268.558719999997</v>
      </c>
      <c r="G665" s="6">
        <f t="shared" si="33"/>
        <v>23.46927785750849</v>
      </c>
      <c r="H665" s="6" t="e">
        <f t="shared" si="34"/>
        <v>#DIV/0!</v>
      </c>
      <c r="I665" s="18"/>
      <c r="J665" s="18"/>
      <c r="K665" s="18"/>
      <c r="L665" s="6"/>
    </row>
    <row r="666" spans="1:12" ht="15" hidden="1">
      <c r="A666" s="3">
        <v>90304</v>
      </c>
      <c r="B666" s="3"/>
      <c r="C666" s="5" t="s">
        <v>61</v>
      </c>
      <c r="D666" s="18">
        <f>'без села'!D664/1000</f>
        <v>116188.316</v>
      </c>
      <c r="E666" s="18">
        <f>'без села'!E664/1000</f>
        <v>0</v>
      </c>
      <c r="F666" s="18">
        <f>'без села'!F664/1000</f>
        <v>27268.558719999997</v>
      </c>
      <c r="G666" s="6">
        <f t="shared" si="33"/>
        <v>23.46927785750849</v>
      </c>
      <c r="H666" s="6" t="e">
        <f t="shared" si="34"/>
        <v>#DIV/0!</v>
      </c>
      <c r="I666" s="18"/>
      <c r="J666" s="18"/>
      <c r="K666" s="18"/>
      <c r="L666" s="6"/>
    </row>
    <row r="667" spans="1:12" ht="15" hidden="1">
      <c r="A667" s="3">
        <v>90304</v>
      </c>
      <c r="B667" s="3"/>
      <c r="C667" s="5" t="s">
        <v>63</v>
      </c>
      <c r="D667" s="18">
        <f>'без села'!D665/1000</f>
        <v>116188.316</v>
      </c>
      <c r="E667" s="18">
        <f>'без села'!E665/1000</f>
        <v>0</v>
      </c>
      <c r="F667" s="18">
        <f>'без села'!F665/1000</f>
        <v>27268.558719999997</v>
      </c>
      <c r="G667" s="6">
        <f t="shared" si="33"/>
        <v>23.46927785750849</v>
      </c>
      <c r="H667" s="6" t="e">
        <f t="shared" si="34"/>
        <v>#DIV/0!</v>
      </c>
      <c r="I667" s="18"/>
      <c r="J667" s="18"/>
      <c r="K667" s="18"/>
      <c r="L667" s="6"/>
    </row>
    <row r="668" spans="1:12" ht="15" hidden="1">
      <c r="A668" s="3">
        <v>90304</v>
      </c>
      <c r="B668" s="3"/>
      <c r="C668" s="5" t="s">
        <v>65</v>
      </c>
      <c r="D668" s="18">
        <f>'без села'!D666/1000</f>
        <v>116188.316</v>
      </c>
      <c r="E668" s="18">
        <f>'без села'!E666/1000</f>
        <v>0</v>
      </c>
      <c r="F668" s="18">
        <f>'без села'!F666/1000</f>
        <v>27268.558719999997</v>
      </c>
      <c r="G668" s="6">
        <f t="shared" si="33"/>
        <v>23.46927785750849</v>
      </c>
      <c r="H668" s="6" t="e">
        <f t="shared" si="34"/>
        <v>#DIV/0!</v>
      </c>
      <c r="I668" s="18"/>
      <c r="J668" s="18"/>
      <c r="K668" s="18"/>
      <c r="L668" s="6"/>
    </row>
    <row r="669" spans="1:12" ht="30" hidden="1">
      <c r="A669" s="3">
        <v>90305</v>
      </c>
      <c r="B669" s="3"/>
      <c r="C669" s="5" t="s">
        <v>112</v>
      </c>
      <c r="D669" s="18">
        <f>'без села'!D667/1000</f>
        <v>10365.982</v>
      </c>
      <c r="E669" s="18">
        <f>'без села'!E667/1000</f>
        <v>2236.63762</v>
      </c>
      <c r="F669" s="18">
        <f>'без села'!F667/1000</f>
        <v>2229.64704</v>
      </c>
      <c r="G669" s="6">
        <f t="shared" si="33"/>
        <v>21.509269840522585</v>
      </c>
      <c r="H669" s="6">
        <f t="shared" si="34"/>
        <v>99.68745138070243</v>
      </c>
      <c r="I669" s="18"/>
      <c r="J669" s="18"/>
      <c r="K669" s="18"/>
      <c r="L669" s="6"/>
    </row>
    <row r="670" spans="1:12" ht="15" hidden="1">
      <c r="A670" s="3">
        <v>90305</v>
      </c>
      <c r="B670" s="3"/>
      <c r="C670" s="5" t="s">
        <v>3</v>
      </c>
      <c r="D670" s="18">
        <f>'без села'!D668/1000</f>
        <v>10365.982</v>
      </c>
      <c r="E670" s="18">
        <f>'без села'!E668/1000</f>
        <v>0</v>
      </c>
      <c r="F670" s="18">
        <f>'без села'!F668/1000</f>
        <v>2229.64704</v>
      </c>
      <c r="G670" s="6">
        <f t="shared" si="33"/>
        <v>21.509269840522585</v>
      </c>
      <c r="H670" s="6" t="e">
        <f t="shared" si="34"/>
        <v>#DIV/0!</v>
      </c>
      <c r="I670" s="18"/>
      <c r="J670" s="18"/>
      <c r="K670" s="18"/>
      <c r="L670" s="6"/>
    </row>
    <row r="671" spans="1:12" ht="15" hidden="1">
      <c r="A671" s="3">
        <v>90305</v>
      </c>
      <c r="B671" s="3"/>
      <c r="C671" s="5" t="s">
        <v>61</v>
      </c>
      <c r="D671" s="18">
        <f>'без села'!D669/1000</f>
        <v>10365.982</v>
      </c>
      <c r="E671" s="18">
        <f>'без села'!E669/1000</f>
        <v>0</v>
      </c>
      <c r="F671" s="18">
        <f>'без села'!F669/1000</f>
        <v>2229.64704</v>
      </c>
      <c r="G671" s="6">
        <f t="shared" si="33"/>
        <v>21.509269840522585</v>
      </c>
      <c r="H671" s="6" t="e">
        <f t="shared" si="34"/>
        <v>#DIV/0!</v>
      </c>
      <c r="I671" s="18"/>
      <c r="J671" s="18"/>
      <c r="K671" s="18"/>
      <c r="L671" s="6"/>
    </row>
    <row r="672" spans="1:12" ht="15" hidden="1">
      <c r="A672" s="3">
        <v>90305</v>
      </c>
      <c r="B672" s="3"/>
      <c r="C672" s="5" t="s">
        <v>63</v>
      </c>
      <c r="D672" s="18">
        <f>'без села'!D670/1000</f>
        <v>10365.982</v>
      </c>
      <c r="E672" s="18">
        <f>'без села'!E670/1000</f>
        <v>0</v>
      </c>
      <c r="F672" s="18">
        <f>'без села'!F670/1000</f>
        <v>2229.64704</v>
      </c>
      <c r="G672" s="6">
        <f t="shared" si="33"/>
        <v>21.509269840522585</v>
      </c>
      <c r="H672" s="6" t="e">
        <f t="shared" si="34"/>
        <v>#DIV/0!</v>
      </c>
      <c r="I672" s="18"/>
      <c r="J672" s="18"/>
      <c r="K672" s="18"/>
      <c r="L672" s="6"/>
    </row>
    <row r="673" spans="1:12" ht="15" hidden="1">
      <c r="A673" s="3">
        <v>90305</v>
      </c>
      <c r="B673" s="3"/>
      <c r="C673" s="5" t="s">
        <v>65</v>
      </c>
      <c r="D673" s="18">
        <f>'без села'!D671/1000</f>
        <v>10365.982</v>
      </c>
      <c r="E673" s="18">
        <f>'без села'!E671/1000</f>
        <v>0</v>
      </c>
      <c r="F673" s="18">
        <f>'без села'!F671/1000</f>
        <v>2229.64704</v>
      </c>
      <c r="G673" s="6">
        <f t="shared" si="33"/>
        <v>21.509269840522585</v>
      </c>
      <c r="H673" s="6" t="e">
        <f t="shared" si="34"/>
        <v>#DIV/0!</v>
      </c>
      <c r="I673" s="18"/>
      <c r="J673" s="18"/>
      <c r="K673" s="18"/>
      <c r="L673" s="6"/>
    </row>
    <row r="674" spans="1:12" ht="15" hidden="1">
      <c r="A674" s="3">
        <v>90306</v>
      </c>
      <c r="B674" s="3"/>
      <c r="C674" s="5" t="s">
        <v>113</v>
      </c>
      <c r="D674" s="18">
        <f>'без села'!D672/1000</f>
        <v>28325.775</v>
      </c>
      <c r="E674" s="18">
        <f>'без села'!E672/1000</f>
        <v>6722.5043</v>
      </c>
      <c r="F674" s="18">
        <f>'без села'!F672/1000</f>
        <v>6508.25517</v>
      </c>
      <c r="G674" s="6">
        <f t="shared" si="33"/>
        <v>22.976441668409777</v>
      </c>
      <c r="H674" s="6">
        <f t="shared" si="34"/>
        <v>96.81295659416686</v>
      </c>
      <c r="I674" s="18"/>
      <c r="J674" s="18"/>
      <c r="K674" s="18"/>
      <c r="L674" s="6"/>
    </row>
    <row r="675" spans="1:12" ht="15" hidden="1">
      <c r="A675" s="3">
        <v>90306</v>
      </c>
      <c r="B675" s="3"/>
      <c r="C675" s="5" t="s">
        <v>3</v>
      </c>
      <c r="D675" s="18">
        <f>'без села'!D673/1000</f>
        <v>28325.775</v>
      </c>
      <c r="E675" s="18">
        <f>'без села'!E673/1000</f>
        <v>0</v>
      </c>
      <c r="F675" s="18">
        <f>'без села'!F673/1000</f>
        <v>6508.25517</v>
      </c>
      <c r="G675" s="6">
        <f t="shared" si="33"/>
        <v>22.976441668409777</v>
      </c>
      <c r="H675" s="6" t="e">
        <f t="shared" si="34"/>
        <v>#DIV/0!</v>
      </c>
      <c r="I675" s="18"/>
      <c r="J675" s="18"/>
      <c r="K675" s="18"/>
      <c r="L675" s="6"/>
    </row>
    <row r="676" spans="1:12" ht="15" hidden="1">
      <c r="A676" s="3">
        <v>90306</v>
      </c>
      <c r="B676" s="3"/>
      <c r="C676" s="5" t="s">
        <v>5</v>
      </c>
      <c r="D676" s="18">
        <f>'без села'!D674/1000</f>
        <v>0.06</v>
      </c>
      <c r="E676" s="18">
        <f>'без села'!E674/1000</f>
        <v>0</v>
      </c>
      <c r="F676" s="18">
        <f>'без села'!F674/1000</f>
        <v>0.00498</v>
      </c>
      <c r="G676" s="6">
        <f t="shared" si="33"/>
        <v>8.3</v>
      </c>
      <c r="H676" s="6" t="e">
        <f t="shared" si="34"/>
        <v>#DIV/0!</v>
      </c>
      <c r="I676" s="18"/>
      <c r="J676" s="18"/>
      <c r="K676" s="18"/>
      <c r="L676" s="6"/>
    </row>
    <row r="677" spans="1:12" ht="45" hidden="1">
      <c r="A677" s="3">
        <v>90306</v>
      </c>
      <c r="B677" s="3"/>
      <c r="C677" s="5" t="s">
        <v>13</v>
      </c>
      <c r="D677" s="18">
        <f>'без села'!D675/1000</f>
        <v>0.06</v>
      </c>
      <c r="E677" s="18">
        <f>'без села'!E675/1000</f>
        <v>0</v>
      </c>
      <c r="F677" s="18">
        <f>'без села'!F675/1000</f>
        <v>0.00498</v>
      </c>
      <c r="G677" s="6">
        <f t="shared" si="33"/>
        <v>8.3</v>
      </c>
      <c r="H677" s="6" t="e">
        <f t="shared" si="34"/>
        <v>#DIV/0!</v>
      </c>
      <c r="I677" s="18"/>
      <c r="J677" s="18"/>
      <c r="K677" s="18"/>
      <c r="L677" s="6"/>
    </row>
    <row r="678" spans="1:12" ht="15" hidden="1">
      <c r="A678" s="3">
        <v>90306</v>
      </c>
      <c r="B678" s="3"/>
      <c r="C678" s="5" t="s">
        <v>23</v>
      </c>
      <c r="D678" s="18">
        <f>'без села'!D676/1000</f>
        <v>0.06</v>
      </c>
      <c r="E678" s="18">
        <f>'без села'!E676/1000</f>
        <v>0</v>
      </c>
      <c r="F678" s="18">
        <f>'без села'!F676/1000</f>
        <v>0.00498</v>
      </c>
      <c r="G678" s="6">
        <f t="shared" si="33"/>
        <v>8.3</v>
      </c>
      <c r="H678" s="6" t="e">
        <f t="shared" si="34"/>
        <v>#DIV/0!</v>
      </c>
      <c r="I678" s="18"/>
      <c r="J678" s="18"/>
      <c r="K678" s="18"/>
      <c r="L678" s="6"/>
    </row>
    <row r="679" spans="1:12" ht="15" hidden="1">
      <c r="A679" s="3">
        <v>90306</v>
      </c>
      <c r="B679" s="3"/>
      <c r="C679" s="5" t="s">
        <v>61</v>
      </c>
      <c r="D679" s="18">
        <f>'без села'!D677/1000</f>
        <v>28325.715</v>
      </c>
      <c r="E679" s="18">
        <f>'без села'!E677/1000</f>
        <v>0</v>
      </c>
      <c r="F679" s="18">
        <f>'без села'!F677/1000</f>
        <v>6508.250190000001</v>
      </c>
      <c r="G679" s="6">
        <f t="shared" si="33"/>
        <v>22.976472756292296</v>
      </c>
      <c r="H679" s="6" t="e">
        <f t="shared" si="34"/>
        <v>#DIV/0!</v>
      </c>
      <c r="I679" s="18"/>
      <c r="J679" s="18"/>
      <c r="K679" s="18"/>
      <c r="L679" s="6"/>
    </row>
    <row r="680" spans="1:12" ht="15" hidden="1">
      <c r="A680" s="3">
        <v>90306</v>
      </c>
      <c r="B680" s="3"/>
      <c r="C680" s="5" t="s">
        <v>63</v>
      </c>
      <c r="D680" s="18">
        <f>'без села'!D678/1000</f>
        <v>28325.715</v>
      </c>
      <c r="E680" s="18">
        <f>'без села'!E678/1000</f>
        <v>0</v>
      </c>
      <c r="F680" s="18">
        <f>'без села'!F678/1000</f>
        <v>6508.250190000001</v>
      </c>
      <c r="G680" s="6">
        <f t="shared" si="33"/>
        <v>22.976472756292296</v>
      </c>
      <c r="H680" s="6" t="e">
        <f t="shared" si="34"/>
        <v>#DIV/0!</v>
      </c>
      <c r="I680" s="18"/>
      <c r="J680" s="18"/>
      <c r="K680" s="18"/>
      <c r="L680" s="6"/>
    </row>
    <row r="681" spans="1:12" ht="15" hidden="1">
      <c r="A681" s="3">
        <v>90306</v>
      </c>
      <c r="B681" s="3"/>
      <c r="C681" s="5" t="s">
        <v>65</v>
      </c>
      <c r="D681" s="18">
        <f>'без села'!D679/1000</f>
        <v>28325.715</v>
      </c>
      <c r="E681" s="18">
        <f>'без села'!E679/1000</f>
        <v>0</v>
      </c>
      <c r="F681" s="18">
        <f>'без села'!F679/1000</f>
        <v>6508.250190000001</v>
      </c>
      <c r="G681" s="6">
        <f t="shared" si="33"/>
        <v>22.976472756292296</v>
      </c>
      <c r="H681" s="6" t="e">
        <f t="shared" si="34"/>
        <v>#DIV/0!</v>
      </c>
      <c r="I681" s="18"/>
      <c r="J681" s="18"/>
      <c r="K681" s="18"/>
      <c r="L681" s="6"/>
    </row>
    <row r="682" spans="1:12" ht="15" hidden="1">
      <c r="A682" s="3">
        <v>90307</v>
      </c>
      <c r="B682" s="3"/>
      <c r="C682" s="5" t="s">
        <v>114</v>
      </c>
      <c r="D682" s="18">
        <f>'без села'!D680/1000</f>
        <v>2243.537</v>
      </c>
      <c r="E682" s="18">
        <f>'без села'!E680/1000</f>
        <v>612.99546</v>
      </c>
      <c r="F682" s="18">
        <f>'без села'!F680/1000</f>
        <v>573.41485</v>
      </c>
      <c r="G682" s="6">
        <f t="shared" si="33"/>
        <v>25.558519872861467</v>
      </c>
      <c r="H682" s="6">
        <f t="shared" si="34"/>
        <v>93.54308268449493</v>
      </c>
      <c r="I682" s="18"/>
      <c r="J682" s="18"/>
      <c r="K682" s="18"/>
      <c r="L682" s="6"/>
    </row>
    <row r="683" spans="1:12" ht="15" hidden="1">
      <c r="A683" s="3">
        <v>90307</v>
      </c>
      <c r="B683" s="3"/>
      <c r="C683" s="5" t="s">
        <v>3</v>
      </c>
      <c r="D683" s="18">
        <f>'без села'!D681/1000</f>
        <v>2243.537</v>
      </c>
      <c r="E683" s="18">
        <f>'без села'!E681/1000</f>
        <v>0</v>
      </c>
      <c r="F683" s="18">
        <f>'без села'!F681/1000</f>
        <v>573.41485</v>
      </c>
      <c r="G683" s="6">
        <f t="shared" si="33"/>
        <v>25.558519872861467</v>
      </c>
      <c r="H683" s="6" t="e">
        <f t="shared" si="34"/>
        <v>#DIV/0!</v>
      </c>
      <c r="I683" s="18"/>
      <c r="J683" s="18"/>
      <c r="K683" s="18"/>
      <c r="L683" s="6"/>
    </row>
    <row r="684" spans="1:12" ht="15" hidden="1">
      <c r="A684" s="3">
        <v>90307</v>
      </c>
      <c r="B684" s="3"/>
      <c r="C684" s="5" t="s">
        <v>61</v>
      </c>
      <c r="D684" s="18">
        <f>'без села'!D682/1000</f>
        <v>2243.537</v>
      </c>
      <c r="E684" s="18">
        <f>'без села'!E682/1000</f>
        <v>0</v>
      </c>
      <c r="F684" s="18">
        <f>'без села'!F682/1000</f>
        <v>573.41485</v>
      </c>
      <c r="G684" s="6">
        <f t="shared" si="33"/>
        <v>25.558519872861467</v>
      </c>
      <c r="H684" s="6" t="e">
        <f t="shared" si="34"/>
        <v>#DIV/0!</v>
      </c>
      <c r="I684" s="18"/>
      <c r="J684" s="18"/>
      <c r="K684" s="18"/>
      <c r="L684" s="6"/>
    </row>
    <row r="685" spans="1:12" ht="15" hidden="1">
      <c r="A685" s="3">
        <v>90307</v>
      </c>
      <c r="B685" s="3"/>
      <c r="C685" s="5" t="s">
        <v>63</v>
      </c>
      <c r="D685" s="18">
        <f>'без села'!D683/1000</f>
        <v>2243.537</v>
      </c>
      <c r="E685" s="18">
        <f>'без села'!E683/1000</f>
        <v>0</v>
      </c>
      <c r="F685" s="18">
        <f>'без села'!F683/1000</f>
        <v>573.41485</v>
      </c>
      <c r="G685" s="6">
        <f t="shared" si="33"/>
        <v>25.558519872861467</v>
      </c>
      <c r="H685" s="6" t="e">
        <f t="shared" si="34"/>
        <v>#DIV/0!</v>
      </c>
      <c r="I685" s="18"/>
      <c r="J685" s="18"/>
      <c r="K685" s="18"/>
      <c r="L685" s="6"/>
    </row>
    <row r="686" spans="1:12" ht="15" hidden="1">
      <c r="A686" s="3">
        <v>90307</v>
      </c>
      <c r="B686" s="3"/>
      <c r="C686" s="5" t="s">
        <v>65</v>
      </c>
      <c r="D686" s="18">
        <f>'без села'!D684/1000</f>
        <v>2243.537</v>
      </c>
      <c r="E686" s="18">
        <f>'без села'!E684/1000</f>
        <v>0</v>
      </c>
      <c r="F686" s="18">
        <f>'без села'!F684/1000</f>
        <v>573.41485</v>
      </c>
      <c r="G686" s="6">
        <f t="shared" si="33"/>
        <v>25.558519872861467</v>
      </c>
      <c r="H686" s="6" t="e">
        <f t="shared" si="34"/>
        <v>#DIV/0!</v>
      </c>
      <c r="I686" s="18"/>
      <c r="J686" s="18"/>
      <c r="K686" s="18"/>
      <c r="L686" s="6"/>
    </row>
    <row r="687" spans="1:12" ht="15" hidden="1">
      <c r="A687" s="3">
        <v>90308</v>
      </c>
      <c r="B687" s="3"/>
      <c r="C687" s="5" t="s">
        <v>115</v>
      </c>
      <c r="D687" s="18">
        <f>'без села'!D685/1000</f>
        <v>336.08</v>
      </c>
      <c r="E687" s="18">
        <f>'без села'!E685/1000</f>
        <v>4.8</v>
      </c>
      <c r="F687" s="18">
        <f>'без села'!F685/1000</f>
        <v>0</v>
      </c>
      <c r="G687" s="6">
        <f t="shared" si="33"/>
        <v>0</v>
      </c>
      <c r="H687" s="6">
        <f t="shared" si="34"/>
        <v>0</v>
      </c>
      <c r="I687" s="18"/>
      <c r="J687" s="18"/>
      <c r="K687" s="18"/>
      <c r="L687" s="6"/>
    </row>
    <row r="688" spans="1:12" ht="15" hidden="1">
      <c r="A688" s="3">
        <v>90308</v>
      </c>
      <c r="B688" s="3"/>
      <c r="C688" s="5" t="s">
        <v>3</v>
      </c>
      <c r="D688" s="18">
        <f>'без села'!D686/1000</f>
        <v>336.08</v>
      </c>
      <c r="E688" s="18">
        <f>'без села'!E686/1000</f>
        <v>0</v>
      </c>
      <c r="F688" s="18">
        <f>'без села'!F686/1000</f>
        <v>0</v>
      </c>
      <c r="G688" s="6">
        <f t="shared" si="33"/>
        <v>0</v>
      </c>
      <c r="H688" s="6" t="e">
        <f t="shared" si="34"/>
        <v>#DIV/0!</v>
      </c>
      <c r="I688" s="18"/>
      <c r="J688" s="18"/>
      <c r="K688" s="18"/>
      <c r="L688" s="6"/>
    </row>
    <row r="689" spans="1:12" ht="15" hidden="1">
      <c r="A689" s="3">
        <v>90308</v>
      </c>
      <c r="B689" s="3"/>
      <c r="C689" s="5" t="s">
        <v>61</v>
      </c>
      <c r="D689" s="18">
        <f>'без села'!D687/1000</f>
        <v>336.08</v>
      </c>
      <c r="E689" s="18">
        <f>'без села'!E687/1000</f>
        <v>0</v>
      </c>
      <c r="F689" s="18">
        <f>'без села'!F687/1000</f>
        <v>0</v>
      </c>
      <c r="G689" s="6">
        <f t="shared" si="33"/>
        <v>0</v>
      </c>
      <c r="H689" s="6" t="e">
        <f t="shared" si="34"/>
        <v>#DIV/0!</v>
      </c>
      <c r="I689" s="18"/>
      <c r="J689" s="18"/>
      <c r="K689" s="18"/>
      <c r="L689" s="6"/>
    </row>
    <row r="690" spans="1:12" ht="15" hidden="1">
      <c r="A690" s="3">
        <v>90308</v>
      </c>
      <c r="B690" s="3"/>
      <c r="C690" s="5" t="s">
        <v>63</v>
      </c>
      <c r="D690" s="18">
        <f>'без села'!D688/1000</f>
        <v>336.08</v>
      </c>
      <c r="E690" s="18">
        <f>'без села'!E688/1000</f>
        <v>0</v>
      </c>
      <c r="F690" s="18">
        <f>'без села'!F688/1000</f>
        <v>0</v>
      </c>
      <c r="G690" s="6">
        <f t="shared" si="33"/>
        <v>0</v>
      </c>
      <c r="H690" s="6" t="e">
        <f t="shared" si="34"/>
        <v>#DIV/0!</v>
      </c>
      <c r="I690" s="18"/>
      <c r="J690" s="18"/>
      <c r="K690" s="18"/>
      <c r="L690" s="6"/>
    </row>
    <row r="691" spans="1:12" ht="15" hidden="1">
      <c r="A691" s="3">
        <v>90308</v>
      </c>
      <c r="B691" s="3"/>
      <c r="C691" s="5" t="s">
        <v>65</v>
      </c>
      <c r="D691" s="18">
        <f>'без села'!D689/1000</f>
        <v>336.08</v>
      </c>
      <c r="E691" s="18">
        <f>'без села'!E689/1000</f>
        <v>0</v>
      </c>
      <c r="F691" s="18">
        <f>'без села'!F689/1000</f>
        <v>0</v>
      </c>
      <c r="G691" s="6">
        <f t="shared" si="33"/>
        <v>0</v>
      </c>
      <c r="H691" s="6" t="e">
        <f t="shared" si="34"/>
        <v>#DIV/0!</v>
      </c>
      <c r="I691" s="18"/>
      <c r="J691" s="18"/>
      <c r="K691" s="18"/>
      <c r="L691" s="6"/>
    </row>
    <row r="692" spans="1:12" ht="30" hidden="1">
      <c r="A692" s="3">
        <v>90401</v>
      </c>
      <c r="B692" s="3"/>
      <c r="C692" s="5" t="s">
        <v>116</v>
      </c>
      <c r="D692" s="18">
        <f>'без села'!D690/1000</f>
        <v>2558.307</v>
      </c>
      <c r="E692" s="18">
        <f>'без села'!E690/1000</f>
        <v>517.43281</v>
      </c>
      <c r="F692" s="18">
        <f>'без села'!F690/1000</f>
        <v>483.52365999999995</v>
      </c>
      <c r="G692" s="6">
        <f t="shared" si="33"/>
        <v>18.90014216432977</v>
      </c>
      <c r="H692" s="6">
        <f t="shared" si="34"/>
        <v>93.44665638810186</v>
      </c>
      <c r="I692" s="18"/>
      <c r="J692" s="18"/>
      <c r="K692" s="18"/>
      <c r="L692" s="6"/>
    </row>
    <row r="693" spans="1:12" ht="15" hidden="1">
      <c r="A693" s="3">
        <v>90401</v>
      </c>
      <c r="B693" s="3"/>
      <c r="C693" s="5" t="s">
        <v>3</v>
      </c>
      <c r="D693" s="18">
        <f>'без села'!D691/1000</f>
        <v>2558.307</v>
      </c>
      <c r="E693" s="18">
        <f>'без села'!E691/1000</f>
        <v>0</v>
      </c>
      <c r="F693" s="18">
        <f>'без села'!F691/1000</f>
        <v>483.52365999999995</v>
      </c>
      <c r="G693" s="6">
        <f t="shared" si="33"/>
        <v>18.90014216432977</v>
      </c>
      <c r="H693" s="6" t="e">
        <f t="shared" si="34"/>
        <v>#DIV/0!</v>
      </c>
      <c r="I693" s="18">
        <f>'без села'!I691/1000</f>
        <v>0</v>
      </c>
      <c r="J693" s="18">
        <f>'без села'!J691/1000</f>
        <v>0</v>
      </c>
      <c r="K693" s="18">
        <f>'без села'!K691/1000</f>
        <v>0</v>
      </c>
      <c r="L693" s="6" t="e">
        <f aca="true" t="shared" si="35" ref="L693:L705">K693/J693*100</f>
        <v>#DIV/0!</v>
      </c>
    </row>
    <row r="694" spans="1:12" ht="15" hidden="1">
      <c r="A694" s="3">
        <v>90401</v>
      </c>
      <c r="B694" s="3"/>
      <c r="C694" s="5" t="s">
        <v>5</v>
      </c>
      <c r="D694" s="18">
        <f>'без села'!D692/1000</f>
        <v>0.05</v>
      </c>
      <c r="E694" s="18">
        <f>'без села'!E692/1000</f>
        <v>0</v>
      </c>
      <c r="F694" s="18">
        <f>'без села'!F692/1000</f>
        <v>0</v>
      </c>
      <c r="G694" s="6">
        <f t="shared" si="33"/>
        <v>0</v>
      </c>
      <c r="H694" s="6" t="e">
        <f t="shared" si="34"/>
        <v>#DIV/0!</v>
      </c>
      <c r="I694" s="18">
        <f>'без села'!I692/1000</f>
        <v>0</v>
      </c>
      <c r="J694" s="18">
        <f>'без села'!J692/1000</f>
        <v>0</v>
      </c>
      <c r="K694" s="18">
        <f>'без села'!K692/1000</f>
        <v>0</v>
      </c>
      <c r="L694" s="6" t="e">
        <f t="shared" si="35"/>
        <v>#DIV/0!</v>
      </c>
    </row>
    <row r="695" spans="1:12" ht="45" hidden="1">
      <c r="A695" s="3">
        <v>90401</v>
      </c>
      <c r="B695" s="3"/>
      <c r="C695" s="5" t="s">
        <v>13</v>
      </c>
      <c r="D695" s="18">
        <f>'без села'!D693/1000</f>
        <v>0.05</v>
      </c>
      <c r="E695" s="18">
        <f>'без села'!E693/1000</f>
        <v>0</v>
      </c>
      <c r="F695" s="18">
        <f>'без села'!F693/1000</f>
        <v>0</v>
      </c>
      <c r="G695" s="6">
        <f t="shared" si="33"/>
        <v>0</v>
      </c>
      <c r="H695" s="6" t="e">
        <f t="shared" si="34"/>
        <v>#DIV/0!</v>
      </c>
      <c r="I695" s="18">
        <f>'без села'!I693/1000</f>
        <v>0</v>
      </c>
      <c r="J695" s="18">
        <f>'без села'!J693/1000</f>
        <v>0</v>
      </c>
      <c r="K695" s="18">
        <f>'без села'!K693/1000</f>
        <v>0</v>
      </c>
      <c r="L695" s="6" t="e">
        <f t="shared" si="35"/>
        <v>#DIV/0!</v>
      </c>
    </row>
    <row r="696" spans="1:12" ht="15" hidden="1">
      <c r="A696" s="3">
        <v>90401</v>
      </c>
      <c r="B696" s="3"/>
      <c r="C696" s="5" t="s">
        <v>23</v>
      </c>
      <c r="D696" s="18">
        <f>'без села'!D694/1000</f>
        <v>0.05</v>
      </c>
      <c r="E696" s="18">
        <f>'без села'!E694/1000</f>
        <v>0</v>
      </c>
      <c r="F696" s="18">
        <f>'без села'!F694/1000</f>
        <v>0</v>
      </c>
      <c r="G696" s="6">
        <f t="shared" si="33"/>
        <v>0</v>
      </c>
      <c r="H696" s="6" t="e">
        <f t="shared" si="34"/>
        <v>#DIV/0!</v>
      </c>
      <c r="I696" s="18">
        <f>'без села'!I694/1000</f>
        <v>0</v>
      </c>
      <c r="J696" s="18">
        <f>'без села'!J694/1000</f>
        <v>0</v>
      </c>
      <c r="K696" s="18">
        <f>'без села'!K694/1000</f>
        <v>0</v>
      </c>
      <c r="L696" s="6" t="e">
        <f t="shared" si="35"/>
        <v>#DIV/0!</v>
      </c>
    </row>
    <row r="697" spans="1:12" ht="15" hidden="1">
      <c r="A697" s="3">
        <v>90401</v>
      </c>
      <c r="B697" s="3"/>
      <c r="C697" s="5" t="s">
        <v>61</v>
      </c>
      <c r="D697" s="18">
        <f>'без села'!D695/1000</f>
        <v>2558.257</v>
      </c>
      <c r="E697" s="18">
        <f>'без села'!E695/1000</f>
        <v>0</v>
      </c>
      <c r="F697" s="18">
        <f>'без села'!F695/1000</f>
        <v>483.52365999999995</v>
      </c>
      <c r="G697" s="6">
        <f t="shared" si="33"/>
        <v>18.9005115592374</v>
      </c>
      <c r="H697" s="6" t="e">
        <f t="shared" si="34"/>
        <v>#DIV/0!</v>
      </c>
      <c r="I697" s="18">
        <f>'без села'!I695/1000</f>
        <v>0</v>
      </c>
      <c r="J697" s="18">
        <f>'без села'!J695/1000</f>
        <v>0</v>
      </c>
      <c r="K697" s="18">
        <f>'без села'!K695/1000</f>
        <v>0</v>
      </c>
      <c r="L697" s="6" t="e">
        <f t="shared" si="35"/>
        <v>#DIV/0!</v>
      </c>
    </row>
    <row r="698" spans="1:12" ht="15" hidden="1">
      <c r="A698" s="3">
        <v>90401</v>
      </c>
      <c r="B698" s="3"/>
      <c r="C698" s="5" t="s">
        <v>63</v>
      </c>
      <c r="D698" s="18">
        <f>'без села'!D696/1000</f>
        <v>2558.257</v>
      </c>
      <c r="E698" s="18">
        <f>'без села'!E696/1000</f>
        <v>0</v>
      </c>
      <c r="F698" s="18">
        <f>'без села'!F696/1000</f>
        <v>483.52365999999995</v>
      </c>
      <c r="G698" s="6">
        <f t="shared" si="33"/>
        <v>18.9005115592374</v>
      </c>
      <c r="H698" s="6" t="e">
        <f t="shared" si="34"/>
        <v>#DIV/0!</v>
      </c>
      <c r="I698" s="18">
        <f>'без села'!I696/1000</f>
        <v>0</v>
      </c>
      <c r="J698" s="18">
        <f>'без села'!J696/1000</f>
        <v>0</v>
      </c>
      <c r="K698" s="18">
        <f>'без села'!K696/1000</f>
        <v>0</v>
      </c>
      <c r="L698" s="6" t="e">
        <f t="shared" si="35"/>
        <v>#DIV/0!</v>
      </c>
    </row>
    <row r="699" spans="1:12" ht="15" hidden="1">
      <c r="A699" s="3">
        <v>90401</v>
      </c>
      <c r="B699" s="3"/>
      <c r="C699" s="5" t="s">
        <v>65</v>
      </c>
      <c r="D699" s="18">
        <f>'без села'!D697/1000</f>
        <v>2558.257</v>
      </c>
      <c r="E699" s="18">
        <f>'без села'!E697/1000</f>
        <v>0</v>
      </c>
      <c r="F699" s="18">
        <f>'без села'!F697/1000</f>
        <v>483.52365999999995</v>
      </c>
      <c r="G699" s="6">
        <f t="shared" si="33"/>
        <v>18.9005115592374</v>
      </c>
      <c r="H699" s="6" t="e">
        <f t="shared" si="34"/>
        <v>#DIV/0!</v>
      </c>
      <c r="I699" s="18">
        <f>'без села'!I697/1000</f>
        <v>0</v>
      </c>
      <c r="J699" s="18">
        <f>'без села'!J697/1000</f>
        <v>0</v>
      </c>
      <c r="K699" s="18">
        <f>'без села'!K697/1000</f>
        <v>0</v>
      </c>
      <c r="L699" s="6" t="e">
        <f t="shared" si="35"/>
        <v>#DIV/0!</v>
      </c>
    </row>
    <row r="700" spans="1:12" ht="30" hidden="1">
      <c r="A700" s="3"/>
      <c r="B700" s="3"/>
      <c r="C700" s="5" t="s">
        <v>245</v>
      </c>
      <c r="D700" s="18">
        <f>D701+D706</f>
        <v>5138.0380000000005</v>
      </c>
      <c r="E700" s="18">
        <f>E701+E706</f>
        <v>1383.58184</v>
      </c>
      <c r="F700" s="18">
        <f>F701+F706</f>
        <v>1181.0631799999999</v>
      </c>
      <c r="G700" s="6">
        <f t="shared" si="33"/>
        <v>22.986657163687767</v>
      </c>
      <c r="H700" s="6">
        <f t="shared" si="34"/>
        <v>85.3627263566859</v>
      </c>
      <c r="I700" s="18">
        <f>I701+I706</f>
        <v>7540.108</v>
      </c>
      <c r="J700" s="18">
        <f>J701+J706</f>
        <v>7540.108</v>
      </c>
      <c r="K700" s="18">
        <f>K701+K706</f>
        <v>1838.23955</v>
      </c>
      <c r="L700" s="6">
        <f t="shared" si="35"/>
        <v>24.379485678454476</v>
      </c>
    </row>
    <row r="701" spans="1:12" ht="45" hidden="1">
      <c r="A701" s="3">
        <v>90405</v>
      </c>
      <c r="B701" s="3"/>
      <c r="C701" s="5" t="s">
        <v>117</v>
      </c>
      <c r="D701" s="18">
        <f>'без села'!D698/1000</f>
        <v>5067.167</v>
      </c>
      <c r="E701" s="18">
        <f>'без села'!E698/1000</f>
        <v>1383.58184</v>
      </c>
      <c r="F701" s="18">
        <f>'без села'!F698/1000</f>
        <v>1181.0631799999999</v>
      </c>
      <c r="G701" s="6">
        <f aca="true" t="shared" si="36" ref="G701:G713">F701/D701*100</f>
        <v>23.308155819612807</v>
      </c>
      <c r="H701" s="6">
        <f aca="true" t="shared" si="37" ref="H701:H713">F701/E701*100</f>
        <v>85.3627263566859</v>
      </c>
      <c r="I701" s="18">
        <f>'без села'!I698/1000</f>
        <v>7540.108</v>
      </c>
      <c r="J701" s="18">
        <f>'без села'!J698/1000</f>
        <v>7540.108</v>
      </c>
      <c r="K701" s="18">
        <f>'без села'!K698/1000</f>
        <v>1838.23955</v>
      </c>
      <c r="L701" s="6">
        <f t="shared" si="35"/>
        <v>24.379485678454476</v>
      </c>
    </row>
    <row r="702" spans="1:12" ht="15" hidden="1">
      <c r="A702" s="3">
        <v>90405</v>
      </c>
      <c r="B702" s="3"/>
      <c r="C702" s="5" t="s">
        <v>3</v>
      </c>
      <c r="D702" s="18">
        <f>'без села'!D699/1000</f>
        <v>5067.167</v>
      </c>
      <c r="E702" s="18">
        <f>'без села'!E699/1000</f>
        <v>0</v>
      </c>
      <c r="F702" s="18">
        <f>'без села'!F699/1000</f>
        <v>1181.0631799999999</v>
      </c>
      <c r="G702" s="6">
        <f t="shared" si="36"/>
        <v>23.308155819612807</v>
      </c>
      <c r="H702" s="6" t="e">
        <f t="shared" si="37"/>
        <v>#DIV/0!</v>
      </c>
      <c r="I702" s="18">
        <f>'без села'!I699/1000</f>
        <v>7540.108</v>
      </c>
      <c r="J702" s="18">
        <f>'без села'!J699/1000</f>
        <v>7540.108</v>
      </c>
      <c r="K702" s="18">
        <f>'без села'!K699/1000</f>
        <v>1838.23955</v>
      </c>
      <c r="L702" s="6">
        <f t="shared" si="35"/>
        <v>24.379485678454476</v>
      </c>
    </row>
    <row r="703" spans="1:12" ht="15" hidden="1">
      <c r="A703" s="3">
        <v>90405</v>
      </c>
      <c r="B703" s="3"/>
      <c r="C703" s="5" t="s">
        <v>61</v>
      </c>
      <c r="D703" s="18">
        <f>'без села'!D700/1000</f>
        <v>5067.167</v>
      </c>
      <c r="E703" s="18">
        <f>'без села'!E700/1000</f>
        <v>0</v>
      </c>
      <c r="F703" s="18">
        <f>'без села'!F700/1000</f>
        <v>1181.0631799999999</v>
      </c>
      <c r="G703" s="6">
        <f t="shared" si="36"/>
        <v>23.308155819612807</v>
      </c>
      <c r="H703" s="6" t="e">
        <f t="shared" si="37"/>
        <v>#DIV/0!</v>
      </c>
      <c r="I703" s="18">
        <f>'без села'!I700/1000</f>
        <v>7540.108</v>
      </c>
      <c r="J703" s="18">
        <f>'без села'!J700/1000</f>
        <v>7540.108</v>
      </c>
      <c r="K703" s="18">
        <f>'без села'!K700/1000</f>
        <v>1838.23955</v>
      </c>
      <c r="L703" s="6">
        <f t="shared" si="35"/>
        <v>24.379485678454476</v>
      </c>
    </row>
    <row r="704" spans="1:12" ht="15" hidden="1">
      <c r="A704" s="3">
        <v>90405</v>
      </c>
      <c r="B704" s="3"/>
      <c r="C704" s="5" t="s">
        <v>63</v>
      </c>
      <c r="D704" s="18">
        <f>'без села'!D701/1000</f>
        <v>5067.167</v>
      </c>
      <c r="E704" s="18">
        <f>'без села'!E701/1000</f>
        <v>0</v>
      </c>
      <c r="F704" s="18">
        <f>'без села'!F701/1000</f>
        <v>1181.0631799999999</v>
      </c>
      <c r="G704" s="6">
        <f t="shared" si="36"/>
        <v>23.308155819612807</v>
      </c>
      <c r="H704" s="6" t="e">
        <f t="shared" si="37"/>
        <v>#DIV/0!</v>
      </c>
      <c r="I704" s="18">
        <f>'без села'!I701/1000</f>
        <v>7540.108</v>
      </c>
      <c r="J704" s="18">
        <f>'без села'!J701/1000</f>
        <v>7540.108</v>
      </c>
      <c r="K704" s="18">
        <f>'без села'!K701/1000</f>
        <v>1838.23955</v>
      </c>
      <c r="L704" s="6">
        <f t="shared" si="35"/>
        <v>24.379485678454476</v>
      </c>
    </row>
    <row r="705" spans="1:12" ht="15" hidden="1">
      <c r="A705" s="3">
        <v>90405</v>
      </c>
      <c r="B705" s="3"/>
      <c r="C705" s="5" t="s">
        <v>65</v>
      </c>
      <c r="D705" s="18">
        <f>'без села'!D702/1000</f>
        <v>5067.167</v>
      </c>
      <c r="E705" s="18">
        <f>'без села'!E702/1000</f>
        <v>0</v>
      </c>
      <c r="F705" s="18">
        <f>'без села'!F702/1000</f>
        <v>1181.0631799999999</v>
      </c>
      <c r="G705" s="6">
        <f t="shared" si="36"/>
        <v>23.308155819612807</v>
      </c>
      <c r="H705" s="6" t="e">
        <f t="shared" si="37"/>
        <v>#DIV/0!</v>
      </c>
      <c r="I705" s="18">
        <f>'без села'!I702/1000</f>
        <v>7540.108</v>
      </c>
      <c r="J705" s="18">
        <f>'без села'!J702/1000</f>
        <v>7540.108</v>
      </c>
      <c r="K705" s="18">
        <f>'без села'!K702/1000</f>
        <v>1838.23955</v>
      </c>
      <c r="L705" s="6">
        <f t="shared" si="35"/>
        <v>24.379485678454476</v>
      </c>
    </row>
    <row r="706" spans="1:12" ht="60" hidden="1">
      <c r="A706" s="3">
        <v>90406</v>
      </c>
      <c r="B706" s="3"/>
      <c r="C706" s="5" t="s">
        <v>118</v>
      </c>
      <c r="D706" s="18">
        <f>'без села'!D703/1000</f>
        <v>70.871</v>
      </c>
      <c r="E706" s="18"/>
      <c r="F706" s="18"/>
      <c r="G706" s="6"/>
      <c r="H706" s="6"/>
      <c r="I706" s="18"/>
      <c r="J706" s="18"/>
      <c r="K706" s="18"/>
      <c r="L706" s="6"/>
    </row>
    <row r="707" spans="1:12" ht="15" hidden="1">
      <c r="A707" s="3">
        <v>90406</v>
      </c>
      <c r="B707" s="3"/>
      <c r="C707" s="5" t="s">
        <v>3</v>
      </c>
      <c r="D707" s="18">
        <f>'без села'!D704/1000</f>
        <v>70.871</v>
      </c>
      <c r="E707" s="18">
        <f>'без села'!E704/1000</f>
        <v>0</v>
      </c>
      <c r="F707" s="18">
        <f>'без села'!F704/1000</f>
        <v>0</v>
      </c>
      <c r="G707" s="6">
        <f t="shared" si="36"/>
        <v>0</v>
      </c>
      <c r="H707" s="6" t="e">
        <f t="shared" si="37"/>
        <v>#DIV/0!</v>
      </c>
      <c r="I707" s="18"/>
      <c r="J707" s="18"/>
      <c r="K707" s="18"/>
      <c r="L707" s="6"/>
    </row>
    <row r="708" spans="1:12" ht="15" hidden="1">
      <c r="A708" s="3">
        <v>90406</v>
      </c>
      <c r="B708" s="3"/>
      <c r="C708" s="5" t="s">
        <v>5</v>
      </c>
      <c r="D708" s="18">
        <f>'без села'!D705/1000</f>
        <v>0.848</v>
      </c>
      <c r="E708" s="18">
        <f>'без села'!E705/1000</f>
        <v>0</v>
      </c>
      <c r="F708" s="18">
        <f>'без села'!F705/1000</f>
        <v>0</v>
      </c>
      <c r="G708" s="6">
        <f t="shared" si="36"/>
        <v>0</v>
      </c>
      <c r="H708" s="6" t="e">
        <f t="shared" si="37"/>
        <v>#DIV/0!</v>
      </c>
      <c r="I708" s="18"/>
      <c r="J708" s="18"/>
      <c r="K708" s="18"/>
      <c r="L708" s="6"/>
    </row>
    <row r="709" spans="1:12" ht="45" hidden="1">
      <c r="A709" s="3">
        <v>90406</v>
      </c>
      <c r="B709" s="3"/>
      <c r="C709" s="5" t="s">
        <v>13</v>
      </c>
      <c r="D709" s="18">
        <f>'без села'!D706/1000</f>
        <v>0.848</v>
      </c>
      <c r="E709" s="18">
        <f>'без села'!E706/1000</f>
        <v>0</v>
      </c>
      <c r="F709" s="18">
        <f>'без села'!F706/1000</f>
        <v>0</v>
      </c>
      <c r="G709" s="6">
        <f t="shared" si="36"/>
        <v>0</v>
      </c>
      <c r="H709" s="6" t="e">
        <f t="shared" si="37"/>
        <v>#DIV/0!</v>
      </c>
      <c r="I709" s="18"/>
      <c r="J709" s="18"/>
      <c r="K709" s="18"/>
      <c r="L709" s="6"/>
    </row>
    <row r="710" spans="1:12" ht="15" hidden="1">
      <c r="A710" s="3">
        <v>90406</v>
      </c>
      <c r="B710" s="3"/>
      <c r="C710" s="5" t="s">
        <v>23</v>
      </c>
      <c r="D710" s="18">
        <f>'без села'!D707/1000</f>
        <v>0.848</v>
      </c>
      <c r="E710" s="18">
        <f>'без села'!E707/1000</f>
        <v>0</v>
      </c>
      <c r="F710" s="18">
        <f>'без села'!F707/1000</f>
        <v>0</v>
      </c>
      <c r="G710" s="6">
        <f t="shared" si="36"/>
        <v>0</v>
      </c>
      <c r="H710" s="6" t="e">
        <f t="shared" si="37"/>
        <v>#DIV/0!</v>
      </c>
      <c r="I710" s="18"/>
      <c r="J710" s="18"/>
      <c r="K710" s="18"/>
      <c r="L710" s="6"/>
    </row>
    <row r="711" spans="1:12" ht="15" hidden="1">
      <c r="A711" s="3">
        <v>90406</v>
      </c>
      <c r="B711" s="3"/>
      <c r="C711" s="5" t="s">
        <v>61</v>
      </c>
      <c r="D711" s="18">
        <f>'без села'!D708/1000</f>
        <v>70.023</v>
      </c>
      <c r="E711" s="18">
        <f>'без села'!E708/1000</f>
        <v>0</v>
      </c>
      <c r="F711" s="18">
        <f>'без села'!F708/1000</f>
        <v>0</v>
      </c>
      <c r="G711" s="6">
        <f t="shared" si="36"/>
        <v>0</v>
      </c>
      <c r="H711" s="6" t="e">
        <f t="shared" si="37"/>
        <v>#DIV/0!</v>
      </c>
      <c r="I711" s="18"/>
      <c r="J711" s="18"/>
      <c r="K711" s="18"/>
      <c r="L711" s="6"/>
    </row>
    <row r="712" spans="1:12" ht="15" hidden="1">
      <c r="A712" s="3">
        <v>90406</v>
      </c>
      <c r="B712" s="3"/>
      <c r="C712" s="5" t="s">
        <v>63</v>
      </c>
      <c r="D712" s="18">
        <f>'без села'!D709/1000</f>
        <v>70.023</v>
      </c>
      <c r="E712" s="18">
        <f>'без села'!E709/1000</f>
        <v>0</v>
      </c>
      <c r="F712" s="18">
        <f>'без села'!F709/1000</f>
        <v>0</v>
      </c>
      <c r="G712" s="6">
        <f t="shared" si="36"/>
        <v>0</v>
      </c>
      <c r="H712" s="6" t="e">
        <f t="shared" si="37"/>
        <v>#DIV/0!</v>
      </c>
      <c r="I712" s="18"/>
      <c r="J712" s="18"/>
      <c r="K712" s="18"/>
      <c r="L712" s="6"/>
    </row>
    <row r="713" spans="1:12" ht="15" hidden="1">
      <c r="A713" s="3">
        <v>90406</v>
      </c>
      <c r="B713" s="3"/>
      <c r="C713" s="5" t="s">
        <v>65</v>
      </c>
      <c r="D713" s="18">
        <f>'без села'!D710/1000</f>
        <v>70.023</v>
      </c>
      <c r="E713" s="18">
        <f>'без села'!E710/1000</f>
        <v>0</v>
      </c>
      <c r="F713" s="18">
        <f>'без села'!F710/1000</f>
        <v>0</v>
      </c>
      <c r="G713" s="6">
        <f t="shared" si="36"/>
        <v>0</v>
      </c>
      <c r="H713" s="6" t="e">
        <f t="shared" si="37"/>
        <v>#DIV/0!</v>
      </c>
      <c r="I713" s="18"/>
      <c r="J713" s="18"/>
      <c r="K713" s="18"/>
      <c r="L713" s="6"/>
    </row>
    <row r="714" spans="1:12" ht="30" hidden="1">
      <c r="A714" s="3">
        <v>90412</v>
      </c>
      <c r="B714" s="3"/>
      <c r="C714" s="5" t="s">
        <v>119</v>
      </c>
      <c r="D714" s="18">
        <f>'без села'!D711/1000</f>
        <v>6596.4</v>
      </c>
      <c r="E714" s="18">
        <f>'без села'!E711/1000</f>
        <v>1220.406</v>
      </c>
      <c r="F714" s="18">
        <f>'без села'!F711/1000</f>
        <v>992.45899</v>
      </c>
      <c r="G714" s="6">
        <f aca="true" t="shared" si="38" ref="G714:G777">F714/D714*100</f>
        <v>15.045464040992057</v>
      </c>
      <c r="H714" s="6">
        <f aca="true" t="shared" si="39" ref="H714:H777">F714/E714*100</f>
        <v>81.32203463437577</v>
      </c>
      <c r="I714" s="18"/>
      <c r="J714" s="18"/>
      <c r="K714" s="18"/>
      <c r="L714" s="6"/>
    </row>
    <row r="715" spans="1:12" ht="15" hidden="1">
      <c r="A715" s="3">
        <v>90412</v>
      </c>
      <c r="B715" s="3"/>
      <c r="C715" s="5" t="s">
        <v>3</v>
      </c>
      <c r="D715" s="18">
        <f>'без села'!D712/1000</f>
        <v>6596.4</v>
      </c>
      <c r="E715" s="18">
        <f>'без села'!E712/1000</f>
        <v>0</v>
      </c>
      <c r="F715" s="18">
        <f>'без села'!F712/1000</f>
        <v>992.45899</v>
      </c>
      <c r="G715" s="6">
        <f t="shared" si="38"/>
        <v>15.045464040992057</v>
      </c>
      <c r="H715" s="6" t="e">
        <f t="shared" si="39"/>
        <v>#DIV/0!</v>
      </c>
      <c r="I715" s="18"/>
      <c r="J715" s="18"/>
      <c r="K715" s="18"/>
      <c r="L715" s="6"/>
    </row>
    <row r="716" spans="1:12" ht="15" hidden="1">
      <c r="A716" s="3">
        <v>90412</v>
      </c>
      <c r="B716" s="3"/>
      <c r="C716" s="5" t="s">
        <v>5</v>
      </c>
      <c r="D716" s="18">
        <f>'без села'!D713/1000</f>
        <v>609.186</v>
      </c>
      <c r="E716" s="18">
        <f>'без села'!E713/1000</f>
        <v>0</v>
      </c>
      <c r="F716" s="18">
        <f>'без села'!F713/1000</f>
        <v>92.35074</v>
      </c>
      <c r="G716" s="6">
        <f t="shared" si="38"/>
        <v>15.159695068501245</v>
      </c>
      <c r="H716" s="6" t="e">
        <f t="shared" si="39"/>
        <v>#DIV/0!</v>
      </c>
      <c r="I716" s="18"/>
      <c r="J716" s="18"/>
      <c r="K716" s="18"/>
      <c r="L716" s="6"/>
    </row>
    <row r="717" spans="1:12" ht="45" hidden="1">
      <c r="A717" s="3">
        <v>90412</v>
      </c>
      <c r="B717" s="3"/>
      <c r="C717" s="5" t="s">
        <v>13</v>
      </c>
      <c r="D717" s="18">
        <f>'без села'!D714/1000</f>
        <v>609.186</v>
      </c>
      <c r="E717" s="18">
        <f>'без села'!E714/1000</f>
        <v>0</v>
      </c>
      <c r="F717" s="18">
        <f>'без села'!F714/1000</f>
        <v>92.35074</v>
      </c>
      <c r="G717" s="6">
        <f t="shared" si="38"/>
        <v>15.159695068501245</v>
      </c>
      <c r="H717" s="6" t="e">
        <f t="shared" si="39"/>
        <v>#DIV/0!</v>
      </c>
      <c r="I717" s="18"/>
      <c r="J717" s="18"/>
      <c r="K717" s="18"/>
      <c r="L717" s="6"/>
    </row>
    <row r="718" spans="1:12" ht="30" hidden="1">
      <c r="A718" s="3">
        <v>90412</v>
      </c>
      <c r="B718" s="3"/>
      <c r="C718" s="5" t="s">
        <v>15</v>
      </c>
      <c r="D718" s="18">
        <f>'без села'!D715/1000</f>
        <v>110.67</v>
      </c>
      <c r="E718" s="18">
        <f>'без села'!E715/1000</f>
        <v>0</v>
      </c>
      <c r="F718" s="18">
        <f>'без села'!F715/1000</f>
        <v>18.77</v>
      </c>
      <c r="G718" s="6">
        <f t="shared" si="38"/>
        <v>16.960332520104814</v>
      </c>
      <c r="H718" s="6" t="e">
        <f t="shared" si="39"/>
        <v>#DIV/0!</v>
      </c>
      <c r="I718" s="18"/>
      <c r="J718" s="18"/>
      <c r="K718" s="18"/>
      <c r="L718" s="6"/>
    </row>
    <row r="719" spans="1:12" ht="15" hidden="1">
      <c r="A719" s="3">
        <v>90412</v>
      </c>
      <c r="B719" s="3"/>
      <c r="C719" s="5" t="s">
        <v>53</v>
      </c>
      <c r="D719" s="18">
        <f>'без села'!D716/1000</f>
        <v>21.6</v>
      </c>
      <c r="E719" s="18">
        <f>'без села'!E716/1000</f>
        <v>0</v>
      </c>
      <c r="F719" s="18">
        <f>'без села'!F716/1000</f>
        <v>5.4</v>
      </c>
      <c r="G719" s="6">
        <f t="shared" si="38"/>
        <v>25</v>
      </c>
      <c r="H719" s="6" t="e">
        <f t="shared" si="39"/>
        <v>#DIV/0!</v>
      </c>
      <c r="I719" s="18"/>
      <c r="J719" s="18"/>
      <c r="K719" s="18"/>
      <c r="L719" s="6"/>
    </row>
    <row r="720" spans="1:12" ht="30" hidden="1">
      <c r="A720" s="3">
        <v>90412</v>
      </c>
      <c r="B720" s="3"/>
      <c r="C720" s="5" t="s">
        <v>17</v>
      </c>
      <c r="D720" s="18">
        <f>'без села'!D717/1000</f>
        <v>4</v>
      </c>
      <c r="E720" s="18">
        <f>'без села'!E717/1000</f>
        <v>0</v>
      </c>
      <c r="F720" s="18">
        <f>'без села'!F717/1000</f>
        <v>0</v>
      </c>
      <c r="G720" s="6">
        <f t="shared" si="38"/>
        <v>0</v>
      </c>
      <c r="H720" s="6" t="e">
        <f t="shared" si="39"/>
        <v>#DIV/0!</v>
      </c>
      <c r="I720" s="18"/>
      <c r="J720" s="18"/>
      <c r="K720" s="18"/>
      <c r="L720" s="6"/>
    </row>
    <row r="721" spans="1:12" ht="15" hidden="1">
      <c r="A721" s="3">
        <v>90412</v>
      </c>
      <c r="B721" s="3"/>
      <c r="C721" s="5" t="s">
        <v>23</v>
      </c>
      <c r="D721" s="18">
        <f>'без села'!D718/1000</f>
        <v>71.725</v>
      </c>
      <c r="E721" s="18">
        <f>'без села'!E718/1000</f>
        <v>0</v>
      </c>
      <c r="F721" s="18">
        <f>'без села'!F718/1000</f>
        <v>6.09674</v>
      </c>
      <c r="G721" s="6">
        <f t="shared" si="38"/>
        <v>8.500160334611364</v>
      </c>
      <c r="H721" s="6" t="e">
        <f t="shared" si="39"/>
        <v>#DIV/0!</v>
      </c>
      <c r="I721" s="18"/>
      <c r="J721" s="18"/>
      <c r="K721" s="18"/>
      <c r="L721" s="6"/>
    </row>
    <row r="722" spans="1:12" ht="15" hidden="1">
      <c r="A722" s="3">
        <v>90412</v>
      </c>
      <c r="B722" s="3"/>
      <c r="C722" s="5" t="s">
        <v>25</v>
      </c>
      <c r="D722" s="18">
        <f>'без села'!D719/1000</f>
        <v>401.191</v>
      </c>
      <c r="E722" s="18">
        <f>'без села'!E719/1000</f>
        <v>0</v>
      </c>
      <c r="F722" s="18">
        <f>'без села'!F719/1000</f>
        <v>62.084</v>
      </c>
      <c r="G722" s="6">
        <f t="shared" si="38"/>
        <v>15.474923415530261</v>
      </c>
      <c r="H722" s="6" t="e">
        <f t="shared" si="39"/>
        <v>#DIV/0!</v>
      </c>
      <c r="I722" s="18"/>
      <c r="J722" s="18"/>
      <c r="K722" s="18"/>
      <c r="L722" s="6"/>
    </row>
    <row r="723" spans="1:12" ht="15" hidden="1">
      <c r="A723" s="3">
        <v>90412</v>
      </c>
      <c r="B723" s="3"/>
      <c r="C723" s="5" t="s">
        <v>61</v>
      </c>
      <c r="D723" s="18">
        <f>'без села'!D720/1000</f>
        <v>5987.214</v>
      </c>
      <c r="E723" s="18">
        <f>'без села'!E720/1000</f>
        <v>0</v>
      </c>
      <c r="F723" s="18">
        <f>'без села'!F720/1000</f>
        <v>900.10825</v>
      </c>
      <c r="G723" s="6">
        <f t="shared" si="38"/>
        <v>15.033841282439544</v>
      </c>
      <c r="H723" s="6" t="e">
        <f t="shared" si="39"/>
        <v>#DIV/0!</v>
      </c>
      <c r="I723" s="18"/>
      <c r="J723" s="18"/>
      <c r="K723" s="18"/>
      <c r="L723" s="6"/>
    </row>
    <row r="724" spans="1:12" ht="45" hidden="1">
      <c r="A724" s="3">
        <v>90412</v>
      </c>
      <c r="B724" s="3"/>
      <c r="C724" s="5" t="s">
        <v>97</v>
      </c>
      <c r="D724" s="18">
        <f>'без села'!D721/1000</f>
        <v>350.722</v>
      </c>
      <c r="E724" s="18">
        <f>'без села'!E721/1000</f>
        <v>0</v>
      </c>
      <c r="F724" s="18">
        <f>'без села'!F721/1000</f>
        <v>39.91666</v>
      </c>
      <c r="G724" s="6">
        <f t="shared" si="38"/>
        <v>11.381282041046756</v>
      </c>
      <c r="H724" s="6" t="e">
        <f t="shared" si="39"/>
        <v>#DIV/0!</v>
      </c>
      <c r="I724" s="18"/>
      <c r="J724" s="18"/>
      <c r="K724" s="18"/>
      <c r="L724" s="6"/>
    </row>
    <row r="725" spans="1:12" ht="15" hidden="1">
      <c r="A725" s="3">
        <v>90412</v>
      </c>
      <c r="B725" s="3"/>
      <c r="C725" s="5" t="s">
        <v>63</v>
      </c>
      <c r="D725" s="18">
        <f>'без села'!D722/1000</f>
        <v>5636.492</v>
      </c>
      <c r="E725" s="18">
        <f>'без села'!E722/1000</f>
        <v>0</v>
      </c>
      <c r="F725" s="18">
        <f>'без села'!F722/1000</f>
        <v>860.19159</v>
      </c>
      <c r="G725" s="6">
        <f t="shared" si="38"/>
        <v>15.261116133935786</v>
      </c>
      <c r="H725" s="6" t="e">
        <f t="shared" si="39"/>
        <v>#DIV/0!</v>
      </c>
      <c r="I725" s="18"/>
      <c r="J725" s="18"/>
      <c r="K725" s="18"/>
      <c r="L725" s="6"/>
    </row>
    <row r="726" spans="1:12" ht="15" hidden="1">
      <c r="A726" s="3">
        <v>90412</v>
      </c>
      <c r="B726" s="3"/>
      <c r="C726" s="5" t="s">
        <v>65</v>
      </c>
      <c r="D726" s="18">
        <f>'без села'!D723/1000</f>
        <v>5636.492</v>
      </c>
      <c r="E726" s="18">
        <f>'без села'!E723/1000</f>
        <v>0</v>
      </c>
      <c r="F726" s="18">
        <f>'без села'!F723/1000</f>
        <v>860.19159</v>
      </c>
      <c r="G726" s="6">
        <f t="shared" si="38"/>
        <v>15.261116133935786</v>
      </c>
      <c r="H726" s="6" t="e">
        <f t="shared" si="39"/>
        <v>#DIV/0!</v>
      </c>
      <c r="I726" s="18"/>
      <c r="J726" s="18"/>
      <c r="K726" s="18"/>
      <c r="L726" s="6"/>
    </row>
    <row r="727" spans="1:12" ht="30" hidden="1">
      <c r="A727" s="3">
        <v>91101</v>
      </c>
      <c r="B727" s="3"/>
      <c r="C727" s="5" t="s">
        <v>120</v>
      </c>
      <c r="D727" s="18">
        <f>'без села'!D724/1000</f>
        <v>621.8</v>
      </c>
      <c r="E727" s="18">
        <f>'без села'!E724/1000</f>
        <v>135.157</v>
      </c>
      <c r="F727" s="18">
        <f>'без села'!F724/1000</f>
        <v>130.93176</v>
      </c>
      <c r="G727" s="6">
        <f t="shared" si="38"/>
        <v>21.05689289160502</v>
      </c>
      <c r="H727" s="6">
        <f t="shared" si="39"/>
        <v>96.87382821459487</v>
      </c>
      <c r="I727" s="18"/>
      <c r="J727" s="18"/>
      <c r="K727" s="18"/>
      <c r="L727" s="6"/>
    </row>
    <row r="728" spans="1:12" ht="15" hidden="1">
      <c r="A728" s="3">
        <v>91101</v>
      </c>
      <c r="B728" s="3"/>
      <c r="C728" s="5" t="s">
        <v>3</v>
      </c>
      <c r="D728" s="18">
        <f>'без села'!D725/1000</f>
        <v>621.8</v>
      </c>
      <c r="E728" s="18">
        <f>'без села'!E725/1000</f>
        <v>0</v>
      </c>
      <c r="F728" s="18">
        <f>'без села'!F725/1000</f>
        <v>130.93176</v>
      </c>
      <c r="G728" s="6">
        <f t="shared" si="38"/>
        <v>21.05689289160502</v>
      </c>
      <c r="H728" s="6" t="e">
        <f t="shared" si="39"/>
        <v>#DIV/0!</v>
      </c>
      <c r="I728" s="18"/>
      <c r="J728" s="18"/>
      <c r="K728" s="18"/>
      <c r="L728" s="6"/>
    </row>
    <row r="729" spans="1:12" ht="15" hidden="1">
      <c r="A729" s="3">
        <v>91101</v>
      </c>
      <c r="B729" s="3"/>
      <c r="C729" s="5" t="s">
        <v>5</v>
      </c>
      <c r="D729" s="18">
        <f>'без села'!D726/1000</f>
        <v>621.8</v>
      </c>
      <c r="E729" s="18">
        <f>'без села'!E726/1000</f>
        <v>0</v>
      </c>
      <c r="F729" s="18">
        <f>'без села'!F726/1000</f>
        <v>130.93176</v>
      </c>
      <c r="G729" s="6">
        <f t="shared" si="38"/>
        <v>21.05689289160502</v>
      </c>
      <c r="H729" s="6" t="e">
        <f t="shared" si="39"/>
        <v>#DIV/0!</v>
      </c>
      <c r="I729" s="18"/>
      <c r="J729" s="18"/>
      <c r="K729" s="18"/>
      <c r="L729" s="6"/>
    </row>
    <row r="730" spans="1:12" ht="30" hidden="1">
      <c r="A730" s="3">
        <v>91101</v>
      </c>
      <c r="B730" s="3"/>
      <c r="C730" s="5" t="s">
        <v>7</v>
      </c>
      <c r="D730" s="18">
        <f>'без села'!D727/1000</f>
        <v>433.43</v>
      </c>
      <c r="E730" s="18">
        <f>'без села'!E727/1000</f>
        <v>0</v>
      </c>
      <c r="F730" s="18">
        <f>'без села'!F727/1000</f>
        <v>91.78444</v>
      </c>
      <c r="G730" s="6">
        <f t="shared" si="38"/>
        <v>21.176300671388688</v>
      </c>
      <c r="H730" s="6" t="e">
        <f t="shared" si="39"/>
        <v>#DIV/0!</v>
      </c>
      <c r="I730" s="18"/>
      <c r="J730" s="18"/>
      <c r="K730" s="18"/>
      <c r="L730" s="6"/>
    </row>
    <row r="731" spans="1:12" ht="15" hidden="1">
      <c r="A731" s="3">
        <v>91101</v>
      </c>
      <c r="B731" s="3"/>
      <c r="C731" s="5" t="s">
        <v>9</v>
      </c>
      <c r="D731" s="18">
        <f>'без села'!D728/1000</f>
        <v>433.43</v>
      </c>
      <c r="E731" s="18">
        <f>'без села'!E728/1000</f>
        <v>0</v>
      </c>
      <c r="F731" s="18">
        <f>'без села'!F728/1000</f>
        <v>91.78444</v>
      </c>
      <c r="G731" s="6">
        <f t="shared" si="38"/>
        <v>21.176300671388688</v>
      </c>
      <c r="H731" s="6" t="e">
        <f t="shared" si="39"/>
        <v>#DIV/0!</v>
      </c>
      <c r="I731" s="18"/>
      <c r="J731" s="18"/>
      <c r="K731" s="18"/>
      <c r="L731" s="6"/>
    </row>
    <row r="732" spans="1:12" ht="15" hidden="1">
      <c r="A732" s="3">
        <v>91101</v>
      </c>
      <c r="B732" s="3"/>
      <c r="C732" s="5" t="s">
        <v>11</v>
      </c>
      <c r="D732" s="18">
        <f>'без села'!D729/1000</f>
        <v>157.025</v>
      </c>
      <c r="E732" s="18">
        <f>'без села'!E729/1000</f>
        <v>0</v>
      </c>
      <c r="F732" s="18">
        <f>'без села'!F729/1000</f>
        <v>33.399800000000006</v>
      </c>
      <c r="G732" s="6">
        <f t="shared" si="38"/>
        <v>21.270370960038214</v>
      </c>
      <c r="H732" s="6" t="e">
        <f t="shared" si="39"/>
        <v>#DIV/0!</v>
      </c>
      <c r="I732" s="18"/>
      <c r="J732" s="18"/>
      <c r="K732" s="18"/>
      <c r="L732" s="6"/>
    </row>
    <row r="733" spans="1:12" ht="45" hidden="1">
      <c r="A733" s="3">
        <v>91101</v>
      </c>
      <c r="B733" s="3"/>
      <c r="C733" s="5" t="s">
        <v>13</v>
      </c>
      <c r="D733" s="18">
        <f>'без села'!D730/1000</f>
        <v>19.825</v>
      </c>
      <c r="E733" s="18">
        <f>'без села'!E730/1000</f>
        <v>0</v>
      </c>
      <c r="F733" s="18">
        <f>'без села'!F730/1000</f>
        <v>3.3599</v>
      </c>
      <c r="G733" s="6">
        <f t="shared" si="38"/>
        <v>16.947793190416142</v>
      </c>
      <c r="H733" s="6" t="e">
        <f t="shared" si="39"/>
        <v>#DIV/0!</v>
      </c>
      <c r="I733" s="18"/>
      <c r="J733" s="18"/>
      <c r="K733" s="18"/>
      <c r="L733" s="6"/>
    </row>
    <row r="734" spans="1:12" ht="30" hidden="1">
      <c r="A734" s="3">
        <v>91101</v>
      </c>
      <c r="B734" s="3"/>
      <c r="C734" s="5" t="s">
        <v>15</v>
      </c>
      <c r="D734" s="18">
        <f>'без села'!D731/1000</f>
        <v>10.393</v>
      </c>
      <c r="E734" s="18">
        <f>'без села'!E731/1000</f>
        <v>0</v>
      </c>
      <c r="F734" s="18">
        <f>'без села'!F731/1000</f>
        <v>2.4</v>
      </c>
      <c r="G734" s="6">
        <f t="shared" si="38"/>
        <v>23.092466082940437</v>
      </c>
      <c r="H734" s="6" t="e">
        <f t="shared" si="39"/>
        <v>#DIV/0!</v>
      </c>
      <c r="I734" s="18"/>
      <c r="J734" s="18"/>
      <c r="K734" s="18"/>
      <c r="L734" s="6"/>
    </row>
    <row r="735" spans="1:12" ht="45" hidden="1">
      <c r="A735" s="3">
        <v>91101</v>
      </c>
      <c r="B735" s="3"/>
      <c r="C735" s="5" t="s">
        <v>21</v>
      </c>
      <c r="D735" s="18">
        <f>'без села'!D732/1000</f>
        <v>0.875</v>
      </c>
      <c r="E735" s="18">
        <f>'без села'!E732/1000</f>
        <v>0</v>
      </c>
      <c r="F735" s="18">
        <f>'без села'!F732/1000</f>
        <v>0.325</v>
      </c>
      <c r="G735" s="6">
        <f t="shared" si="38"/>
        <v>37.142857142857146</v>
      </c>
      <c r="H735" s="6" t="e">
        <f t="shared" si="39"/>
        <v>#DIV/0!</v>
      </c>
      <c r="I735" s="18"/>
      <c r="J735" s="18"/>
      <c r="K735" s="18"/>
      <c r="L735" s="6"/>
    </row>
    <row r="736" spans="1:12" ht="15" hidden="1">
      <c r="A736" s="3">
        <v>91101</v>
      </c>
      <c r="B736" s="3"/>
      <c r="C736" s="5" t="s">
        <v>23</v>
      </c>
      <c r="D736" s="18">
        <f>'без села'!D733/1000</f>
        <v>6.907</v>
      </c>
      <c r="E736" s="18">
        <f>'без села'!E733/1000</f>
        <v>0</v>
      </c>
      <c r="F736" s="18">
        <f>'без села'!F733/1000</f>
        <v>0.5248700000000001</v>
      </c>
      <c r="G736" s="6">
        <f t="shared" si="38"/>
        <v>7.599102359924714</v>
      </c>
      <c r="H736" s="6" t="e">
        <f t="shared" si="39"/>
        <v>#DIV/0!</v>
      </c>
      <c r="I736" s="18"/>
      <c r="J736" s="18"/>
      <c r="K736" s="18"/>
      <c r="L736" s="6"/>
    </row>
    <row r="737" spans="1:12" ht="15" hidden="1">
      <c r="A737" s="3">
        <v>91101</v>
      </c>
      <c r="B737" s="3"/>
      <c r="C737" s="5" t="s">
        <v>25</v>
      </c>
      <c r="D737" s="18">
        <f>'без села'!D734/1000</f>
        <v>1.65</v>
      </c>
      <c r="E737" s="18">
        <f>'без села'!E734/1000</f>
        <v>0</v>
      </c>
      <c r="F737" s="18">
        <f>'без села'!F734/1000</f>
        <v>0.11003</v>
      </c>
      <c r="G737" s="6">
        <f t="shared" si="38"/>
        <v>6.668484848484849</v>
      </c>
      <c r="H737" s="6" t="e">
        <f t="shared" si="39"/>
        <v>#DIV/0!</v>
      </c>
      <c r="I737" s="18"/>
      <c r="J737" s="18"/>
      <c r="K737" s="18"/>
      <c r="L737" s="6"/>
    </row>
    <row r="738" spans="1:12" ht="15" hidden="1">
      <c r="A738" s="3">
        <v>91101</v>
      </c>
      <c r="B738" s="3"/>
      <c r="C738" s="5" t="s">
        <v>27</v>
      </c>
      <c r="D738" s="18">
        <f>'без села'!D735/1000</f>
        <v>0.77</v>
      </c>
      <c r="E738" s="18">
        <f>'без села'!E735/1000</f>
        <v>0</v>
      </c>
      <c r="F738" s="18">
        <f>'без села'!F735/1000</f>
        <v>0</v>
      </c>
      <c r="G738" s="6">
        <f t="shared" si="38"/>
        <v>0</v>
      </c>
      <c r="H738" s="6" t="e">
        <f t="shared" si="39"/>
        <v>#DIV/0!</v>
      </c>
      <c r="I738" s="18"/>
      <c r="J738" s="18"/>
      <c r="K738" s="18"/>
      <c r="L738" s="6"/>
    </row>
    <row r="739" spans="1:12" ht="30" hidden="1">
      <c r="A739" s="3">
        <v>91101</v>
      </c>
      <c r="B739" s="3"/>
      <c r="C739" s="5" t="s">
        <v>29</v>
      </c>
      <c r="D739" s="18">
        <f>'без села'!D736/1000</f>
        <v>10.75</v>
      </c>
      <c r="E739" s="18">
        <f>'без села'!E736/1000</f>
        <v>0</v>
      </c>
      <c r="F739" s="18">
        <f>'без села'!F736/1000</f>
        <v>2.38762</v>
      </c>
      <c r="G739" s="6">
        <f t="shared" si="38"/>
        <v>22.210418604651164</v>
      </c>
      <c r="H739" s="6" t="e">
        <f t="shared" si="39"/>
        <v>#DIV/0!</v>
      </c>
      <c r="I739" s="18"/>
      <c r="J739" s="18"/>
      <c r="K739" s="18"/>
      <c r="L739" s="6"/>
    </row>
    <row r="740" spans="1:12" ht="15" hidden="1">
      <c r="A740" s="3">
        <v>91101</v>
      </c>
      <c r="B740" s="3"/>
      <c r="C740" s="5" t="s">
        <v>31</v>
      </c>
      <c r="D740" s="18">
        <f>'без села'!D737/1000</f>
        <v>5.518</v>
      </c>
      <c r="E740" s="18">
        <f>'без села'!E737/1000</f>
        <v>0</v>
      </c>
      <c r="F740" s="18">
        <f>'без села'!F737/1000</f>
        <v>1.9469400000000001</v>
      </c>
      <c r="G740" s="6">
        <f t="shared" si="38"/>
        <v>35.283436027546216</v>
      </c>
      <c r="H740" s="6" t="e">
        <f t="shared" si="39"/>
        <v>#DIV/0!</v>
      </c>
      <c r="I740" s="18"/>
      <c r="J740" s="18"/>
      <c r="K740" s="18"/>
      <c r="L740" s="6"/>
    </row>
    <row r="741" spans="1:12" ht="30" hidden="1">
      <c r="A741" s="3">
        <v>91101</v>
      </c>
      <c r="B741" s="3"/>
      <c r="C741" s="5" t="s">
        <v>33</v>
      </c>
      <c r="D741" s="18">
        <f>'без села'!D738/1000</f>
        <v>0.397</v>
      </c>
      <c r="E741" s="18">
        <f>'без села'!E738/1000</f>
        <v>0</v>
      </c>
      <c r="F741" s="18">
        <f>'без села'!F738/1000</f>
        <v>0.0655</v>
      </c>
      <c r="G741" s="6">
        <f t="shared" si="38"/>
        <v>16.49874055415617</v>
      </c>
      <c r="H741" s="6" t="e">
        <f t="shared" si="39"/>
        <v>#DIV/0!</v>
      </c>
      <c r="I741" s="18"/>
      <c r="J741" s="18"/>
      <c r="K741" s="18"/>
      <c r="L741" s="6"/>
    </row>
    <row r="742" spans="1:12" ht="15" hidden="1">
      <c r="A742" s="3">
        <v>91101</v>
      </c>
      <c r="B742" s="3"/>
      <c r="C742" s="5" t="s">
        <v>35</v>
      </c>
      <c r="D742" s="18">
        <f>'без села'!D739/1000</f>
        <v>3.322</v>
      </c>
      <c r="E742" s="18">
        <f>'без села'!E739/1000</f>
        <v>0</v>
      </c>
      <c r="F742" s="18">
        <f>'без села'!F739/1000</f>
        <v>0</v>
      </c>
      <c r="G742" s="6">
        <f t="shared" si="38"/>
        <v>0</v>
      </c>
      <c r="H742" s="6" t="e">
        <f t="shared" si="39"/>
        <v>#DIV/0!</v>
      </c>
      <c r="I742" s="18"/>
      <c r="J742" s="18"/>
      <c r="K742" s="18"/>
      <c r="L742" s="6"/>
    </row>
    <row r="743" spans="1:12" ht="15" hidden="1">
      <c r="A743" s="3">
        <v>91101</v>
      </c>
      <c r="B743" s="3"/>
      <c r="C743" s="5" t="s">
        <v>37</v>
      </c>
      <c r="D743" s="18">
        <f>'без села'!D740/1000</f>
        <v>1.513</v>
      </c>
      <c r="E743" s="18">
        <f>'без села'!E740/1000</f>
        <v>0</v>
      </c>
      <c r="F743" s="18">
        <f>'без села'!F740/1000</f>
        <v>0.37518</v>
      </c>
      <c r="G743" s="6">
        <f t="shared" si="38"/>
        <v>24.79709187045605</v>
      </c>
      <c r="H743" s="6" t="e">
        <f t="shared" si="39"/>
        <v>#DIV/0!</v>
      </c>
      <c r="I743" s="18"/>
      <c r="J743" s="18"/>
      <c r="K743" s="18"/>
      <c r="L743" s="6"/>
    </row>
    <row r="744" spans="1:12" ht="30" hidden="1">
      <c r="A744" s="3">
        <v>91102</v>
      </c>
      <c r="B744" s="3"/>
      <c r="C744" s="5" t="s">
        <v>121</v>
      </c>
      <c r="D744" s="18">
        <f>'без села'!D741/1000</f>
        <v>137.25</v>
      </c>
      <c r="E744" s="18">
        <f>'без села'!E741/1000</f>
        <v>30.485</v>
      </c>
      <c r="F744" s="18">
        <f>'без села'!F741/1000</f>
        <v>29.87461</v>
      </c>
      <c r="G744" s="6">
        <f t="shared" si="38"/>
        <v>21.76656466302368</v>
      </c>
      <c r="H744" s="6">
        <f t="shared" si="39"/>
        <v>97.99773659176645</v>
      </c>
      <c r="I744" s="18"/>
      <c r="J744" s="18"/>
      <c r="K744" s="18"/>
      <c r="L744" s="6"/>
    </row>
    <row r="745" spans="1:12" ht="15" hidden="1">
      <c r="A745" s="3">
        <v>91102</v>
      </c>
      <c r="B745" s="3"/>
      <c r="C745" s="5" t="s">
        <v>3</v>
      </c>
      <c r="D745" s="18">
        <f>'без села'!D742/1000</f>
        <v>137.25</v>
      </c>
      <c r="E745" s="18">
        <f>'без села'!E742/1000</f>
        <v>0</v>
      </c>
      <c r="F745" s="18">
        <f>'без села'!F742/1000</f>
        <v>29.87461</v>
      </c>
      <c r="G745" s="6">
        <f t="shared" si="38"/>
        <v>21.76656466302368</v>
      </c>
      <c r="H745" s="6" t="e">
        <f t="shared" si="39"/>
        <v>#DIV/0!</v>
      </c>
      <c r="I745" s="18"/>
      <c r="J745" s="18"/>
      <c r="K745" s="18"/>
      <c r="L745" s="6"/>
    </row>
    <row r="746" spans="1:12" ht="15" hidden="1">
      <c r="A746" s="3">
        <v>91102</v>
      </c>
      <c r="B746" s="3"/>
      <c r="C746" s="5" t="s">
        <v>5</v>
      </c>
      <c r="D746" s="18">
        <f>'без села'!D743/1000</f>
        <v>137.25</v>
      </c>
      <c r="E746" s="18">
        <f>'без села'!E743/1000</f>
        <v>0</v>
      </c>
      <c r="F746" s="18">
        <f>'без села'!F743/1000</f>
        <v>29.87461</v>
      </c>
      <c r="G746" s="6">
        <f t="shared" si="38"/>
        <v>21.76656466302368</v>
      </c>
      <c r="H746" s="6" t="e">
        <f t="shared" si="39"/>
        <v>#DIV/0!</v>
      </c>
      <c r="I746" s="18"/>
      <c r="J746" s="18"/>
      <c r="K746" s="18"/>
      <c r="L746" s="6"/>
    </row>
    <row r="747" spans="1:12" ht="30" hidden="1">
      <c r="A747" s="3">
        <v>91102</v>
      </c>
      <c r="B747" s="3"/>
      <c r="C747" s="5" t="s">
        <v>7</v>
      </c>
      <c r="D747" s="18">
        <f>'без села'!D744/1000</f>
        <v>64.23</v>
      </c>
      <c r="E747" s="18">
        <f>'без села'!E744/1000</f>
        <v>0</v>
      </c>
      <c r="F747" s="18">
        <f>'без села'!F744/1000</f>
        <v>15.61128</v>
      </c>
      <c r="G747" s="6">
        <f t="shared" si="38"/>
        <v>24.30527790751985</v>
      </c>
      <c r="H747" s="6" t="e">
        <f t="shared" si="39"/>
        <v>#DIV/0!</v>
      </c>
      <c r="I747" s="18"/>
      <c r="J747" s="18"/>
      <c r="K747" s="18"/>
      <c r="L747" s="6"/>
    </row>
    <row r="748" spans="1:12" ht="15" hidden="1">
      <c r="A748" s="3">
        <v>91102</v>
      </c>
      <c r="B748" s="3"/>
      <c r="C748" s="5" t="s">
        <v>9</v>
      </c>
      <c r="D748" s="18">
        <f>'без села'!D745/1000</f>
        <v>64.23</v>
      </c>
      <c r="E748" s="18">
        <f>'без села'!E745/1000</f>
        <v>0</v>
      </c>
      <c r="F748" s="18">
        <f>'без села'!F745/1000</f>
        <v>15.61128</v>
      </c>
      <c r="G748" s="6">
        <f t="shared" si="38"/>
        <v>24.30527790751985</v>
      </c>
      <c r="H748" s="6" t="e">
        <f t="shared" si="39"/>
        <v>#DIV/0!</v>
      </c>
      <c r="I748" s="18"/>
      <c r="J748" s="18"/>
      <c r="K748" s="18"/>
      <c r="L748" s="6"/>
    </row>
    <row r="749" spans="1:12" ht="15" hidden="1">
      <c r="A749" s="3">
        <v>91102</v>
      </c>
      <c r="B749" s="3"/>
      <c r="C749" s="5" t="s">
        <v>11</v>
      </c>
      <c r="D749" s="18">
        <f>'без села'!D746/1000</f>
        <v>22.514</v>
      </c>
      <c r="E749" s="18">
        <f>'без села'!E746/1000</f>
        <v>0</v>
      </c>
      <c r="F749" s="18">
        <f>'без села'!F746/1000</f>
        <v>5.76714</v>
      </c>
      <c r="G749" s="6">
        <f t="shared" si="38"/>
        <v>25.615794616682958</v>
      </c>
      <c r="H749" s="6" t="e">
        <f t="shared" si="39"/>
        <v>#DIV/0!</v>
      </c>
      <c r="I749" s="18"/>
      <c r="J749" s="18"/>
      <c r="K749" s="18"/>
      <c r="L749" s="6"/>
    </row>
    <row r="750" spans="1:12" ht="45" hidden="1">
      <c r="A750" s="3">
        <v>91102</v>
      </c>
      <c r="B750" s="3"/>
      <c r="C750" s="5" t="s">
        <v>13</v>
      </c>
      <c r="D750" s="18">
        <f>'без села'!D747/1000</f>
        <v>50.506</v>
      </c>
      <c r="E750" s="18">
        <f>'без села'!E747/1000</f>
        <v>0</v>
      </c>
      <c r="F750" s="18">
        <f>'без села'!F747/1000</f>
        <v>8.49619</v>
      </c>
      <c r="G750" s="6">
        <f t="shared" si="38"/>
        <v>16.822139943769056</v>
      </c>
      <c r="H750" s="6" t="e">
        <f t="shared" si="39"/>
        <v>#DIV/0!</v>
      </c>
      <c r="I750" s="18"/>
      <c r="J750" s="18"/>
      <c r="K750" s="18"/>
      <c r="L750" s="6"/>
    </row>
    <row r="751" spans="1:12" ht="30" hidden="1">
      <c r="A751" s="3">
        <v>91102</v>
      </c>
      <c r="B751" s="3"/>
      <c r="C751" s="5" t="s">
        <v>15</v>
      </c>
      <c r="D751" s="18">
        <f>'без села'!D748/1000</f>
        <v>9.244</v>
      </c>
      <c r="E751" s="18">
        <f>'без села'!E748/1000</f>
        <v>0</v>
      </c>
      <c r="F751" s="18">
        <f>'без села'!F748/1000</f>
        <v>0.93</v>
      </c>
      <c r="G751" s="6">
        <f t="shared" si="38"/>
        <v>10.060579835569019</v>
      </c>
      <c r="H751" s="6" t="e">
        <f t="shared" si="39"/>
        <v>#DIV/0!</v>
      </c>
      <c r="I751" s="18"/>
      <c r="J751" s="18"/>
      <c r="K751" s="18"/>
      <c r="L751" s="6"/>
    </row>
    <row r="752" spans="1:12" ht="15" hidden="1">
      <c r="A752" s="3">
        <v>91102</v>
      </c>
      <c r="B752" s="3"/>
      <c r="C752" s="5" t="s">
        <v>53</v>
      </c>
      <c r="D752" s="18">
        <f>'без села'!D749/1000</f>
        <v>1.8</v>
      </c>
      <c r="E752" s="18">
        <f>'без села'!E749/1000</f>
        <v>0</v>
      </c>
      <c r="F752" s="18">
        <f>'без села'!F749/1000</f>
        <v>0.4</v>
      </c>
      <c r="G752" s="6">
        <f t="shared" si="38"/>
        <v>22.222222222222225</v>
      </c>
      <c r="H752" s="6" t="e">
        <f t="shared" si="39"/>
        <v>#DIV/0!</v>
      </c>
      <c r="I752" s="18"/>
      <c r="J752" s="18"/>
      <c r="K752" s="18"/>
      <c r="L752" s="6"/>
    </row>
    <row r="753" spans="1:12" ht="30" hidden="1">
      <c r="A753" s="3">
        <v>91102</v>
      </c>
      <c r="B753" s="3"/>
      <c r="C753" s="5" t="s">
        <v>17</v>
      </c>
      <c r="D753" s="18">
        <f>'без села'!D750/1000</f>
        <v>15.547</v>
      </c>
      <c r="E753" s="18">
        <f>'без села'!E750/1000</f>
        <v>0</v>
      </c>
      <c r="F753" s="18">
        <f>'без села'!F750/1000</f>
        <v>3.997</v>
      </c>
      <c r="G753" s="6">
        <f t="shared" si="38"/>
        <v>25.709140027014854</v>
      </c>
      <c r="H753" s="6" t="e">
        <f t="shared" si="39"/>
        <v>#DIV/0!</v>
      </c>
      <c r="I753" s="18"/>
      <c r="J753" s="18"/>
      <c r="K753" s="18"/>
      <c r="L753" s="6"/>
    </row>
    <row r="754" spans="1:12" ht="15" hidden="1">
      <c r="A754" s="3">
        <v>91102</v>
      </c>
      <c r="B754" s="3"/>
      <c r="C754" s="5" t="s">
        <v>19</v>
      </c>
      <c r="D754" s="18">
        <f>'без села'!D751/1000</f>
        <v>12.6</v>
      </c>
      <c r="E754" s="18">
        <f>'без села'!E751/1000</f>
        <v>0</v>
      </c>
      <c r="F754" s="18">
        <f>'без села'!F751/1000</f>
        <v>3.15</v>
      </c>
      <c r="G754" s="6">
        <f t="shared" si="38"/>
        <v>25</v>
      </c>
      <c r="H754" s="6" t="e">
        <f t="shared" si="39"/>
        <v>#DIV/0!</v>
      </c>
      <c r="I754" s="18"/>
      <c r="J754" s="18"/>
      <c r="K754" s="18"/>
      <c r="L754" s="6"/>
    </row>
    <row r="755" spans="1:12" ht="15" hidden="1">
      <c r="A755" s="3">
        <v>91102</v>
      </c>
      <c r="B755" s="3"/>
      <c r="C755" s="5" t="s">
        <v>25</v>
      </c>
      <c r="D755" s="18">
        <f>'без села'!D752/1000</f>
        <v>11.315</v>
      </c>
      <c r="E755" s="18">
        <f>'без села'!E752/1000</f>
        <v>0</v>
      </c>
      <c r="F755" s="18">
        <f>'без села'!F752/1000</f>
        <v>0.019190000000000002</v>
      </c>
      <c r="G755" s="6">
        <f t="shared" si="38"/>
        <v>0.16959787892178527</v>
      </c>
      <c r="H755" s="6" t="e">
        <f t="shared" si="39"/>
        <v>#DIV/0!</v>
      </c>
      <c r="I755" s="18"/>
      <c r="J755" s="18"/>
      <c r="K755" s="18"/>
      <c r="L755" s="6"/>
    </row>
    <row r="756" spans="1:12" ht="30" hidden="1">
      <c r="A756" s="3">
        <v>91103</v>
      </c>
      <c r="B756" s="3"/>
      <c r="C756" s="5" t="s">
        <v>122</v>
      </c>
      <c r="D756" s="18">
        <f>'без села'!D753/1000</f>
        <v>420.95</v>
      </c>
      <c r="E756" s="18">
        <f>'без села'!E753/1000</f>
        <v>10</v>
      </c>
      <c r="F756" s="18">
        <f>'без села'!F753/1000</f>
        <v>9.5</v>
      </c>
      <c r="G756" s="6">
        <f t="shared" si="38"/>
        <v>2.256800095023162</v>
      </c>
      <c r="H756" s="6">
        <f t="shared" si="39"/>
        <v>95</v>
      </c>
      <c r="I756" s="18"/>
      <c r="J756" s="18"/>
      <c r="K756" s="18"/>
      <c r="L756" s="6"/>
    </row>
    <row r="757" spans="1:12" ht="15" hidden="1">
      <c r="A757" s="3">
        <v>91103</v>
      </c>
      <c r="B757" s="3"/>
      <c r="C757" s="5" t="s">
        <v>3</v>
      </c>
      <c r="D757" s="18">
        <f>'без села'!D754/1000</f>
        <v>420.95</v>
      </c>
      <c r="E757" s="18">
        <f>'без села'!E754/1000</f>
        <v>0</v>
      </c>
      <c r="F757" s="18">
        <f>'без села'!F754/1000</f>
        <v>9.5</v>
      </c>
      <c r="G757" s="6">
        <f t="shared" si="38"/>
        <v>2.256800095023162</v>
      </c>
      <c r="H757" s="6" t="e">
        <f t="shared" si="39"/>
        <v>#DIV/0!</v>
      </c>
      <c r="I757" s="18">
        <f>'без села'!I754/1000</f>
        <v>0</v>
      </c>
      <c r="J757" s="18">
        <f>'без села'!J754/1000</f>
        <v>0</v>
      </c>
      <c r="K757" s="18">
        <f>'без села'!K754/1000</f>
        <v>0</v>
      </c>
      <c r="L757" s="6"/>
    </row>
    <row r="758" spans="1:12" ht="15" hidden="1">
      <c r="A758" s="3">
        <v>91103</v>
      </c>
      <c r="B758" s="3"/>
      <c r="C758" s="5" t="s">
        <v>5</v>
      </c>
      <c r="D758" s="18">
        <f>'без села'!D755/1000</f>
        <v>420.95</v>
      </c>
      <c r="E758" s="18">
        <f>'без села'!E755/1000</f>
        <v>0</v>
      </c>
      <c r="F758" s="18">
        <f>'без села'!F755/1000</f>
        <v>9.5</v>
      </c>
      <c r="G758" s="6">
        <f t="shared" si="38"/>
        <v>2.256800095023162</v>
      </c>
      <c r="H758" s="6" t="e">
        <f t="shared" si="39"/>
        <v>#DIV/0!</v>
      </c>
      <c r="I758" s="18">
        <f>'без села'!I755/1000</f>
        <v>0</v>
      </c>
      <c r="J758" s="18">
        <f>'без села'!J755/1000</f>
        <v>0</v>
      </c>
      <c r="K758" s="18">
        <f>'без села'!K755/1000</f>
        <v>0</v>
      </c>
      <c r="L758" s="6"/>
    </row>
    <row r="759" spans="1:12" ht="45" hidden="1">
      <c r="A759" s="3">
        <v>91103</v>
      </c>
      <c r="B759" s="3"/>
      <c r="C759" s="5" t="s">
        <v>13</v>
      </c>
      <c r="D759" s="18">
        <f>'без села'!D756/1000</f>
        <v>420.95</v>
      </c>
      <c r="E759" s="18">
        <f>'без села'!E756/1000</f>
        <v>0</v>
      </c>
      <c r="F759" s="18">
        <f>'без села'!F756/1000</f>
        <v>9.5</v>
      </c>
      <c r="G759" s="6">
        <f t="shared" si="38"/>
        <v>2.256800095023162</v>
      </c>
      <c r="H759" s="6" t="e">
        <f t="shared" si="39"/>
        <v>#DIV/0!</v>
      </c>
      <c r="I759" s="18">
        <f>'без села'!I756/1000</f>
        <v>0</v>
      </c>
      <c r="J759" s="18">
        <f>'без села'!J756/1000</f>
        <v>0</v>
      </c>
      <c r="K759" s="18">
        <f>'без села'!K756/1000</f>
        <v>0</v>
      </c>
      <c r="L759" s="6"/>
    </row>
    <row r="760" spans="1:12" ht="30" hidden="1">
      <c r="A760" s="3">
        <v>91103</v>
      </c>
      <c r="B760" s="3"/>
      <c r="C760" s="5" t="s">
        <v>15</v>
      </c>
      <c r="D760" s="18">
        <f>'без села'!D757/1000</f>
        <v>122.643</v>
      </c>
      <c r="E760" s="18">
        <f>'без села'!E757/1000</f>
        <v>0</v>
      </c>
      <c r="F760" s="18">
        <f>'без села'!F757/1000</f>
        <v>3.6</v>
      </c>
      <c r="G760" s="6">
        <f t="shared" si="38"/>
        <v>2.9353489396051957</v>
      </c>
      <c r="H760" s="6" t="e">
        <f t="shared" si="39"/>
        <v>#DIV/0!</v>
      </c>
      <c r="I760" s="18">
        <f>'без села'!I757/1000</f>
        <v>0</v>
      </c>
      <c r="J760" s="18">
        <f>'без села'!J757/1000</f>
        <v>0</v>
      </c>
      <c r="K760" s="18">
        <f>'без села'!K757/1000</f>
        <v>0</v>
      </c>
      <c r="L760" s="6"/>
    </row>
    <row r="761" spans="1:12" ht="15" hidden="1">
      <c r="A761" s="3">
        <v>91103</v>
      </c>
      <c r="B761" s="3"/>
      <c r="C761" s="5" t="s">
        <v>53</v>
      </c>
      <c r="D761" s="18">
        <f>'без села'!D758/1000</f>
        <v>35.036</v>
      </c>
      <c r="E761" s="18">
        <f>'без села'!E758/1000</f>
        <v>0</v>
      </c>
      <c r="F761" s="18">
        <f>'без села'!F758/1000</f>
        <v>1.2</v>
      </c>
      <c r="G761" s="6">
        <f t="shared" si="38"/>
        <v>3.425048521520721</v>
      </c>
      <c r="H761" s="6" t="e">
        <f t="shared" si="39"/>
        <v>#DIV/0!</v>
      </c>
      <c r="I761" s="18">
        <f>'без села'!I758/1000</f>
        <v>0</v>
      </c>
      <c r="J761" s="18">
        <f>'без села'!J758/1000</f>
        <v>0</v>
      </c>
      <c r="K761" s="18">
        <f>'без села'!K758/1000</f>
        <v>0</v>
      </c>
      <c r="L761" s="6"/>
    </row>
    <row r="762" spans="1:12" ht="30" hidden="1">
      <c r="A762" s="3">
        <v>91103</v>
      </c>
      <c r="B762" s="3"/>
      <c r="C762" s="5" t="s">
        <v>17</v>
      </c>
      <c r="D762" s="18">
        <f>'без села'!D759/1000</f>
        <v>78</v>
      </c>
      <c r="E762" s="18">
        <f>'без села'!E759/1000</f>
        <v>0</v>
      </c>
      <c r="F762" s="18">
        <f>'без села'!F759/1000</f>
        <v>0</v>
      </c>
      <c r="G762" s="6">
        <f t="shared" si="38"/>
        <v>0</v>
      </c>
      <c r="H762" s="6" t="e">
        <f t="shared" si="39"/>
        <v>#DIV/0!</v>
      </c>
      <c r="I762" s="18">
        <f>'без села'!I759/1000</f>
        <v>0</v>
      </c>
      <c r="J762" s="18">
        <f>'без села'!J759/1000</f>
        <v>0</v>
      </c>
      <c r="K762" s="18">
        <f>'без села'!K759/1000</f>
        <v>0</v>
      </c>
      <c r="L762" s="6"/>
    </row>
    <row r="763" spans="1:12" ht="15" hidden="1">
      <c r="A763" s="3">
        <v>91103</v>
      </c>
      <c r="B763" s="3"/>
      <c r="C763" s="5" t="s">
        <v>25</v>
      </c>
      <c r="D763" s="18">
        <f>'без села'!D760/1000</f>
        <v>185.271</v>
      </c>
      <c r="E763" s="18">
        <f>'без села'!E760/1000</f>
        <v>0</v>
      </c>
      <c r="F763" s="18">
        <f>'без села'!F760/1000</f>
        <v>4.7</v>
      </c>
      <c r="G763" s="6">
        <f t="shared" si="38"/>
        <v>2.5368244355565635</v>
      </c>
      <c r="H763" s="6" t="e">
        <f t="shared" si="39"/>
        <v>#DIV/0!</v>
      </c>
      <c r="I763" s="18">
        <f>'без села'!I760/1000</f>
        <v>0</v>
      </c>
      <c r="J763" s="18">
        <f>'без села'!J760/1000</f>
        <v>0</v>
      </c>
      <c r="K763" s="18">
        <f>'без села'!K760/1000</f>
        <v>0</v>
      </c>
      <c r="L763" s="6"/>
    </row>
    <row r="764" spans="1:12" ht="78.75" customHeight="1" hidden="1">
      <c r="A764" s="3">
        <v>91108</v>
      </c>
      <c r="B764" s="3"/>
      <c r="C764" s="5" t="s">
        <v>123</v>
      </c>
      <c r="D764" s="18">
        <f>'без села'!D761/1000</f>
        <v>1868.2</v>
      </c>
      <c r="E764" s="18"/>
      <c r="F764" s="18"/>
      <c r="G764" s="6"/>
      <c r="H764" s="6"/>
      <c r="I764" s="18"/>
      <c r="J764" s="18"/>
      <c r="K764" s="18"/>
      <c r="L764" s="6"/>
    </row>
    <row r="765" spans="1:12" ht="15" hidden="1">
      <c r="A765" s="3">
        <v>91108</v>
      </c>
      <c r="B765" s="3"/>
      <c r="C765" s="5" t="s">
        <v>3</v>
      </c>
      <c r="D765" s="18">
        <f>'без села'!D762/1000</f>
        <v>1868.2</v>
      </c>
      <c r="E765" s="18">
        <f>'без села'!E762/1000</f>
        <v>0</v>
      </c>
      <c r="F765" s="18">
        <f>'без села'!F762/1000</f>
        <v>0</v>
      </c>
      <c r="G765" s="6">
        <f t="shared" si="38"/>
        <v>0</v>
      </c>
      <c r="H765" s="6" t="e">
        <f t="shared" si="39"/>
        <v>#DIV/0!</v>
      </c>
      <c r="I765" s="18">
        <f>'без села'!I762/1000</f>
        <v>0</v>
      </c>
      <c r="J765" s="18">
        <f>'без села'!J762/1000</f>
        <v>0</v>
      </c>
      <c r="K765" s="18">
        <f>'без села'!K762/1000</f>
        <v>0</v>
      </c>
      <c r="L765" s="6" t="e">
        <f aca="true" t="shared" si="40" ref="L765:L827">K765/J765*100</f>
        <v>#DIV/0!</v>
      </c>
    </row>
    <row r="766" spans="1:12" ht="15" hidden="1">
      <c r="A766" s="3">
        <v>91108</v>
      </c>
      <c r="B766" s="3"/>
      <c r="C766" s="5" t="s">
        <v>5</v>
      </c>
      <c r="D766" s="18">
        <f>'без села'!D763/1000</f>
        <v>60.387</v>
      </c>
      <c r="E766" s="18">
        <f>'без села'!E763/1000</f>
        <v>0</v>
      </c>
      <c r="F766" s="18">
        <f>'без села'!F763/1000</f>
        <v>0</v>
      </c>
      <c r="G766" s="6">
        <f t="shared" si="38"/>
        <v>0</v>
      </c>
      <c r="H766" s="6" t="e">
        <f t="shared" si="39"/>
        <v>#DIV/0!</v>
      </c>
      <c r="I766" s="18">
        <f>'без села'!I763/1000</f>
        <v>0</v>
      </c>
      <c r="J766" s="18">
        <f>'без села'!J763/1000</f>
        <v>0</v>
      </c>
      <c r="K766" s="18">
        <f>'без села'!K763/1000</f>
        <v>0</v>
      </c>
      <c r="L766" s="6" t="e">
        <f t="shared" si="40"/>
        <v>#DIV/0!</v>
      </c>
    </row>
    <row r="767" spans="1:12" ht="45" hidden="1">
      <c r="A767" s="3">
        <v>91108</v>
      </c>
      <c r="B767" s="3"/>
      <c r="C767" s="5" t="s">
        <v>13</v>
      </c>
      <c r="D767" s="18">
        <f>'без села'!D764/1000</f>
        <v>60.387</v>
      </c>
      <c r="E767" s="18">
        <f>'без села'!E764/1000</f>
        <v>0</v>
      </c>
      <c r="F767" s="18">
        <f>'без села'!F764/1000</f>
        <v>0</v>
      </c>
      <c r="G767" s="6">
        <f t="shared" si="38"/>
        <v>0</v>
      </c>
      <c r="H767" s="6" t="e">
        <f t="shared" si="39"/>
        <v>#DIV/0!</v>
      </c>
      <c r="I767" s="18">
        <f>'без села'!I764/1000</f>
        <v>0</v>
      </c>
      <c r="J767" s="18">
        <f>'без села'!J764/1000</f>
        <v>0</v>
      </c>
      <c r="K767" s="18">
        <f>'без села'!K764/1000</f>
        <v>0</v>
      </c>
      <c r="L767" s="6" t="e">
        <f t="shared" si="40"/>
        <v>#DIV/0!</v>
      </c>
    </row>
    <row r="768" spans="1:12" ht="15" hidden="1">
      <c r="A768" s="3">
        <v>91108</v>
      </c>
      <c r="B768" s="3"/>
      <c r="C768" s="5" t="s">
        <v>53</v>
      </c>
      <c r="D768" s="18">
        <f>'без села'!D765/1000</f>
        <v>10.901</v>
      </c>
      <c r="E768" s="18">
        <f>'без села'!E765/1000</f>
        <v>0</v>
      </c>
      <c r="F768" s="18">
        <f>'без села'!F765/1000</f>
        <v>0</v>
      </c>
      <c r="G768" s="6">
        <f t="shared" si="38"/>
        <v>0</v>
      </c>
      <c r="H768" s="6" t="e">
        <f t="shared" si="39"/>
        <v>#DIV/0!</v>
      </c>
      <c r="I768" s="18">
        <f>'без села'!I765/1000</f>
        <v>0</v>
      </c>
      <c r="J768" s="18">
        <f>'без села'!J765/1000</f>
        <v>0</v>
      </c>
      <c r="K768" s="18">
        <f>'без села'!K765/1000</f>
        <v>0</v>
      </c>
      <c r="L768" s="6" t="e">
        <f t="shared" si="40"/>
        <v>#DIV/0!</v>
      </c>
    </row>
    <row r="769" spans="1:12" ht="30" hidden="1">
      <c r="A769" s="3">
        <v>91108</v>
      </c>
      <c r="B769" s="3"/>
      <c r="C769" s="5" t="s">
        <v>17</v>
      </c>
      <c r="D769" s="18">
        <f>'без села'!D766/1000</f>
        <v>49.486</v>
      </c>
      <c r="E769" s="18">
        <f>'без села'!E766/1000</f>
        <v>0</v>
      </c>
      <c r="F769" s="18">
        <f>'без села'!F766/1000</f>
        <v>0</v>
      </c>
      <c r="G769" s="6">
        <f t="shared" si="38"/>
        <v>0</v>
      </c>
      <c r="H769" s="6" t="e">
        <f t="shared" si="39"/>
        <v>#DIV/0!</v>
      </c>
      <c r="I769" s="18">
        <f>'без села'!I766/1000</f>
        <v>0</v>
      </c>
      <c r="J769" s="18">
        <f>'без села'!J766/1000</f>
        <v>0</v>
      </c>
      <c r="K769" s="18">
        <f>'без села'!K766/1000</f>
        <v>0</v>
      </c>
      <c r="L769" s="6" t="e">
        <f t="shared" si="40"/>
        <v>#DIV/0!</v>
      </c>
    </row>
    <row r="770" spans="1:12" ht="15" hidden="1">
      <c r="A770" s="3">
        <v>91108</v>
      </c>
      <c r="B770" s="3"/>
      <c r="C770" s="5" t="s">
        <v>61</v>
      </c>
      <c r="D770" s="18">
        <f>'без села'!D767/1000</f>
        <v>1807.813</v>
      </c>
      <c r="E770" s="18">
        <f>'без села'!E767/1000</f>
        <v>0</v>
      </c>
      <c r="F770" s="18">
        <f>'без села'!F767/1000</f>
        <v>0</v>
      </c>
      <c r="G770" s="6">
        <f t="shared" si="38"/>
        <v>0</v>
      </c>
      <c r="H770" s="6" t="e">
        <f t="shared" si="39"/>
        <v>#DIV/0!</v>
      </c>
      <c r="I770" s="18">
        <f>'без села'!I767/1000</f>
        <v>0</v>
      </c>
      <c r="J770" s="18">
        <f>'без села'!J767/1000</f>
        <v>0</v>
      </c>
      <c r="K770" s="18">
        <f>'без села'!K767/1000</f>
        <v>0</v>
      </c>
      <c r="L770" s="6" t="e">
        <f t="shared" si="40"/>
        <v>#DIV/0!</v>
      </c>
    </row>
    <row r="771" spans="1:12" ht="15" hidden="1">
      <c r="A771" s="3">
        <v>91108</v>
      </c>
      <c r="B771" s="3"/>
      <c r="C771" s="5" t="s">
        <v>63</v>
      </c>
      <c r="D771" s="18">
        <f>'без села'!D768/1000</f>
        <v>1807.813</v>
      </c>
      <c r="E771" s="18">
        <f>'без села'!E768/1000</f>
        <v>0</v>
      </c>
      <c r="F771" s="18">
        <f>'без села'!F768/1000</f>
        <v>0</v>
      </c>
      <c r="G771" s="6">
        <f t="shared" si="38"/>
        <v>0</v>
      </c>
      <c r="H771" s="6" t="e">
        <f t="shared" si="39"/>
        <v>#DIV/0!</v>
      </c>
      <c r="I771" s="18">
        <f>'без села'!I768/1000</f>
        <v>0</v>
      </c>
      <c r="J771" s="18">
        <f>'без села'!J768/1000</f>
        <v>0</v>
      </c>
      <c r="K771" s="18">
        <f>'без села'!K768/1000</f>
        <v>0</v>
      </c>
      <c r="L771" s="6" t="e">
        <f t="shared" si="40"/>
        <v>#DIV/0!</v>
      </c>
    </row>
    <row r="772" spans="1:12" ht="15" hidden="1">
      <c r="A772" s="3">
        <v>91108</v>
      </c>
      <c r="B772" s="3"/>
      <c r="C772" s="5" t="s">
        <v>65</v>
      </c>
      <c r="D772" s="18">
        <f>'без села'!D769/1000</f>
        <v>1807.813</v>
      </c>
      <c r="E772" s="18">
        <f>'без села'!E769/1000</f>
        <v>0</v>
      </c>
      <c r="F772" s="18">
        <f>'без села'!F769/1000</f>
        <v>0</v>
      </c>
      <c r="G772" s="6">
        <f t="shared" si="38"/>
        <v>0</v>
      </c>
      <c r="H772" s="6" t="e">
        <f t="shared" si="39"/>
        <v>#DIV/0!</v>
      </c>
      <c r="I772" s="18">
        <f>'без села'!I769/1000</f>
        <v>0</v>
      </c>
      <c r="J772" s="18">
        <f>'без села'!J769/1000</f>
        <v>0</v>
      </c>
      <c r="K772" s="18">
        <f>'без села'!K769/1000</f>
        <v>0</v>
      </c>
      <c r="L772" s="6" t="e">
        <f t="shared" si="40"/>
        <v>#DIV/0!</v>
      </c>
    </row>
    <row r="773" spans="1:12" ht="30" hidden="1">
      <c r="A773" s="3">
        <v>91204</v>
      </c>
      <c r="B773" s="3"/>
      <c r="C773" s="5" t="s">
        <v>124</v>
      </c>
      <c r="D773" s="18">
        <f>'без села'!D770/1000</f>
        <v>10083.7</v>
      </c>
      <c r="E773" s="18">
        <f>'без села'!E770/1000</f>
        <v>2771.825</v>
      </c>
      <c r="F773" s="18">
        <f>'без села'!F770/1000</f>
        <v>2496.0964700000004</v>
      </c>
      <c r="G773" s="6">
        <f t="shared" si="38"/>
        <v>24.75377559824271</v>
      </c>
      <c r="H773" s="6">
        <f t="shared" si="39"/>
        <v>90.05245533177602</v>
      </c>
      <c r="I773" s="18">
        <f>'без села'!I770/1000</f>
        <v>73.554</v>
      </c>
      <c r="J773" s="18">
        <f>'без села'!J770/1000</f>
        <v>190.90934</v>
      </c>
      <c r="K773" s="18">
        <f>'без села'!K770/1000</f>
        <v>6.51832</v>
      </c>
      <c r="L773" s="6">
        <f t="shared" si="40"/>
        <v>3.4143536403195363</v>
      </c>
    </row>
    <row r="774" spans="1:12" ht="15" hidden="1">
      <c r="A774" s="3">
        <v>91204</v>
      </c>
      <c r="B774" s="3"/>
      <c r="C774" s="5" t="s">
        <v>3</v>
      </c>
      <c r="D774" s="18">
        <f>'без села'!D771/1000</f>
        <v>10083.7</v>
      </c>
      <c r="E774" s="18">
        <f>'без села'!E771/1000</f>
        <v>0</v>
      </c>
      <c r="F774" s="18">
        <f>'без села'!F771/1000</f>
        <v>2496.0964700000004</v>
      </c>
      <c r="G774" s="6">
        <f t="shared" si="38"/>
        <v>24.75377559824271</v>
      </c>
      <c r="H774" s="6" t="e">
        <f t="shared" si="39"/>
        <v>#DIV/0!</v>
      </c>
      <c r="I774" s="18">
        <f>'без села'!I771/1000</f>
        <v>73.554</v>
      </c>
      <c r="J774" s="18">
        <f>'без села'!J771/1000</f>
        <v>190.90934</v>
      </c>
      <c r="K774" s="18">
        <f>'без села'!K771/1000</f>
        <v>6.51832</v>
      </c>
      <c r="L774" s="6">
        <f t="shared" si="40"/>
        <v>3.4143536403195363</v>
      </c>
    </row>
    <row r="775" spans="1:12" ht="15" hidden="1">
      <c r="A775" s="3">
        <v>91204</v>
      </c>
      <c r="B775" s="3"/>
      <c r="C775" s="5" t="s">
        <v>5</v>
      </c>
      <c r="D775" s="18">
        <f>'без села'!D772/1000</f>
        <v>10083.7</v>
      </c>
      <c r="E775" s="18">
        <f>'без села'!E772/1000</f>
        <v>0</v>
      </c>
      <c r="F775" s="18">
        <f>'без села'!F772/1000</f>
        <v>2496.0964700000004</v>
      </c>
      <c r="G775" s="6">
        <f t="shared" si="38"/>
        <v>24.75377559824271</v>
      </c>
      <c r="H775" s="6" t="e">
        <f t="shared" si="39"/>
        <v>#DIV/0!</v>
      </c>
      <c r="I775" s="18">
        <f>'без села'!I772/1000</f>
        <v>73.554</v>
      </c>
      <c r="J775" s="18">
        <f>'без села'!J772/1000</f>
        <v>190.90934</v>
      </c>
      <c r="K775" s="18">
        <f>'без села'!K772/1000</f>
        <v>6.51832</v>
      </c>
      <c r="L775" s="6">
        <f t="shared" si="40"/>
        <v>3.4143536403195363</v>
      </c>
    </row>
    <row r="776" spans="1:12" ht="30" hidden="1">
      <c r="A776" s="3">
        <v>91204</v>
      </c>
      <c r="B776" s="3"/>
      <c r="C776" s="5" t="s">
        <v>7</v>
      </c>
      <c r="D776" s="18">
        <f>'без села'!D773/1000</f>
        <v>6635.377</v>
      </c>
      <c r="E776" s="18">
        <f>'без села'!E773/1000</f>
        <v>0</v>
      </c>
      <c r="F776" s="18">
        <f>'без села'!F773/1000</f>
        <v>1563.1719699999999</v>
      </c>
      <c r="G776" s="6">
        <f t="shared" si="38"/>
        <v>23.55814854227574</v>
      </c>
      <c r="H776" s="6" t="e">
        <f t="shared" si="39"/>
        <v>#DIV/0!</v>
      </c>
      <c r="I776" s="18">
        <f>'без села'!I773/1000</f>
        <v>33.287</v>
      </c>
      <c r="J776" s="18">
        <f>'без села'!J773/1000</f>
        <v>33.287</v>
      </c>
      <c r="K776" s="18">
        <f>'без села'!K773/1000</f>
        <v>0</v>
      </c>
      <c r="L776" s="6">
        <f t="shared" si="40"/>
        <v>0</v>
      </c>
    </row>
    <row r="777" spans="1:12" ht="15" hidden="1">
      <c r="A777" s="3">
        <v>91204</v>
      </c>
      <c r="B777" s="3"/>
      <c r="C777" s="5" t="s">
        <v>9</v>
      </c>
      <c r="D777" s="18">
        <f>'без села'!D774/1000</f>
        <v>6635.377</v>
      </c>
      <c r="E777" s="18">
        <f>'без села'!E774/1000</f>
        <v>0</v>
      </c>
      <c r="F777" s="18">
        <f>'без села'!F774/1000</f>
        <v>1563.1719699999999</v>
      </c>
      <c r="G777" s="6">
        <f t="shared" si="38"/>
        <v>23.55814854227574</v>
      </c>
      <c r="H777" s="6" t="e">
        <f t="shared" si="39"/>
        <v>#DIV/0!</v>
      </c>
      <c r="I777" s="18">
        <f>'без села'!I774/1000</f>
        <v>33.287</v>
      </c>
      <c r="J777" s="18">
        <f>'без села'!J774/1000</f>
        <v>33.287</v>
      </c>
      <c r="K777" s="18">
        <f>'без села'!K774/1000</f>
        <v>0</v>
      </c>
      <c r="L777" s="6">
        <f t="shared" si="40"/>
        <v>0</v>
      </c>
    </row>
    <row r="778" spans="1:12" ht="15" hidden="1">
      <c r="A778" s="3">
        <v>91204</v>
      </c>
      <c r="B778" s="3"/>
      <c r="C778" s="5" t="s">
        <v>11</v>
      </c>
      <c r="D778" s="18">
        <f>'без села'!D775/1000</f>
        <v>2402.006</v>
      </c>
      <c r="E778" s="18">
        <f>'без села'!E775/1000</f>
        <v>0</v>
      </c>
      <c r="F778" s="18">
        <f>'без села'!F775/1000</f>
        <v>568.31421</v>
      </c>
      <c r="G778" s="6">
        <f aca="true" t="shared" si="41" ref="G778:G841">F778/D778*100</f>
        <v>23.65998294758631</v>
      </c>
      <c r="H778" s="6" t="e">
        <f aca="true" t="shared" si="42" ref="H778:H841">F778/E778*100</f>
        <v>#DIV/0!</v>
      </c>
      <c r="I778" s="18">
        <f>'без села'!I775/1000</f>
        <v>12.05</v>
      </c>
      <c r="J778" s="18">
        <f>'без села'!J775/1000</f>
        <v>12.05</v>
      </c>
      <c r="K778" s="18">
        <f>'без села'!K775/1000</f>
        <v>0</v>
      </c>
      <c r="L778" s="6">
        <f t="shared" si="40"/>
        <v>0</v>
      </c>
    </row>
    <row r="779" spans="1:12" ht="45" hidden="1">
      <c r="A779" s="3">
        <v>91204</v>
      </c>
      <c r="B779" s="3"/>
      <c r="C779" s="5" t="s">
        <v>13</v>
      </c>
      <c r="D779" s="18">
        <f>'без села'!D776/1000</f>
        <v>425.756</v>
      </c>
      <c r="E779" s="18">
        <f>'без села'!E776/1000</f>
        <v>0</v>
      </c>
      <c r="F779" s="18">
        <f>'без села'!F776/1000</f>
        <v>59.03156</v>
      </c>
      <c r="G779" s="6">
        <f t="shared" si="41"/>
        <v>13.865115230319713</v>
      </c>
      <c r="H779" s="6" t="e">
        <f t="shared" si="42"/>
        <v>#DIV/0!</v>
      </c>
      <c r="I779" s="18">
        <f>'без села'!I776/1000</f>
        <v>15.691</v>
      </c>
      <c r="J779" s="18">
        <f>'без села'!J776/1000</f>
        <v>113.04634</v>
      </c>
      <c r="K779" s="18">
        <f>'без села'!K776/1000</f>
        <v>4.03996</v>
      </c>
      <c r="L779" s="6">
        <f t="shared" si="40"/>
        <v>3.573720299126889</v>
      </c>
    </row>
    <row r="780" spans="1:12" ht="30" hidden="1">
      <c r="A780" s="3">
        <v>91204</v>
      </c>
      <c r="B780" s="3"/>
      <c r="C780" s="5" t="s">
        <v>15</v>
      </c>
      <c r="D780" s="18">
        <f>'без села'!D777/1000</f>
        <v>32.732</v>
      </c>
      <c r="E780" s="18">
        <f>'без села'!E777/1000</f>
        <v>0</v>
      </c>
      <c r="F780" s="18">
        <f>'без села'!F777/1000</f>
        <v>1.72794</v>
      </c>
      <c r="G780" s="6">
        <f t="shared" si="41"/>
        <v>5.27905413662471</v>
      </c>
      <c r="H780" s="6" t="e">
        <f t="shared" si="42"/>
        <v>#DIV/0!</v>
      </c>
      <c r="I780" s="18">
        <f>'без села'!I777/1000</f>
        <v>1.408</v>
      </c>
      <c r="J780" s="18">
        <f>'без села'!J777/1000</f>
        <v>23.92915</v>
      </c>
      <c r="K780" s="18">
        <f>'без села'!K777/1000</f>
        <v>0</v>
      </c>
      <c r="L780" s="6">
        <f t="shared" si="40"/>
        <v>0</v>
      </c>
    </row>
    <row r="781" spans="1:12" ht="30" hidden="1">
      <c r="A781" s="3">
        <v>91204</v>
      </c>
      <c r="B781" s="3"/>
      <c r="C781" s="5" t="s">
        <v>51</v>
      </c>
      <c r="D781" s="18">
        <f>'без села'!D778/1000</f>
        <v>0.9</v>
      </c>
      <c r="E781" s="18">
        <f>'без села'!E778/1000</f>
        <v>0</v>
      </c>
      <c r="F781" s="18">
        <f>'без села'!F778/1000</f>
        <v>0</v>
      </c>
      <c r="G781" s="6">
        <f t="shared" si="41"/>
        <v>0</v>
      </c>
      <c r="H781" s="6" t="e">
        <f t="shared" si="42"/>
        <v>#DIV/0!</v>
      </c>
      <c r="I781" s="18">
        <f>'без села'!I778/1000</f>
        <v>0</v>
      </c>
      <c r="J781" s="18">
        <f>'без села'!J778/1000</f>
        <v>0</v>
      </c>
      <c r="K781" s="18">
        <f>'без села'!K778/1000</f>
        <v>0</v>
      </c>
      <c r="L781" s="6" t="e">
        <f t="shared" si="40"/>
        <v>#DIV/0!</v>
      </c>
    </row>
    <row r="782" spans="1:12" ht="15" hidden="1">
      <c r="A782" s="3">
        <v>91204</v>
      </c>
      <c r="B782" s="3"/>
      <c r="C782" s="5" t="s">
        <v>53</v>
      </c>
      <c r="D782" s="18">
        <f>'без села'!D779/1000</f>
        <v>140.928</v>
      </c>
      <c r="E782" s="18">
        <f>'без села'!E779/1000</f>
        <v>0</v>
      </c>
      <c r="F782" s="18">
        <f>'без села'!F779/1000</f>
        <v>20.286009999999997</v>
      </c>
      <c r="G782" s="6">
        <f t="shared" si="41"/>
        <v>14.394591564486827</v>
      </c>
      <c r="H782" s="6" t="e">
        <f t="shared" si="42"/>
        <v>#DIV/0!</v>
      </c>
      <c r="I782" s="18">
        <f>'без села'!I779/1000</f>
        <v>0</v>
      </c>
      <c r="J782" s="18">
        <f>'без села'!J779/1000</f>
        <v>7.64321</v>
      </c>
      <c r="K782" s="18">
        <f>'без села'!K779/1000</f>
        <v>0</v>
      </c>
      <c r="L782" s="6">
        <f t="shared" si="40"/>
        <v>0</v>
      </c>
    </row>
    <row r="783" spans="1:12" ht="15" hidden="1">
      <c r="A783" s="3">
        <v>91204</v>
      </c>
      <c r="B783" s="3"/>
      <c r="C783" s="5" t="s">
        <v>55</v>
      </c>
      <c r="D783" s="18">
        <f>'без села'!D780/1000</f>
        <v>0.5</v>
      </c>
      <c r="E783" s="18">
        <f>'без села'!E780/1000</f>
        <v>0</v>
      </c>
      <c r="F783" s="18">
        <f>'без села'!F780/1000</f>
        <v>0</v>
      </c>
      <c r="G783" s="6">
        <f t="shared" si="41"/>
        <v>0</v>
      </c>
      <c r="H783" s="6" t="e">
        <f t="shared" si="42"/>
        <v>#DIV/0!</v>
      </c>
      <c r="I783" s="18">
        <f>'без села'!I780/1000</f>
        <v>8.175</v>
      </c>
      <c r="J783" s="18">
        <f>'без села'!J780/1000</f>
        <v>8.175</v>
      </c>
      <c r="K783" s="18">
        <f>'без села'!K780/1000</f>
        <v>0</v>
      </c>
      <c r="L783" s="6">
        <f t="shared" si="40"/>
        <v>0</v>
      </c>
    </row>
    <row r="784" spans="1:12" ht="30" hidden="1">
      <c r="A784" s="3">
        <v>91204</v>
      </c>
      <c r="B784" s="3"/>
      <c r="C784" s="5" t="s">
        <v>17</v>
      </c>
      <c r="D784" s="18">
        <f>'без села'!D781/1000</f>
        <v>130.278</v>
      </c>
      <c r="E784" s="18">
        <f>'без села'!E781/1000</f>
        <v>0</v>
      </c>
      <c r="F784" s="18">
        <f>'без села'!F781/1000</f>
        <v>21.93408</v>
      </c>
      <c r="G784" s="6">
        <f t="shared" si="41"/>
        <v>16.836365311103947</v>
      </c>
      <c r="H784" s="6" t="e">
        <f t="shared" si="42"/>
        <v>#DIV/0!</v>
      </c>
      <c r="I784" s="18">
        <f>'без села'!I781/1000</f>
        <v>0</v>
      </c>
      <c r="J784" s="18">
        <f>'без села'!J781/1000</f>
        <v>10</v>
      </c>
      <c r="K784" s="18">
        <f>'без села'!K781/1000</f>
        <v>0</v>
      </c>
      <c r="L784" s="6">
        <f t="shared" si="40"/>
        <v>0</v>
      </c>
    </row>
    <row r="785" spans="1:12" ht="15" hidden="1">
      <c r="A785" s="3">
        <v>91204</v>
      </c>
      <c r="B785" s="3"/>
      <c r="C785" s="5" t="s">
        <v>19</v>
      </c>
      <c r="D785" s="18">
        <f>'без села'!D782/1000</f>
        <v>5.366</v>
      </c>
      <c r="E785" s="18">
        <f>'без села'!E782/1000</f>
        <v>0</v>
      </c>
      <c r="F785" s="18">
        <f>'без села'!F782/1000</f>
        <v>0.83592</v>
      </c>
      <c r="G785" s="6">
        <f t="shared" si="41"/>
        <v>15.578084234066344</v>
      </c>
      <c r="H785" s="6" t="e">
        <f t="shared" si="42"/>
        <v>#DIV/0!</v>
      </c>
      <c r="I785" s="18">
        <f>'без села'!I782/1000</f>
        <v>0</v>
      </c>
      <c r="J785" s="18">
        <f>'без села'!J782/1000</f>
        <v>0</v>
      </c>
      <c r="K785" s="18">
        <f>'без села'!K782/1000</f>
        <v>0</v>
      </c>
      <c r="L785" s="6" t="e">
        <f t="shared" si="40"/>
        <v>#DIV/0!</v>
      </c>
    </row>
    <row r="786" spans="1:12" ht="45" hidden="1">
      <c r="A786" s="3">
        <v>91204</v>
      </c>
      <c r="B786" s="3"/>
      <c r="C786" s="5" t="s">
        <v>21</v>
      </c>
      <c r="D786" s="18">
        <f>'без села'!D783/1000</f>
        <v>36.52</v>
      </c>
      <c r="E786" s="18">
        <f>'без села'!E783/1000</f>
        <v>0</v>
      </c>
      <c r="F786" s="18">
        <f>'без села'!F783/1000</f>
        <v>0.189</v>
      </c>
      <c r="G786" s="6">
        <f t="shared" si="41"/>
        <v>0.517524644030668</v>
      </c>
      <c r="H786" s="6" t="e">
        <f t="shared" si="42"/>
        <v>#DIV/0!</v>
      </c>
      <c r="I786" s="18">
        <f>'без села'!I783/1000</f>
        <v>4.527</v>
      </c>
      <c r="J786" s="18">
        <f>'без села'!J783/1000</f>
        <v>41.717980000000004</v>
      </c>
      <c r="K786" s="18">
        <f>'без села'!K783/1000</f>
        <v>0</v>
      </c>
      <c r="L786" s="6">
        <f t="shared" si="40"/>
        <v>0</v>
      </c>
    </row>
    <row r="787" spans="1:12" ht="15" hidden="1">
      <c r="A787" s="3">
        <v>91204</v>
      </c>
      <c r="B787" s="3"/>
      <c r="C787" s="5" t="s">
        <v>23</v>
      </c>
      <c r="D787" s="18">
        <f>'без села'!D784/1000</f>
        <v>21.514</v>
      </c>
      <c r="E787" s="18">
        <f>'без села'!E784/1000</f>
        <v>0</v>
      </c>
      <c r="F787" s="18">
        <f>'без села'!F784/1000</f>
        <v>5.30945</v>
      </c>
      <c r="G787" s="6">
        <f t="shared" si="41"/>
        <v>24.67904620247281</v>
      </c>
      <c r="H787" s="6" t="e">
        <f t="shared" si="42"/>
        <v>#DIV/0!</v>
      </c>
      <c r="I787" s="18">
        <f>'без села'!I784/1000</f>
        <v>0</v>
      </c>
      <c r="J787" s="18">
        <f>'без села'!J784/1000</f>
        <v>0</v>
      </c>
      <c r="K787" s="18">
        <f>'без села'!K784/1000</f>
        <v>0</v>
      </c>
      <c r="L787" s="6" t="e">
        <f t="shared" si="40"/>
        <v>#DIV/0!</v>
      </c>
    </row>
    <row r="788" spans="1:12" ht="15" hidden="1">
      <c r="A788" s="3">
        <v>91204</v>
      </c>
      <c r="B788" s="3"/>
      <c r="C788" s="5" t="s">
        <v>25</v>
      </c>
      <c r="D788" s="18">
        <f>'без села'!D785/1000</f>
        <v>57.018</v>
      </c>
      <c r="E788" s="18">
        <f>'без села'!E785/1000</f>
        <v>0</v>
      </c>
      <c r="F788" s="18">
        <f>'без села'!F785/1000</f>
        <v>8.74916</v>
      </c>
      <c r="G788" s="6">
        <f t="shared" si="41"/>
        <v>15.344557858921743</v>
      </c>
      <c r="H788" s="6" t="e">
        <f t="shared" si="42"/>
        <v>#DIV/0!</v>
      </c>
      <c r="I788" s="18">
        <f>'без села'!I785/1000</f>
        <v>1.581</v>
      </c>
      <c r="J788" s="18">
        <f>'без села'!J785/1000</f>
        <v>21.581</v>
      </c>
      <c r="K788" s="18">
        <f>'без села'!K785/1000</f>
        <v>4.03996</v>
      </c>
      <c r="L788" s="6">
        <f t="shared" si="40"/>
        <v>18.719985172142163</v>
      </c>
    </row>
    <row r="789" spans="1:12" ht="15" hidden="1">
      <c r="A789" s="3">
        <v>91204</v>
      </c>
      <c r="B789" s="3"/>
      <c r="C789" s="5" t="s">
        <v>27</v>
      </c>
      <c r="D789" s="18">
        <f>'без села'!D786/1000</f>
        <v>76.488</v>
      </c>
      <c r="E789" s="18">
        <f>'без села'!E786/1000</f>
        <v>0</v>
      </c>
      <c r="F789" s="18">
        <f>'без села'!F786/1000</f>
        <v>19.97868</v>
      </c>
      <c r="G789" s="6">
        <f t="shared" si="41"/>
        <v>26.12001882648259</v>
      </c>
      <c r="H789" s="6" t="e">
        <f t="shared" si="42"/>
        <v>#DIV/0!</v>
      </c>
      <c r="I789" s="18">
        <f>'без села'!I786/1000</f>
        <v>7.584</v>
      </c>
      <c r="J789" s="18">
        <f>'без села'!J786/1000</f>
        <v>23.584</v>
      </c>
      <c r="K789" s="18">
        <f>'без села'!K786/1000</f>
        <v>0</v>
      </c>
      <c r="L789" s="6">
        <f t="shared" si="40"/>
        <v>0</v>
      </c>
    </row>
    <row r="790" spans="1:12" ht="30" hidden="1">
      <c r="A790" s="3">
        <v>91204</v>
      </c>
      <c r="B790" s="3"/>
      <c r="C790" s="5" t="s">
        <v>29</v>
      </c>
      <c r="D790" s="18">
        <f>'без села'!D787/1000</f>
        <v>544.073</v>
      </c>
      <c r="E790" s="18">
        <f>'без села'!E787/1000</f>
        <v>0</v>
      </c>
      <c r="F790" s="18">
        <f>'без села'!F787/1000</f>
        <v>285.60005</v>
      </c>
      <c r="G790" s="6">
        <f t="shared" si="41"/>
        <v>52.49296509843349</v>
      </c>
      <c r="H790" s="6" t="e">
        <f t="shared" si="42"/>
        <v>#DIV/0!</v>
      </c>
      <c r="I790" s="18">
        <f>'без села'!I787/1000</f>
        <v>4.942</v>
      </c>
      <c r="J790" s="18">
        <f>'без села'!J787/1000</f>
        <v>7.942</v>
      </c>
      <c r="K790" s="18">
        <f>'без села'!K787/1000</f>
        <v>2.4783600000000003</v>
      </c>
      <c r="L790" s="6">
        <f t="shared" si="40"/>
        <v>31.205741626794264</v>
      </c>
    </row>
    <row r="791" spans="1:12" ht="15" hidden="1">
      <c r="A791" s="3">
        <v>91204</v>
      </c>
      <c r="B791" s="3"/>
      <c r="C791" s="5" t="s">
        <v>31</v>
      </c>
      <c r="D791" s="18">
        <f>'без села'!D788/1000</f>
        <v>414.372</v>
      </c>
      <c r="E791" s="18">
        <f>'без села'!E788/1000</f>
        <v>0</v>
      </c>
      <c r="F791" s="18">
        <f>'без села'!F788/1000</f>
        <v>248.25501</v>
      </c>
      <c r="G791" s="6">
        <f t="shared" si="41"/>
        <v>59.91114505806377</v>
      </c>
      <c r="H791" s="6" t="e">
        <f t="shared" si="42"/>
        <v>#DIV/0!</v>
      </c>
      <c r="I791" s="18">
        <f>'без села'!I788/1000</f>
        <v>1.556</v>
      </c>
      <c r="J791" s="18">
        <f>'без села'!J788/1000</f>
        <v>1.556</v>
      </c>
      <c r="K791" s="18">
        <f>'без села'!K788/1000</f>
        <v>0</v>
      </c>
      <c r="L791" s="6">
        <f t="shared" si="40"/>
        <v>0</v>
      </c>
    </row>
    <row r="792" spans="1:12" ht="30" hidden="1">
      <c r="A792" s="3">
        <v>91204</v>
      </c>
      <c r="B792" s="3"/>
      <c r="C792" s="5" t="s">
        <v>33</v>
      </c>
      <c r="D792" s="18">
        <f>'без села'!D789/1000</f>
        <v>17.013</v>
      </c>
      <c r="E792" s="18">
        <f>'без села'!E789/1000</f>
        <v>0</v>
      </c>
      <c r="F792" s="18">
        <f>'без села'!F789/1000</f>
        <v>4.5214099999999995</v>
      </c>
      <c r="G792" s="6">
        <f t="shared" si="41"/>
        <v>26.576206430376764</v>
      </c>
      <c r="H792" s="6" t="e">
        <f t="shared" si="42"/>
        <v>#DIV/0!</v>
      </c>
      <c r="I792" s="18">
        <f>'без села'!I789/1000</f>
        <v>0.315</v>
      </c>
      <c r="J792" s="18">
        <f>'без села'!J789/1000</f>
        <v>1.315</v>
      </c>
      <c r="K792" s="18">
        <f>'без села'!K789/1000</f>
        <v>0</v>
      </c>
      <c r="L792" s="6">
        <f t="shared" si="40"/>
        <v>0</v>
      </c>
    </row>
    <row r="793" spans="1:12" ht="15" hidden="1">
      <c r="A793" s="3">
        <v>91204</v>
      </c>
      <c r="B793" s="3"/>
      <c r="C793" s="5" t="s">
        <v>35</v>
      </c>
      <c r="D793" s="18">
        <f>'без села'!D790/1000</f>
        <v>87.508</v>
      </c>
      <c r="E793" s="18">
        <f>'без села'!E790/1000</f>
        <v>0</v>
      </c>
      <c r="F793" s="18">
        <f>'без села'!F790/1000</f>
        <v>26.96263</v>
      </c>
      <c r="G793" s="6">
        <f t="shared" si="41"/>
        <v>30.811617223568135</v>
      </c>
      <c r="H793" s="6" t="e">
        <f t="shared" si="42"/>
        <v>#DIV/0!</v>
      </c>
      <c r="I793" s="18">
        <f>'без села'!I790/1000</f>
        <v>2.847</v>
      </c>
      <c r="J793" s="18">
        <f>'без села'!J790/1000</f>
        <v>4.847</v>
      </c>
      <c r="K793" s="18">
        <f>'без села'!K790/1000</f>
        <v>2.26507</v>
      </c>
      <c r="L793" s="6">
        <f t="shared" si="40"/>
        <v>46.73138023519703</v>
      </c>
    </row>
    <row r="794" spans="1:12" ht="15" hidden="1">
      <c r="A794" s="3">
        <v>91204</v>
      </c>
      <c r="B794" s="3"/>
      <c r="C794" s="5" t="s">
        <v>37</v>
      </c>
      <c r="D794" s="18">
        <f>'без села'!D791/1000</f>
        <v>25.18</v>
      </c>
      <c r="E794" s="18">
        <f>'без села'!E791/1000</f>
        <v>0</v>
      </c>
      <c r="F794" s="18">
        <f>'без села'!F791/1000</f>
        <v>5.861</v>
      </c>
      <c r="G794" s="6">
        <f t="shared" si="41"/>
        <v>23.276409849086576</v>
      </c>
      <c r="H794" s="6" t="e">
        <f t="shared" si="42"/>
        <v>#DIV/0!</v>
      </c>
      <c r="I794" s="18">
        <f>'без села'!I791/1000</f>
        <v>0.224</v>
      </c>
      <c r="J794" s="18">
        <f>'без села'!J791/1000</f>
        <v>0.224</v>
      </c>
      <c r="K794" s="18">
        <f>'без села'!K791/1000</f>
        <v>0.21328999999999998</v>
      </c>
      <c r="L794" s="6">
        <f t="shared" si="40"/>
        <v>95.21874999999999</v>
      </c>
    </row>
    <row r="795" spans="1:12" ht="30" hidden="1">
      <c r="A795" s="3">
        <v>91204</v>
      </c>
      <c r="B795" s="3"/>
      <c r="C795" s="5" t="s">
        <v>39</v>
      </c>
      <c r="D795" s="18">
        <f>'без села'!D792/1000</f>
        <v>0</v>
      </c>
      <c r="E795" s="18">
        <f>'без села'!E792/1000</f>
        <v>0</v>
      </c>
      <c r="F795" s="18">
        <f>'без села'!F792/1000</f>
        <v>0</v>
      </c>
      <c r="G795" s="6" t="e">
        <f t="shared" si="41"/>
        <v>#DIV/0!</v>
      </c>
      <c r="H795" s="6" t="e">
        <f t="shared" si="42"/>
        <v>#DIV/0!</v>
      </c>
      <c r="I795" s="18">
        <f>'без села'!I792/1000</f>
        <v>0</v>
      </c>
      <c r="J795" s="18">
        <f>'без села'!J792/1000</f>
        <v>1</v>
      </c>
      <c r="K795" s="18">
        <f>'без села'!K792/1000</f>
        <v>0</v>
      </c>
      <c r="L795" s="6">
        <f t="shared" si="40"/>
        <v>0</v>
      </c>
    </row>
    <row r="796" spans="1:12" ht="45" hidden="1">
      <c r="A796" s="3">
        <v>91204</v>
      </c>
      <c r="B796" s="3"/>
      <c r="C796" s="5" t="s">
        <v>41</v>
      </c>
      <c r="D796" s="18">
        <f>'без села'!D793/1000</f>
        <v>0</v>
      </c>
      <c r="E796" s="18">
        <f>'без села'!E793/1000</f>
        <v>0</v>
      </c>
      <c r="F796" s="18">
        <f>'без села'!F793/1000</f>
        <v>0</v>
      </c>
      <c r="G796" s="6" t="e">
        <f t="shared" si="41"/>
        <v>#DIV/0!</v>
      </c>
      <c r="H796" s="6" t="e">
        <f t="shared" si="42"/>
        <v>#DIV/0!</v>
      </c>
      <c r="I796" s="18">
        <f>'без села'!I793/1000</f>
        <v>0</v>
      </c>
      <c r="J796" s="18">
        <f>'без села'!J793/1000</f>
        <v>1</v>
      </c>
      <c r="K796" s="18">
        <f>'без села'!K793/1000</f>
        <v>0</v>
      </c>
      <c r="L796" s="6">
        <f t="shared" si="40"/>
        <v>0</v>
      </c>
    </row>
    <row r="797" spans="1:12" ht="30" hidden="1">
      <c r="A797" s="3">
        <v>91209</v>
      </c>
      <c r="B797" s="3"/>
      <c r="C797" s="5" t="s">
        <v>125</v>
      </c>
      <c r="D797" s="18">
        <f>'без села'!D794/1000</f>
        <v>300</v>
      </c>
      <c r="E797" s="18">
        <f>'без села'!E794/1000</f>
        <v>65.377</v>
      </c>
      <c r="F797" s="18">
        <f>'без села'!F794/1000</f>
        <v>58.44122</v>
      </c>
      <c r="G797" s="6">
        <f t="shared" si="41"/>
        <v>19.480406666666667</v>
      </c>
      <c r="H797" s="6">
        <f t="shared" si="42"/>
        <v>89.39110084586324</v>
      </c>
      <c r="I797" s="18"/>
      <c r="J797" s="18"/>
      <c r="K797" s="18"/>
      <c r="L797" s="6"/>
    </row>
    <row r="798" spans="1:12" ht="15" hidden="1">
      <c r="A798" s="3">
        <v>91209</v>
      </c>
      <c r="B798" s="3"/>
      <c r="C798" s="5" t="s">
        <v>3</v>
      </c>
      <c r="D798" s="18">
        <f>'без села'!D795/1000</f>
        <v>300</v>
      </c>
      <c r="E798" s="18">
        <f>'без села'!E795/1000</f>
        <v>0</v>
      </c>
      <c r="F798" s="18">
        <f>'без села'!F795/1000</f>
        <v>58.44122</v>
      </c>
      <c r="G798" s="6">
        <f t="shared" si="41"/>
        <v>19.480406666666667</v>
      </c>
      <c r="H798" s="6" t="e">
        <f t="shared" si="42"/>
        <v>#DIV/0!</v>
      </c>
      <c r="I798" s="18"/>
      <c r="J798" s="18"/>
      <c r="K798" s="18"/>
      <c r="L798" s="6"/>
    </row>
    <row r="799" spans="1:12" ht="15" hidden="1">
      <c r="A799" s="3">
        <v>91209</v>
      </c>
      <c r="B799" s="3"/>
      <c r="C799" s="5" t="s">
        <v>61</v>
      </c>
      <c r="D799" s="18">
        <f>'без села'!D796/1000</f>
        <v>300</v>
      </c>
      <c r="E799" s="18">
        <f>'без села'!E796/1000</f>
        <v>0</v>
      </c>
      <c r="F799" s="18">
        <f>'без села'!F796/1000</f>
        <v>58.44122</v>
      </c>
      <c r="G799" s="6">
        <f t="shared" si="41"/>
        <v>19.480406666666667</v>
      </c>
      <c r="H799" s="6" t="e">
        <f t="shared" si="42"/>
        <v>#DIV/0!</v>
      </c>
      <c r="I799" s="18"/>
      <c r="J799" s="18"/>
      <c r="K799" s="18"/>
      <c r="L799" s="6"/>
    </row>
    <row r="800" spans="1:12" ht="45" hidden="1">
      <c r="A800" s="3">
        <v>91209</v>
      </c>
      <c r="B800" s="3"/>
      <c r="C800" s="5" t="s">
        <v>97</v>
      </c>
      <c r="D800" s="18">
        <f>'без села'!D797/1000</f>
        <v>300</v>
      </c>
      <c r="E800" s="18">
        <f>'без села'!E797/1000</f>
        <v>0</v>
      </c>
      <c r="F800" s="18">
        <f>'без села'!F797/1000</f>
        <v>58.44122</v>
      </c>
      <c r="G800" s="6">
        <f t="shared" si="41"/>
        <v>19.480406666666667</v>
      </c>
      <c r="H800" s="6" t="e">
        <f t="shared" si="42"/>
        <v>#DIV/0!</v>
      </c>
      <c r="I800" s="18"/>
      <c r="J800" s="18"/>
      <c r="K800" s="18"/>
      <c r="L800" s="6"/>
    </row>
    <row r="801" spans="1:12" ht="30" hidden="1">
      <c r="A801" s="3">
        <v>91300</v>
      </c>
      <c r="B801" s="3"/>
      <c r="C801" s="5" t="s">
        <v>126</v>
      </c>
      <c r="D801" s="18">
        <f>'без села'!D798/1000</f>
        <v>27561.49</v>
      </c>
      <c r="E801" s="18">
        <f>'без села'!E798/1000</f>
        <v>6783.02062</v>
      </c>
      <c r="F801" s="18">
        <f>'без села'!F798/1000</f>
        <v>6738.58959</v>
      </c>
      <c r="G801" s="6">
        <f t="shared" si="41"/>
        <v>24.449293525132347</v>
      </c>
      <c r="H801" s="6">
        <f t="shared" si="42"/>
        <v>99.3449669035504</v>
      </c>
      <c r="I801" s="18"/>
      <c r="J801" s="18"/>
      <c r="K801" s="18"/>
      <c r="L801" s="6"/>
    </row>
    <row r="802" spans="1:12" ht="15" hidden="1">
      <c r="A802" s="3">
        <v>91300</v>
      </c>
      <c r="B802" s="3"/>
      <c r="C802" s="5" t="s">
        <v>3</v>
      </c>
      <c r="D802" s="18">
        <f>'без села'!D799/1000</f>
        <v>27561.49</v>
      </c>
      <c r="E802" s="18">
        <f>'без села'!E799/1000</f>
        <v>0</v>
      </c>
      <c r="F802" s="18">
        <f>'без села'!F799/1000</f>
        <v>6738.58959</v>
      </c>
      <c r="G802" s="6">
        <f t="shared" si="41"/>
        <v>24.449293525132347</v>
      </c>
      <c r="H802" s="6" t="e">
        <f t="shared" si="42"/>
        <v>#DIV/0!</v>
      </c>
      <c r="I802" s="18">
        <f>'без села'!I799/1000</f>
        <v>0</v>
      </c>
      <c r="J802" s="18">
        <f>'без села'!J799/1000</f>
        <v>0</v>
      </c>
      <c r="K802" s="18">
        <f>'без села'!K799/1000</f>
        <v>0</v>
      </c>
      <c r="L802" s="6" t="e">
        <f t="shared" si="40"/>
        <v>#DIV/0!</v>
      </c>
    </row>
    <row r="803" spans="1:12" ht="15" hidden="1">
      <c r="A803" s="3">
        <v>91300</v>
      </c>
      <c r="B803" s="3"/>
      <c r="C803" s="5" t="s">
        <v>5</v>
      </c>
      <c r="D803" s="18">
        <f>'без села'!D800/1000</f>
        <v>33.386</v>
      </c>
      <c r="E803" s="18">
        <f>'без села'!E800/1000</f>
        <v>0</v>
      </c>
      <c r="F803" s="18">
        <f>'без села'!F800/1000</f>
        <v>6.42063</v>
      </c>
      <c r="G803" s="6">
        <f t="shared" si="41"/>
        <v>19.231504223327143</v>
      </c>
      <c r="H803" s="6" t="e">
        <f t="shared" si="42"/>
        <v>#DIV/0!</v>
      </c>
      <c r="I803" s="18">
        <f>'без села'!I800/1000</f>
        <v>0</v>
      </c>
      <c r="J803" s="18">
        <f>'без села'!J800/1000</f>
        <v>0</v>
      </c>
      <c r="K803" s="18">
        <f>'без села'!K800/1000</f>
        <v>0</v>
      </c>
      <c r="L803" s="6" t="e">
        <f t="shared" si="40"/>
        <v>#DIV/0!</v>
      </c>
    </row>
    <row r="804" spans="1:12" ht="45" hidden="1">
      <c r="A804" s="3">
        <v>91300</v>
      </c>
      <c r="B804" s="3"/>
      <c r="C804" s="5" t="s">
        <v>13</v>
      </c>
      <c r="D804" s="18">
        <f>'без села'!D801/1000</f>
        <v>33.386</v>
      </c>
      <c r="E804" s="18">
        <f>'без села'!E801/1000</f>
        <v>0</v>
      </c>
      <c r="F804" s="18">
        <f>'без села'!F801/1000</f>
        <v>6.42063</v>
      </c>
      <c r="G804" s="6">
        <f t="shared" si="41"/>
        <v>19.231504223327143</v>
      </c>
      <c r="H804" s="6" t="e">
        <f t="shared" si="42"/>
        <v>#DIV/0!</v>
      </c>
      <c r="I804" s="18">
        <f>'без села'!I801/1000</f>
        <v>0</v>
      </c>
      <c r="J804" s="18">
        <f>'без села'!J801/1000</f>
        <v>0</v>
      </c>
      <c r="K804" s="18">
        <f>'без села'!K801/1000</f>
        <v>0</v>
      </c>
      <c r="L804" s="6" t="e">
        <f t="shared" si="40"/>
        <v>#DIV/0!</v>
      </c>
    </row>
    <row r="805" spans="1:12" ht="15" hidden="1">
      <c r="A805" s="3">
        <v>91300</v>
      </c>
      <c r="B805" s="3"/>
      <c r="C805" s="5" t="s">
        <v>23</v>
      </c>
      <c r="D805" s="18">
        <f>'без села'!D802/1000</f>
        <v>33.386</v>
      </c>
      <c r="E805" s="18">
        <f>'без села'!E802/1000</f>
        <v>0</v>
      </c>
      <c r="F805" s="18">
        <f>'без села'!F802/1000</f>
        <v>6.42063</v>
      </c>
      <c r="G805" s="6">
        <f t="shared" si="41"/>
        <v>19.231504223327143</v>
      </c>
      <c r="H805" s="6" t="e">
        <f t="shared" si="42"/>
        <v>#DIV/0!</v>
      </c>
      <c r="I805" s="18">
        <f>'без села'!I802/1000</f>
        <v>0</v>
      </c>
      <c r="J805" s="18">
        <f>'без села'!J802/1000</f>
        <v>0</v>
      </c>
      <c r="K805" s="18">
        <f>'без села'!K802/1000</f>
        <v>0</v>
      </c>
      <c r="L805" s="6" t="e">
        <f t="shared" si="40"/>
        <v>#DIV/0!</v>
      </c>
    </row>
    <row r="806" spans="1:12" ht="15" hidden="1">
      <c r="A806" s="3">
        <v>91300</v>
      </c>
      <c r="B806" s="3"/>
      <c r="C806" s="5" t="s">
        <v>61</v>
      </c>
      <c r="D806" s="18">
        <f>'без села'!D803/1000</f>
        <v>27528.104</v>
      </c>
      <c r="E806" s="18">
        <f>'без села'!E803/1000</f>
        <v>0</v>
      </c>
      <c r="F806" s="18">
        <f>'без села'!F803/1000</f>
        <v>6732.16896</v>
      </c>
      <c r="G806" s="6">
        <f t="shared" si="41"/>
        <v>24.45562164397519</v>
      </c>
      <c r="H806" s="6" t="e">
        <f t="shared" si="42"/>
        <v>#DIV/0!</v>
      </c>
      <c r="I806" s="18">
        <f>'без села'!I803/1000</f>
        <v>0</v>
      </c>
      <c r="J806" s="18">
        <f>'без села'!J803/1000</f>
        <v>0</v>
      </c>
      <c r="K806" s="18">
        <f>'без села'!K803/1000</f>
        <v>0</v>
      </c>
      <c r="L806" s="6" t="e">
        <f t="shared" si="40"/>
        <v>#DIV/0!</v>
      </c>
    </row>
    <row r="807" spans="1:12" ht="15" hidden="1">
      <c r="A807" s="3">
        <v>91300</v>
      </c>
      <c r="B807" s="3"/>
      <c r="C807" s="5" t="s">
        <v>63</v>
      </c>
      <c r="D807" s="18">
        <f>'без села'!D804/1000</f>
        <v>27528.104</v>
      </c>
      <c r="E807" s="18">
        <f>'без села'!E804/1000</f>
        <v>0</v>
      </c>
      <c r="F807" s="18">
        <f>'без села'!F804/1000</f>
        <v>6732.16896</v>
      </c>
      <c r="G807" s="6">
        <f t="shared" si="41"/>
        <v>24.45562164397519</v>
      </c>
      <c r="H807" s="6" t="e">
        <f t="shared" si="42"/>
        <v>#DIV/0!</v>
      </c>
      <c r="I807" s="18">
        <f>'без села'!I804/1000</f>
        <v>0</v>
      </c>
      <c r="J807" s="18">
        <f>'без села'!J804/1000</f>
        <v>0</v>
      </c>
      <c r="K807" s="18">
        <f>'без села'!K804/1000</f>
        <v>0</v>
      </c>
      <c r="L807" s="6" t="e">
        <f t="shared" si="40"/>
        <v>#DIV/0!</v>
      </c>
    </row>
    <row r="808" spans="1:12" ht="15" hidden="1">
      <c r="A808" s="3">
        <v>91300</v>
      </c>
      <c r="B808" s="3"/>
      <c r="C808" s="5" t="s">
        <v>65</v>
      </c>
      <c r="D808" s="18">
        <f>'без села'!D805/1000</f>
        <v>27528.104</v>
      </c>
      <c r="E808" s="18">
        <f>'без села'!E805/1000</f>
        <v>0</v>
      </c>
      <c r="F808" s="18">
        <f>'без села'!F805/1000</f>
        <v>6732.16896</v>
      </c>
      <c r="G808" s="6">
        <f t="shared" si="41"/>
        <v>24.45562164397519</v>
      </c>
      <c r="H808" s="6" t="e">
        <f t="shared" si="42"/>
        <v>#DIV/0!</v>
      </c>
      <c r="I808" s="18">
        <f>'без села'!I805/1000</f>
        <v>0</v>
      </c>
      <c r="J808" s="18">
        <f>'без села'!J805/1000</f>
        <v>0</v>
      </c>
      <c r="K808" s="18">
        <f>'без села'!K805/1000</f>
        <v>0</v>
      </c>
      <c r="L808" s="6" t="e">
        <f t="shared" si="40"/>
        <v>#DIV/0!</v>
      </c>
    </row>
    <row r="809" spans="1:12" ht="15">
      <c r="A809" s="3">
        <v>100000</v>
      </c>
      <c r="B809" s="3"/>
      <c r="C809" s="5" t="s">
        <v>127</v>
      </c>
      <c r="D809" s="18">
        <f>'без села'!D806/1000</f>
        <v>65000</v>
      </c>
      <c r="E809" s="18">
        <f>'без села'!E806/1000</f>
        <v>10845.861</v>
      </c>
      <c r="F809" s="18">
        <f>'без села'!F806/1000</f>
        <v>6653.01516</v>
      </c>
      <c r="G809" s="6">
        <f t="shared" si="41"/>
        <v>10.235407938461538</v>
      </c>
      <c r="H809" s="6">
        <f t="shared" si="42"/>
        <v>61.341512305938636</v>
      </c>
      <c r="I809" s="18">
        <f>'без села'!I806/1000</f>
        <v>39516.993</v>
      </c>
      <c r="J809" s="18">
        <f>'без села'!J806/1000</f>
        <v>39516.993</v>
      </c>
      <c r="K809" s="18">
        <f>'без села'!K806/1000</f>
        <v>14.68526</v>
      </c>
      <c r="L809" s="6">
        <f t="shared" si="40"/>
        <v>0.037161886280163064</v>
      </c>
    </row>
    <row r="810" spans="1:12" ht="15" hidden="1">
      <c r="A810" s="3">
        <v>100000</v>
      </c>
      <c r="B810" s="3"/>
      <c r="C810" s="5" t="s">
        <v>3</v>
      </c>
      <c r="D810" s="18">
        <f>'без села'!D807/1000</f>
        <v>40729.333</v>
      </c>
      <c r="E810" s="18">
        <f>'без села'!E807/1000</f>
        <v>0</v>
      </c>
      <c r="F810" s="18">
        <f>'без села'!F807/1000</f>
        <v>5646.43679</v>
      </c>
      <c r="G810" s="6">
        <f t="shared" si="41"/>
        <v>13.863317599627766</v>
      </c>
      <c r="H810" s="6" t="e">
        <f t="shared" si="42"/>
        <v>#DIV/0!</v>
      </c>
      <c r="I810" s="18">
        <f>'без села'!I807/1000</f>
        <v>39516.993</v>
      </c>
      <c r="J810" s="18">
        <f>'без села'!J807/1000</f>
        <v>39516.993</v>
      </c>
      <c r="K810" s="18">
        <f>'без села'!K807/1000</f>
        <v>14.68526</v>
      </c>
      <c r="L810" s="6">
        <f t="shared" si="40"/>
        <v>0.037161886280163064</v>
      </c>
    </row>
    <row r="811" spans="1:12" ht="15" hidden="1">
      <c r="A811" s="3">
        <v>100000</v>
      </c>
      <c r="B811" s="3"/>
      <c r="C811" s="5" t="s">
        <v>5</v>
      </c>
      <c r="D811" s="18">
        <f>'без села'!D808/1000</f>
        <v>37073.533</v>
      </c>
      <c r="E811" s="18">
        <f>'без села'!E808/1000</f>
        <v>0</v>
      </c>
      <c r="F811" s="18">
        <f>'без села'!F808/1000</f>
        <v>4828.5689</v>
      </c>
      <c r="G811" s="6">
        <f t="shared" si="41"/>
        <v>13.024302000027891</v>
      </c>
      <c r="H811" s="6" t="e">
        <f t="shared" si="42"/>
        <v>#DIV/0!</v>
      </c>
      <c r="I811" s="18">
        <f>'без села'!I808/1000</f>
        <v>321.503</v>
      </c>
      <c r="J811" s="18">
        <f>'без села'!J808/1000</f>
        <v>321.503</v>
      </c>
      <c r="K811" s="18">
        <f>'без села'!K808/1000</f>
        <v>14.68526</v>
      </c>
      <c r="L811" s="6">
        <f t="shared" si="40"/>
        <v>4.567689881587419</v>
      </c>
    </row>
    <row r="812" spans="1:12" ht="45" hidden="1">
      <c r="A812" s="3">
        <v>100000</v>
      </c>
      <c r="B812" s="3"/>
      <c r="C812" s="5" t="s">
        <v>13</v>
      </c>
      <c r="D812" s="18">
        <f>'без села'!D809/1000</f>
        <v>17955.323</v>
      </c>
      <c r="E812" s="18">
        <f>'без села'!E809/1000</f>
        <v>0</v>
      </c>
      <c r="F812" s="18">
        <f>'без села'!F809/1000</f>
        <v>2910.7513799999997</v>
      </c>
      <c r="G812" s="6">
        <f t="shared" si="41"/>
        <v>16.21107779570437</v>
      </c>
      <c r="H812" s="6" t="e">
        <f t="shared" si="42"/>
        <v>#DIV/0!</v>
      </c>
      <c r="I812" s="18">
        <f>'без села'!I809/1000</f>
        <v>244.261</v>
      </c>
      <c r="J812" s="18">
        <f>'без села'!J809/1000</f>
        <v>244.261</v>
      </c>
      <c r="K812" s="18">
        <f>'без села'!K809/1000</f>
        <v>14.054549999999999</v>
      </c>
      <c r="L812" s="6">
        <f t="shared" si="40"/>
        <v>5.753906681787104</v>
      </c>
    </row>
    <row r="813" spans="1:12" ht="30" hidden="1">
      <c r="A813" s="3">
        <v>100000</v>
      </c>
      <c r="B813" s="3"/>
      <c r="C813" s="5" t="s">
        <v>17</v>
      </c>
      <c r="D813" s="18">
        <f>'без села'!D810/1000</f>
        <v>0</v>
      </c>
      <c r="E813" s="18">
        <f>'без села'!E810/1000</f>
        <v>0</v>
      </c>
      <c r="F813" s="18">
        <f>'без села'!F810/1000</f>
        <v>0</v>
      </c>
      <c r="G813" s="6" t="e">
        <f t="shared" si="41"/>
        <v>#DIV/0!</v>
      </c>
      <c r="H813" s="6" t="e">
        <f t="shared" si="42"/>
        <v>#DIV/0!</v>
      </c>
      <c r="I813" s="18">
        <f>'без села'!I810/1000</f>
        <v>3.441</v>
      </c>
      <c r="J813" s="18">
        <f>'без села'!J810/1000</f>
        <v>3.441</v>
      </c>
      <c r="K813" s="18">
        <f>'без села'!K810/1000</f>
        <v>0.9825499999999999</v>
      </c>
      <c r="L813" s="6">
        <f t="shared" si="40"/>
        <v>28.554199360650973</v>
      </c>
    </row>
    <row r="814" spans="1:12" ht="45" hidden="1">
      <c r="A814" s="3">
        <v>100000</v>
      </c>
      <c r="B814" s="3"/>
      <c r="C814" s="5" t="s">
        <v>21</v>
      </c>
      <c r="D814" s="18">
        <f>'без села'!D811/1000</f>
        <v>9170.205</v>
      </c>
      <c r="E814" s="18">
        <f>'без села'!E811/1000</f>
        <v>0</v>
      </c>
      <c r="F814" s="18">
        <f>'без села'!F811/1000</f>
        <v>1406.81672</v>
      </c>
      <c r="G814" s="6">
        <f t="shared" si="41"/>
        <v>15.341169799366536</v>
      </c>
      <c r="H814" s="6" t="e">
        <f t="shared" si="42"/>
        <v>#DIV/0!</v>
      </c>
      <c r="I814" s="18">
        <f>'без села'!I811/1000</f>
        <v>144.274</v>
      </c>
      <c r="J814" s="18">
        <f>'без села'!J811/1000</f>
        <v>144.274</v>
      </c>
      <c r="K814" s="18">
        <f>'без села'!K811/1000</f>
        <v>0</v>
      </c>
      <c r="L814" s="6">
        <f t="shared" si="40"/>
        <v>0</v>
      </c>
    </row>
    <row r="815" spans="1:12" ht="15" hidden="1">
      <c r="A815" s="3">
        <v>100000</v>
      </c>
      <c r="B815" s="3"/>
      <c r="C815" s="5" t="s">
        <v>25</v>
      </c>
      <c r="D815" s="18">
        <f>'без села'!D812/1000</f>
        <v>8785.118</v>
      </c>
      <c r="E815" s="18">
        <f>'без села'!E812/1000</f>
        <v>0</v>
      </c>
      <c r="F815" s="18">
        <f>'без села'!F812/1000</f>
        <v>1503.93466</v>
      </c>
      <c r="G815" s="6">
        <f t="shared" si="41"/>
        <v>17.119117352777728</v>
      </c>
      <c r="H815" s="6" t="e">
        <f t="shared" si="42"/>
        <v>#DIV/0!</v>
      </c>
      <c r="I815" s="18">
        <f>'без села'!I812/1000</f>
        <v>96.546</v>
      </c>
      <c r="J815" s="18">
        <f>'без села'!J812/1000</f>
        <v>96.546</v>
      </c>
      <c r="K815" s="18">
        <f>'без села'!K812/1000</f>
        <v>13.072</v>
      </c>
      <c r="L815" s="6">
        <f t="shared" si="40"/>
        <v>13.53965985126261</v>
      </c>
    </row>
    <row r="816" spans="1:12" ht="30" hidden="1">
      <c r="A816" s="3">
        <v>100000</v>
      </c>
      <c r="B816" s="3"/>
      <c r="C816" s="5" t="s">
        <v>29</v>
      </c>
      <c r="D816" s="18">
        <f>'без села'!D813/1000</f>
        <v>19118.21</v>
      </c>
      <c r="E816" s="18">
        <f>'без села'!E813/1000</f>
        <v>0</v>
      </c>
      <c r="F816" s="18">
        <f>'без села'!F813/1000</f>
        <v>1917.81752</v>
      </c>
      <c r="G816" s="6">
        <f t="shared" si="41"/>
        <v>10.031365488714687</v>
      </c>
      <c r="H816" s="6" t="e">
        <f t="shared" si="42"/>
        <v>#DIV/0!</v>
      </c>
      <c r="I816" s="18">
        <f>'без села'!I813/1000</f>
        <v>77.242</v>
      </c>
      <c r="J816" s="18">
        <f>'без села'!J813/1000</f>
        <v>77.242</v>
      </c>
      <c r="K816" s="18">
        <f>'без села'!K813/1000</f>
        <v>0.63071</v>
      </c>
      <c r="L816" s="6">
        <f t="shared" si="40"/>
        <v>0.8165376349654332</v>
      </c>
    </row>
    <row r="817" spans="1:12" ht="30" hidden="1">
      <c r="A817" s="3">
        <v>100000</v>
      </c>
      <c r="B817" s="3"/>
      <c r="C817" s="5" t="s">
        <v>33</v>
      </c>
      <c r="D817" s="18">
        <f>'без села'!D814/1000</f>
        <v>1.257</v>
      </c>
      <c r="E817" s="18">
        <f>'без села'!E814/1000</f>
        <v>0</v>
      </c>
      <c r="F817" s="18">
        <f>'без села'!F814/1000</f>
        <v>0</v>
      </c>
      <c r="G817" s="6">
        <f t="shared" si="41"/>
        <v>0</v>
      </c>
      <c r="H817" s="6" t="e">
        <f t="shared" si="42"/>
        <v>#DIV/0!</v>
      </c>
      <c r="I817" s="18">
        <f>'без села'!I814/1000</f>
        <v>0</v>
      </c>
      <c r="J817" s="18">
        <f>'без села'!J814/1000</f>
        <v>0</v>
      </c>
      <c r="K817" s="18">
        <f>'без села'!K814/1000</f>
        <v>0</v>
      </c>
      <c r="L817" s="6" t="e">
        <f t="shared" si="40"/>
        <v>#DIV/0!</v>
      </c>
    </row>
    <row r="818" spans="1:12" ht="15" hidden="1">
      <c r="A818" s="3">
        <v>100000</v>
      </c>
      <c r="B818" s="3"/>
      <c r="C818" s="5" t="s">
        <v>35</v>
      </c>
      <c r="D818" s="18">
        <f>'без села'!D815/1000</f>
        <v>12.222</v>
      </c>
      <c r="E818" s="18">
        <f>'без села'!E815/1000</f>
        <v>0</v>
      </c>
      <c r="F818" s="18">
        <f>'без села'!F815/1000</f>
        <v>5.62797</v>
      </c>
      <c r="G818" s="6">
        <f t="shared" si="41"/>
        <v>46.0478645066274</v>
      </c>
      <c r="H818" s="6" t="e">
        <f t="shared" si="42"/>
        <v>#DIV/0!</v>
      </c>
      <c r="I818" s="18">
        <f>'без села'!I815/1000</f>
        <v>44.218</v>
      </c>
      <c r="J818" s="18">
        <f>'без села'!J815/1000</f>
        <v>44.218</v>
      </c>
      <c r="K818" s="18">
        <f>'без села'!K815/1000</f>
        <v>0.63071</v>
      </c>
      <c r="L818" s="6">
        <f t="shared" si="40"/>
        <v>1.4263648288027497</v>
      </c>
    </row>
    <row r="819" spans="1:12" ht="15" hidden="1">
      <c r="A819" s="3">
        <v>100000</v>
      </c>
      <c r="B819" s="3"/>
      <c r="C819" s="5" t="s">
        <v>37</v>
      </c>
      <c r="D819" s="18">
        <f>'без села'!D816/1000</f>
        <v>19104.731</v>
      </c>
      <c r="E819" s="18">
        <f>'без села'!E816/1000</f>
        <v>0</v>
      </c>
      <c r="F819" s="18">
        <f>'без села'!F816/1000</f>
        <v>1912.18955</v>
      </c>
      <c r="G819" s="6">
        <f t="shared" si="41"/>
        <v>10.008984423805812</v>
      </c>
      <c r="H819" s="6" t="e">
        <f t="shared" si="42"/>
        <v>#DIV/0!</v>
      </c>
      <c r="I819" s="18">
        <f>'без села'!I816/1000</f>
        <v>33.024</v>
      </c>
      <c r="J819" s="18">
        <f>'без села'!J816/1000</f>
        <v>33.024</v>
      </c>
      <c r="K819" s="18">
        <f>'без села'!K816/1000</f>
        <v>0</v>
      </c>
      <c r="L819" s="6">
        <f t="shared" si="40"/>
        <v>0</v>
      </c>
    </row>
    <row r="820" spans="1:12" ht="15" hidden="1">
      <c r="A820" s="3">
        <v>100000</v>
      </c>
      <c r="B820" s="3"/>
      <c r="C820" s="5" t="s">
        <v>61</v>
      </c>
      <c r="D820" s="18">
        <f>'без села'!D817/1000</f>
        <v>3655.8</v>
      </c>
      <c r="E820" s="18">
        <f>'без села'!E817/1000</f>
        <v>0</v>
      </c>
      <c r="F820" s="18">
        <f>'без села'!F817/1000</f>
        <v>817.86789</v>
      </c>
      <c r="G820" s="6">
        <f t="shared" si="41"/>
        <v>22.371789758739535</v>
      </c>
      <c r="H820" s="6" t="e">
        <f t="shared" si="42"/>
        <v>#DIV/0!</v>
      </c>
      <c r="I820" s="18">
        <f>'без села'!I817/1000</f>
        <v>39195.49</v>
      </c>
      <c r="J820" s="18">
        <f>'без села'!J817/1000</f>
        <v>39195.49</v>
      </c>
      <c r="K820" s="18">
        <f>'без села'!K817/1000</f>
        <v>0</v>
      </c>
      <c r="L820" s="6">
        <f t="shared" si="40"/>
        <v>0</v>
      </c>
    </row>
    <row r="821" spans="1:12" ht="45" hidden="1">
      <c r="A821" s="3">
        <v>100000</v>
      </c>
      <c r="B821" s="3"/>
      <c r="C821" s="5" t="s">
        <v>97</v>
      </c>
      <c r="D821" s="18">
        <f>'без села'!D818/1000</f>
        <v>3655.8</v>
      </c>
      <c r="E821" s="18">
        <f>'без села'!E818/1000</f>
        <v>0</v>
      </c>
      <c r="F821" s="18">
        <f>'без села'!F818/1000</f>
        <v>817.86789</v>
      </c>
      <c r="G821" s="6">
        <f t="shared" si="41"/>
        <v>22.371789758739535</v>
      </c>
      <c r="H821" s="6" t="e">
        <f t="shared" si="42"/>
        <v>#DIV/0!</v>
      </c>
      <c r="I821" s="18">
        <f>'без села'!I818/1000</f>
        <v>39195.49</v>
      </c>
      <c r="J821" s="18">
        <f>'без села'!J818/1000</f>
        <v>39195.49</v>
      </c>
      <c r="K821" s="18">
        <f>'без села'!K818/1000</f>
        <v>0</v>
      </c>
      <c r="L821" s="6">
        <f t="shared" si="40"/>
        <v>0</v>
      </c>
    </row>
    <row r="822" spans="1:12" ht="15" hidden="1">
      <c r="A822" s="3">
        <v>100000</v>
      </c>
      <c r="B822" s="3"/>
      <c r="C822" s="5" t="s">
        <v>43</v>
      </c>
      <c r="D822" s="18">
        <f>'без села'!D819/1000</f>
        <v>24270.667</v>
      </c>
      <c r="E822" s="18">
        <f>'без села'!E819/1000</f>
        <v>0</v>
      </c>
      <c r="F822" s="18">
        <f>'без села'!F819/1000</f>
        <v>1006.57837</v>
      </c>
      <c r="G822" s="6">
        <f t="shared" si="41"/>
        <v>4.147304109936492</v>
      </c>
      <c r="H822" s="6" t="e">
        <f t="shared" si="42"/>
        <v>#DIV/0!</v>
      </c>
      <c r="I822" s="18">
        <f>'без села'!I819/1000</f>
        <v>0</v>
      </c>
      <c r="J822" s="18">
        <f>'без села'!J819/1000</f>
        <v>0</v>
      </c>
      <c r="K822" s="18">
        <f>'без села'!K819/1000</f>
        <v>0</v>
      </c>
      <c r="L822" s="6" t="e">
        <f t="shared" si="40"/>
        <v>#DIV/0!</v>
      </c>
    </row>
    <row r="823" spans="1:12" ht="15" hidden="1">
      <c r="A823" s="3">
        <v>100000</v>
      </c>
      <c r="B823" s="3"/>
      <c r="C823" s="5" t="s">
        <v>45</v>
      </c>
      <c r="D823" s="18">
        <f>'без села'!D820/1000</f>
        <v>5.467</v>
      </c>
      <c r="E823" s="18">
        <f>'без села'!E820/1000</f>
        <v>0</v>
      </c>
      <c r="F823" s="18">
        <f>'без села'!F820/1000</f>
        <v>0</v>
      </c>
      <c r="G823" s="6">
        <f t="shared" si="41"/>
        <v>0</v>
      </c>
      <c r="H823" s="6" t="e">
        <f t="shared" si="42"/>
        <v>#DIV/0!</v>
      </c>
      <c r="I823" s="18">
        <f>'без села'!I820/1000</f>
        <v>0</v>
      </c>
      <c r="J823" s="18">
        <f>'без села'!J820/1000</f>
        <v>0</v>
      </c>
      <c r="K823" s="18">
        <f>'без села'!K820/1000</f>
        <v>0</v>
      </c>
      <c r="L823" s="6" t="e">
        <f t="shared" si="40"/>
        <v>#DIV/0!</v>
      </c>
    </row>
    <row r="824" spans="1:12" ht="15" hidden="1">
      <c r="A824" s="3">
        <v>100000</v>
      </c>
      <c r="B824" s="3"/>
      <c r="C824" s="5" t="s">
        <v>67</v>
      </c>
      <c r="D824" s="18">
        <f>'без села'!D821/1000</f>
        <v>5.467</v>
      </c>
      <c r="E824" s="18">
        <f>'без села'!E821/1000</f>
        <v>0</v>
      </c>
      <c r="F824" s="18">
        <f>'без села'!F821/1000</f>
        <v>0</v>
      </c>
      <c r="G824" s="6">
        <f t="shared" si="41"/>
        <v>0</v>
      </c>
      <c r="H824" s="6" t="e">
        <f t="shared" si="42"/>
        <v>#DIV/0!</v>
      </c>
      <c r="I824" s="18">
        <f>'без села'!I821/1000</f>
        <v>0</v>
      </c>
      <c r="J824" s="18">
        <f>'без села'!J821/1000</f>
        <v>0</v>
      </c>
      <c r="K824" s="18">
        <f>'без села'!K821/1000</f>
        <v>0</v>
      </c>
      <c r="L824" s="6" t="e">
        <f t="shared" si="40"/>
        <v>#DIV/0!</v>
      </c>
    </row>
    <row r="825" spans="1:12" ht="15" hidden="1">
      <c r="A825" s="3">
        <v>100000</v>
      </c>
      <c r="B825" s="3"/>
      <c r="C825" s="5" t="s">
        <v>69</v>
      </c>
      <c r="D825" s="18">
        <f>'без села'!D822/1000</f>
        <v>5.467</v>
      </c>
      <c r="E825" s="18">
        <f>'без села'!E822/1000</f>
        <v>0</v>
      </c>
      <c r="F825" s="18">
        <f>'без села'!F822/1000</f>
        <v>0</v>
      </c>
      <c r="G825" s="6">
        <f t="shared" si="41"/>
        <v>0</v>
      </c>
      <c r="H825" s="6" t="e">
        <f t="shared" si="42"/>
        <v>#DIV/0!</v>
      </c>
      <c r="I825" s="18">
        <f>'без села'!I822/1000</f>
        <v>0</v>
      </c>
      <c r="J825" s="18">
        <f>'без села'!J822/1000</f>
        <v>0</v>
      </c>
      <c r="K825" s="18">
        <f>'без села'!K822/1000</f>
        <v>0</v>
      </c>
      <c r="L825" s="6" t="e">
        <f t="shared" si="40"/>
        <v>#DIV/0!</v>
      </c>
    </row>
    <row r="826" spans="1:12" ht="15" hidden="1">
      <c r="A826" s="3">
        <v>100000</v>
      </c>
      <c r="B826" s="3"/>
      <c r="C826" s="5" t="s">
        <v>99</v>
      </c>
      <c r="D826" s="18">
        <f>'без села'!D823/1000</f>
        <v>24265.2</v>
      </c>
      <c r="E826" s="18">
        <f>'без села'!E823/1000</f>
        <v>0</v>
      </c>
      <c r="F826" s="18">
        <f>'без села'!F823/1000</f>
        <v>1006.57837</v>
      </c>
      <c r="G826" s="6">
        <f t="shared" si="41"/>
        <v>4.14823850617345</v>
      </c>
      <c r="H826" s="6" t="e">
        <f t="shared" si="42"/>
        <v>#DIV/0!</v>
      </c>
      <c r="I826" s="18">
        <f>'без села'!I823/1000</f>
        <v>0</v>
      </c>
      <c r="J826" s="18">
        <f>'без села'!J823/1000</f>
        <v>0</v>
      </c>
      <c r="K826" s="18">
        <f>'без села'!K823/1000</f>
        <v>0</v>
      </c>
      <c r="L826" s="6" t="e">
        <f t="shared" si="40"/>
        <v>#DIV/0!</v>
      </c>
    </row>
    <row r="827" spans="1:12" ht="30" hidden="1">
      <c r="A827" s="3">
        <v>100000</v>
      </c>
      <c r="B827" s="3"/>
      <c r="C827" s="5" t="s">
        <v>129</v>
      </c>
      <c r="D827" s="18">
        <f>'без села'!D824/1000</f>
        <v>24265.2</v>
      </c>
      <c r="E827" s="18">
        <f>'без села'!E824/1000</f>
        <v>0</v>
      </c>
      <c r="F827" s="18">
        <f>'без села'!F824/1000</f>
        <v>1006.57837</v>
      </c>
      <c r="G827" s="6">
        <f t="shared" si="41"/>
        <v>4.14823850617345</v>
      </c>
      <c r="H827" s="6" t="e">
        <f t="shared" si="42"/>
        <v>#DIV/0!</v>
      </c>
      <c r="I827" s="18">
        <f>'без села'!I824/1000</f>
        <v>0</v>
      </c>
      <c r="J827" s="18">
        <f>'без села'!J824/1000</f>
        <v>0</v>
      </c>
      <c r="K827" s="18">
        <f>'без села'!K824/1000</f>
        <v>0</v>
      </c>
      <c r="L827" s="6" t="e">
        <f t="shared" si="40"/>
        <v>#DIV/0!</v>
      </c>
    </row>
    <row r="828" spans="1:12" ht="30">
      <c r="A828" s="3">
        <v>100102</v>
      </c>
      <c r="B828" s="3"/>
      <c r="C828" s="5" t="s">
        <v>248</v>
      </c>
      <c r="D828" s="18">
        <f>'без села'!D825/1000</f>
        <v>24265.2</v>
      </c>
      <c r="E828" s="18">
        <f>'без села'!E825/1000</f>
        <v>3367.74</v>
      </c>
      <c r="F828" s="18">
        <f>'без села'!F825/1000</f>
        <v>1006.57837</v>
      </c>
      <c r="G828" s="6">
        <f t="shared" si="41"/>
        <v>4.14823850617345</v>
      </c>
      <c r="H828" s="6">
        <f t="shared" si="42"/>
        <v>29.88883850891102</v>
      </c>
      <c r="I828" s="18"/>
      <c r="J828" s="18"/>
      <c r="K828" s="18"/>
      <c r="L828" s="6"/>
    </row>
    <row r="829" spans="1:12" ht="15" hidden="1">
      <c r="A829" s="3">
        <v>100102</v>
      </c>
      <c r="B829" s="3"/>
      <c r="C829" s="5" t="s">
        <v>43</v>
      </c>
      <c r="D829" s="18">
        <f>'без села'!D826/1000</f>
        <v>24265.2</v>
      </c>
      <c r="E829" s="18">
        <f>'без села'!E826/1000</f>
        <v>0</v>
      </c>
      <c r="F829" s="18">
        <f>'без села'!F826/1000</f>
        <v>1006.57837</v>
      </c>
      <c r="G829" s="6">
        <f t="shared" si="41"/>
        <v>4.14823850617345</v>
      </c>
      <c r="H829" s="6" t="e">
        <f t="shared" si="42"/>
        <v>#DIV/0!</v>
      </c>
      <c r="I829" s="18"/>
      <c r="J829" s="18"/>
      <c r="K829" s="18"/>
      <c r="L829" s="6"/>
    </row>
    <row r="830" spans="1:12" ht="15" hidden="1">
      <c r="A830" s="3">
        <v>100102</v>
      </c>
      <c r="B830" s="3"/>
      <c r="C830" s="5" t="s">
        <v>99</v>
      </c>
      <c r="D830" s="18">
        <f>'без села'!D827/1000</f>
        <v>24265.2</v>
      </c>
      <c r="E830" s="18">
        <f>'без села'!E827/1000</f>
        <v>0</v>
      </c>
      <c r="F830" s="18">
        <f>'без села'!F827/1000</f>
        <v>1006.57837</v>
      </c>
      <c r="G830" s="6">
        <f t="shared" si="41"/>
        <v>4.14823850617345</v>
      </c>
      <c r="H830" s="6" t="e">
        <f t="shared" si="42"/>
        <v>#DIV/0!</v>
      </c>
      <c r="I830" s="18"/>
      <c r="J830" s="18"/>
      <c r="K830" s="18"/>
      <c r="L830" s="6"/>
    </row>
    <row r="831" spans="1:12" ht="30" hidden="1">
      <c r="A831" s="3">
        <v>100102</v>
      </c>
      <c r="B831" s="3"/>
      <c r="C831" s="5" t="s">
        <v>129</v>
      </c>
      <c r="D831" s="18">
        <f>'без села'!D828/1000</f>
        <v>24265.2</v>
      </c>
      <c r="E831" s="18">
        <f>'без села'!E828/1000</f>
        <v>0</v>
      </c>
      <c r="F831" s="18">
        <f>'без села'!F828/1000</f>
        <v>1006.57837</v>
      </c>
      <c r="G831" s="6">
        <f t="shared" si="41"/>
        <v>4.14823850617345</v>
      </c>
      <c r="H831" s="6" t="e">
        <f t="shared" si="42"/>
        <v>#DIV/0!</v>
      </c>
      <c r="I831" s="18"/>
      <c r="J831" s="18"/>
      <c r="K831" s="18"/>
      <c r="L831" s="6"/>
    </row>
    <row r="832" spans="1:12" ht="30">
      <c r="A832" s="3">
        <v>100103</v>
      </c>
      <c r="B832" s="3"/>
      <c r="C832" s="5" t="s">
        <v>249</v>
      </c>
      <c r="D832" s="18">
        <f>'без села'!D829/1000</f>
        <v>734.8</v>
      </c>
      <c r="E832" s="18">
        <f>'без села'!E829/1000</f>
        <v>133.6</v>
      </c>
      <c r="F832" s="18"/>
      <c r="G832" s="6"/>
      <c r="H832" s="6"/>
      <c r="I832" s="18"/>
      <c r="J832" s="18"/>
      <c r="K832" s="18"/>
      <c r="L832" s="6"/>
    </row>
    <row r="833" spans="1:12" ht="15" hidden="1">
      <c r="A833" s="3">
        <v>100103</v>
      </c>
      <c r="B833" s="3"/>
      <c r="C833" s="5" t="s">
        <v>3</v>
      </c>
      <c r="D833" s="18">
        <f>'без села'!D830/1000</f>
        <v>734.8</v>
      </c>
      <c r="E833" s="18">
        <f>'без села'!E830/1000</f>
        <v>0</v>
      </c>
      <c r="F833" s="18">
        <f>'без села'!F830/1000</f>
        <v>0</v>
      </c>
      <c r="G833" s="6">
        <f t="shared" si="41"/>
        <v>0</v>
      </c>
      <c r="H833" s="6" t="e">
        <f t="shared" si="42"/>
        <v>#DIV/0!</v>
      </c>
      <c r="I833" s="18">
        <f>'без села'!I830/1000</f>
        <v>0</v>
      </c>
      <c r="J833" s="18">
        <f>'без села'!J830/1000</f>
        <v>0</v>
      </c>
      <c r="K833" s="18">
        <f>'без села'!K830/1000</f>
        <v>0</v>
      </c>
      <c r="L833" s="6" t="e">
        <f aca="true" t="shared" si="43" ref="L833:L896">K833/J833*100</f>
        <v>#DIV/0!</v>
      </c>
    </row>
    <row r="834" spans="1:12" ht="15" hidden="1">
      <c r="A834" s="3">
        <v>100103</v>
      </c>
      <c r="B834" s="3"/>
      <c r="C834" s="5" t="s">
        <v>61</v>
      </c>
      <c r="D834" s="18">
        <f>'без села'!D831/1000</f>
        <v>734.8</v>
      </c>
      <c r="E834" s="18">
        <f>'без села'!E831/1000</f>
        <v>0</v>
      </c>
      <c r="F834" s="18">
        <f>'без села'!F831/1000</f>
        <v>0</v>
      </c>
      <c r="G834" s="6">
        <f t="shared" si="41"/>
        <v>0</v>
      </c>
      <c r="H834" s="6" t="e">
        <f t="shared" si="42"/>
        <v>#DIV/0!</v>
      </c>
      <c r="I834" s="18">
        <f>'без села'!I831/1000</f>
        <v>0</v>
      </c>
      <c r="J834" s="18">
        <f>'без села'!J831/1000</f>
        <v>0</v>
      </c>
      <c r="K834" s="18">
        <f>'без села'!K831/1000</f>
        <v>0</v>
      </c>
      <c r="L834" s="6" t="e">
        <f t="shared" si="43"/>
        <v>#DIV/0!</v>
      </c>
    </row>
    <row r="835" spans="1:12" ht="45" hidden="1">
      <c r="A835" s="3">
        <v>100103</v>
      </c>
      <c r="B835" s="3"/>
      <c r="C835" s="5" t="s">
        <v>97</v>
      </c>
      <c r="D835" s="18">
        <f>'без села'!D832/1000</f>
        <v>734.8</v>
      </c>
      <c r="E835" s="18">
        <f>'без села'!E832/1000</f>
        <v>0</v>
      </c>
      <c r="F835" s="18">
        <f>'без села'!F832/1000</f>
        <v>0</v>
      </c>
      <c r="G835" s="6">
        <f t="shared" si="41"/>
        <v>0</v>
      </c>
      <c r="H835" s="6" t="e">
        <f t="shared" si="42"/>
        <v>#DIV/0!</v>
      </c>
      <c r="I835" s="18">
        <f>'без села'!I832/1000</f>
        <v>0</v>
      </c>
      <c r="J835" s="18">
        <f>'без села'!J832/1000</f>
        <v>0</v>
      </c>
      <c r="K835" s="18">
        <f>'без села'!K832/1000</f>
        <v>0</v>
      </c>
      <c r="L835" s="6" t="e">
        <f t="shared" si="43"/>
        <v>#DIV/0!</v>
      </c>
    </row>
    <row r="836" spans="1:12" ht="15">
      <c r="A836" s="3">
        <v>100203</v>
      </c>
      <c r="B836" s="3"/>
      <c r="C836" s="5" t="s">
        <v>250</v>
      </c>
      <c r="D836" s="18">
        <f>'без села'!D833/1000</f>
        <v>40000</v>
      </c>
      <c r="E836" s="18">
        <f>'без села'!E833/1000</f>
        <v>7344.521</v>
      </c>
      <c r="F836" s="18">
        <f>'без села'!F833/1000</f>
        <v>5646.43679</v>
      </c>
      <c r="G836" s="6">
        <f t="shared" si="41"/>
        <v>14.116091975</v>
      </c>
      <c r="H836" s="6">
        <f t="shared" si="42"/>
        <v>76.87957853207854</v>
      </c>
      <c r="I836" s="18">
        <f>'без села'!I833/1000</f>
        <v>321.503</v>
      </c>
      <c r="J836" s="18">
        <f>'без села'!J833/1000</f>
        <v>321.503</v>
      </c>
      <c r="K836" s="18">
        <f>'без села'!K833/1000</f>
        <v>14.68526</v>
      </c>
      <c r="L836" s="6">
        <f t="shared" si="43"/>
        <v>4.567689881587419</v>
      </c>
    </row>
    <row r="837" spans="1:12" ht="15" hidden="1">
      <c r="A837" s="3">
        <v>100203</v>
      </c>
      <c r="B837" s="3"/>
      <c r="C837" s="5" t="s">
        <v>3</v>
      </c>
      <c r="D837" s="18">
        <f>'без села'!D834/1000</f>
        <v>39994.533</v>
      </c>
      <c r="E837" s="18">
        <f>'без села'!E834/1000</f>
        <v>0</v>
      </c>
      <c r="F837" s="18">
        <f>'без села'!F834/1000</f>
        <v>5646.43679</v>
      </c>
      <c r="G837" s="6">
        <f t="shared" si="41"/>
        <v>14.118021555596108</v>
      </c>
      <c r="H837" s="6" t="e">
        <f t="shared" si="42"/>
        <v>#DIV/0!</v>
      </c>
      <c r="I837" s="18">
        <f>'без села'!I834/1000</f>
        <v>321.503</v>
      </c>
      <c r="J837" s="18">
        <f>'без села'!J834/1000</f>
        <v>321.503</v>
      </c>
      <c r="K837" s="18">
        <f>'без села'!K834/1000</f>
        <v>14.68526</v>
      </c>
      <c r="L837" s="6">
        <f t="shared" si="43"/>
        <v>4.567689881587419</v>
      </c>
    </row>
    <row r="838" spans="1:12" ht="15" hidden="1">
      <c r="A838" s="3">
        <v>100203</v>
      </c>
      <c r="B838" s="3"/>
      <c r="C838" s="5" t="s">
        <v>5</v>
      </c>
      <c r="D838" s="18">
        <f>'без села'!D835/1000</f>
        <v>37073.533</v>
      </c>
      <c r="E838" s="18">
        <f>'без села'!E835/1000</f>
        <v>0</v>
      </c>
      <c r="F838" s="18">
        <f>'без села'!F835/1000</f>
        <v>4828.5689</v>
      </c>
      <c r="G838" s="6">
        <f t="shared" si="41"/>
        <v>13.024302000027891</v>
      </c>
      <c r="H838" s="6" t="e">
        <f t="shared" si="42"/>
        <v>#DIV/0!</v>
      </c>
      <c r="I838" s="18">
        <f>'без села'!I835/1000</f>
        <v>321.503</v>
      </c>
      <c r="J838" s="18">
        <f>'без села'!J835/1000</f>
        <v>321.503</v>
      </c>
      <c r="K838" s="18">
        <f>'без села'!K835/1000</f>
        <v>14.68526</v>
      </c>
      <c r="L838" s="6">
        <f t="shared" si="43"/>
        <v>4.567689881587419</v>
      </c>
    </row>
    <row r="839" spans="1:12" ht="45" hidden="1">
      <c r="A839" s="3">
        <v>100203</v>
      </c>
      <c r="B839" s="3"/>
      <c r="C839" s="5" t="s">
        <v>13</v>
      </c>
      <c r="D839" s="18">
        <f>'без села'!D836/1000</f>
        <v>17955.323</v>
      </c>
      <c r="E839" s="18">
        <f>'без села'!E836/1000</f>
        <v>0</v>
      </c>
      <c r="F839" s="18">
        <f>'без села'!F836/1000</f>
        <v>2910.7513799999997</v>
      </c>
      <c r="G839" s="6">
        <f t="shared" si="41"/>
        <v>16.21107779570437</v>
      </c>
      <c r="H839" s="6" t="e">
        <f t="shared" si="42"/>
        <v>#DIV/0!</v>
      </c>
      <c r="I839" s="18">
        <f>'без села'!I836/1000</f>
        <v>244.261</v>
      </c>
      <c r="J839" s="18">
        <f>'без села'!J836/1000</f>
        <v>244.261</v>
      </c>
      <c r="K839" s="18">
        <f>'без села'!K836/1000</f>
        <v>14.054549999999999</v>
      </c>
      <c r="L839" s="6">
        <f t="shared" si="43"/>
        <v>5.753906681787104</v>
      </c>
    </row>
    <row r="840" spans="1:12" ht="30" hidden="1">
      <c r="A840" s="3">
        <v>100203</v>
      </c>
      <c r="B840" s="3"/>
      <c r="C840" s="5" t="s">
        <v>17</v>
      </c>
      <c r="D840" s="18">
        <f>'без села'!D837/1000</f>
        <v>0</v>
      </c>
      <c r="E840" s="18">
        <f>'без села'!E837/1000</f>
        <v>0</v>
      </c>
      <c r="F840" s="18">
        <f>'без села'!F837/1000</f>
        <v>0</v>
      </c>
      <c r="G840" s="6" t="e">
        <f t="shared" si="41"/>
        <v>#DIV/0!</v>
      </c>
      <c r="H840" s="6" t="e">
        <f t="shared" si="42"/>
        <v>#DIV/0!</v>
      </c>
      <c r="I840" s="18">
        <f>'без села'!I837/1000</f>
        <v>3.441</v>
      </c>
      <c r="J840" s="18">
        <f>'без села'!J837/1000</f>
        <v>3.441</v>
      </c>
      <c r="K840" s="18">
        <f>'без села'!K837/1000</f>
        <v>0.9825499999999999</v>
      </c>
      <c r="L840" s="6">
        <f t="shared" si="43"/>
        <v>28.554199360650973</v>
      </c>
    </row>
    <row r="841" spans="1:12" ht="45" hidden="1">
      <c r="A841" s="3">
        <v>100203</v>
      </c>
      <c r="B841" s="3"/>
      <c r="C841" s="5" t="s">
        <v>21</v>
      </c>
      <c r="D841" s="18">
        <f>'без села'!D838/1000</f>
        <v>9170.205</v>
      </c>
      <c r="E841" s="18">
        <f>'без села'!E838/1000</f>
        <v>0</v>
      </c>
      <c r="F841" s="18">
        <f>'без села'!F838/1000</f>
        <v>1406.81672</v>
      </c>
      <c r="G841" s="6">
        <f t="shared" si="41"/>
        <v>15.341169799366536</v>
      </c>
      <c r="H841" s="6" t="e">
        <f t="shared" si="42"/>
        <v>#DIV/0!</v>
      </c>
      <c r="I841" s="18">
        <f>'без села'!I838/1000</f>
        <v>144.274</v>
      </c>
      <c r="J841" s="18">
        <f>'без села'!J838/1000</f>
        <v>144.274</v>
      </c>
      <c r="K841" s="18">
        <f>'без села'!K838/1000</f>
        <v>0</v>
      </c>
      <c r="L841" s="6">
        <f t="shared" si="43"/>
        <v>0</v>
      </c>
    </row>
    <row r="842" spans="1:12" ht="15" hidden="1">
      <c r="A842" s="3">
        <v>100203</v>
      </c>
      <c r="B842" s="3"/>
      <c r="C842" s="5" t="s">
        <v>25</v>
      </c>
      <c r="D842" s="18">
        <f>'без села'!D839/1000</f>
        <v>8785.118</v>
      </c>
      <c r="E842" s="18">
        <f>'без села'!E839/1000</f>
        <v>0</v>
      </c>
      <c r="F842" s="18">
        <f>'без села'!F839/1000</f>
        <v>1503.93466</v>
      </c>
      <c r="G842" s="6">
        <f aca="true" t="shared" si="44" ref="G842:G905">F842/D842*100</f>
        <v>17.119117352777728</v>
      </c>
      <c r="H842" s="6" t="e">
        <f aca="true" t="shared" si="45" ref="H842:H905">F842/E842*100</f>
        <v>#DIV/0!</v>
      </c>
      <c r="I842" s="18">
        <f>'без села'!I839/1000</f>
        <v>96.546</v>
      </c>
      <c r="J842" s="18">
        <f>'без села'!J839/1000</f>
        <v>96.546</v>
      </c>
      <c r="K842" s="18">
        <f>'без села'!K839/1000</f>
        <v>13.072</v>
      </c>
      <c r="L842" s="6">
        <f t="shared" si="43"/>
        <v>13.53965985126261</v>
      </c>
    </row>
    <row r="843" spans="1:12" ht="30" hidden="1">
      <c r="A843" s="3">
        <v>100203</v>
      </c>
      <c r="B843" s="3"/>
      <c r="C843" s="5" t="s">
        <v>29</v>
      </c>
      <c r="D843" s="18">
        <f>'без села'!D840/1000</f>
        <v>19118.21</v>
      </c>
      <c r="E843" s="18">
        <f>'без села'!E840/1000</f>
        <v>0</v>
      </c>
      <c r="F843" s="18">
        <f>'без села'!F840/1000</f>
        <v>1917.81752</v>
      </c>
      <c r="G843" s="6">
        <f t="shared" si="44"/>
        <v>10.031365488714687</v>
      </c>
      <c r="H843" s="6" t="e">
        <f t="shared" si="45"/>
        <v>#DIV/0!</v>
      </c>
      <c r="I843" s="18">
        <f>'без села'!I840/1000</f>
        <v>77.242</v>
      </c>
      <c r="J843" s="18">
        <f>'без села'!J840/1000</f>
        <v>77.242</v>
      </c>
      <c r="K843" s="18">
        <f>'без села'!K840/1000</f>
        <v>0.63071</v>
      </c>
      <c r="L843" s="6">
        <f t="shared" si="43"/>
        <v>0.8165376349654332</v>
      </c>
    </row>
    <row r="844" spans="1:12" ht="30" hidden="1">
      <c r="A844" s="3">
        <v>100203</v>
      </c>
      <c r="B844" s="3"/>
      <c r="C844" s="5" t="s">
        <v>33</v>
      </c>
      <c r="D844" s="18">
        <f>'без села'!D841/1000</f>
        <v>1.257</v>
      </c>
      <c r="E844" s="18">
        <f>'без села'!E841/1000</f>
        <v>0</v>
      </c>
      <c r="F844" s="18">
        <f>'без села'!F841/1000</f>
        <v>0</v>
      </c>
      <c r="G844" s="6">
        <f t="shared" si="44"/>
        <v>0</v>
      </c>
      <c r="H844" s="6" t="e">
        <f t="shared" si="45"/>
        <v>#DIV/0!</v>
      </c>
      <c r="I844" s="18">
        <f>'без села'!I841/1000</f>
        <v>0</v>
      </c>
      <c r="J844" s="18">
        <f>'без села'!J841/1000</f>
        <v>0</v>
      </c>
      <c r="K844" s="18">
        <f>'без села'!K841/1000</f>
        <v>0</v>
      </c>
      <c r="L844" s="6" t="e">
        <f t="shared" si="43"/>
        <v>#DIV/0!</v>
      </c>
    </row>
    <row r="845" spans="1:12" ht="15" hidden="1">
      <c r="A845" s="3">
        <v>100203</v>
      </c>
      <c r="B845" s="3"/>
      <c r="C845" s="5" t="s">
        <v>35</v>
      </c>
      <c r="D845" s="18">
        <f>'без села'!D842/1000</f>
        <v>12.222</v>
      </c>
      <c r="E845" s="18">
        <f>'без села'!E842/1000</f>
        <v>0</v>
      </c>
      <c r="F845" s="18">
        <f>'без села'!F842/1000</f>
        <v>5.62797</v>
      </c>
      <c r="G845" s="6">
        <f t="shared" si="44"/>
        <v>46.0478645066274</v>
      </c>
      <c r="H845" s="6" t="e">
        <f t="shared" si="45"/>
        <v>#DIV/0!</v>
      </c>
      <c r="I845" s="18">
        <f>'без села'!I842/1000</f>
        <v>44.218</v>
      </c>
      <c r="J845" s="18">
        <f>'без села'!J842/1000</f>
        <v>44.218</v>
      </c>
      <c r="K845" s="18">
        <f>'без села'!K842/1000</f>
        <v>0.63071</v>
      </c>
      <c r="L845" s="6">
        <f t="shared" si="43"/>
        <v>1.4263648288027497</v>
      </c>
    </row>
    <row r="846" spans="1:12" ht="15" hidden="1">
      <c r="A846" s="3">
        <v>100203</v>
      </c>
      <c r="B846" s="3"/>
      <c r="C846" s="5" t="s">
        <v>37</v>
      </c>
      <c r="D846" s="18">
        <f>'без села'!D843/1000</f>
        <v>19104.731</v>
      </c>
      <c r="E846" s="18">
        <f>'без села'!E843/1000</f>
        <v>0</v>
      </c>
      <c r="F846" s="18">
        <f>'без села'!F843/1000</f>
        <v>1912.18955</v>
      </c>
      <c r="G846" s="6">
        <f t="shared" si="44"/>
        <v>10.008984423805812</v>
      </c>
      <c r="H846" s="6" t="e">
        <f t="shared" si="45"/>
        <v>#DIV/0!</v>
      </c>
      <c r="I846" s="18">
        <f>'без села'!I843/1000</f>
        <v>33.024</v>
      </c>
      <c r="J846" s="18">
        <f>'без села'!J843/1000</f>
        <v>33.024</v>
      </c>
      <c r="K846" s="18">
        <f>'без села'!K843/1000</f>
        <v>0</v>
      </c>
      <c r="L846" s="6">
        <f t="shared" si="43"/>
        <v>0</v>
      </c>
    </row>
    <row r="847" spans="1:12" ht="15" hidden="1">
      <c r="A847" s="3">
        <v>100203</v>
      </c>
      <c r="B847" s="3"/>
      <c r="C847" s="5" t="s">
        <v>61</v>
      </c>
      <c r="D847" s="18">
        <f>'без села'!D844/1000</f>
        <v>2921</v>
      </c>
      <c r="E847" s="18">
        <f>'без села'!E844/1000</f>
        <v>0</v>
      </c>
      <c r="F847" s="18">
        <f>'без села'!F844/1000</f>
        <v>817.86789</v>
      </c>
      <c r="G847" s="6">
        <f t="shared" si="44"/>
        <v>27.999585415953444</v>
      </c>
      <c r="H847" s="6" t="e">
        <f t="shared" si="45"/>
        <v>#DIV/0!</v>
      </c>
      <c r="I847" s="18">
        <f>'без села'!I844/1000</f>
        <v>0</v>
      </c>
      <c r="J847" s="18">
        <f>'без села'!J844/1000</f>
        <v>0</v>
      </c>
      <c r="K847" s="18">
        <f>'без села'!K844/1000</f>
        <v>0</v>
      </c>
      <c r="L847" s="6" t="e">
        <f t="shared" si="43"/>
        <v>#DIV/0!</v>
      </c>
    </row>
    <row r="848" spans="1:12" ht="45" hidden="1">
      <c r="A848" s="3">
        <v>100203</v>
      </c>
      <c r="B848" s="3"/>
      <c r="C848" s="5" t="s">
        <v>97</v>
      </c>
      <c r="D848" s="18">
        <f>'без села'!D845/1000</f>
        <v>2921</v>
      </c>
      <c r="E848" s="18">
        <f>'без села'!E845/1000</f>
        <v>0</v>
      </c>
      <c r="F848" s="18">
        <f>'без села'!F845/1000</f>
        <v>817.86789</v>
      </c>
      <c r="G848" s="6">
        <f t="shared" si="44"/>
        <v>27.999585415953444</v>
      </c>
      <c r="H848" s="6" t="e">
        <f t="shared" si="45"/>
        <v>#DIV/0!</v>
      </c>
      <c r="I848" s="18">
        <f>'без села'!I845/1000</f>
        <v>0</v>
      </c>
      <c r="J848" s="18">
        <f>'без села'!J845/1000</f>
        <v>0</v>
      </c>
      <c r="K848" s="18">
        <f>'без села'!K845/1000</f>
        <v>0</v>
      </c>
      <c r="L848" s="6" t="e">
        <f t="shared" si="43"/>
        <v>#DIV/0!</v>
      </c>
    </row>
    <row r="849" spans="1:12" ht="15" hidden="1">
      <c r="A849" s="3">
        <v>100203</v>
      </c>
      <c r="B849" s="3"/>
      <c r="C849" s="5" t="s">
        <v>43</v>
      </c>
      <c r="D849" s="18">
        <f>'без села'!D846/1000</f>
        <v>5.467</v>
      </c>
      <c r="E849" s="18">
        <f>'без села'!E846/1000</f>
        <v>0</v>
      </c>
      <c r="F849" s="18">
        <f>'без села'!F846/1000</f>
        <v>0</v>
      </c>
      <c r="G849" s="6">
        <f t="shared" si="44"/>
        <v>0</v>
      </c>
      <c r="H849" s="6" t="e">
        <f t="shared" si="45"/>
        <v>#DIV/0!</v>
      </c>
      <c r="I849" s="18">
        <f>'без села'!I846/1000</f>
        <v>0</v>
      </c>
      <c r="J849" s="18">
        <f>'без села'!J846/1000</f>
        <v>0</v>
      </c>
      <c r="K849" s="18">
        <f>'без села'!K846/1000</f>
        <v>0</v>
      </c>
      <c r="L849" s="6" t="e">
        <f t="shared" si="43"/>
        <v>#DIV/0!</v>
      </c>
    </row>
    <row r="850" spans="1:12" ht="15" hidden="1">
      <c r="A850" s="3">
        <v>100203</v>
      </c>
      <c r="B850" s="3"/>
      <c r="C850" s="5" t="s">
        <v>45</v>
      </c>
      <c r="D850" s="18">
        <f>'без села'!D847/1000</f>
        <v>5.467</v>
      </c>
      <c r="E850" s="18">
        <f>'без села'!E847/1000</f>
        <v>0</v>
      </c>
      <c r="F850" s="18">
        <f>'без села'!F847/1000</f>
        <v>0</v>
      </c>
      <c r="G850" s="6">
        <f t="shared" si="44"/>
        <v>0</v>
      </c>
      <c r="H850" s="6" t="e">
        <f t="shared" si="45"/>
        <v>#DIV/0!</v>
      </c>
      <c r="I850" s="18">
        <f>'без села'!I847/1000</f>
        <v>0</v>
      </c>
      <c r="J850" s="18">
        <f>'без села'!J847/1000</f>
        <v>0</v>
      </c>
      <c r="K850" s="18">
        <f>'без села'!K847/1000</f>
        <v>0</v>
      </c>
      <c r="L850" s="6" t="e">
        <f t="shared" si="43"/>
        <v>#DIV/0!</v>
      </c>
    </row>
    <row r="851" spans="1:12" ht="15" hidden="1">
      <c r="A851" s="3">
        <v>100203</v>
      </c>
      <c r="B851" s="3"/>
      <c r="C851" s="5" t="s">
        <v>67</v>
      </c>
      <c r="D851" s="18">
        <f>'без села'!D848/1000</f>
        <v>5.467</v>
      </c>
      <c r="E851" s="18">
        <f>'без села'!E848/1000</f>
        <v>0</v>
      </c>
      <c r="F851" s="18">
        <f>'без села'!F848/1000</f>
        <v>0</v>
      </c>
      <c r="G851" s="6">
        <f t="shared" si="44"/>
        <v>0</v>
      </c>
      <c r="H851" s="6" t="e">
        <f t="shared" si="45"/>
        <v>#DIV/0!</v>
      </c>
      <c r="I851" s="18">
        <f>'без села'!I848/1000</f>
        <v>0</v>
      </c>
      <c r="J851" s="18">
        <f>'без села'!J848/1000</f>
        <v>0</v>
      </c>
      <c r="K851" s="18">
        <f>'без села'!K848/1000</f>
        <v>0</v>
      </c>
      <c r="L851" s="6" t="e">
        <f t="shared" si="43"/>
        <v>#DIV/0!</v>
      </c>
    </row>
    <row r="852" spans="1:12" ht="15" hidden="1">
      <c r="A852" s="3">
        <v>100203</v>
      </c>
      <c r="B852" s="3"/>
      <c r="C852" s="5" t="s">
        <v>69</v>
      </c>
      <c r="D852" s="18">
        <f>'без села'!D849/1000</f>
        <v>5.467</v>
      </c>
      <c r="E852" s="18">
        <f>'без села'!E849/1000</f>
        <v>0</v>
      </c>
      <c r="F852" s="18">
        <f>'без села'!F849/1000</f>
        <v>0</v>
      </c>
      <c r="G852" s="6">
        <f t="shared" si="44"/>
        <v>0</v>
      </c>
      <c r="H852" s="6" t="e">
        <f t="shared" si="45"/>
        <v>#DIV/0!</v>
      </c>
      <c r="I852" s="18">
        <f>'без села'!I849/1000</f>
        <v>0</v>
      </c>
      <c r="J852" s="18">
        <f>'без села'!J849/1000</f>
        <v>0</v>
      </c>
      <c r="K852" s="18">
        <f>'без села'!K849/1000</f>
        <v>0</v>
      </c>
      <c r="L852" s="6" t="e">
        <f t="shared" si="43"/>
        <v>#DIV/0!</v>
      </c>
    </row>
    <row r="853" spans="1:12" ht="105">
      <c r="A853" s="3">
        <v>100601</v>
      </c>
      <c r="B853" s="3"/>
      <c r="C853" s="5" t="s">
        <v>251</v>
      </c>
      <c r="D853" s="18"/>
      <c r="E853" s="18"/>
      <c r="F853" s="18"/>
      <c r="G853" s="6"/>
      <c r="H853" s="6"/>
      <c r="I853" s="18">
        <f>'без села'!I850/1000</f>
        <v>39195.49</v>
      </c>
      <c r="J853" s="18">
        <f>'без села'!J850/1000</f>
        <v>39195.49</v>
      </c>
      <c r="K853" s="18"/>
      <c r="L853" s="6"/>
    </row>
    <row r="854" spans="1:12" ht="15" hidden="1">
      <c r="A854" s="3">
        <v>100601</v>
      </c>
      <c r="B854" s="3"/>
      <c r="C854" s="5" t="s">
        <v>3</v>
      </c>
      <c r="D854" s="18">
        <f>'без села'!D851/1000</f>
        <v>0</v>
      </c>
      <c r="E854" s="18">
        <f>'без села'!E851/1000</f>
        <v>0</v>
      </c>
      <c r="F854" s="18">
        <f>'без села'!F851/1000</f>
        <v>0</v>
      </c>
      <c r="G854" s="6" t="e">
        <f t="shared" si="44"/>
        <v>#DIV/0!</v>
      </c>
      <c r="H854" s="6" t="e">
        <f t="shared" si="45"/>
        <v>#DIV/0!</v>
      </c>
      <c r="I854" s="18">
        <f>'без села'!I851/1000</f>
        <v>39195.49</v>
      </c>
      <c r="J854" s="18">
        <f>'без села'!J851/1000</f>
        <v>39195.49</v>
      </c>
      <c r="K854" s="18">
        <f>'без села'!K851/1000</f>
        <v>0</v>
      </c>
      <c r="L854" s="6">
        <f t="shared" si="43"/>
        <v>0</v>
      </c>
    </row>
    <row r="855" spans="1:12" ht="15" hidden="1">
      <c r="A855" s="3">
        <v>100601</v>
      </c>
      <c r="B855" s="3"/>
      <c r="C855" s="5" t="s">
        <v>61</v>
      </c>
      <c r="D855" s="18">
        <f>'без села'!D852/1000</f>
        <v>0</v>
      </c>
      <c r="E855" s="18">
        <f>'без села'!E852/1000</f>
        <v>0</v>
      </c>
      <c r="F855" s="18">
        <f>'без села'!F852/1000</f>
        <v>0</v>
      </c>
      <c r="G855" s="6" t="e">
        <f t="shared" si="44"/>
        <v>#DIV/0!</v>
      </c>
      <c r="H855" s="6" t="e">
        <f t="shared" si="45"/>
        <v>#DIV/0!</v>
      </c>
      <c r="I855" s="18">
        <f>'без села'!I852/1000</f>
        <v>39195.49</v>
      </c>
      <c r="J855" s="18">
        <f>'без села'!J852/1000</f>
        <v>39195.49</v>
      </c>
      <c r="K855" s="18">
        <f>'без села'!K852/1000</f>
        <v>0</v>
      </c>
      <c r="L855" s="6">
        <f t="shared" si="43"/>
        <v>0</v>
      </c>
    </row>
    <row r="856" spans="1:12" ht="45" hidden="1">
      <c r="A856" s="3">
        <v>100601</v>
      </c>
      <c r="B856" s="3"/>
      <c r="C856" s="5" t="s">
        <v>97</v>
      </c>
      <c r="D856" s="18">
        <f>'без села'!D853/1000</f>
        <v>0</v>
      </c>
      <c r="E856" s="18">
        <f>'без села'!E853/1000</f>
        <v>0</v>
      </c>
      <c r="F856" s="18">
        <f>'без села'!F853/1000</f>
        <v>0</v>
      </c>
      <c r="G856" s="6" t="e">
        <f t="shared" si="44"/>
        <v>#DIV/0!</v>
      </c>
      <c r="H856" s="6" t="e">
        <f t="shared" si="45"/>
        <v>#DIV/0!</v>
      </c>
      <c r="I856" s="18">
        <f>'без села'!I853/1000</f>
        <v>39195.49</v>
      </c>
      <c r="J856" s="18">
        <f>'без села'!J853/1000</f>
        <v>39195.49</v>
      </c>
      <c r="K856" s="18">
        <f>'без села'!K853/1000</f>
        <v>0</v>
      </c>
      <c r="L856" s="6">
        <f t="shared" si="43"/>
        <v>0</v>
      </c>
    </row>
    <row r="857" spans="1:12" ht="15">
      <c r="A857" s="3">
        <v>110000</v>
      </c>
      <c r="B857" s="3"/>
      <c r="C857" s="5" t="s">
        <v>134</v>
      </c>
      <c r="D857" s="18">
        <f>'без села'!D854/1000</f>
        <v>40356.69</v>
      </c>
      <c r="E857" s="18">
        <f>'без села'!E854/1000</f>
        <v>9438.955</v>
      </c>
      <c r="F857" s="18">
        <f>'без села'!F854/1000</f>
        <v>9154.28972</v>
      </c>
      <c r="G857" s="6">
        <f t="shared" si="44"/>
        <v>22.68345030278747</v>
      </c>
      <c r="H857" s="6">
        <f t="shared" si="45"/>
        <v>96.98414411341086</v>
      </c>
      <c r="I857" s="18">
        <f>'без села'!I854/1000</f>
        <v>3691.633</v>
      </c>
      <c r="J857" s="18">
        <f>'без села'!J854/1000</f>
        <v>4254.08277</v>
      </c>
      <c r="K857" s="18">
        <f>'без села'!K854/1000</f>
        <v>768.87826</v>
      </c>
      <c r="L857" s="6">
        <f t="shared" si="43"/>
        <v>18.073890461703453</v>
      </c>
    </row>
    <row r="858" spans="1:12" ht="15" hidden="1">
      <c r="A858" s="3">
        <v>110000</v>
      </c>
      <c r="B858" s="3"/>
      <c r="C858" s="5" t="s">
        <v>3</v>
      </c>
      <c r="D858" s="18">
        <f>'без села'!D855/1000</f>
        <v>39986.69</v>
      </c>
      <c r="E858" s="18">
        <f>'без села'!E855/1000</f>
        <v>0</v>
      </c>
      <c r="F858" s="18">
        <f>'без села'!F855/1000</f>
        <v>9154.28972</v>
      </c>
      <c r="G858" s="6">
        <f t="shared" si="44"/>
        <v>22.893342059570323</v>
      </c>
      <c r="H858" s="6" t="e">
        <f t="shared" si="45"/>
        <v>#DIV/0!</v>
      </c>
      <c r="I858" s="18">
        <f>'без села'!I855/1000</f>
        <v>3365.823</v>
      </c>
      <c r="J858" s="18">
        <f>'без села'!J855/1000</f>
        <v>3573.6092999999996</v>
      </c>
      <c r="K858" s="18">
        <f>'без села'!K855/1000</f>
        <v>507.54621999999995</v>
      </c>
      <c r="L858" s="6">
        <f t="shared" si="43"/>
        <v>14.202621982207175</v>
      </c>
    </row>
    <row r="859" spans="1:12" ht="15" hidden="1">
      <c r="A859" s="3">
        <v>110000</v>
      </c>
      <c r="B859" s="3"/>
      <c r="C859" s="5" t="s">
        <v>5</v>
      </c>
      <c r="D859" s="18">
        <f>'без села'!D856/1000</f>
        <v>36921.916</v>
      </c>
      <c r="E859" s="18">
        <f>'без села'!E856/1000</f>
        <v>0</v>
      </c>
      <c r="F859" s="18">
        <f>'без села'!F856/1000</f>
        <v>8726.352570000001</v>
      </c>
      <c r="G859" s="6">
        <f t="shared" si="44"/>
        <v>23.634614655425796</v>
      </c>
      <c r="H859" s="6" t="e">
        <f t="shared" si="45"/>
        <v>#DIV/0!</v>
      </c>
      <c r="I859" s="18">
        <f>'без села'!I856/1000</f>
        <v>3365.823</v>
      </c>
      <c r="J859" s="18">
        <f>'без села'!J856/1000</f>
        <v>3573.3093</v>
      </c>
      <c r="K859" s="18">
        <f>'без села'!K856/1000</f>
        <v>507.29621999999995</v>
      </c>
      <c r="L859" s="6">
        <f t="shared" si="43"/>
        <v>14.196818058822949</v>
      </c>
    </row>
    <row r="860" spans="1:12" ht="30" hidden="1">
      <c r="A860" s="3">
        <v>110000</v>
      </c>
      <c r="B860" s="3"/>
      <c r="C860" s="5" t="s">
        <v>7</v>
      </c>
      <c r="D860" s="18">
        <f>'без села'!D857/1000</f>
        <v>24215.012</v>
      </c>
      <c r="E860" s="18">
        <f>'без села'!E857/1000</f>
        <v>0</v>
      </c>
      <c r="F860" s="18">
        <f>'без села'!F857/1000</f>
        <v>5642.634059999999</v>
      </c>
      <c r="G860" s="6">
        <f t="shared" si="44"/>
        <v>23.30221459316229</v>
      </c>
      <c r="H860" s="6" t="e">
        <f t="shared" si="45"/>
        <v>#DIV/0!</v>
      </c>
      <c r="I860" s="18">
        <f>'без села'!I857/1000</f>
        <v>830.049</v>
      </c>
      <c r="J860" s="18">
        <f>'без села'!J857/1000</f>
        <v>830.049</v>
      </c>
      <c r="K860" s="18">
        <f>'без села'!K857/1000</f>
        <v>156.56832</v>
      </c>
      <c r="L860" s="6">
        <f t="shared" si="43"/>
        <v>18.862539440442674</v>
      </c>
    </row>
    <row r="861" spans="1:12" ht="15" hidden="1">
      <c r="A861" s="3">
        <v>110000</v>
      </c>
      <c r="B861" s="3"/>
      <c r="C861" s="5" t="s">
        <v>9</v>
      </c>
      <c r="D861" s="18">
        <f>'без села'!D858/1000</f>
        <v>24215.012</v>
      </c>
      <c r="E861" s="18">
        <f>'без села'!E858/1000</f>
        <v>0</v>
      </c>
      <c r="F861" s="18">
        <f>'без села'!F858/1000</f>
        <v>5642.634059999999</v>
      </c>
      <c r="G861" s="6">
        <f t="shared" si="44"/>
        <v>23.30221459316229</v>
      </c>
      <c r="H861" s="6" t="e">
        <f t="shared" si="45"/>
        <v>#DIV/0!</v>
      </c>
      <c r="I861" s="18">
        <f>'без села'!I858/1000</f>
        <v>830.049</v>
      </c>
      <c r="J861" s="18">
        <f>'без села'!J858/1000</f>
        <v>830.049</v>
      </c>
      <c r="K861" s="18">
        <f>'без села'!K858/1000</f>
        <v>156.56832</v>
      </c>
      <c r="L861" s="6">
        <f t="shared" si="43"/>
        <v>18.862539440442674</v>
      </c>
    </row>
    <row r="862" spans="1:12" ht="15" hidden="1">
      <c r="A862" s="3">
        <v>110000</v>
      </c>
      <c r="B862" s="3"/>
      <c r="C862" s="5" t="s">
        <v>11</v>
      </c>
      <c r="D862" s="18">
        <f>'без села'!D859/1000</f>
        <v>8720.68</v>
      </c>
      <c r="E862" s="18">
        <f>'без села'!E859/1000</f>
        <v>0</v>
      </c>
      <c r="F862" s="18">
        <f>'без села'!F859/1000</f>
        <v>2037.81901</v>
      </c>
      <c r="G862" s="6">
        <f t="shared" si="44"/>
        <v>23.367661810776223</v>
      </c>
      <c r="H862" s="6" t="e">
        <f t="shared" si="45"/>
        <v>#DIV/0!</v>
      </c>
      <c r="I862" s="18">
        <f>'без села'!I859/1000</f>
        <v>299.604</v>
      </c>
      <c r="J862" s="18">
        <f>'без села'!J859/1000</f>
        <v>299.604</v>
      </c>
      <c r="K862" s="18">
        <f>'без села'!K859/1000</f>
        <v>52.07244</v>
      </c>
      <c r="L862" s="6">
        <f t="shared" si="43"/>
        <v>17.38042215724757</v>
      </c>
    </row>
    <row r="863" spans="1:12" ht="45" hidden="1">
      <c r="A863" s="3">
        <v>110000</v>
      </c>
      <c r="B863" s="3"/>
      <c r="C863" s="5" t="s">
        <v>13</v>
      </c>
      <c r="D863" s="18">
        <f>'без села'!D860/1000</f>
        <v>2047.454</v>
      </c>
      <c r="E863" s="18">
        <f>'без села'!E860/1000</f>
        <v>0</v>
      </c>
      <c r="F863" s="18">
        <f>'без села'!F860/1000</f>
        <v>75.86330000000001</v>
      </c>
      <c r="G863" s="6">
        <f t="shared" si="44"/>
        <v>3.7052505208908237</v>
      </c>
      <c r="H863" s="6" t="e">
        <f t="shared" si="45"/>
        <v>#DIV/0!</v>
      </c>
      <c r="I863" s="18">
        <f>'без села'!I860/1000</f>
        <v>1554.385</v>
      </c>
      <c r="J863" s="18">
        <f>'без села'!J860/1000</f>
        <v>1676.9213</v>
      </c>
      <c r="K863" s="18">
        <f>'без села'!K860/1000</f>
        <v>164.58017999999998</v>
      </c>
      <c r="L863" s="6">
        <f t="shared" si="43"/>
        <v>9.814424803358392</v>
      </c>
    </row>
    <row r="864" spans="1:12" ht="30" hidden="1">
      <c r="A864" s="3">
        <v>110000</v>
      </c>
      <c r="B864" s="3"/>
      <c r="C864" s="5" t="s">
        <v>15</v>
      </c>
      <c r="D864" s="18">
        <f>'без села'!D861/1000</f>
        <v>738.78</v>
      </c>
      <c r="E864" s="18">
        <f>'без села'!E861/1000</f>
        <v>0</v>
      </c>
      <c r="F864" s="18">
        <f>'без села'!F861/1000</f>
        <v>20.69705</v>
      </c>
      <c r="G864" s="6">
        <f t="shared" si="44"/>
        <v>2.801517366469044</v>
      </c>
      <c r="H864" s="6" t="e">
        <f t="shared" si="45"/>
        <v>#DIV/0!</v>
      </c>
      <c r="I864" s="18">
        <f>'без села'!I861/1000</f>
        <v>507.804</v>
      </c>
      <c r="J864" s="18">
        <f>'без села'!J861/1000</f>
        <v>593.8173</v>
      </c>
      <c r="K864" s="18">
        <f>'без села'!K861/1000</f>
        <v>33.263760000000005</v>
      </c>
      <c r="L864" s="6">
        <f t="shared" si="43"/>
        <v>5.601682537709831</v>
      </c>
    </row>
    <row r="865" spans="1:12" ht="15" hidden="1">
      <c r="A865" s="3">
        <v>110000</v>
      </c>
      <c r="B865" s="3"/>
      <c r="C865" s="5" t="s">
        <v>53</v>
      </c>
      <c r="D865" s="18">
        <f>'без села'!D862/1000</f>
        <v>14.99</v>
      </c>
      <c r="E865" s="18">
        <f>'без села'!E862/1000</f>
        <v>0</v>
      </c>
      <c r="F865" s="18">
        <f>'без села'!F862/1000</f>
        <v>0</v>
      </c>
      <c r="G865" s="6">
        <f t="shared" si="44"/>
        <v>0</v>
      </c>
      <c r="H865" s="6" t="e">
        <f t="shared" si="45"/>
        <v>#DIV/0!</v>
      </c>
      <c r="I865" s="18">
        <f>'без села'!I862/1000</f>
        <v>0.2</v>
      </c>
      <c r="J865" s="18">
        <f>'без села'!J862/1000</f>
        <v>0.2</v>
      </c>
      <c r="K865" s="18">
        <f>'без села'!K862/1000</f>
        <v>0</v>
      </c>
      <c r="L865" s="6">
        <f t="shared" si="43"/>
        <v>0</v>
      </c>
    </row>
    <row r="866" spans="1:12" ht="15" hidden="1">
      <c r="A866" s="3">
        <v>110000</v>
      </c>
      <c r="B866" s="3"/>
      <c r="C866" s="5" t="s">
        <v>55</v>
      </c>
      <c r="D866" s="18">
        <f>'без села'!D863/1000</f>
        <v>5.631</v>
      </c>
      <c r="E866" s="18">
        <f>'без села'!E863/1000</f>
        <v>0</v>
      </c>
      <c r="F866" s="18">
        <f>'без села'!F863/1000</f>
        <v>0</v>
      </c>
      <c r="G866" s="6">
        <f t="shared" si="44"/>
        <v>0</v>
      </c>
      <c r="H866" s="6" t="e">
        <f t="shared" si="45"/>
        <v>#DIV/0!</v>
      </c>
      <c r="I866" s="18">
        <f>'без села'!I863/1000</f>
        <v>18.971</v>
      </c>
      <c r="J866" s="18">
        <f>'без села'!J863/1000</f>
        <v>24.971</v>
      </c>
      <c r="K866" s="18">
        <f>'без села'!K863/1000</f>
        <v>1.829</v>
      </c>
      <c r="L866" s="6">
        <f t="shared" si="43"/>
        <v>7.324496415842377</v>
      </c>
    </row>
    <row r="867" spans="1:12" ht="30" hidden="1">
      <c r="A867" s="3">
        <v>110000</v>
      </c>
      <c r="B867" s="3"/>
      <c r="C867" s="5" t="s">
        <v>17</v>
      </c>
      <c r="D867" s="18">
        <f>'без села'!D864/1000</f>
        <v>137.354</v>
      </c>
      <c r="E867" s="18">
        <f>'без села'!E864/1000</f>
        <v>0</v>
      </c>
      <c r="F867" s="18">
        <f>'без села'!F864/1000</f>
        <v>18</v>
      </c>
      <c r="G867" s="6">
        <f t="shared" si="44"/>
        <v>13.104824031335088</v>
      </c>
      <c r="H867" s="6" t="e">
        <f t="shared" si="45"/>
        <v>#DIV/0!</v>
      </c>
      <c r="I867" s="18">
        <f>'без села'!I864/1000</f>
        <v>5.19</v>
      </c>
      <c r="J867" s="18">
        <f>'без села'!J864/1000</f>
        <v>9.19</v>
      </c>
      <c r="K867" s="18">
        <f>'без села'!K864/1000</f>
        <v>1.24626</v>
      </c>
      <c r="L867" s="6">
        <f t="shared" si="43"/>
        <v>13.561044613710555</v>
      </c>
    </row>
    <row r="868" spans="1:12" ht="15" hidden="1">
      <c r="A868" s="3">
        <v>110000</v>
      </c>
      <c r="B868" s="3"/>
      <c r="C868" s="5" t="s">
        <v>19</v>
      </c>
      <c r="D868" s="18">
        <f>'без села'!D865/1000</f>
        <v>190.528</v>
      </c>
      <c r="E868" s="18">
        <f>'без села'!E865/1000</f>
        <v>0</v>
      </c>
      <c r="F868" s="18">
        <f>'без села'!F865/1000</f>
        <v>4.5263</v>
      </c>
      <c r="G868" s="6">
        <f t="shared" si="44"/>
        <v>2.375661320120927</v>
      </c>
      <c r="H868" s="6" t="e">
        <f t="shared" si="45"/>
        <v>#DIV/0!</v>
      </c>
      <c r="I868" s="18">
        <f>'без села'!I865/1000</f>
        <v>5.304</v>
      </c>
      <c r="J868" s="18">
        <f>'без села'!J865/1000</f>
        <v>5.304</v>
      </c>
      <c r="K868" s="18">
        <f>'без села'!K865/1000</f>
        <v>1.77268</v>
      </c>
      <c r="L868" s="6">
        <f t="shared" si="43"/>
        <v>33.42156862745098</v>
      </c>
    </row>
    <row r="869" spans="1:12" ht="45" hidden="1">
      <c r="A869" s="3">
        <v>110000</v>
      </c>
      <c r="B869" s="3"/>
      <c r="C869" s="5" t="s">
        <v>21</v>
      </c>
      <c r="D869" s="18">
        <f>'без села'!D866/1000</f>
        <v>72.107</v>
      </c>
      <c r="E869" s="18">
        <f>'без села'!E866/1000</f>
        <v>0</v>
      </c>
      <c r="F869" s="18">
        <f>'без села'!F866/1000</f>
        <v>3.98902</v>
      </c>
      <c r="G869" s="6">
        <f t="shared" si="44"/>
        <v>5.532084263663721</v>
      </c>
      <c r="H869" s="6" t="e">
        <f t="shared" si="45"/>
        <v>#DIV/0!</v>
      </c>
      <c r="I869" s="18">
        <f>'без села'!I866/1000</f>
        <v>352.011</v>
      </c>
      <c r="J869" s="18">
        <f>'без села'!J866/1000</f>
        <v>362.011</v>
      </c>
      <c r="K869" s="18">
        <f>'без села'!K866/1000</f>
        <v>1.7133900000000002</v>
      </c>
      <c r="L869" s="6">
        <f t="shared" si="43"/>
        <v>0.4732977727196135</v>
      </c>
    </row>
    <row r="870" spans="1:12" ht="15" hidden="1">
      <c r="A870" s="3">
        <v>110000</v>
      </c>
      <c r="B870" s="3"/>
      <c r="C870" s="5" t="s">
        <v>23</v>
      </c>
      <c r="D870" s="18">
        <f>'без села'!D867/1000</f>
        <v>46.095</v>
      </c>
      <c r="E870" s="18">
        <f>'без села'!E867/1000</f>
        <v>0</v>
      </c>
      <c r="F870" s="18">
        <f>'без села'!F867/1000</f>
        <v>8.1425</v>
      </c>
      <c r="G870" s="6">
        <f t="shared" si="44"/>
        <v>17.664605705607983</v>
      </c>
      <c r="H870" s="6" t="e">
        <f t="shared" si="45"/>
        <v>#DIV/0!</v>
      </c>
      <c r="I870" s="18">
        <f>'без села'!I867/1000</f>
        <v>34.22</v>
      </c>
      <c r="J870" s="18">
        <f>'без села'!J867/1000</f>
        <v>42.22</v>
      </c>
      <c r="K870" s="18">
        <f>'без села'!K867/1000</f>
        <v>8.426620000000002</v>
      </c>
      <c r="L870" s="6">
        <f t="shared" si="43"/>
        <v>19.95883467550924</v>
      </c>
    </row>
    <row r="871" spans="1:12" ht="15" hidden="1">
      <c r="A871" s="3">
        <v>110000</v>
      </c>
      <c r="B871" s="3"/>
      <c r="C871" s="5" t="s">
        <v>25</v>
      </c>
      <c r="D871" s="18">
        <f>'без села'!D868/1000</f>
        <v>841.969</v>
      </c>
      <c r="E871" s="18">
        <f>'без села'!E868/1000</f>
        <v>0</v>
      </c>
      <c r="F871" s="18">
        <f>'без села'!F868/1000</f>
        <v>20.50843</v>
      </c>
      <c r="G871" s="6">
        <f t="shared" si="44"/>
        <v>2.435770200565579</v>
      </c>
      <c r="H871" s="6" t="e">
        <f t="shared" si="45"/>
        <v>#DIV/0!</v>
      </c>
      <c r="I871" s="18">
        <f>'без села'!I868/1000</f>
        <v>630.685</v>
      </c>
      <c r="J871" s="18">
        <f>'без села'!J868/1000</f>
        <v>639.208</v>
      </c>
      <c r="K871" s="18">
        <f>'без села'!K868/1000</f>
        <v>116.32847</v>
      </c>
      <c r="L871" s="6">
        <f t="shared" si="43"/>
        <v>18.198844507578126</v>
      </c>
    </row>
    <row r="872" spans="1:12" ht="15" hidden="1">
      <c r="A872" s="3">
        <v>110000</v>
      </c>
      <c r="B872" s="3"/>
      <c r="C872" s="5" t="s">
        <v>27</v>
      </c>
      <c r="D872" s="18">
        <f>'без села'!D869/1000</f>
        <v>0</v>
      </c>
      <c r="E872" s="18">
        <f>'без села'!E869/1000</f>
        <v>0</v>
      </c>
      <c r="F872" s="18">
        <f>'без села'!F869/1000</f>
        <v>0</v>
      </c>
      <c r="G872" s="6" t="e">
        <f t="shared" si="44"/>
        <v>#DIV/0!</v>
      </c>
      <c r="H872" s="6" t="e">
        <f t="shared" si="45"/>
        <v>#DIV/0!</v>
      </c>
      <c r="I872" s="18">
        <f>'без села'!I869/1000</f>
        <v>27</v>
      </c>
      <c r="J872" s="18">
        <f>'без села'!J869/1000</f>
        <v>40.45</v>
      </c>
      <c r="K872" s="18">
        <f>'без села'!K869/1000</f>
        <v>4.64823</v>
      </c>
      <c r="L872" s="6">
        <f t="shared" si="43"/>
        <v>11.491297898640296</v>
      </c>
    </row>
    <row r="873" spans="1:12" ht="30" hidden="1">
      <c r="A873" s="3">
        <v>110000</v>
      </c>
      <c r="B873" s="3"/>
      <c r="C873" s="5" t="s">
        <v>29</v>
      </c>
      <c r="D873" s="18">
        <f>'без села'!D870/1000</f>
        <v>1938.77</v>
      </c>
      <c r="E873" s="18">
        <f>'без села'!E870/1000</f>
        <v>0</v>
      </c>
      <c r="F873" s="18">
        <f>'без села'!F870/1000</f>
        <v>970.0362</v>
      </c>
      <c r="G873" s="6">
        <f t="shared" si="44"/>
        <v>50.03358830598782</v>
      </c>
      <c r="H873" s="6" t="e">
        <f t="shared" si="45"/>
        <v>#DIV/0!</v>
      </c>
      <c r="I873" s="18">
        <f>'без села'!I870/1000</f>
        <v>648.785</v>
      </c>
      <c r="J873" s="18">
        <f>'без села'!J870/1000</f>
        <v>720.285</v>
      </c>
      <c r="K873" s="18">
        <f>'без села'!K870/1000</f>
        <v>129.42705</v>
      </c>
      <c r="L873" s="6">
        <f t="shared" si="43"/>
        <v>17.968866490347573</v>
      </c>
    </row>
    <row r="874" spans="1:12" ht="15" hidden="1">
      <c r="A874" s="3">
        <v>110000</v>
      </c>
      <c r="B874" s="3"/>
      <c r="C874" s="5" t="s">
        <v>31</v>
      </c>
      <c r="D874" s="18">
        <f>'без села'!D871/1000</f>
        <v>1260.075</v>
      </c>
      <c r="E874" s="18">
        <f>'без села'!E871/1000</f>
        <v>0</v>
      </c>
      <c r="F874" s="18">
        <f>'без села'!F871/1000</f>
        <v>793.93723</v>
      </c>
      <c r="G874" s="6">
        <f t="shared" si="44"/>
        <v>63.00714084479099</v>
      </c>
      <c r="H874" s="6" t="e">
        <f t="shared" si="45"/>
        <v>#DIV/0!</v>
      </c>
      <c r="I874" s="18">
        <f>'без села'!I871/1000</f>
        <v>299.018</v>
      </c>
      <c r="J874" s="18">
        <f>'без села'!J871/1000</f>
        <v>354.018</v>
      </c>
      <c r="K874" s="18">
        <f>'без села'!K871/1000</f>
        <v>56.02713</v>
      </c>
      <c r="L874" s="6">
        <f t="shared" si="43"/>
        <v>15.82606816602546</v>
      </c>
    </row>
    <row r="875" spans="1:12" ht="30" hidden="1">
      <c r="A875" s="3">
        <v>110000</v>
      </c>
      <c r="B875" s="3"/>
      <c r="C875" s="5" t="s">
        <v>33</v>
      </c>
      <c r="D875" s="18">
        <f>'без села'!D872/1000</f>
        <v>87.16</v>
      </c>
      <c r="E875" s="18">
        <f>'без села'!E872/1000</f>
        <v>0</v>
      </c>
      <c r="F875" s="18">
        <f>'без села'!F872/1000</f>
        <v>22.61616</v>
      </c>
      <c r="G875" s="6">
        <f t="shared" si="44"/>
        <v>25.947865993575036</v>
      </c>
      <c r="H875" s="6" t="e">
        <f t="shared" si="45"/>
        <v>#DIV/0!</v>
      </c>
      <c r="I875" s="18">
        <f>'без села'!I872/1000</f>
        <v>42.313</v>
      </c>
      <c r="J875" s="18">
        <f>'без села'!J872/1000</f>
        <v>43.813</v>
      </c>
      <c r="K875" s="18">
        <f>'без села'!K872/1000</f>
        <v>10.099620000000002</v>
      </c>
      <c r="L875" s="6">
        <f t="shared" si="43"/>
        <v>23.051651336361356</v>
      </c>
    </row>
    <row r="876" spans="1:12" ht="15" hidden="1">
      <c r="A876" s="3">
        <v>110000</v>
      </c>
      <c r="B876" s="3"/>
      <c r="C876" s="5" t="s">
        <v>35</v>
      </c>
      <c r="D876" s="18">
        <f>'без села'!D873/1000</f>
        <v>411.05</v>
      </c>
      <c r="E876" s="18">
        <f>'без села'!E873/1000</f>
        <v>0</v>
      </c>
      <c r="F876" s="18">
        <f>'без села'!F873/1000</f>
        <v>112.93442</v>
      </c>
      <c r="G876" s="6">
        <f t="shared" si="44"/>
        <v>27.47461865953047</v>
      </c>
      <c r="H876" s="6" t="e">
        <f t="shared" si="45"/>
        <v>#DIV/0!</v>
      </c>
      <c r="I876" s="18">
        <f>'без села'!I873/1000</f>
        <v>225.84</v>
      </c>
      <c r="J876" s="18">
        <f>'без села'!J873/1000</f>
        <v>240.84</v>
      </c>
      <c r="K876" s="18">
        <f>'без села'!K873/1000</f>
        <v>54.59935</v>
      </c>
      <c r="L876" s="6">
        <f t="shared" si="43"/>
        <v>22.67038282677296</v>
      </c>
    </row>
    <row r="877" spans="1:12" ht="15" hidden="1">
      <c r="A877" s="3">
        <v>110000</v>
      </c>
      <c r="B877" s="3"/>
      <c r="C877" s="5" t="s">
        <v>57</v>
      </c>
      <c r="D877" s="18">
        <f>'без села'!D874/1000</f>
        <v>5.365</v>
      </c>
      <c r="E877" s="18">
        <f>'без села'!E874/1000</f>
        <v>0</v>
      </c>
      <c r="F877" s="18">
        <f>'без села'!F874/1000</f>
        <v>4.960850000000001</v>
      </c>
      <c r="G877" s="6">
        <f t="shared" si="44"/>
        <v>92.46691519105313</v>
      </c>
      <c r="H877" s="6" t="e">
        <f t="shared" si="45"/>
        <v>#DIV/0!</v>
      </c>
      <c r="I877" s="18">
        <f>'без села'!I874/1000</f>
        <v>0</v>
      </c>
      <c r="J877" s="18">
        <f>'без села'!J874/1000</f>
        <v>0</v>
      </c>
      <c r="K877" s="18">
        <f>'без села'!K874/1000</f>
        <v>0</v>
      </c>
      <c r="L877" s="6" t="e">
        <f t="shared" si="43"/>
        <v>#DIV/0!</v>
      </c>
    </row>
    <row r="878" spans="1:12" ht="15" hidden="1">
      <c r="A878" s="3">
        <v>110000</v>
      </c>
      <c r="B878" s="3"/>
      <c r="C878" s="5" t="s">
        <v>37</v>
      </c>
      <c r="D878" s="18">
        <f>'без села'!D875/1000</f>
        <v>162.553</v>
      </c>
      <c r="E878" s="18">
        <f>'без села'!E875/1000</f>
        <v>0</v>
      </c>
      <c r="F878" s="18">
        <f>'без села'!F875/1000</f>
        <v>35.587540000000004</v>
      </c>
      <c r="G878" s="6">
        <f t="shared" si="44"/>
        <v>21.892884167010145</v>
      </c>
      <c r="H878" s="6" t="e">
        <f t="shared" si="45"/>
        <v>#DIV/0!</v>
      </c>
      <c r="I878" s="18">
        <f>'без села'!I875/1000</f>
        <v>81.614</v>
      </c>
      <c r="J878" s="18">
        <f>'без села'!J875/1000</f>
        <v>81.614</v>
      </c>
      <c r="K878" s="18">
        <f>'без села'!K875/1000</f>
        <v>8.70095</v>
      </c>
      <c r="L878" s="6">
        <f t="shared" si="43"/>
        <v>10.661099811306885</v>
      </c>
    </row>
    <row r="879" spans="1:12" ht="15" hidden="1">
      <c r="A879" s="3">
        <v>110000</v>
      </c>
      <c r="B879" s="3"/>
      <c r="C879" s="5" t="s">
        <v>59</v>
      </c>
      <c r="D879" s="18">
        <f>'без села'!D876/1000</f>
        <v>12.567</v>
      </c>
      <c r="E879" s="18">
        <f>'без села'!E876/1000</f>
        <v>0</v>
      </c>
      <c r="F879" s="18">
        <f>'без села'!F876/1000</f>
        <v>0</v>
      </c>
      <c r="G879" s="6">
        <f t="shared" si="44"/>
        <v>0</v>
      </c>
      <c r="H879" s="6" t="e">
        <f t="shared" si="45"/>
        <v>#DIV/0!</v>
      </c>
      <c r="I879" s="18">
        <f>'без села'!I876/1000</f>
        <v>0</v>
      </c>
      <c r="J879" s="18">
        <f>'без села'!J876/1000</f>
        <v>0</v>
      </c>
      <c r="K879" s="18">
        <f>'без села'!K876/1000</f>
        <v>0</v>
      </c>
      <c r="L879" s="6" t="e">
        <f t="shared" si="43"/>
        <v>#DIV/0!</v>
      </c>
    </row>
    <row r="880" spans="1:12" ht="30" hidden="1">
      <c r="A880" s="3">
        <v>110000</v>
      </c>
      <c r="B880" s="3"/>
      <c r="C880" s="5" t="s">
        <v>39</v>
      </c>
      <c r="D880" s="18">
        <f>'без села'!D877/1000</f>
        <v>0</v>
      </c>
      <c r="E880" s="18">
        <f>'без села'!E877/1000</f>
        <v>0</v>
      </c>
      <c r="F880" s="18">
        <f>'без села'!F877/1000</f>
        <v>0</v>
      </c>
      <c r="G880" s="6" t="e">
        <f t="shared" si="44"/>
        <v>#DIV/0!</v>
      </c>
      <c r="H880" s="6" t="e">
        <f t="shared" si="45"/>
        <v>#DIV/0!</v>
      </c>
      <c r="I880" s="18">
        <f>'без села'!I877/1000</f>
        <v>6</v>
      </c>
      <c r="J880" s="18">
        <f>'без села'!J877/1000</f>
        <v>6</v>
      </c>
      <c r="K880" s="18">
        <f>'без села'!K877/1000</f>
        <v>0</v>
      </c>
      <c r="L880" s="6">
        <f t="shared" si="43"/>
        <v>0</v>
      </c>
    </row>
    <row r="881" spans="1:12" ht="45" hidden="1">
      <c r="A881" s="3">
        <v>110000</v>
      </c>
      <c r="B881" s="3"/>
      <c r="C881" s="5" t="s">
        <v>41</v>
      </c>
      <c r="D881" s="18">
        <f>'без села'!D878/1000</f>
        <v>0</v>
      </c>
      <c r="E881" s="18">
        <f>'без села'!E878/1000</f>
        <v>0</v>
      </c>
      <c r="F881" s="18">
        <f>'без села'!F878/1000</f>
        <v>0</v>
      </c>
      <c r="G881" s="6" t="e">
        <f t="shared" si="44"/>
        <v>#DIV/0!</v>
      </c>
      <c r="H881" s="6" t="e">
        <f t="shared" si="45"/>
        <v>#DIV/0!</v>
      </c>
      <c r="I881" s="18">
        <f>'без села'!I878/1000</f>
        <v>6</v>
      </c>
      <c r="J881" s="18">
        <f>'без села'!J878/1000</f>
        <v>6</v>
      </c>
      <c r="K881" s="18">
        <f>'без села'!K878/1000</f>
        <v>0</v>
      </c>
      <c r="L881" s="6">
        <f t="shared" si="43"/>
        <v>0</v>
      </c>
    </row>
    <row r="882" spans="1:12" ht="15" hidden="1">
      <c r="A882" s="3">
        <v>110000</v>
      </c>
      <c r="B882" s="3"/>
      <c r="C882" s="5" t="s">
        <v>61</v>
      </c>
      <c r="D882" s="18">
        <f>'без села'!D879/1000</f>
        <v>3064.774</v>
      </c>
      <c r="E882" s="18">
        <f>'без села'!E879/1000</f>
        <v>0</v>
      </c>
      <c r="F882" s="18">
        <f>'без села'!F879/1000</f>
        <v>427.93715000000003</v>
      </c>
      <c r="G882" s="6">
        <f t="shared" si="44"/>
        <v>13.963089937463579</v>
      </c>
      <c r="H882" s="6" t="e">
        <f t="shared" si="45"/>
        <v>#DIV/0!</v>
      </c>
      <c r="I882" s="18">
        <f>'без села'!I879/1000</f>
        <v>0</v>
      </c>
      <c r="J882" s="18">
        <f>'без села'!J879/1000</f>
        <v>0.3</v>
      </c>
      <c r="K882" s="18">
        <f>'без села'!K879/1000</f>
        <v>0.25</v>
      </c>
      <c r="L882" s="6">
        <f t="shared" si="43"/>
        <v>83.33333333333334</v>
      </c>
    </row>
    <row r="883" spans="1:12" ht="45" hidden="1">
      <c r="A883" s="3">
        <v>110000</v>
      </c>
      <c r="B883" s="3"/>
      <c r="C883" s="5" t="s">
        <v>97</v>
      </c>
      <c r="D883" s="18">
        <f>'без села'!D880/1000</f>
        <v>2624.484</v>
      </c>
      <c r="E883" s="18">
        <f>'без села'!E880/1000</f>
        <v>0</v>
      </c>
      <c r="F883" s="18">
        <f>'без села'!F880/1000</f>
        <v>427.93715000000003</v>
      </c>
      <c r="G883" s="6">
        <f t="shared" si="44"/>
        <v>16.305572828792254</v>
      </c>
      <c r="H883" s="6" t="e">
        <f t="shared" si="45"/>
        <v>#DIV/0!</v>
      </c>
      <c r="I883" s="18">
        <f>'без села'!I880/1000</f>
        <v>0</v>
      </c>
      <c r="J883" s="18">
        <f>'без села'!J880/1000</f>
        <v>0</v>
      </c>
      <c r="K883" s="18">
        <f>'без села'!K880/1000</f>
        <v>0</v>
      </c>
      <c r="L883" s="6" t="e">
        <f t="shared" si="43"/>
        <v>#DIV/0!</v>
      </c>
    </row>
    <row r="884" spans="1:12" ht="15" hidden="1">
      <c r="A884" s="3">
        <v>110000</v>
      </c>
      <c r="B884" s="3"/>
      <c r="C884" s="5" t="s">
        <v>63</v>
      </c>
      <c r="D884" s="18">
        <f>'без села'!D881/1000</f>
        <v>440.29</v>
      </c>
      <c r="E884" s="18">
        <f>'без села'!E881/1000</f>
        <v>0</v>
      </c>
      <c r="F884" s="18">
        <f>'без села'!F881/1000</f>
        <v>0</v>
      </c>
      <c r="G884" s="6">
        <f t="shared" si="44"/>
        <v>0</v>
      </c>
      <c r="H884" s="6" t="e">
        <f t="shared" si="45"/>
        <v>#DIV/0!</v>
      </c>
      <c r="I884" s="18">
        <f>'без села'!I881/1000</f>
        <v>0</v>
      </c>
      <c r="J884" s="18">
        <f>'без села'!J881/1000</f>
        <v>0.3</v>
      </c>
      <c r="K884" s="18">
        <f>'без села'!K881/1000</f>
        <v>0.25</v>
      </c>
      <c r="L884" s="6">
        <f t="shared" si="43"/>
        <v>83.33333333333334</v>
      </c>
    </row>
    <row r="885" spans="1:12" ht="15" hidden="1">
      <c r="A885" s="3">
        <v>110000</v>
      </c>
      <c r="B885" s="3"/>
      <c r="C885" s="5" t="s">
        <v>65</v>
      </c>
      <c r="D885" s="18">
        <f>'без села'!D882/1000</f>
        <v>440.29</v>
      </c>
      <c r="E885" s="18">
        <f>'без села'!E882/1000</f>
        <v>0</v>
      </c>
      <c r="F885" s="18">
        <f>'без села'!F882/1000</f>
        <v>0</v>
      </c>
      <c r="G885" s="6">
        <f t="shared" si="44"/>
        <v>0</v>
      </c>
      <c r="H885" s="6" t="e">
        <f t="shared" si="45"/>
        <v>#DIV/0!</v>
      </c>
      <c r="I885" s="18">
        <f>'без села'!I882/1000</f>
        <v>0</v>
      </c>
      <c r="J885" s="18">
        <f>'без села'!J882/1000</f>
        <v>0.3</v>
      </c>
      <c r="K885" s="18">
        <f>'без села'!K882/1000</f>
        <v>0.25</v>
      </c>
      <c r="L885" s="6">
        <f t="shared" si="43"/>
        <v>83.33333333333334</v>
      </c>
    </row>
    <row r="886" spans="1:12" ht="15" hidden="1">
      <c r="A886" s="3">
        <v>110000</v>
      </c>
      <c r="B886" s="3"/>
      <c r="C886" s="5" t="s">
        <v>43</v>
      </c>
      <c r="D886" s="18">
        <f>'без села'!D883/1000</f>
        <v>370</v>
      </c>
      <c r="E886" s="18">
        <f>'без села'!E883/1000</f>
        <v>0</v>
      </c>
      <c r="F886" s="18">
        <f>'без села'!F883/1000</f>
        <v>0</v>
      </c>
      <c r="G886" s="6">
        <f t="shared" si="44"/>
        <v>0</v>
      </c>
      <c r="H886" s="6" t="e">
        <f t="shared" si="45"/>
        <v>#DIV/0!</v>
      </c>
      <c r="I886" s="18">
        <f>'без села'!I883/1000</f>
        <v>325.81</v>
      </c>
      <c r="J886" s="18">
        <f>'без села'!J883/1000</f>
        <v>680.47347</v>
      </c>
      <c r="K886" s="18">
        <f>'без села'!K883/1000</f>
        <v>261.33204</v>
      </c>
      <c r="L886" s="6">
        <f t="shared" si="43"/>
        <v>38.40444213056535</v>
      </c>
    </row>
    <row r="887" spans="1:12" ht="15" hidden="1">
      <c r="A887" s="3">
        <v>110000</v>
      </c>
      <c r="B887" s="3"/>
      <c r="C887" s="5" t="s">
        <v>45</v>
      </c>
      <c r="D887" s="18">
        <f>'без села'!D884/1000</f>
        <v>370</v>
      </c>
      <c r="E887" s="18">
        <f>'без села'!E884/1000</f>
        <v>0</v>
      </c>
      <c r="F887" s="18">
        <f>'без села'!F884/1000</f>
        <v>0</v>
      </c>
      <c r="G887" s="6">
        <f t="shared" si="44"/>
        <v>0</v>
      </c>
      <c r="H887" s="6" t="e">
        <f t="shared" si="45"/>
        <v>#DIV/0!</v>
      </c>
      <c r="I887" s="18">
        <f>'без села'!I884/1000</f>
        <v>325.81</v>
      </c>
      <c r="J887" s="18">
        <f>'без села'!J884/1000</f>
        <v>680.47347</v>
      </c>
      <c r="K887" s="18">
        <f>'без села'!K884/1000</f>
        <v>261.33204</v>
      </c>
      <c r="L887" s="6">
        <f t="shared" si="43"/>
        <v>38.40444213056535</v>
      </c>
    </row>
    <row r="888" spans="1:12" ht="30" hidden="1">
      <c r="A888" s="3">
        <v>110000</v>
      </c>
      <c r="B888" s="3"/>
      <c r="C888" s="5" t="s">
        <v>47</v>
      </c>
      <c r="D888" s="18">
        <f>'без села'!D885/1000</f>
        <v>80</v>
      </c>
      <c r="E888" s="18">
        <f>'без села'!E885/1000</f>
        <v>0</v>
      </c>
      <c r="F888" s="18">
        <f>'без села'!F885/1000</f>
        <v>0</v>
      </c>
      <c r="G888" s="6">
        <f t="shared" si="44"/>
        <v>0</v>
      </c>
      <c r="H888" s="6" t="e">
        <f t="shared" si="45"/>
        <v>#DIV/0!</v>
      </c>
      <c r="I888" s="18">
        <f>'без села'!I885/1000</f>
        <v>325.81</v>
      </c>
      <c r="J888" s="18">
        <f>'без села'!J885/1000</f>
        <v>380.57347</v>
      </c>
      <c r="K888" s="18">
        <f>'без села'!K885/1000</f>
        <v>56.46338</v>
      </c>
      <c r="L888" s="6">
        <f t="shared" si="43"/>
        <v>14.83639413961252</v>
      </c>
    </row>
    <row r="889" spans="1:12" ht="15" hidden="1">
      <c r="A889" s="3">
        <v>110000</v>
      </c>
      <c r="B889" s="3"/>
      <c r="C889" s="5" t="s">
        <v>67</v>
      </c>
      <c r="D889" s="18">
        <f>'без села'!D886/1000</f>
        <v>290</v>
      </c>
      <c r="E889" s="18">
        <f>'без села'!E886/1000</f>
        <v>0</v>
      </c>
      <c r="F889" s="18">
        <f>'без села'!F886/1000</f>
        <v>0</v>
      </c>
      <c r="G889" s="6">
        <f t="shared" si="44"/>
        <v>0</v>
      </c>
      <c r="H889" s="6" t="e">
        <f t="shared" si="45"/>
        <v>#DIV/0!</v>
      </c>
      <c r="I889" s="18">
        <f>'без села'!I886/1000</f>
        <v>0</v>
      </c>
      <c r="J889" s="18">
        <f>'без села'!J886/1000</f>
        <v>299.9</v>
      </c>
      <c r="K889" s="18">
        <f>'без села'!K886/1000</f>
        <v>204.86866</v>
      </c>
      <c r="L889" s="6">
        <f t="shared" si="43"/>
        <v>68.31232410803601</v>
      </c>
    </row>
    <row r="890" spans="1:12" ht="15" hidden="1">
      <c r="A890" s="3">
        <v>110000</v>
      </c>
      <c r="B890" s="3"/>
      <c r="C890" s="5" t="s">
        <v>69</v>
      </c>
      <c r="D890" s="18">
        <f>'без села'!D887/1000</f>
        <v>290</v>
      </c>
      <c r="E890" s="18">
        <f>'без села'!E887/1000</f>
        <v>0</v>
      </c>
      <c r="F890" s="18">
        <f>'без села'!F887/1000</f>
        <v>0</v>
      </c>
      <c r="G890" s="6">
        <f t="shared" si="44"/>
        <v>0</v>
      </c>
      <c r="H890" s="6" t="e">
        <f t="shared" si="45"/>
        <v>#DIV/0!</v>
      </c>
      <c r="I890" s="18">
        <f>'без села'!I887/1000</f>
        <v>0</v>
      </c>
      <c r="J890" s="18">
        <f>'без села'!J887/1000</f>
        <v>299.9</v>
      </c>
      <c r="K890" s="18">
        <f>'без села'!K887/1000</f>
        <v>204.86866</v>
      </c>
      <c r="L890" s="6">
        <f t="shared" si="43"/>
        <v>68.31232410803601</v>
      </c>
    </row>
    <row r="891" spans="1:12" ht="15" hidden="1">
      <c r="A891" s="3">
        <v>110102</v>
      </c>
      <c r="B891" s="3"/>
      <c r="C891" s="5" t="s">
        <v>135</v>
      </c>
      <c r="D891" s="18">
        <f>'без села'!D888/1000</f>
        <v>2288.234</v>
      </c>
      <c r="E891" s="18">
        <f>'без села'!E888/1000</f>
        <v>0</v>
      </c>
      <c r="F891" s="18">
        <f>'без села'!F888/1000</f>
        <v>427.93715000000003</v>
      </c>
      <c r="G891" s="6">
        <f t="shared" si="44"/>
        <v>18.701634098610544</v>
      </c>
      <c r="H891" s="6" t="e">
        <f t="shared" si="45"/>
        <v>#DIV/0!</v>
      </c>
      <c r="I891" s="18">
        <f>'без села'!I888/1000</f>
        <v>0</v>
      </c>
      <c r="J891" s="18">
        <f>'без села'!J888/1000</f>
        <v>0</v>
      </c>
      <c r="K891" s="18">
        <f>'без села'!K888/1000</f>
        <v>0</v>
      </c>
      <c r="L891" s="6" t="e">
        <f t="shared" si="43"/>
        <v>#DIV/0!</v>
      </c>
    </row>
    <row r="892" spans="1:12" ht="15" hidden="1">
      <c r="A892" s="3">
        <v>110102</v>
      </c>
      <c r="B892" s="3"/>
      <c r="C892" s="5" t="s">
        <v>3</v>
      </c>
      <c r="D892" s="18">
        <f>'без села'!D889/1000</f>
        <v>2288.234</v>
      </c>
      <c r="E892" s="18">
        <f>'без села'!E889/1000</f>
        <v>0</v>
      </c>
      <c r="F892" s="18">
        <f>'без села'!F889/1000</f>
        <v>427.93715000000003</v>
      </c>
      <c r="G892" s="6">
        <f t="shared" si="44"/>
        <v>18.701634098610544</v>
      </c>
      <c r="H892" s="6" t="e">
        <f t="shared" si="45"/>
        <v>#DIV/0!</v>
      </c>
      <c r="I892" s="18">
        <f>'без села'!I889/1000</f>
        <v>0</v>
      </c>
      <c r="J892" s="18">
        <f>'без села'!J889/1000</f>
        <v>0</v>
      </c>
      <c r="K892" s="18">
        <f>'без села'!K889/1000</f>
        <v>0</v>
      </c>
      <c r="L892" s="6" t="e">
        <f t="shared" si="43"/>
        <v>#DIV/0!</v>
      </c>
    </row>
    <row r="893" spans="1:12" ht="15" hidden="1">
      <c r="A893" s="3">
        <v>110102</v>
      </c>
      <c r="B893" s="3"/>
      <c r="C893" s="5" t="s">
        <v>61</v>
      </c>
      <c r="D893" s="18">
        <f>'без села'!D890/1000</f>
        <v>2288.234</v>
      </c>
      <c r="E893" s="18">
        <f>'без села'!E890/1000</f>
        <v>0</v>
      </c>
      <c r="F893" s="18">
        <f>'без села'!F890/1000</f>
        <v>427.93715000000003</v>
      </c>
      <c r="G893" s="6">
        <f t="shared" si="44"/>
        <v>18.701634098610544</v>
      </c>
      <c r="H893" s="6" t="e">
        <f t="shared" si="45"/>
        <v>#DIV/0!</v>
      </c>
      <c r="I893" s="18">
        <f>'без села'!I890/1000</f>
        <v>0</v>
      </c>
      <c r="J893" s="18">
        <f>'без села'!J890/1000</f>
        <v>0</v>
      </c>
      <c r="K893" s="18">
        <f>'без села'!K890/1000</f>
        <v>0</v>
      </c>
      <c r="L893" s="6" t="e">
        <f t="shared" si="43"/>
        <v>#DIV/0!</v>
      </c>
    </row>
    <row r="894" spans="1:12" ht="45" hidden="1">
      <c r="A894" s="3">
        <v>110102</v>
      </c>
      <c r="B894" s="3"/>
      <c r="C894" s="5" t="s">
        <v>97</v>
      </c>
      <c r="D894" s="18">
        <f>'без села'!D891/1000</f>
        <v>2288.234</v>
      </c>
      <c r="E894" s="18">
        <f>'без села'!E891/1000</f>
        <v>0</v>
      </c>
      <c r="F894" s="18">
        <f>'без села'!F891/1000</f>
        <v>427.93715000000003</v>
      </c>
      <c r="G894" s="6">
        <f t="shared" si="44"/>
        <v>18.701634098610544</v>
      </c>
      <c r="H894" s="6" t="e">
        <f t="shared" si="45"/>
        <v>#DIV/0!</v>
      </c>
      <c r="I894" s="18">
        <f>'без села'!I891/1000</f>
        <v>0</v>
      </c>
      <c r="J894" s="18">
        <f>'без села'!J891/1000</f>
        <v>0</v>
      </c>
      <c r="K894" s="18">
        <f>'без села'!K891/1000</f>
        <v>0</v>
      </c>
      <c r="L894" s="6" t="e">
        <f t="shared" si="43"/>
        <v>#DIV/0!</v>
      </c>
    </row>
    <row r="895" spans="1:12" ht="15" hidden="1">
      <c r="A895" s="3">
        <v>110201</v>
      </c>
      <c r="B895" s="3"/>
      <c r="C895" s="5" t="s">
        <v>136</v>
      </c>
      <c r="D895" s="18">
        <f>'без села'!D892/1000</f>
        <v>6428.681</v>
      </c>
      <c r="E895" s="18">
        <f>'без села'!E892/1000</f>
        <v>0</v>
      </c>
      <c r="F895" s="18">
        <f>'без села'!F892/1000</f>
        <v>1431.6879</v>
      </c>
      <c r="G895" s="6">
        <f t="shared" si="44"/>
        <v>22.270321081416235</v>
      </c>
      <c r="H895" s="6" t="e">
        <f t="shared" si="45"/>
        <v>#DIV/0!</v>
      </c>
      <c r="I895" s="18">
        <f>'без села'!I892/1000</f>
        <v>42</v>
      </c>
      <c r="J895" s="18">
        <f>'без села'!J892/1000</f>
        <v>84.65797</v>
      </c>
      <c r="K895" s="18">
        <f>'без села'!K892/1000</f>
        <v>42.16935</v>
      </c>
      <c r="L895" s="6">
        <f t="shared" si="43"/>
        <v>49.81143535570248</v>
      </c>
    </row>
    <row r="896" spans="1:12" ht="15" hidden="1">
      <c r="A896" s="3">
        <v>110201</v>
      </c>
      <c r="B896" s="3"/>
      <c r="C896" s="5" t="s">
        <v>3</v>
      </c>
      <c r="D896" s="18">
        <f>'без села'!D893/1000</f>
        <v>6348.681</v>
      </c>
      <c r="E896" s="18">
        <f>'без села'!E893/1000</f>
        <v>0</v>
      </c>
      <c r="F896" s="18">
        <f>'без села'!F893/1000</f>
        <v>1431.6879</v>
      </c>
      <c r="G896" s="6">
        <f t="shared" si="44"/>
        <v>22.55095034700909</v>
      </c>
      <c r="H896" s="6" t="e">
        <f t="shared" si="45"/>
        <v>#DIV/0!</v>
      </c>
      <c r="I896" s="18">
        <f>'без села'!I893/1000</f>
        <v>33.82</v>
      </c>
      <c r="J896" s="18">
        <f>'без села'!J893/1000</f>
        <v>19.0125</v>
      </c>
      <c r="K896" s="18">
        <f>'без села'!K893/1000</f>
        <v>1.49397</v>
      </c>
      <c r="L896" s="6">
        <f t="shared" si="43"/>
        <v>7.857830374753452</v>
      </c>
    </row>
    <row r="897" spans="1:12" ht="15" hidden="1">
      <c r="A897" s="3">
        <v>110201</v>
      </c>
      <c r="B897" s="3"/>
      <c r="C897" s="5" t="s">
        <v>5</v>
      </c>
      <c r="D897" s="18">
        <f>'без села'!D894/1000</f>
        <v>6348.681</v>
      </c>
      <c r="E897" s="18">
        <f>'без села'!E894/1000</f>
        <v>0</v>
      </c>
      <c r="F897" s="18">
        <f>'без села'!F894/1000</f>
        <v>1431.6879</v>
      </c>
      <c r="G897" s="6">
        <f t="shared" si="44"/>
        <v>22.55095034700909</v>
      </c>
      <c r="H897" s="6" t="e">
        <f t="shared" si="45"/>
        <v>#DIV/0!</v>
      </c>
      <c r="I897" s="18">
        <f>'без села'!I894/1000</f>
        <v>33.82</v>
      </c>
      <c r="J897" s="18">
        <f>'без села'!J894/1000</f>
        <v>19.0125</v>
      </c>
      <c r="K897" s="18">
        <f>'без села'!K894/1000</f>
        <v>1.49397</v>
      </c>
      <c r="L897" s="6">
        <f aca="true" t="shared" si="46" ref="L897:L960">K897/J897*100</f>
        <v>7.857830374753452</v>
      </c>
    </row>
    <row r="898" spans="1:12" ht="30" hidden="1">
      <c r="A898" s="3">
        <v>110201</v>
      </c>
      <c r="B898" s="3"/>
      <c r="C898" s="5" t="s">
        <v>7</v>
      </c>
      <c r="D898" s="18">
        <f>'без села'!D895/1000</f>
        <v>3762.895</v>
      </c>
      <c r="E898" s="18">
        <f>'без села'!E895/1000</f>
        <v>0</v>
      </c>
      <c r="F898" s="18">
        <f>'без села'!F895/1000</f>
        <v>854.24132</v>
      </c>
      <c r="G898" s="6">
        <f t="shared" si="44"/>
        <v>22.701704937288973</v>
      </c>
      <c r="H898" s="6" t="e">
        <f t="shared" si="45"/>
        <v>#DIV/0!</v>
      </c>
      <c r="I898" s="18">
        <f>'без села'!I895/1000</f>
        <v>0</v>
      </c>
      <c r="J898" s="18">
        <f>'без села'!J895/1000</f>
        <v>0</v>
      </c>
      <c r="K898" s="18">
        <f>'без села'!K895/1000</f>
        <v>0</v>
      </c>
      <c r="L898" s="6" t="e">
        <f t="shared" si="46"/>
        <v>#DIV/0!</v>
      </c>
    </row>
    <row r="899" spans="1:12" ht="15" hidden="1">
      <c r="A899" s="3">
        <v>110201</v>
      </c>
      <c r="B899" s="3"/>
      <c r="C899" s="5" t="s">
        <v>9</v>
      </c>
      <c r="D899" s="18">
        <f>'без села'!D896/1000</f>
        <v>3762.895</v>
      </c>
      <c r="E899" s="18">
        <f>'без села'!E896/1000</f>
        <v>0</v>
      </c>
      <c r="F899" s="18">
        <f>'без села'!F896/1000</f>
        <v>854.24132</v>
      </c>
      <c r="G899" s="6">
        <f t="shared" si="44"/>
        <v>22.701704937288973</v>
      </c>
      <c r="H899" s="6" t="e">
        <f t="shared" si="45"/>
        <v>#DIV/0!</v>
      </c>
      <c r="I899" s="18">
        <f>'без села'!I896/1000</f>
        <v>0</v>
      </c>
      <c r="J899" s="18">
        <f>'без села'!J896/1000</f>
        <v>0</v>
      </c>
      <c r="K899" s="18">
        <f>'без села'!K896/1000</f>
        <v>0</v>
      </c>
      <c r="L899" s="6" t="e">
        <f t="shared" si="46"/>
        <v>#DIV/0!</v>
      </c>
    </row>
    <row r="900" spans="1:12" ht="15" hidden="1">
      <c r="A900" s="3">
        <v>110201</v>
      </c>
      <c r="B900" s="3"/>
      <c r="C900" s="5" t="s">
        <v>11</v>
      </c>
      <c r="D900" s="18">
        <f>'без села'!D897/1000</f>
        <v>1317.013</v>
      </c>
      <c r="E900" s="18">
        <f>'без села'!E897/1000</f>
        <v>0</v>
      </c>
      <c r="F900" s="18">
        <f>'без села'!F897/1000</f>
        <v>297.8374</v>
      </c>
      <c r="G900" s="6">
        <f t="shared" si="44"/>
        <v>22.61461352317707</v>
      </c>
      <c r="H900" s="6" t="e">
        <f t="shared" si="45"/>
        <v>#DIV/0!</v>
      </c>
      <c r="I900" s="18">
        <f>'без села'!I897/1000</f>
        <v>0</v>
      </c>
      <c r="J900" s="18">
        <f>'без села'!J897/1000</f>
        <v>0</v>
      </c>
      <c r="K900" s="18">
        <f>'без села'!K897/1000</f>
        <v>0</v>
      </c>
      <c r="L900" s="6" t="e">
        <f t="shared" si="46"/>
        <v>#DIV/0!</v>
      </c>
    </row>
    <row r="901" spans="1:12" ht="45" hidden="1">
      <c r="A901" s="3">
        <v>110201</v>
      </c>
      <c r="B901" s="3"/>
      <c r="C901" s="5" t="s">
        <v>13</v>
      </c>
      <c r="D901" s="18">
        <f>'без села'!D898/1000</f>
        <v>734.232</v>
      </c>
      <c r="E901" s="18">
        <f>'без села'!E898/1000</f>
        <v>0</v>
      </c>
      <c r="F901" s="18">
        <f>'без села'!F898/1000</f>
        <v>19.03378</v>
      </c>
      <c r="G901" s="6">
        <f t="shared" si="44"/>
        <v>2.592338661349546</v>
      </c>
      <c r="H901" s="6" t="e">
        <f t="shared" si="45"/>
        <v>#DIV/0!</v>
      </c>
      <c r="I901" s="18">
        <f>'без села'!I898/1000</f>
        <v>30.039</v>
      </c>
      <c r="J901" s="18">
        <f>'без села'!J898/1000</f>
        <v>15.2315</v>
      </c>
      <c r="K901" s="18">
        <f>'без села'!K898/1000</f>
        <v>1.4325</v>
      </c>
      <c r="L901" s="6">
        <f t="shared" si="46"/>
        <v>9.404851787414241</v>
      </c>
    </row>
    <row r="902" spans="1:12" ht="30" hidden="1">
      <c r="A902" s="3">
        <v>110201</v>
      </c>
      <c r="B902" s="3"/>
      <c r="C902" s="5" t="s">
        <v>15</v>
      </c>
      <c r="D902" s="18">
        <f>'без села'!D899/1000</f>
        <v>618.213</v>
      </c>
      <c r="E902" s="18">
        <f>'без села'!E899/1000</f>
        <v>0</v>
      </c>
      <c r="F902" s="18">
        <f>'без села'!F899/1000</f>
        <v>9</v>
      </c>
      <c r="G902" s="6">
        <f t="shared" si="44"/>
        <v>1.4558089202265239</v>
      </c>
      <c r="H902" s="6" t="e">
        <f t="shared" si="45"/>
        <v>#DIV/0!</v>
      </c>
      <c r="I902" s="18">
        <f>'без села'!I899/1000</f>
        <v>30.039</v>
      </c>
      <c r="J902" s="18">
        <f>'без села'!J899/1000</f>
        <v>15.2315</v>
      </c>
      <c r="K902" s="18">
        <f>'без села'!K899/1000</f>
        <v>1.4325</v>
      </c>
      <c r="L902" s="6">
        <f t="shared" si="46"/>
        <v>9.404851787414241</v>
      </c>
    </row>
    <row r="903" spans="1:12" ht="30" hidden="1">
      <c r="A903" s="3">
        <v>110201</v>
      </c>
      <c r="B903" s="3"/>
      <c r="C903" s="5" t="s">
        <v>17</v>
      </c>
      <c r="D903" s="18">
        <f>'без села'!D900/1000</f>
        <v>1.2</v>
      </c>
      <c r="E903" s="18">
        <f>'без села'!E900/1000</f>
        <v>0</v>
      </c>
      <c r="F903" s="18">
        <f>'без села'!F900/1000</f>
        <v>0</v>
      </c>
      <c r="G903" s="6">
        <f t="shared" si="44"/>
        <v>0</v>
      </c>
      <c r="H903" s="6" t="e">
        <f t="shared" si="45"/>
        <v>#DIV/0!</v>
      </c>
      <c r="I903" s="18">
        <f>'без села'!I900/1000</f>
        <v>0</v>
      </c>
      <c r="J903" s="18">
        <f>'без села'!J900/1000</f>
        <v>0</v>
      </c>
      <c r="K903" s="18">
        <f>'без села'!K900/1000</f>
        <v>0</v>
      </c>
      <c r="L903" s="6" t="e">
        <f t="shared" si="46"/>
        <v>#DIV/0!</v>
      </c>
    </row>
    <row r="904" spans="1:12" ht="15" hidden="1">
      <c r="A904" s="3">
        <v>110201</v>
      </c>
      <c r="B904" s="3"/>
      <c r="C904" s="5" t="s">
        <v>19</v>
      </c>
      <c r="D904" s="18">
        <f>'без села'!D901/1000</f>
        <v>16.68</v>
      </c>
      <c r="E904" s="18">
        <f>'без села'!E901/1000</f>
        <v>0</v>
      </c>
      <c r="F904" s="18">
        <f>'без села'!F901/1000</f>
        <v>2.44319</v>
      </c>
      <c r="G904" s="6">
        <f t="shared" si="44"/>
        <v>14.64742206235012</v>
      </c>
      <c r="H904" s="6" t="e">
        <f t="shared" si="45"/>
        <v>#DIV/0!</v>
      </c>
      <c r="I904" s="18">
        <f>'без села'!I901/1000</f>
        <v>0</v>
      </c>
      <c r="J904" s="18">
        <f>'без села'!J901/1000</f>
        <v>0</v>
      </c>
      <c r="K904" s="18">
        <f>'без села'!K901/1000</f>
        <v>0</v>
      </c>
      <c r="L904" s="6" t="e">
        <f t="shared" si="46"/>
        <v>#DIV/0!</v>
      </c>
    </row>
    <row r="905" spans="1:12" ht="45" hidden="1">
      <c r="A905" s="3">
        <v>110201</v>
      </c>
      <c r="B905" s="3"/>
      <c r="C905" s="5" t="s">
        <v>21</v>
      </c>
      <c r="D905" s="18">
        <f>'без села'!D902/1000</f>
        <v>23.623</v>
      </c>
      <c r="E905" s="18">
        <f>'без села'!E902/1000</f>
        <v>0</v>
      </c>
      <c r="F905" s="18">
        <f>'без села'!F902/1000</f>
        <v>2</v>
      </c>
      <c r="G905" s="6">
        <f t="shared" si="44"/>
        <v>8.466325191550608</v>
      </c>
      <c r="H905" s="6" t="e">
        <f t="shared" si="45"/>
        <v>#DIV/0!</v>
      </c>
      <c r="I905" s="18">
        <f>'без села'!I902/1000</f>
        <v>0</v>
      </c>
      <c r="J905" s="18">
        <f>'без села'!J902/1000</f>
        <v>0</v>
      </c>
      <c r="K905" s="18">
        <f>'без села'!K902/1000</f>
        <v>0</v>
      </c>
      <c r="L905" s="6" t="e">
        <f t="shared" si="46"/>
        <v>#DIV/0!</v>
      </c>
    </row>
    <row r="906" spans="1:12" ht="15" hidden="1">
      <c r="A906" s="3">
        <v>110201</v>
      </c>
      <c r="B906" s="3"/>
      <c r="C906" s="5" t="s">
        <v>23</v>
      </c>
      <c r="D906" s="18">
        <f>'без села'!D903/1000</f>
        <v>14.059</v>
      </c>
      <c r="E906" s="18">
        <f>'без села'!E903/1000</f>
        <v>0</v>
      </c>
      <c r="F906" s="18">
        <f>'без села'!F903/1000</f>
        <v>2.92373</v>
      </c>
      <c r="G906" s="6">
        <f aca="true" t="shared" si="47" ref="G906:G969">F906/D906*100</f>
        <v>20.79614481826588</v>
      </c>
      <c r="H906" s="6" t="e">
        <f aca="true" t="shared" si="48" ref="H906:H969">F906/E906*100</f>
        <v>#DIV/0!</v>
      </c>
      <c r="I906" s="18">
        <f>'без села'!I903/1000</f>
        <v>0</v>
      </c>
      <c r="J906" s="18">
        <f>'без села'!J903/1000</f>
        <v>0</v>
      </c>
      <c r="K906" s="18">
        <f>'без села'!K903/1000</f>
        <v>0</v>
      </c>
      <c r="L906" s="6" t="e">
        <f t="shared" si="46"/>
        <v>#DIV/0!</v>
      </c>
    </row>
    <row r="907" spans="1:12" ht="15" hidden="1">
      <c r="A907" s="3">
        <v>110201</v>
      </c>
      <c r="B907" s="3"/>
      <c r="C907" s="5" t="s">
        <v>25</v>
      </c>
      <c r="D907" s="18">
        <f>'без села'!D904/1000</f>
        <v>60.457</v>
      </c>
      <c r="E907" s="18">
        <f>'без села'!E904/1000</f>
        <v>0</v>
      </c>
      <c r="F907" s="18">
        <f>'без села'!F904/1000</f>
        <v>2.6668600000000002</v>
      </c>
      <c r="G907" s="6">
        <f t="shared" si="47"/>
        <v>4.411168268356022</v>
      </c>
      <c r="H907" s="6" t="e">
        <f t="shared" si="48"/>
        <v>#DIV/0!</v>
      </c>
      <c r="I907" s="18">
        <f>'без села'!I904/1000</f>
        <v>0</v>
      </c>
      <c r="J907" s="18">
        <f>'без села'!J904/1000</f>
        <v>0</v>
      </c>
      <c r="K907" s="18">
        <f>'без села'!K904/1000</f>
        <v>0</v>
      </c>
      <c r="L907" s="6" t="e">
        <f t="shared" si="46"/>
        <v>#DIV/0!</v>
      </c>
    </row>
    <row r="908" spans="1:12" ht="30" hidden="1">
      <c r="A908" s="3">
        <v>110201</v>
      </c>
      <c r="B908" s="3"/>
      <c r="C908" s="5" t="s">
        <v>29</v>
      </c>
      <c r="D908" s="18">
        <f>'без села'!D905/1000</f>
        <v>534.541</v>
      </c>
      <c r="E908" s="18">
        <f>'без села'!E905/1000</f>
        <v>0</v>
      </c>
      <c r="F908" s="18">
        <f>'без села'!F905/1000</f>
        <v>260.5754</v>
      </c>
      <c r="G908" s="6">
        <f t="shared" si="47"/>
        <v>48.747504868663015</v>
      </c>
      <c r="H908" s="6" t="e">
        <f t="shared" si="48"/>
        <v>#DIV/0!</v>
      </c>
      <c r="I908" s="18">
        <f>'без села'!I905/1000</f>
        <v>3.781</v>
      </c>
      <c r="J908" s="18">
        <f>'без села'!J905/1000</f>
        <v>3.781</v>
      </c>
      <c r="K908" s="18">
        <f>'без села'!K905/1000</f>
        <v>0.06147</v>
      </c>
      <c r="L908" s="6">
        <f t="shared" si="46"/>
        <v>1.6257603808516263</v>
      </c>
    </row>
    <row r="909" spans="1:12" ht="15" hidden="1">
      <c r="A909" s="3">
        <v>110201</v>
      </c>
      <c r="B909" s="3"/>
      <c r="C909" s="5" t="s">
        <v>31</v>
      </c>
      <c r="D909" s="18">
        <f>'без села'!D906/1000</f>
        <v>327.585</v>
      </c>
      <c r="E909" s="18">
        <f>'без села'!E906/1000</f>
        <v>0</v>
      </c>
      <c r="F909" s="18">
        <f>'без села'!F906/1000</f>
        <v>207.72555</v>
      </c>
      <c r="G909" s="6">
        <f t="shared" si="47"/>
        <v>63.411190988598385</v>
      </c>
      <c r="H909" s="6" t="e">
        <f t="shared" si="48"/>
        <v>#DIV/0!</v>
      </c>
      <c r="I909" s="18">
        <f>'без села'!I906/1000</f>
        <v>3.246</v>
      </c>
      <c r="J909" s="18">
        <f>'без села'!J906/1000</f>
        <v>3.246</v>
      </c>
      <c r="K909" s="18">
        <f>'без села'!K906/1000</f>
        <v>0</v>
      </c>
      <c r="L909" s="6">
        <f t="shared" si="46"/>
        <v>0</v>
      </c>
    </row>
    <row r="910" spans="1:12" ht="30" hidden="1">
      <c r="A910" s="3">
        <v>110201</v>
      </c>
      <c r="B910" s="3"/>
      <c r="C910" s="5" t="s">
        <v>33</v>
      </c>
      <c r="D910" s="18">
        <f>'без села'!D907/1000</f>
        <v>22.432</v>
      </c>
      <c r="E910" s="18">
        <f>'без села'!E907/1000</f>
        <v>0</v>
      </c>
      <c r="F910" s="18">
        <f>'без села'!F907/1000</f>
        <v>5.473</v>
      </c>
      <c r="G910" s="6">
        <f t="shared" si="47"/>
        <v>24.39818116975749</v>
      </c>
      <c r="H910" s="6" t="e">
        <f t="shared" si="48"/>
        <v>#DIV/0!</v>
      </c>
      <c r="I910" s="18">
        <f>'без села'!I907/1000</f>
        <v>0.097</v>
      </c>
      <c r="J910" s="18">
        <f>'без села'!J907/1000</f>
        <v>0.097</v>
      </c>
      <c r="K910" s="18">
        <f>'без села'!K907/1000</f>
        <v>0.06147</v>
      </c>
      <c r="L910" s="6">
        <f t="shared" si="46"/>
        <v>63.37113402061855</v>
      </c>
    </row>
    <row r="911" spans="1:12" ht="15" hidden="1">
      <c r="A911" s="3">
        <v>110201</v>
      </c>
      <c r="B911" s="3"/>
      <c r="C911" s="5" t="s">
        <v>35</v>
      </c>
      <c r="D911" s="18">
        <f>'без села'!D908/1000</f>
        <v>69.73</v>
      </c>
      <c r="E911" s="18">
        <f>'без села'!E908/1000</f>
        <v>0</v>
      </c>
      <c r="F911" s="18">
        <f>'без села'!F908/1000</f>
        <v>21.10386</v>
      </c>
      <c r="G911" s="6">
        <f t="shared" si="47"/>
        <v>30.26510827477413</v>
      </c>
      <c r="H911" s="6" t="e">
        <f t="shared" si="48"/>
        <v>#DIV/0!</v>
      </c>
      <c r="I911" s="18">
        <f>'без села'!I908/1000</f>
        <v>0.438</v>
      </c>
      <c r="J911" s="18">
        <f>'без села'!J908/1000</f>
        <v>0.438</v>
      </c>
      <c r="K911" s="18">
        <f>'без села'!K908/1000</f>
        <v>0</v>
      </c>
      <c r="L911" s="6">
        <f t="shared" si="46"/>
        <v>0</v>
      </c>
    </row>
    <row r="912" spans="1:12" ht="15" hidden="1">
      <c r="A912" s="3">
        <v>110201</v>
      </c>
      <c r="B912" s="3"/>
      <c r="C912" s="5" t="s">
        <v>57</v>
      </c>
      <c r="D912" s="18">
        <f>'без села'!D909/1000</f>
        <v>5.365</v>
      </c>
      <c r="E912" s="18">
        <f>'без села'!E909/1000</f>
        <v>0</v>
      </c>
      <c r="F912" s="18">
        <f>'без села'!F909/1000</f>
        <v>4.960850000000001</v>
      </c>
      <c r="G912" s="6">
        <f t="shared" si="47"/>
        <v>92.46691519105313</v>
      </c>
      <c r="H912" s="6" t="e">
        <f t="shared" si="48"/>
        <v>#DIV/0!</v>
      </c>
      <c r="I912" s="18">
        <f>'без села'!I909/1000</f>
        <v>0</v>
      </c>
      <c r="J912" s="18">
        <f>'без села'!J909/1000</f>
        <v>0</v>
      </c>
      <c r="K912" s="18">
        <f>'без села'!K909/1000</f>
        <v>0</v>
      </c>
      <c r="L912" s="6" t="e">
        <f t="shared" si="46"/>
        <v>#DIV/0!</v>
      </c>
    </row>
    <row r="913" spans="1:12" ht="15" hidden="1">
      <c r="A913" s="3">
        <v>110201</v>
      </c>
      <c r="B913" s="3"/>
      <c r="C913" s="5" t="s">
        <v>37</v>
      </c>
      <c r="D913" s="18">
        <f>'без села'!D910/1000</f>
        <v>105</v>
      </c>
      <c r="E913" s="18">
        <f>'без села'!E910/1000</f>
        <v>0</v>
      </c>
      <c r="F913" s="18">
        <f>'без села'!F910/1000</f>
        <v>21.31214</v>
      </c>
      <c r="G913" s="6">
        <f t="shared" si="47"/>
        <v>20.29727619047619</v>
      </c>
      <c r="H913" s="6" t="e">
        <f t="shared" si="48"/>
        <v>#DIV/0!</v>
      </c>
      <c r="I913" s="18">
        <f>'без села'!I910/1000</f>
        <v>0</v>
      </c>
      <c r="J913" s="18">
        <f>'без села'!J910/1000</f>
        <v>0</v>
      </c>
      <c r="K913" s="18">
        <f>'без села'!K910/1000</f>
        <v>0</v>
      </c>
      <c r="L913" s="6" t="e">
        <f t="shared" si="46"/>
        <v>#DIV/0!</v>
      </c>
    </row>
    <row r="914" spans="1:12" ht="15" hidden="1">
      <c r="A914" s="3">
        <v>110201</v>
      </c>
      <c r="B914" s="3"/>
      <c r="C914" s="5" t="s">
        <v>59</v>
      </c>
      <c r="D914" s="18">
        <f>'без села'!D911/1000</f>
        <v>4.429</v>
      </c>
      <c r="E914" s="18">
        <f>'без села'!E911/1000</f>
        <v>0</v>
      </c>
      <c r="F914" s="18">
        <f>'без села'!F911/1000</f>
        <v>0</v>
      </c>
      <c r="G914" s="6">
        <f t="shared" si="47"/>
        <v>0</v>
      </c>
      <c r="H914" s="6" t="e">
        <f t="shared" si="48"/>
        <v>#DIV/0!</v>
      </c>
      <c r="I914" s="18">
        <f>'без села'!I911/1000</f>
        <v>0</v>
      </c>
      <c r="J914" s="18">
        <f>'без села'!J911/1000</f>
        <v>0</v>
      </c>
      <c r="K914" s="18">
        <f>'без села'!K911/1000</f>
        <v>0</v>
      </c>
      <c r="L914" s="6" t="e">
        <f t="shared" si="46"/>
        <v>#DIV/0!</v>
      </c>
    </row>
    <row r="915" spans="1:12" ht="15" hidden="1">
      <c r="A915" s="3">
        <v>110201</v>
      </c>
      <c r="B915" s="3"/>
      <c r="C915" s="5" t="s">
        <v>43</v>
      </c>
      <c r="D915" s="18">
        <f>'без села'!D912/1000</f>
        <v>80</v>
      </c>
      <c r="E915" s="18">
        <f>'без села'!E912/1000</f>
        <v>0</v>
      </c>
      <c r="F915" s="18">
        <f>'без села'!F912/1000</f>
        <v>0</v>
      </c>
      <c r="G915" s="6">
        <f t="shared" si="47"/>
        <v>0</v>
      </c>
      <c r="H915" s="6" t="e">
        <f t="shared" si="48"/>
        <v>#DIV/0!</v>
      </c>
      <c r="I915" s="18">
        <f>'без села'!I912/1000</f>
        <v>8.18</v>
      </c>
      <c r="J915" s="18">
        <f>'без села'!J912/1000</f>
        <v>65.64547</v>
      </c>
      <c r="K915" s="18">
        <f>'без села'!K912/1000</f>
        <v>40.67538</v>
      </c>
      <c r="L915" s="6">
        <f t="shared" si="46"/>
        <v>61.96220394187139</v>
      </c>
    </row>
    <row r="916" spans="1:12" ht="15" hidden="1">
      <c r="A916" s="3">
        <v>110201</v>
      </c>
      <c r="B916" s="3"/>
      <c r="C916" s="5" t="s">
        <v>45</v>
      </c>
      <c r="D916" s="18">
        <f>'без села'!D913/1000</f>
        <v>80</v>
      </c>
      <c r="E916" s="18">
        <f>'без села'!E913/1000</f>
        <v>0</v>
      </c>
      <c r="F916" s="18">
        <f>'без села'!F913/1000</f>
        <v>0</v>
      </c>
      <c r="G916" s="6">
        <f t="shared" si="47"/>
        <v>0</v>
      </c>
      <c r="H916" s="6" t="e">
        <f t="shared" si="48"/>
        <v>#DIV/0!</v>
      </c>
      <c r="I916" s="18">
        <f>'без села'!I913/1000</f>
        <v>8.18</v>
      </c>
      <c r="J916" s="18">
        <f>'без села'!J913/1000</f>
        <v>65.64547</v>
      </c>
      <c r="K916" s="18">
        <f>'без села'!K913/1000</f>
        <v>40.67538</v>
      </c>
      <c r="L916" s="6">
        <f t="shared" si="46"/>
        <v>61.96220394187139</v>
      </c>
    </row>
    <row r="917" spans="1:12" ht="30" hidden="1">
      <c r="A917" s="3">
        <v>110201</v>
      </c>
      <c r="B917" s="3"/>
      <c r="C917" s="5" t="s">
        <v>47</v>
      </c>
      <c r="D917" s="18">
        <f>'без села'!D914/1000</f>
        <v>80</v>
      </c>
      <c r="E917" s="18">
        <f>'без села'!E914/1000</f>
        <v>0</v>
      </c>
      <c r="F917" s="18">
        <f>'без села'!F914/1000</f>
        <v>0</v>
      </c>
      <c r="G917" s="6">
        <f t="shared" si="47"/>
        <v>0</v>
      </c>
      <c r="H917" s="6" t="e">
        <f t="shared" si="48"/>
        <v>#DIV/0!</v>
      </c>
      <c r="I917" s="18">
        <f>'без села'!I914/1000</f>
        <v>8.18</v>
      </c>
      <c r="J917" s="18">
        <f>'без села'!J914/1000</f>
        <v>65.64547</v>
      </c>
      <c r="K917" s="18">
        <f>'без села'!K914/1000</f>
        <v>40.67538</v>
      </c>
      <c r="L917" s="6">
        <f t="shared" si="46"/>
        <v>61.96220394187139</v>
      </c>
    </row>
    <row r="918" spans="1:12" ht="30" hidden="1">
      <c r="A918" s="3">
        <v>110204</v>
      </c>
      <c r="B918" s="3"/>
      <c r="C918" s="5" t="s">
        <v>137</v>
      </c>
      <c r="D918" s="18">
        <f>'без села'!D915/1000</f>
        <v>3915.177</v>
      </c>
      <c r="E918" s="18">
        <f>'без села'!E915/1000</f>
        <v>0</v>
      </c>
      <c r="F918" s="18">
        <f>'без села'!F915/1000</f>
        <v>995.57884</v>
      </c>
      <c r="G918" s="6">
        <f t="shared" si="47"/>
        <v>25.428705777542117</v>
      </c>
      <c r="H918" s="6" t="e">
        <f t="shared" si="48"/>
        <v>#DIV/0!</v>
      </c>
      <c r="I918" s="18">
        <f>'без села'!I915/1000</f>
        <v>2200.433</v>
      </c>
      <c r="J918" s="18">
        <f>'без села'!J915/1000</f>
        <v>2200.433</v>
      </c>
      <c r="K918" s="18">
        <f>'без села'!K915/1000</f>
        <v>358.1612</v>
      </c>
      <c r="L918" s="6">
        <f t="shared" si="46"/>
        <v>16.27685096524184</v>
      </c>
    </row>
    <row r="919" spans="1:12" ht="15" hidden="1">
      <c r="A919" s="3">
        <v>110204</v>
      </c>
      <c r="B919" s="3"/>
      <c r="C919" s="5" t="s">
        <v>3</v>
      </c>
      <c r="D919" s="18">
        <f>'без села'!D916/1000</f>
        <v>3625.177</v>
      </c>
      <c r="E919" s="18">
        <f>'без села'!E916/1000</f>
        <v>0</v>
      </c>
      <c r="F919" s="18">
        <f>'без села'!F916/1000</f>
        <v>995.57884</v>
      </c>
      <c r="G919" s="6">
        <f t="shared" si="47"/>
        <v>27.4629029148094</v>
      </c>
      <c r="H919" s="6" t="e">
        <f t="shared" si="48"/>
        <v>#DIV/0!</v>
      </c>
      <c r="I919" s="18">
        <f>'без села'!I916/1000</f>
        <v>2046.303</v>
      </c>
      <c r="J919" s="18">
        <f>'без села'!J916/1000</f>
        <v>2041.503</v>
      </c>
      <c r="K919" s="18">
        <f>'без села'!K916/1000</f>
        <v>353.3612</v>
      </c>
      <c r="L919" s="6">
        <f t="shared" si="46"/>
        <v>17.30887488286816</v>
      </c>
    </row>
    <row r="920" spans="1:12" ht="15" hidden="1">
      <c r="A920" s="3">
        <v>110204</v>
      </c>
      <c r="B920" s="3"/>
      <c r="C920" s="5" t="s">
        <v>5</v>
      </c>
      <c r="D920" s="18">
        <f>'без села'!D917/1000</f>
        <v>3625.177</v>
      </c>
      <c r="E920" s="18">
        <f>'без села'!E917/1000</f>
        <v>0</v>
      </c>
      <c r="F920" s="18">
        <f>'без села'!F917/1000</f>
        <v>995.57884</v>
      </c>
      <c r="G920" s="6">
        <f t="shared" si="47"/>
        <v>27.4629029148094</v>
      </c>
      <c r="H920" s="6" t="e">
        <f t="shared" si="48"/>
        <v>#DIV/0!</v>
      </c>
      <c r="I920" s="18">
        <f>'без села'!I917/1000</f>
        <v>2046.303</v>
      </c>
      <c r="J920" s="18">
        <f>'без села'!J917/1000</f>
        <v>2041.203</v>
      </c>
      <c r="K920" s="18">
        <f>'без села'!K917/1000</f>
        <v>353.1112</v>
      </c>
      <c r="L920" s="6">
        <f t="shared" si="46"/>
        <v>17.299171126046748</v>
      </c>
    </row>
    <row r="921" spans="1:12" ht="30" hidden="1">
      <c r="A921" s="3">
        <v>110204</v>
      </c>
      <c r="B921" s="3"/>
      <c r="C921" s="5" t="s">
        <v>7</v>
      </c>
      <c r="D921" s="18">
        <f>'без села'!D918/1000</f>
        <v>2068.17</v>
      </c>
      <c r="E921" s="18">
        <f>'без села'!E918/1000</f>
        <v>0</v>
      </c>
      <c r="F921" s="18">
        <f>'без села'!F918/1000</f>
        <v>479.74773999999996</v>
      </c>
      <c r="G921" s="6">
        <f t="shared" si="47"/>
        <v>23.196726574701305</v>
      </c>
      <c r="H921" s="6" t="e">
        <f t="shared" si="48"/>
        <v>#DIV/0!</v>
      </c>
      <c r="I921" s="18">
        <f>'без села'!I918/1000</f>
        <v>507.96</v>
      </c>
      <c r="J921" s="18">
        <f>'без села'!J918/1000</f>
        <v>507.96</v>
      </c>
      <c r="K921" s="18">
        <f>'без села'!K918/1000</f>
        <v>81.80506</v>
      </c>
      <c r="L921" s="6">
        <f t="shared" si="46"/>
        <v>16.104626348531383</v>
      </c>
    </row>
    <row r="922" spans="1:12" ht="15" hidden="1">
      <c r="A922" s="3">
        <v>110204</v>
      </c>
      <c r="B922" s="3"/>
      <c r="C922" s="5" t="s">
        <v>9</v>
      </c>
      <c r="D922" s="18">
        <f>'без села'!D919/1000</f>
        <v>2068.17</v>
      </c>
      <c r="E922" s="18">
        <f>'без села'!E919/1000</f>
        <v>0</v>
      </c>
      <c r="F922" s="18">
        <f>'без села'!F919/1000</f>
        <v>479.74773999999996</v>
      </c>
      <c r="G922" s="6">
        <f t="shared" si="47"/>
        <v>23.196726574701305</v>
      </c>
      <c r="H922" s="6" t="e">
        <f t="shared" si="48"/>
        <v>#DIV/0!</v>
      </c>
      <c r="I922" s="18">
        <f>'без села'!I919/1000</f>
        <v>507.96</v>
      </c>
      <c r="J922" s="18">
        <f>'без села'!J919/1000</f>
        <v>507.96</v>
      </c>
      <c r="K922" s="18">
        <f>'без села'!K919/1000</f>
        <v>81.80506</v>
      </c>
      <c r="L922" s="6">
        <f t="shared" si="46"/>
        <v>16.104626348531383</v>
      </c>
    </row>
    <row r="923" spans="1:12" ht="15" hidden="1">
      <c r="A923" s="3">
        <v>110204</v>
      </c>
      <c r="B923" s="3"/>
      <c r="C923" s="5" t="s">
        <v>11</v>
      </c>
      <c r="D923" s="18">
        <f>'без села'!D920/1000</f>
        <v>748.678</v>
      </c>
      <c r="E923" s="18">
        <f>'без села'!E920/1000</f>
        <v>0</v>
      </c>
      <c r="F923" s="18">
        <f>'без села'!F920/1000</f>
        <v>171.19009</v>
      </c>
      <c r="G923" s="6">
        <f t="shared" si="47"/>
        <v>22.865649852139374</v>
      </c>
      <c r="H923" s="6" t="e">
        <f t="shared" si="48"/>
        <v>#DIV/0!</v>
      </c>
      <c r="I923" s="18">
        <f>'без села'!I920/1000</f>
        <v>183.008</v>
      </c>
      <c r="J923" s="18">
        <f>'без села'!J920/1000</f>
        <v>183.008</v>
      </c>
      <c r="K923" s="18">
        <f>'без села'!K920/1000</f>
        <v>28.90022</v>
      </c>
      <c r="L923" s="6">
        <f t="shared" si="46"/>
        <v>15.791779594334674</v>
      </c>
    </row>
    <row r="924" spans="1:12" ht="45" hidden="1">
      <c r="A924" s="3">
        <v>110204</v>
      </c>
      <c r="B924" s="3"/>
      <c r="C924" s="5" t="s">
        <v>13</v>
      </c>
      <c r="D924" s="18">
        <f>'без села'!D921/1000</f>
        <v>63.739</v>
      </c>
      <c r="E924" s="18">
        <f>'без села'!E921/1000</f>
        <v>0</v>
      </c>
      <c r="F924" s="18">
        <f>'без села'!F921/1000</f>
        <v>0.60923</v>
      </c>
      <c r="G924" s="6">
        <f t="shared" si="47"/>
        <v>0.9558198277349819</v>
      </c>
      <c r="H924" s="6" t="e">
        <f t="shared" si="48"/>
        <v>#DIV/0!</v>
      </c>
      <c r="I924" s="18">
        <f>'без села'!I921/1000</f>
        <v>866.549</v>
      </c>
      <c r="J924" s="18">
        <f>'без села'!J921/1000</f>
        <v>860.999</v>
      </c>
      <c r="K924" s="18">
        <f>'без села'!K921/1000</f>
        <v>142.24535999999998</v>
      </c>
      <c r="L924" s="6">
        <f t="shared" si="46"/>
        <v>16.520966923306528</v>
      </c>
    </row>
    <row r="925" spans="1:12" ht="30" hidden="1">
      <c r="A925" s="3">
        <v>110204</v>
      </c>
      <c r="B925" s="3"/>
      <c r="C925" s="5" t="s">
        <v>15</v>
      </c>
      <c r="D925" s="18">
        <f>'без села'!D922/1000</f>
        <v>22.006</v>
      </c>
      <c r="E925" s="18">
        <f>'без села'!E922/1000</f>
        <v>0</v>
      </c>
      <c r="F925" s="18">
        <f>'без села'!F922/1000</f>
        <v>0</v>
      </c>
      <c r="G925" s="6">
        <f t="shared" si="47"/>
        <v>0</v>
      </c>
      <c r="H925" s="6" t="e">
        <f t="shared" si="48"/>
        <v>#DIV/0!</v>
      </c>
      <c r="I925" s="18">
        <f>'без села'!I922/1000</f>
        <v>179.868</v>
      </c>
      <c r="J925" s="18">
        <f>'без села'!J922/1000</f>
        <v>179.868</v>
      </c>
      <c r="K925" s="18">
        <f>'без села'!K922/1000</f>
        <v>17.77096</v>
      </c>
      <c r="L925" s="6">
        <f t="shared" si="46"/>
        <v>9.880000889541218</v>
      </c>
    </row>
    <row r="926" spans="1:12" ht="15" hidden="1">
      <c r="A926" s="3">
        <v>110204</v>
      </c>
      <c r="B926" s="3"/>
      <c r="C926" s="5" t="s">
        <v>53</v>
      </c>
      <c r="D926" s="18">
        <f>'без села'!D923/1000</f>
        <v>0</v>
      </c>
      <c r="E926" s="18">
        <f>'без села'!E923/1000</f>
        <v>0</v>
      </c>
      <c r="F926" s="18">
        <f>'без села'!F923/1000</f>
        <v>0</v>
      </c>
      <c r="G926" s="6" t="e">
        <f t="shared" si="47"/>
        <v>#DIV/0!</v>
      </c>
      <c r="H926" s="6" t="e">
        <f t="shared" si="48"/>
        <v>#DIV/0!</v>
      </c>
      <c r="I926" s="18">
        <f>'без села'!I923/1000</f>
        <v>0.2</v>
      </c>
      <c r="J926" s="18">
        <f>'без села'!J923/1000</f>
        <v>0.2</v>
      </c>
      <c r="K926" s="18">
        <f>'без села'!K923/1000</f>
        <v>0</v>
      </c>
      <c r="L926" s="6">
        <f t="shared" si="46"/>
        <v>0</v>
      </c>
    </row>
    <row r="927" spans="1:12" ht="15" hidden="1">
      <c r="A927" s="3">
        <v>110204</v>
      </c>
      <c r="B927" s="3"/>
      <c r="C927" s="5" t="s">
        <v>55</v>
      </c>
      <c r="D927" s="18">
        <f>'без села'!D924/1000</f>
        <v>0</v>
      </c>
      <c r="E927" s="18">
        <f>'без села'!E924/1000</f>
        <v>0</v>
      </c>
      <c r="F927" s="18">
        <f>'без села'!F924/1000</f>
        <v>0</v>
      </c>
      <c r="G927" s="6" t="e">
        <f t="shared" si="47"/>
        <v>#DIV/0!</v>
      </c>
      <c r="H927" s="6" t="e">
        <f t="shared" si="48"/>
        <v>#DIV/0!</v>
      </c>
      <c r="I927" s="18">
        <f>'без села'!I924/1000</f>
        <v>13.121</v>
      </c>
      <c r="J927" s="18">
        <f>'без села'!J924/1000</f>
        <v>13.121</v>
      </c>
      <c r="K927" s="18">
        <f>'без села'!K924/1000</f>
        <v>0.095</v>
      </c>
      <c r="L927" s="6">
        <f t="shared" si="46"/>
        <v>0.7240301806264766</v>
      </c>
    </row>
    <row r="928" spans="1:12" ht="30" hidden="1">
      <c r="A928" s="3">
        <v>110204</v>
      </c>
      <c r="B928" s="3"/>
      <c r="C928" s="5" t="s">
        <v>17</v>
      </c>
      <c r="D928" s="18">
        <f>'без села'!D925/1000</f>
        <v>0</v>
      </c>
      <c r="E928" s="18">
        <f>'без села'!E925/1000</f>
        <v>0</v>
      </c>
      <c r="F928" s="18">
        <f>'без села'!F925/1000</f>
        <v>0</v>
      </c>
      <c r="G928" s="6" t="e">
        <f t="shared" si="47"/>
        <v>#DIV/0!</v>
      </c>
      <c r="H928" s="6" t="e">
        <f t="shared" si="48"/>
        <v>#DIV/0!</v>
      </c>
      <c r="I928" s="18">
        <f>'без села'!I925/1000</f>
        <v>2.19</v>
      </c>
      <c r="J928" s="18">
        <f>'без села'!J925/1000</f>
        <v>2.19</v>
      </c>
      <c r="K928" s="18">
        <f>'без села'!K925/1000</f>
        <v>0.497</v>
      </c>
      <c r="L928" s="6">
        <f t="shared" si="46"/>
        <v>22.69406392694064</v>
      </c>
    </row>
    <row r="929" spans="1:12" ht="15" hidden="1">
      <c r="A929" s="3">
        <v>110204</v>
      </c>
      <c r="B929" s="3"/>
      <c r="C929" s="5" t="s">
        <v>19</v>
      </c>
      <c r="D929" s="18">
        <f>'без села'!D926/1000</f>
        <v>0</v>
      </c>
      <c r="E929" s="18">
        <f>'без села'!E926/1000</f>
        <v>0</v>
      </c>
      <c r="F929" s="18">
        <f>'без села'!F926/1000</f>
        <v>0</v>
      </c>
      <c r="G929" s="6" t="e">
        <f t="shared" si="47"/>
        <v>#DIV/0!</v>
      </c>
      <c r="H929" s="6" t="e">
        <f t="shared" si="48"/>
        <v>#DIV/0!</v>
      </c>
      <c r="I929" s="18">
        <f>'без села'!I926/1000</f>
        <v>2.304</v>
      </c>
      <c r="J929" s="18">
        <f>'без села'!J926/1000</f>
        <v>2.304</v>
      </c>
      <c r="K929" s="18">
        <f>'без села'!K926/1000</f>
        <v>0.768</v>
      </c>
      <c r="L929" s="6">
        <f t="shared" si="46"/>
        <v>33.333333333333336</v>
      </c>
    </row>
    <row r="930" spans="1:12" ht="45" hidden="1">
      <c r="A930" s="3">
        <v>110204</v>
      </c>
      <c r="B930" s="3"/>
      <c r="C930" s="5" t="s">
        <v>21</v>
      </c>
      <c r="D930" s="18">
        <f>'без села'!D927/1000</f>
        <v>1.169</v>
      </c>
      <c r="E930" s="18">
        <f>'без села'!E927/1000</f>
        <v>0</v>
      </c>
      <c r="F930" s="18">
        <f>'без села'!F927/1000</f>
        <v>0</v>
      </c>
      <c r="G930" s="6">
        <f t="shared" si="47"/>
        <v>0</v>
      </c>
      <c r="H930" s="6" t="e">
        <f t="shared" si="48"/>
        <v>#DIV/0!</v>
      </c>
      <c r="I930" s="18">
        <f>'без села'!I927/1000</f>
        <v>142.011</v>
      </c>
      <c r="J930" s="18">
        <f>'без села'!J927/1000</f>
        <v>142.011</v>
      </c>
      <c r="K930" s="18">
        <f>'без села'!K927/1000</f>
        <v>1.51339</v>
      </c>
      <c r="L930" s="6">
        <f t="shared" si="46"/>
        <v>1.0656850525663504</v>
      </c>
    </row>
    <row r="931" spans="1:12" ht="15" hidden="1">
      <c r="A931" s="3">
        <v>110204</v>
      </c>
      <c r="B931" s="3"/>
      <c r="C931" s="5" t="s">
        <v>23</v>
      </c>
      <c r="D931" s="18">
        <f>'без села'!D928/1000</f>
        <v>7.463</v>
      </c>
      <c r="E931" s="18">
        <f>'без села'!E928/1000</f>
        <v>0</v>
      </c>
      <c r="F931" s="18">
        <f>'без села'!F928/1000</f>
        <v>0</v>
      </c>
      <c r="G931" s="6">
        <f t="shared" si="47"/>
        <v>0</v>
      </c>
      <c r="H931" s="6" t="e">
        <f t="shared" si="48"/>
        <v>#DIV/0!</v>
      </c>
      <c r="I931" s="18">
        <f>'без села'!I928/1000</f>
        <v>31.22</v>
      </c>
      <c r="J931" s="18">
        <f>'без села'!J928/1000</f>
        <v>31.22</v>
      </c>
      <c r="K931" s="18">
        <f>'без села'!K928/1000</f>
        <v>7.93016</v>
      </c>
      <c r="L931" s="6">
        <f t="shared" si="46"/>
        <v>25.40089686098655</v>
      </c>
    </row>
    <row r="932" spans="1:12" ht="15" hidden="1">
      <c r="A932" s="3">
        <v>110204</v>
      </c>
      <c r="B932" s="3"/>
      <c r="C932" s="5" t="s">
        <v>25</v>
      </c>
      <c r="D932" s="18">
        <f>'без села'!D929/1000</f>
        <v>33.101</v>
      </c>
      <c r="E932" s="18">
        <f>'без села'!E929/1000</f>
        <v>0</v>
      </c>
      <c r="F932" s="18">
        <f>'без села'!F929/1000</f>
        <v>0.60923</v>
      </c>
      <c r="G932" s="6">
        <f t="shared" si="47"/>
        <v>1.8405184133409869</v>
      </c>
      <c r="H932" s="6" t="e">
        <f t="shared" si="48"/>
        <v>#DIV/0!</v>
      </c>
      <c r="I932" s="18">
        <f>'без села'!I929/1000</f>
        <v>495.635</v>
      </c>
      <c r="J932" s="18">
        <f>'без села'!J929/1000</f>
        <v>490.085</v>
      </c>
      <c r="K932" s="18">
        <f>'без села'!K929/1000</f>
        <v>113.67085</v>
      </c>
      <c r="L932" s="6">
        <f t="shared" si="46"/>
        <v>23.194109185141354</v>
      </c>
    </row>
    <row r="933" spans="1:12" ht="15" hidden="1">
      <c r="A933" s="3">
        <v>110204</v>
      </c>
      <c r="B933" s="3"/>
      <c r="C933" s="5" t="s">
        <v>27</v>
      </c>
      <c r="D933" s="18">
        <f>'без села'!D930/1000</f>
        <v>0</v>
      </c>
      <c r="E933" s="18">
        <f>'без села'!E930/1000</f>
        <v>0</v>
      </c>
      <c r="F933" s="18">
        <f>'без села'!F930/1000</f>
        <v>0</v>
      </c>
      <c r="G933" s="6" t="e">
        <f t="shared" si="47"/>
        <v>#DIV/0!</v>
      </c>
      <c r="H933" s="6" t="e">
        <f t="shared" si="48"/>
        <v>#DIV/0!</v>
      </c>
      <c r="I933" s="18">
        <f>'без села'!I930/1000</f>
        <v>1</v>
      </c>
      <c r="J933" s="18">
        <f>'без села'!J930/1000</f>
        <v>1.45</v>
      </c>
      <c r="K933" s="18">
        <f>'без села'!K930/1000</f>
        <v>0.58025</v>
      </c>
      <c r="L933" s="6">
        <f t="shared" si="46"/>
        <v>40.01724137931035</v>
      </c>
    </row>
    <row r="934" spans="1:12" ht="30" hidden="1">
      <c r="A934" s="3">
        <v>110204</v>
      </c>
      <c r="B934" s="3"/>
      <c r="C934" s="5" t="s">
        <v>29</v>
      </c>
      <c r="D934" s="18">
        <f>'без села'!D931/1000</f>
        <v>744.59</v>
      </c>
      <c r="E934" s="18">
        <f>'без села'!E931/1000</f>
        <v>0</v>
      </c>
      <c r="F934" s="18">
        <f>'без села'!F931/1000</f>
        <v>344.03178</v>
      </c>
      <c r="G934" s="6">
        <f t="shared" si="47"/>
        <v>46.20419022549322</v>
      </c>
      <c r="H934" s="6" t="e">
        <f t="shared" si="48"/>
        <v>#DIV/0!</v>
      </c>
      <c r="I934" s="18">
        <f>'без села'!I931/1000</f>
        <v>481.786</v>
      </c>
      <c r="J934" s="18">
        <f>'без села'!J931/1000</f>
        <v>481.786</v>
      </c>
      <c r="K934" s="18">
        <f>'без села'!K931/1000</f>
        <v>99.58031</v>
      </c>
      <c r="L934" s="6">
        <f t="shared" si="46"/>
        <v>20.66899204210998</v>
      </c>
    </row>
    <row r="935" spans="1:12" ht="15" hidden="1">
      <c r="A935" s="3">
        <v>110204</v>
      </c>
      <c r="B935" s="3"/>
      <c r="C935" s="5" t="s">
        <v>31</v>
      </c>
      <c r="D935" s="18">
        <f>'без села'!D932/1000</f>
        <v>520.57</v>
      </c>
      <c r="E935" s="18">
        <f>'без села'!E932/1000</f>
        <v>0</v>
      </c>
      <c r="F935" s="18">
        <f>'без села'!F932/1000</f>
        <v>301.46914000000004</v>
      </c>
      <c r="G935" s="6">
        <f t="shared" si="47"/>
        <v>57.91135486101773</v>
      </c>
      <c r="H935" s="6" t="e">
        <f t="shared" si="48"/>
        <v>#DIV/0!</v>
      </c>
      <c r="I935" s="18">
        <f>'без села'!I932/1000</f>
        <v>166.185</v>
      </c>
      <c r="J935" s="18">
        <f>'без села'!J932/1000</f>
        <v>166.185</v>
      </c>
      <c r="K935" s="18">
        <f>'без села'!K932/1000</f>
        <v>30.312</v>
      </c>
      <c r="L935" s="6">
        <f t="shared" si="46"/>
        <v>18.239913349580288</v>
      </c>
    </row>
    <row r="936" spans="1:12" ht="30" hidden="1">
      <c r="A936" s="3">
        <v>110204</v>
      </c>
      <c r="B936" s="3"/>
      <c r="C936" s="5" t="s">
        <v>33</v>
      </c>
      <c r="D936" s="18">
        <f>'без села'!D933/1000</f>
        <v>22.965</v>
      </c>
      <c r="E936" s="18">
        <f>'без села'!E933/1000</f>
        <v>0</v>
      </c>
      <c r="F936" s="18">
        <f>'без села'!F933/1000</f>
        <v>6.635</v>
      </c>
      <c r="G936" s="6">
        <f t="shared" si="47"/>
        <v>28.89179185717396</v>
      </c>
      <c r="H936" s="6" t="e">
        <f t="shared" si="48"/>
        <v>#DIV/0!</v>
      </c>
      <c r="I936" s="18">
        <f>'без села'!I933/1000</f>
        <v>37.789</v>
      </c>
      <c r="J936" s="18">
        <f>'без села'!J933/1000</f>
        <v>37.789</v>
      </c>
      <c r="K936" s="18">
        <f>'без села'!K933/1000</f>
        <v>9.66784</v>
      </c>
      <c r="L936" s="6">
        <f t="shared" si="46"/>
        <v>25.583741300378414</v>
      </c>
    </row>
    <row r="937" spans="1:12" ht="15" hidden="1">
      <c r="A937" s="3">
        <v>110204</v>
      </c>
      <c r="B937" s="3"/>
      <c r="C937" s="5" t="s">
        <v>35</v>
      </c>
      <c r="D937" s="18">
        <f>'без села'!D934/1000</f>
        <v>201.055</v>
      </c>
      <c r="E937" s="18">
        <f>'без села'!E934/1000</f>
        <v>0</v>
      </c>
      <c r="F937" s="18">
        <f>'без села'!F934/1000</f>
        <v>35.92764</v>
      </c>
      <c r="G937" s="6">
        <f t="shared" si="47"/>
        <v>17.86955808112208</v>
      </c>
      <c r="H937" s="6" t="e">
        <f t="shared" si="48"/>
        <v>#DIV/0!</v>
      </c>
      <c r="I937" s="18">
        <f>'без села'!I934/1000</f>
        <v>204.198</v>
      </c>
      <c r="J937" s="18">
        <f>'без села'!J934/1000</f>
        <v>204.198</v>
      </c>
      <c r="K937" s="18">
        <f>'без села'!K934/1000</f>
        <v>54.02539</v>
      </c>
      <c r="L937" s="6">
        <f t="shared" si="46"/>
        <v>26.45735511611279</v>
      </c>
    </row>
    <row r="938" spans="1:12" ht="15" hidden="1">
      <c r="A938" s="3">
        <v>110204</v>
      </c>
      <c r="B938" s="3"/>
      <c r="C938" s="5" t="s">
        <v>37</v>
      </c>
      <c r="D938" s="18">
        <f>'без села'!D935/1000</f>
        <v>0</v>
      </c>
      <c r="E938" s="18">
        <f>'без села'!E935/1000</f>
        <v>0</v>
      </c>
      <c r="F938" s="18">
        <f>'без села'!F935/1000</f>
        <v>0</v>
      </c>
      <c r="G938" s="6" t="e">
        <f t="shared" si="47"/>
        <v>#DIV/0!</v>
      </c>
      <c r="H938" s="6" t="e">
        <f t="shared" si="48"/>
        <v>#DIV/0!</v>
      </c>
      <c r="I938" s="18">
        <f>'без села'!I935/1000</f>
        <v>73.614</v>
      </c>
      <c r="J938" s="18">
        <f>'без села'!J935/1000</f>
        <v>73.614</v>
      </c>
      <c r="K938" s="18">
        <f>'без села'!K935/1000</f>
        <v>5.57508</v>
      </c>
      <c r="L938" s="6">
        <f t="shared" si="46"/>
        <v>7.573396364821908</v>
      </c>
    </row>
    <row r="939" spans="1:12" ht="30" hidden="1">
      <c r="A939" s="3">
        <v>110204</v>
      </c>
      <c r="B939" s="3"/>
      <c r="C939" s="5" t="s">
        <v>39</v>
      </c>
      <c r="D939" s="18">
        <f>'без села'!D936/1000</f>
        <v>0</v>
      </c>
      <c r="E939" s="18">
        <f>'без села'!E936/1000</f>
        <v>0</v>
      </c>
      <c r="F939" s="18">
        <f>'без села'!F936/1000</f>
        <v>0</v>
      </c>
      <c r="G939" s="6" t="e">
        <f t="shared" si="47"/>
        <v>#DIV/0!</v>
      </c>
      <c r="H939" s="6" t="e">
        <f t="shared" si="48"/>
        <v>#DIV/0!</v>
      </c>
      <c r="I939" s="18">
        <f>'без села'!I936/1000</f>
        <v>6</v>
      </c>
      <c r="J939" s="18">
        <f>'без села'!J936/1000</f>
        <v>6</v>
      </c>
      <c r="K939" s="18">
        <f>'без села'!K936/1000</f>
        <v>0</v>
      </c>
      <c r="L939" s="6">
        <f t="shared" si="46"/>
        <v>0</v>
      </c>
    </row>
    <row r="940" spans="1:12" ht="45" hidden="1">
      <c r="A940" s="3">
        <v>110204</v>
      </c>
      <c r="B940" s="3"/>
      <c r="C940" s="5" t="s">
        <v>41</v>
      </c>
      <c r="D940" s="18">
        <f>'без села'!D937/1000</f>
        <v>0</v>
      </c>
      <c r="E940" s="18">
        <f>'без села'!E937/1000</f>
        <v>0</v>
      </c>
      <c r="F940" s="18">
        <f>'без села'!F937/1000</f>
        <v>0</v>
      </c>
      <c r="G940" s="6" t="e">
        <f t="shared" si="47"/>
        <v>#DIV/0!</v>
      </c>
      <c r="H940" s="6" t="e">
        <f t="shared" si="48"/>
        <v>#DIV/0!</v>
      </c>
      <c r="I940" s="18">
        <f>'без села'!I937/1000</f>
        <v>6</v>
      </c>
      <c r="J940" s="18">
        <f>'без села'!J937/1000</f>
        <v>6</v>
      </c>
      <c r="K940" s="18">
        <f>'без села'!K937/1000</f>
        <v>0</v>
      </c>
      <c r="L940" s="6">
        <f t="shared" si="46"/>
        <v>0</v>
      </c>
    </row>
    <row r="941" spans="1:12" ht="15" hidden="1">
      <c r="A941" s="3">
        <v>110204</v>
      </c>
      <c r="B941" s="3"/>
      <c r="C941" s="5" t="s">
        <v>61</v>
      </c>
      <c r="D941" s="18">
        <f>'без села'!D938/1000</f>
        <v>0</v>
      </c>
      <c r="E941" s="18">
        <f>'без села'!E938/1000</f>
        <v>0</v>
      </c>
      <c r="F941" s="18">
        <f>'без села'!F938/1000</f>
        <v>0</v>
      </c>
      <c r="G941" s="6" t="e">
        <f t="shared" si="47"/>
        <v>#DIV/0!</v>
      </c>
      <c r="H941" s="6" t="e">
        <f t="shared" si="48"/>
        <v>#DIV/0!</v>
      </c>
      <c r="I941" s="18">
        <f>'без села'!I938/1000</f>
        <v>0</v>
      </c>
      <c r="J941" s="18">
        <f>'без села'!J938/1000</f>
        <v>0.3</v>
      </c>
      <c r="K941" s="18">
        <f>'без села'!K938/1000</f>
        <v>0.25</v>
      </c>
      <c r="L941" s="6">
        <f t="shared" si="46"/>
        <v>83.33333333333334</v>
      </c>
    </row>
    <row r="942" spans="1:12" ht="15" hidden="1">
      <c r="A942" s="3">
        <v>110204</v>
      </c>
      <c r="B942" s="3"/>
      <c r="C942" s="5" t="s">
        <v>63</v>
      </c>
      <c r="D942" s="18">
        <f>'без села'!D939/1000</f>
        <v>0</v>
      </c>
      <c r="E942" s="18">
        <f>'без села'!E939/1000</f>
        <v>0</v>
      </c>
      <c r="F942" s="18">
        <f>'без села'!F939/1000</f>
        <v>0</v>
      </c>
      <c r="G942" s="6" t="e">
        <f t="shared" si="47"/>
        <v>#DIV/0!</v>
      </c>
      <c r="H942" s="6" t="e">
        <f t="shared" si="48"/>
        <v>#DIV/0!</v>
      </c>
      <c r="I942" s="18">
        <f>'без села'!I939/1000</f>
        <v>0</v>
      </c>
      <c r="J942" s="18">
        <f>'без села'!J939/1000</f>
        <v>0.3</v>
      </c>
      <c r="K942" s="18">
        <f>'без села'!K939/1000</f>
        <v>0.25</v>
      </c>
      <c r="L942" s="6">
        <f t="shared" si="46"/>
        <v>83.33333333333334</v>
      </c>
    </row>
    <row r="943" spans="1:12" ht="15" hidden="1">
      <c r="A943" s="3">
        <v>110204</v>
      </c>
      <c r="B943" s="3"/>
      <c r="C943" s="5" t="s">
        <v>65</v>
      </c>
      <c r="D943" s="18">
        <f>'без села'!D940/1000</f>
        <v>0</v>
      </c>
      <c r="E943" s="18">
        <f>'без села'!E940/1000</f>
        <v>0</v>
      </c>
      <c r="F943" s="18">
        <f>'без села'!F940/1000</f>
        <v>0</v>
      </c>
      <c r="G943" s="6" t="e">
        <f t="shared" si="47"/>
        <v>#DIV/0!</v>
      </c>
      <c r="H943" s="6" t="e">
        <f t="shared" si="48"/>
        <v>#DIV/0!</v>
      </c>
      <c r="I943" s="18">
        <f>'без села'!I940/1000</f>
        <v>0</v>
      </c>
      <c r="J943" s="18">
        <f>'без села'!J940/1000</f>
        <v>0.3</v>
      </c>
      <c r="K943" s="18">
        <f>'без села'!K940/1000</f>
        <v>0.25</v>
      </c>
      <c r="L943" s="6">
        <f t="shared" si="46"/>
        <v>83.33333333333334</v>
      </c>
    </row>
    <row r="944" spans="1:12" ht="15" hidden="1">
      <c r="A944" s="3">
        <v>110204</v>
      </c>
      <c r="B944" s="3"/>
      <c r="C944" s="5" t="s">
        <v>43</v>
      </c>
      <c r="D944" s="18">
        <f>'без села'!D941/1000</f>
        <v>290</v>
      </c>
      <c r="E944" s="18">
        <f>'без села'!E941/1000</f>
        <v>0</v>
      </c>
      <c r="F944" s="18">
        <f>'без села'!F941/1000</f>
        <v>0</v>
      </c>
      <c r="G944" s="6">
        <f t="shared" si="47"/>
        <v>0</v>
      </c>
      <c r="H944" s="6" t="e">
        <f t="shared" si="48"/>
        <v>#DIV/0!</v>
      </c>
      <c r="I944" s="18">
        <f>'без села'!I941/1000</f>
        <v>154.13</v>
      </c>
      <c r="J944" s="18">
        <f>'без села'!J941/1000</f>
        <v>158.93</v>
      </c>
      <c r="K944" s="18">
        <f>'без села'!K941/1000</f>
        <v>4.8</v>
      </c>
      <c r="L944" s="6">
        <f t="shared" si="46"/>
        <v>3.0201975712577864</v>
      </c>
    </row>
    <row r="945" spans="1:12" ht="15" hidden="1">
      <c r="A945" s="3">
        <v>110204</v>
      </c>
      <c r="B945" s="3"/>
      <c r="C945" s="5" t="s">
        <v>45</v>
      </c>
      <c r="D945" s="18">
        <f>'без села'!D942/1000</f>
        <v>290</v>
      </c>
      <c r="E945" s="18">
        <f>'без села'!E942/1000</f>
        <v>0</v>
      </c>
      <c r="F945" s="18">
        <f>'без села'!F942/1000</f>
        <v>0</v>
      </c>
      <c r="G945" s="6">
        <f t="shared" si="47"/>
        <v>0</v>
      </c>
      <c r="H945" s="6" t="e">
        <f t="shared" si="48"/>
        <v>#DIV/0!</v>
      </c>
      <c r="I945" s="18">
        <f>'без села'!I942/1000</f>
        <v>154.13</v>
      </c>
      <c r="J945" s="18">
        <f>'без села'!J942/1000</f>
        <v>158.93</v>
      </c>
      <c r="K945" s="18">
        <f>'без села'!K942/1000</f>
        <v>4.8</v>
      </c>
      <c r="L945" s="6">
        <f t="shared" si="46"/>
        <v>3.0201975712577864</v>
      </c>
    </row>
    <row r="946" spans="1:12" ht="30" hidden="1">
      <c r="A946" s="3">
        <v>110204</v>
      </c>
      <c r="B946" s="3"/>
      <c r="C946" s="5" t="s">
        <v>47</v>
      </c>
      <c r="D946" s="18">
        <f>'без села'!D943/1000</f>
        <v>0</v>
      </c>
      <c r="E946" s="18">
        <f>'без села'!E943/1000</f>
        <v>0</v>
      </c>
      <c r="F946" s="18">
        <f>'без села'!F943/1000</f>
        <v>0</v>
      </c>
      <c r="G946" s="6" t="e">
        <f t="shared" si="47"/>
        <v>#DIV/0!</v>
      </c>
      <c r="H946" s="6" t="e">
        <f t="shared" si="48"/>
        <v>#DIV/0!</v>
      </c>
      <c r="I946" s="18">
        <f>'без села'!I943/1000</f>
        <v>154.13</v>
      </c>
      <c r="J946" s="18">
        <f>'без села'!J943/1000</f>
        <v>158.93</v>
      </c>
      <c r="K946" s="18">
        <f>'без села'!K943/1000</f>
        <v>4.8</v>
      </c>
      <c r="L946" s="6">
        <f t="shared" si="46"/>
        <v>3.0201975712577864</v>
      </c>
    </row>
    <row r="947" spans="1:12" ht="15" hidden="1">
      <c r="A947" s="3">
        <v>110204</v>
      </c>
      <c r="B947" s="3"/>
      <c r="C947" s="5" t="s">
        <v>67</v>
      </c>
      <c r="D947" s="18">
        <f>'без села'!D944/1000</f>
        <v>290</v>
      </c>
      <c r="E947" s="18">
        <f>'без села'!E944/1000</f>
        <v>0</v>
      </c>
      <c r="F947" s="18">
        <f>'без села'!F944/1000</f>
        <v>0</v>
      </c>
      <c r="G947" s="6">
        <f t="shared" si="47"/>
        <v>0</v>
      </c>
      <c r="H947" s="6" t="e">
        <f t="shared" si="48"/>
        <v>#DIV/0!</v>
      </c>
      <c r="I947" s="18">
        <f>'без села'!I944/1000</f>
        <v>0</v>
      </c>
      <c r="J947" s="18">
        <f>'без села'!J944/1000</f>
        <v>0</v>
      </c>
      <c r="K947" s="18">
        <f>'без села'!K944/1000</f>
        <v>0</v>
      </c>
      <c r="L947" s="6" t="e">
        <f t="shared" si="46"/>
        <v>#DIV/0!</v>
      </c>
    </row>
    <row r="948" spans="1:12" ht="15" hidden="1">
      <c r="A948" s="3">
        <v>110204</v>
      </c>
      <c r="B948" s="3"/>
      <c r="C948" s="5" t="s">
        <v>69</v>
      </c>
      <c r="D948" s="18">
        <f>'без села'!D945/1000</f>
        <v>290</v>
      </c>
      <c r="E948" s="18">
        <f>'без села'!E945/1000</f>
        <v>0</v>
      </c>
      <c r="F948" s="18">
        <f>'без села'!F945/1000</f>
        <v>0</v>
      </c>
      <c r="G948" s="6">
        <f t="shared" si="47"/>
        <v>0</v>
      </c>
      <c r="H948" s="6" t="e">
        <f t="shared" si="48"/>
        <v>#DIV/0!</v>
      </c>
      <c r="I948" s="18">
        <f>'без села'!I945/1000</f>
        <v>0</v>
      </c>
      <c r="J948" s="18">
        <f>'без села'!J945/1000</f>
        <v>0</v>
      </c>
      <c r="K948" s="18">
        <f>'без села'!K945/1000</f>
        <v>0</v>
      </c>
      <c r="L948" s="6" t="e">
        <f t="shared" si="46"/>
        <v>#DIV/0!</v>
      </c>
    </row>
    <row r="949" spans="1:12" ht="15" hidden="1">
      <c r="A949" s="3">
        <v>110205</v>
      </c>
      <c r="B949" s="3"/>
      <c r="C949" s="5" t="s">
        <v>138</v>
      </c>
      <c r="D949" s="18">
        <f>'без села'!D946/1000</f>
        <v>25139.347</v>
      </c>
      <c r="E949" s="18">
        <f>'без села'!E946/1000</f>
        <v>0</v>
      </c>
      <c r="F949" s="18">
        <f>'без села'!F946/1000</f>
        <v>6063.670139999999</v>
      </c>
      <c r="G949" s="6">
        <f t="shared" si="47"/>
        <v>24.120237251985895</v>
      </c>
      <c r="H949" s="6" t="e">
        <f t="shared" si="48"/>
        <v>#DIV/0!</v>
      </c>
      <c r="I949" s="18">
        <f>'без села'!I946/1000</f>
        <v>1449</v>
      </c>
      <c r="J949" s="18">
        <f>'без села'!J946/1000</f>
        <v>1968.7918</v>
      </c>
      <c r="K949" s="18">
        <f>'без села'!K946/1000</f>
        <v>368.54771</v>
      </c>
      <c r="L949" s="6">
        <f t="shared" si="46"/>
        <v>18.71948623516209</v>
      </c>
    </row>
    <row r="950" spans="1:12" ht="15" hidden="1">
      <c r="A950" s="3">
        <v>110205</v>
      </c>
      <c r="B950" s="3"/>
      <c r="C950" s="5" t="s">
        <v>3</v>
      </c>
      <c r="D950" s="18">
        <f>'без села'!D947/1000</f>
        <v>25139.347</v>
      </c>
      <c r="E950" s="18">
        <f>'без села'!E947/1000</f>
        <v>0</v>
      </c>
      <c r="F950" s="18">
        <f>'без села'!F947/1000</f>
        <v>6063.670139999999</v>
      </c>
      <c r="G950" s="6">
        <f t="shared" si="47"/>
        <v>24.120237251985895</v>
      </c>
      <c r="H950" s="6" t="e">
        <f t="shared" si="48"/>
        <v>#DIV/0!</v>
      </c>
      <c r="I950" s="18">
        <f>'без села'!I947/1000</f>
        <v>1285.5</v>
      </c>
      <c r="J950" s="18">
        <f>'без села'!J947/1000</f>
        <v>1512.8938</v>
      </c>
      <c r="K950" s="18">
        <f>'без села'!K947/1000</f>
        <v>152.69105</v>
      </c>
      <c r="L950" s="6">
        <f t="shared" si="46"/>
        <v>10.092648274452575</v>
      </c>
    </row>
    <row r="951" spans="1:12" ht="15" hidden="1">
      <c r="A951" s="3">
        <v>110205</v>
      </c>
      <c r="B951" s="3"/>
      <c r="C951" s="5" t="s">
        <v>5</v>
      </c>
      <c r="D951" s="18">
        <f>'без села'!D948/1000</f>
        <v>25139.347</v>
      </c>
      <c r="E951" s="18">
        <f>'без села'!E948/1000</f>
        <v>0</v>
      </c>
      <c r="F951" s="18">
        <f>'без села'!F948/1000</f>
        <v>6063.670139999999</v>
      </c>
      <c r="G951" s="6">
        <f t="shared" si="47"/>
        <v>24.120237251985895</v>
      </c>
      <c r="H951" s="6" t="e">
        <f t="shared" si="48"/>
        <v>#DIV/0!</v>
      </c>
      <c r="I951" s="18">
        <f>'без села'!I948/1000</f>
        <v>1285.5</v>
      </c>
      <c r="J951" s="18">
        <f>'без села'!J948/1000</f>
        <v>1512.8938</v>
      </c>
      <c r="K951" s="18">
        <f>'без села'!K948/1000</f>
        <v>152.69105</v>
      </c>
      <c r="L951" s="6">
        <f t="shared" si="46"/>
        <v>10.092648274452575</v>
      </c>
    </row>
    <row r="952" spans="1:12" ht="30" hidden="1">
      <c r="A952" s="3">
        <v>110205</v>
      </c>
      <c r="B952" s="3"/>
      <c r="C952" s="5" t="s">
        <v>7</v>
      </c>
      <c r="D952" s="18">
        <f>'без села'!D949/1000</f>
        <v>17797.174</v>
      </c>
      <c r="E952" s="18">
        <f>'без села'!E949/1000</f>
        <v>0</v>
      </c>
      <c r="F952" s="18">
        <f>'без села'!F949/1000</f>
        <v>4173.545</v>
      </c>
      <c r="G952" s="6">
        <f t="shared" si="47"/>
        <v>23.450605135399588</v>
      </c>
      <c r="H952" s="6" t="e">
        <f t="shared" si="48"/>
        <v>#DIV/0!</v>
      </c>
      <c r="I952" s="18">
        <f>'без села'!I949/1000</f>
        <v>322.089</v>
      </c>
      <c r="J952" s="18">
        <f>'без села'!J949/1000</f>
        <v>322.089</v>
      </c>
      <c r="K952" s="18">
        <f>'без села'!K949/1000</f>
        <v>74.76325999999999</v>
      </c>
      <c r="L952" s="6">
        <f t="shared" si="46"/>
        <v>23.211987990896922</v>
      </c>
    </row>
    <row r="953" spans="1:12" ht="15" hidden="1">
      <c r="A953" s="3">
        <v>110205</v>
      </c>
      <c r="B953" s="3"/>
      <c r="C953" s="5" t="s">
        <v>9</v>
      </c>
      <c r="D953" s="18">
        <f>'без села'!D950/1000</f>
        <v>17797.174</v>
      </c>
      <c r="E953" s="18">
        <f>'без села'!E950/1000</f>
        <v>0</v>
      </c>
      <c r="F953" s="18">
        <f>'без села'!F950/1000</f>
        <v>4173.545</v>
      </c>
      <c r="G953" s="6">
        <f t="shared" si="47"/>
        <v>23.450605135399588</v>
      </c>
      <c r="H953" s="6" t="e">
        <f t="shared" si="48"/>
        <v>#DIV/0!</v>
      </c>
      <c r="I953" s="18">
        <f>'без села'!I950/1000</f>
        <v>322.089</v>
      </c>
      <c r="J953" s="18">
        <f>'без села'!J950/1000</f>
        <v>322.089</v>
      </c>
      <c r="K953" s="18">
        <f>'без села'!K950/1000</f>
        <v>74.76325999999999</v>
      </c>
      <c r="L953" s="6">
        <f t="shared" si="46"/>
        <v>23.211987990896922</v>
      </c>
    </row>
    <row r="954" spans="1:12" ht="15" hidden="1">
      <c r="A954" s="3">
        <v>110205</v>
      </c>
      <c r="B954" s="3"/>
      <c r="C954" s="5" t="s">
        <v>11</v>
      </c>
      <c r="D954" s="18">
        <f>'без села'!D951/1000</f>
        <v>6442.577</v>
      </c>
      <c r="E954" s="18">
        <f>'без села'!E951/1000</f>
        <v>0</v>
      </c>
      <c r="F954" s="18">
        <f>'без села'!F951/1000</f>
        <v>1519.211</v>
      </c>
      <c r="G954" s="6">
        <f t="shared" si="47"/>
        <v>23.580796938864683</v>
      </c>
      <c r="H954" s="6" t="e">
        <f t="shared" si="48"/>
        <v>#DIV/0!</v>
      </c>
      <c r="I954" s="18">
        <f>'без села'!I951/1000</f>
        <v>116.596</v>
      </c>
      <c r="J954" s="18">
        <f>'без села'!J951/1000</f>
        <v>116.596</v>
      </c>
      <c r="K954" s="18">
        <f>'без села'!K951/1000</f>
        <v>23.172220000000003</v>
      </c>
      <c r="L954" s="6">
        <f t="shared" si="46"/>
        <v>19.87394078699098</v>
      </c>
    </row>
    <row r="955" spans="1:12" ht="45" hidden="1">
      <c r="A955" s="3">
        <v>110205</v>
      </c>
      <c r="B955" s="3"/>
      <c r="C955" s="5" t="s">
        <v>13</v>
      </c>
      <c r="D955" s="18">
        <f>'без села'!D952/1000</f>
        <v>257.883</v>
      </c>
      <c r="E955" s="18">
        <f>'без села'!E952/1000</f>
        <v>0</v>
      </c>
      <c r="F955" s="18">
        <f>'без села'!F952/1000</f>
        <v>13.249139999999999</v>
      </c>
      <c r="G955" s="6">
        <f t="shared" si="47"/>
        <v>5.137655448401019</v>
      </c>
      <c r="H955" s="6" t="e">
        <f t="shared" si="48"/>
        <v>#DIV/0!</v>
      </c>
      <c r="I955" s="18">
        <f>'без села'!I952/1000</f>
        <v>657.597</v>
      </c>
      <c r="J955" s="18">
        <f>'без села'!J952/1000</f>
        <v>800.4908</v>
      </c>
      <c r="K955" s="18">
        <f>'без села'!K952/1000</f>
        <v>20.90232</v>
      </c>
      <c r="L955" s="6">
        <f t="shared" si="46"/>
        <v>2.611188036139828</v>
      </c>
    </row>
    <row r="956" spans="1:12" ht="30" hidden="1">
      <c r="A956" s="3">
        <v>110205</v>
      </c>
      <c r="B956" s="3"/>
      <c r="C956" s="5" t="s">
        <v>15</v>
      </c>
      <c r="D956" s="18">
        <f>'без села'!D953/1000</f>
        <v>30.654</v>
      </c>
      <c r="E956" s="18">
        <f>'без села'!E953/1000</f>
        <v>0</v>
      </c>
      <c r="F956" s="18">
        <f>'без села'!F953/1000</f>
        <v>0</v>
      </c>
      <c r="G956" s="6">
        <f t="shared" si="47"/>
        <v>0</v>
      </c>
      <c r="H956" s="6" t="e">
        <f t="shared" si="48"/>
        <v>#DIV/0!</v>
      </c>
      <c r="I956" s="18">
        <f>'без села'!I953/1000</f>
        <v>297.697</v>
      </c>
      <c r="J956" s="18">
        <f>'без села'!J953/1000</f>
        <v>398.51779999999997</v>
      </c>
      <c r="K956" s="18">
        <f>'без села'!K953/1000</f>
        <v>14.0603</v>
      </c>
      <c r="L956" s="6">
        <f t="shared" si="46"/>
        <v>3.5281485544685833</v>
      </c>
    </row>
    <row r="957" spans="1:12" ht="15" hidden="1">
      <c r="A957" s="3">
        <v>110205</v>
      </c>
      <c r="B957" s="3"/>
      <c r="C957" s="5" t="s">
        <v>55</v>
      </c>
      <c r="D957" s="18">
        <f>'без села'!D954/1000</f>
        <v>5.631</v>
      </c>
      <c r="E957" s="18">
        <f>'без села'!E954/1000</f>
        <v>0</v>
      </c>
      <c r="F957" s="18">
        <f>'без села'!F954/1000</f>
        <v>0</v>
      </c>
      <c r="G957" s="6">
        <f t="shared" si="47"/>
        <v>0</v>
      </c>
      <c r="H957" s="6" t="e">
        <f t="shared" si="48"/>
        <v>#DIV/0!</v>
      </c>
      <c r="I957" s="18">
        <f>'без села'!I954/1000</f>
        <v>5.85</v>
      </c>
      <c r="J957" s="18">
        <f>'без села'!J954/1000</f>
        <v>11.85</v>
      </c>
      <c r="K957" s="18">
        <f>'без села'!K954/1000</f>
        <v>1.734</v>
      </c>
      <c r="L957" s="6">
        <f t="shared" si="46"/>
        <v>14.632911392405063</v>
      </c>
    </row>
    <row r="958" spans="1:12" ht="30" hidden="1">
      <c r="A958" s="3">
        <v>110205</v>
      </c>
      <c r="B958" s="3"/>
      <c r="C958" s="5" t="s">
        <v>17</v>
      </c>
      <c r="D958" s="18">
        <f>'без села'!D955/1000</f>
        <v>0</v>
      </c>
      <c r="E958" s="18">
        <f>'без села'!E955/1000</f>
        <v>0</v>
      </c>
      <c r="F958" s="18">
        <f>'без села'!F955/1000</f>
        <v>0</v>
      </c>
      <c r="G958" s="6" t="e">
        <f t="shared" si="47"/>
        <v>#DIV/0!</v>
      </c>
      <c r="H958" s="6" t="e">
        <f t="shared" si="48"/>
        <v>#DIV/0!</v>
      </c>
      <c r="I958" s="18">
        <f>'без села'!I955/1000</f>
        <v>3</v>
      </c>
      <c r="J958" s="18">
        <f>'без села'!J955/1000</f>
        <v>7</v>
      </c>
      <c r="K958" s="18">
        <f>'без села'!K955/1000</f>
        <v>0.74926</v>
      </c>
      <c r="L958" s="6">
        <f t="shared" si="46"/>
        <v>10.703714285714286</v>
      </c>
    </row>
    <row r="959" spans="1:12" ht="15" hidden="1">
      <c r="A959" s="3">
        <v>110205</v>
      </c>
      <c r="B959" s="3"/>
      <c r="C959" s="5" t="s">
        <v>19</v>
      </c>
      <c r="D959" s="18">
        <f>'без села'!D956/1000</f>
        <v>12</v>
      </c>
      <c r="E959" s="18">
        <f>'без села'!E956/1000</f>
        <v>0</v>
      </c>
      <c r="F959" s="18">
        <f>'без села'!F956/1000</f>
        <v>2.08311</v>
      </c>
      <c r="G959" s="6">
        <f t="shared" si="47"/>
        <v>17.35925</v>
      </c>
      <c r="H959" s="6" t="e">
        <f t="shared" si="48"/>
        <v>#DIV/0!</v>
      </c>
      <c r="I959" s="18">
        <f>'без села'!I956/1000</f>
        <v>3</v>
      </c>
      <c r="J959" s="18">
        <f>'без села'!J956/1000</f>
        <v>3</v>
      </c>
      <c r="K959" s="18">
        <f>'без села'!K956/1000</f>
        <v>1.00468</v>
      </c>
      <c r="L959" s="6">
        <f t="shared" si="46"/>
        <v>33.489333333333335</v>
      </c>
    </row>
    <row r="960" spans="1:12" ht="45" hidden="1">
      <c r="A960" s="3">
        <v>110205</v>
      </c>
      <c r="B960" s="3"/>
      <c r="C960" s="5" t="s">
        <v>21</v>
      </c>
      <c r="D960" s="18">
        <f>'без села'!D957/1000</f>
        <v>40.069</v>
      </c>
      <c r="E960" s="18">
        <f>'без села'!E957/1000</f>
        <v>0</v>
      </c>
      <c r="F960" s="18">
        <f>'без села'!F957/1000</f>
        <v>1.086</v>
      </c>
      <c r="G960" s="6">
        <f t="shared" si="47"/>
        <v>2.710324689909905</v>
      </c>
      <c r="H960" s="6" t="e">
        <f t="shared" si="48"/>
        <v>#DIV/0!</v>
      </c>
      <c r="I960" s="18">
        <f>'без села'!I957/1000</f>
        <v>210</v>
      </c>
      <c r="J960" s="18">
        <f>'без села'!J957/1000</f>
        <v>220</v>
      </c>
      <c r="K960" s="18">
        <f>'без села'!K957/1000</f>
        <v>0.2</v>
      </c>
      <c r="L960" s="6">
        <f t="shared" si="46"/>
        <v>0.09090909090909091</v>
      </c>
    </row>
    <row r="961" spans="1:12" ht="15" hidden="1">
      <c r="A961" s="3">
        <v>110205</v>
      </c>
      <c r="B961" s="3"/>
      <c r="C961" s="5" t="s">
        <v>23</v>
      </c>
      <c r="D961" s="18">
        <f>'без села'!D958/1000</f>
        <v>15.589</v>
      </c>
      <c r="E961" s="18">
        <f>'без села'!E958/1000</f>
        <v>0</v>
      </c>
      <c r="F961" s="18">
        <f>'без села'!F958/1000</f>
        <v>3.14103</v>
      </c>
      <c r="G961" s="6">
        <f t="shared" si="47"/>
        <v>20.14901533132337</v>
      </c>
      <c r="H961" s="6" t="e">
        <f t="shared" si="48"/>
        <v>#DIV/0!</v>
      </c>
      <c r="I961" s="18">
        <f>'без села'!I958/1000</f>
        <v>3</v>
      </c>
      <c r="J961" s="18">
        <f>'без села'!J958/1000</f>
        <v>11</v>
      </c>
      <c r="K961" s="18">
        <f>'без села'!K958/1000</f>
        <v>0.49645999999999996</v>
      </c>
      <c r="L961" s="6">
        <f aca="true" t="shared" si="49" ref="L961:L1024">K961/J961*100</f>
        <v>4.513272727272727</v>
      </c>
    </row>
    <row r="962" spans="1:12" ht="15" hidden="1">
      <c r="A962" s="3">
        <v>110205</v>
      </c>
      <c r="B962" s="3"/>
      <c r="C962" s="5" t="s">
        <v>25</v>
      </c>
      <c r="D962" s="18">
        <f>'без села'!D959/1000</f>
        <v>153.94</v>
      </c>
      <c r="E962" s="18">
        <f>'без села'!E959/1000</f>
        <v>0</v>
      </c>
      <c r="F962" s="18">
        <f>'без села'!F959/1000</f>
        <v>6.939</v>
      </c>
      <c r="G962" s="6">
        <f t="shared" si="47"/>
        <v>4.507600363778096</v>
      </c>
      <c r="H962" s="6" t="e">
        <f t="shared" si="48"/>
        <v>#DIV/0!</v>
      </c>
      <c r="I962" s="18">
        <f>'без села'!I959/1000</f>
        <v>135.05</v>
      </c>
      <c r="J962" s="18">
        <f>'без села'!J959/1000</f>
        <v>149.123</v>
      </c>
      <c r="K962" s="18">
        <f>'без села'!K959/1000</f>
        <v>2.65762</v>
      </c>
      <c r="L962" s="6">
        <f t="shared" si="49"/>
        <v>1.7821663995493655</v>
      </c>
    </row>
    <row r="963" spans="1:12" ht="15" hidden="1">
      <c r="A963" s="3">
        <v>110205</v>
      </c>
      <c r="B963" s="3"/>
      <c r="C963" s="5" t="s">
        <v>27</v>
      </c>
      <c r="D963" s="18">
        <f>'без села'!D960/1000</f>
        <v>0</v>
      </c>
      <c r="E963" s="18">
        <f>'без села'!E960/1000</f>
        <v>0</v>
      </c>
      <c r="F963" s="18">
        <f>'без села'!F960/1000</f>
        <v>0</v>
      </c>
      <c r="G963" s="6" t="e">
        <f t="shared" si="47"/>
        <v>#DIV/0!</v>
      </c>
      <c r="H963" s="6" t="e">
        <f t="shared" si="48"/>
        <v>#DIV/0!</v>
      </c>
      <c r="I963" s="18">
        <f>'без села'!I960/1000</f>
        <v>26</v>
      </c>
      <c r="J963" s="18">
        <f>'без села'!J960/1000</f>
        <v>39</v>
      </c>
      <c r="K963" s="18">
        <f>'без села'!K960/1000</f>
        <v>4.06798</v>
      </c>
      <c r="L963" s="6">
        <f t="shared" si="49"/>
        <v>10.430717948717948</v>
      </c>
    </row>
    <row r="964" spans="1:12" ht="30" hidden="1">
      <c r="A964" s="3">
        <v>110205</v>
      </c>
      <c r="B964" s="3"/>
      <c r="C964" s="5" t="s">
        <v>29</v>
      </c>
      <c r="D964" s="18">
        <f>'без села'!D961/1000</f>
        <v>641.713</v>
      </c>
      <c r="E964" s="18">
        <f>'без села'!E961/1000</f>
        <v>0</v>
      </c>
      <c r="F964" s="18">
        <f>'без села'!F961/1000</f>
        <v>357.665</v>
      </c>
      <c r="G964" s="6">
        <f t="shared" si="47"/>
        <v>55.73597542826778</v>
      </c>
      <c r="H964" s="6" t="e">
        <f t="shared" si="48"/>
        <v>#DIV/0!</v>
      </c>
      <c r="I964" s="18">
        <f>'без села'!I961/1000</f>
        <v>163.218</v>
      </c>
      <c r="J964" s="18">
        <f>'без села'!J961/1000</f>
        <v>234.718</v>
      </c>
      <c r="K964" s="18">
        <f>'без села'!K961/1000</f>
        <v>29.78527</v>
      </c>
      <c r="L964" s="6">
        <f t="shared" si="49"/>
        <v>12.689810751625355</v>
      </c>
    </row>
    <row r="965" spans="1:12" ht="15" hidden="1">
      <c r="A965" s="3">
        <v>110205</v>
      </c>
      <c r="B965" s="3"/>
      <c r="C965" s="5" t="s">
        <v>31</v>
      </c>
      <c r="D965" s="18">
        <f>'без села'!D962/1000</f>
        <v>398.51</v>
      </c>
      <c r="E965" s="18">
        <f>'без села'!E962/1000</f>
        <v>0</v>
      </c>
      <c r="F965" s="18">
        <f>'без села'!F962/1000</f>
        <v>277.68</v>
      </c>
      <c r="G965" s="6">
        <f t="shared" si="47"/>
        <v>69.67955634739404</v>
      </c>
      <c r="H965" s="6" t="e">
        <f t="shared" si="48"/>
        <v>#DIV/0!</v>
      </c>
      <c r="I965" s="18">
        <f>'без села'!I962/1000</f>
        <v>129.587</v>
      </c>
      <c r="J965" s="18">
        <f>'без села'!J962/1000</f>
        <v>184.587</v>
      </c>
      <c r="K965" s="18">
        <f>'без села'!K962/1000</f>
        <v>25.715130000000002</v>
      </c>
      <c r="L965" s="6">
        <f t="shared" si="49"/>
        <v>13.931170667490129</v>
      </c>
    </row>
    <row r="966" spans="1:12" ht="30" hidden="1">
      <c r="A966" s="3">
        <v>110205</v>
      </c>
      <c r="B966" s="3"/>
      <c r="C966" s="5" t="s">
        <v>33</v>
      </c>
      <c r="D966" s="18">
        <f>'без села'!D963/1000</f>
        <v>40.585</v>
      </c>
      <c r="E966" s="18">
        <f>'без села'!E963/1000</f>
        <v>0</v>
      </c>
      <c r="F966" s="18">
        <f>'без села'!F963/1000</f>
        <v>10.3324</v>
      </c>
      <c r="G966" s="6">
        <f t="shared" si="47"/>
        <v>25.458666995195266</v>
      </c>
      <c r="H966" s="6" t="e">
        <f t="shared" si="48"/>
        <v>#DIV/0!</v>
      </c>
      <c r="I966" s="18">
        <f>'без села'!I963/1000</f>
        <v>4.427</v>
      </c>
      <c r="J966" s="18">
        <f>'без села'!J963/1000</f>
        <v>5.927</v>
      </c>
      <c r="K966" s="18">
        <f>'без села'!K963/1000</f>
        <v>0.37031000000000003</v>
      </c>
      <c r="L966" s="6">
        <f t="shared" si="49"/>
        <v>6.247848827400035</v>
      </c>
    </row>
    <row r="967" spans="1:12" ht="15" hidden="1">
      <c r="A967" s="3">
        <v>110205</v>
      </c>
      <c r="B967" s="3"/>
      <c r="C967" s="5" t="s">
        <v>35</v>
      </c>
      <c r="D967" s="18">
        <f>'без села'!D964/1000</f>
        <v>139.48</v>
      </c>
      <c r="E967" s="18">
        <f>'без села'!E964/1000</f>
        <v>0</v>
      </c>
      <c r="F967" s="18">
        <f>'без села'!F964/1000</f>
        <v>55.90292</v>
      </c>
      <c r="G967" s="6">
        <f t="shared" si="47"/>
        <v>40.079523946085466</v>
      </c>
      <c r="H967" s="6" t="e">
        <f t="shared" si="48"/>
        <v>#DIV/0!</v>
      </c>
      <c r="I967" s="18">
        <f>'без села'!I964/1000</f>
        <v>21.204</v>
      </c>
      <c r="J967" s="18">
        <f>'без села'!J964/1000</f>
        <v>36.204</v>
      </c>
      <c r="K967" s="18">
        <f>'без села'!K964/1000</f>
        <v>0.57396</v>
      </c>
      <c r="L967" s="6">
        <f t="shared" si="49"/>
        <v>1.5853496851176665</v>
      </c>
    </row>
    <row r="968" spans="1:12" ht="15" hidden="1">
      <c r="A968" s="3">
        <v>110205</v>
      </c>
      <c r="B968" s="3"/>
      <c r="C968" s="5" t="s">
        <v>37</v>
      </c>
      <c r="D968" s="18">
        <f>'без села'!D965/1000</f>
        <v>55</v>
      </c>
      <c r="E968" s="18">
        <f>'без села'!E965/1000</f>
        <v>0</v>
      </c>
      <c r="F968" s="18">
        <f>'без села'!F965/1000</f>
        <v>13.74968</v>
      </c>
      <c r="G968" s="6">
        <f t="shared" si="47"/>
        <v>24.999418181818182</v>
      </c>
      <c r="H968" s="6" t="e">
        <f t="shared" si="48"/>
        <v>#DIV/0!</v>
      </c>
      <c r="I968" s="18">
        <f>'без села'!I965/1000</f>
        <v>8</v>
      </c>
      <c r="J968" s="18">
        <f>'без села'!J965/1000</f>
        <v>8</v>
      </c>
      <c r="K968" s="18">
        <f>'без села'!K965/1000</f>
        <v>3.12587</v>
      </c>
      <c r="L968" s="6">
        <f t="shared" si="49"/>
        <v>39.073375</v>
      </c>
    </row>
    <row r="969" spans="1:12" ht="15" hidden="1">
      <c r="A969" s="3">
        <v>110205</v>
      </c>
      <c r="B969" s="3"/>
      <c r="C969" s="5" t="s">
        <v>59</v>
      </c>
      <c r="D969" s="18">
        <f>'без села'!D966/1000</f>
        <v>8.138</v>
      </c>
      <c r="E969" s="18">
        <f>'без села'!E966/1000</f>
        <v>0</v>
      </c>
      <c r="F969" s="18">
        <f>'без села'!F966/1000</f>
        <v>0</v>
      </c>
      <c r="G969" s="6">
        <f t="shared" si="47"/>
        <v>0</v>
      </c>
      <c r="H969" s="6" t="e">
        <f t="shared" si="48"/>
        <v>#DIV/0!</v>
      </c>
      <c r="I969" s="18">
        <f>'без села'!I966/1000</f>
        <v>0</v>
      </c>
      <c r="J969" s="18">
        <f>'без села'!J966/1000</f>
        <v>0</v>
      </c>
      <c r="K969" s="18">
        <f>'без села'!K966/1000</f>
        <v>0</v>
      </c>
      <c r="L969" s="6" t="e">
        <f t="shared" si="49"/>
        <v>#DIV/0!</v>
      </c>
    </row>
    <row r="970" spans="1:12" ht="15" hidden="1">
      <c r="A970" s="3">
        <v>110205</v>
      </c>
      <c r="B970" s="3"/>
      <c r="C970" s="5" t="s">
        <v>43</v>
      </c>
      <c r="D970" s="18">
        <f>'без села'!D967/1000</f>
        <v>0</v>
      </c>
      <c r="E970" s="18">
        <f>'без села'!E967/1000</f>
        <v>0</v>
      </c>
      <c r="F970" s="18">
        <f>'без села'!F967/1000</f>
        <v>0</v>
      </c>
      <c r="G970" s="6" t="e">
        <f aca="true" t="shared" si="50" ref="G970:G1033">F970/D970*100</f>
        <v>#DIV/0!</v>
      </c>
      <c r="H970" s="6" t="e">
        <f aca="true" t="shared" si="51" ref="H970:H1033">F970/E970*100</f>
        <v>#DIV/0!</v>
      </c>
      <c r="I970" s="18">
        <f>'без села'!I967/1000</f>
        <v>163.5</v>
      </c>
      <c r="J970" s="18">
        <f>'без села'!J967/1000</f>
        <v>455.898</v>
      </c>
      <c r="K970" s="18">
        <f>'без села'!K967/1000</f>
        <v>215.85666</v>
      </c>
      <c r="L970" s="6">
        <f t="shared" si="49"/>
        <v>47.34757774765408</v>
      </c>
    </row>
    <row r="971" spans="1:12" ht="15" hidden="1">
      <c r="A971" s="3">
        <v>110205</v>
      </c>
      <c r="B971" s="3"/>
      <c r="C971" s="5" t="s">
        <v>45</v>
      </c>
      <c r="D971" s="18">
        <f>'без села'!D968/1000</f>
        <v>0</v>
      </c>
      <c r="E971" s="18">
        <f>'без села'!E968/1000</f>
        <v>0</v>
      </c>
      <c r="F971" s="18">
        <f>'без села'!F968/1000</f>
        <v>0</v>
      </c>
      <c r="G971" s="6" t="e">
        <f t="shared" si="50"/>
        <v>#DIV/0!</v>
      </c>
      <c r="H971" s="6" t="e">
        <f t="shared" si="51"/>
        <v>#DIV/0!</v>
      </c>
      <c r="I971" s="18">
        <f>'без села'!I968/1000</f>
        <v>163.5</v>
      </c>
      <c r="J971" s="18">
        <f>'без села'!J968/1000</f>
        <v>455.898</v>
      </c>
      <c r="K971" s="18">
        <f>'без села'!K968/1000</f>
        <v>215.85666</v>
      </c>
      <c r="L971" s="6">
        <f t="shared" si="49"/>
        <v>47.34757774765408</v>
      </c>
    </row>
    <row r="972" spans="1:12" ht="30" hidden="1">
      <c r="A972" s="3">
        <v>110205</v>
      </c>
      <c r="B972" s="3"/>
      <c r="C972" s="5" t="s">
        <v>47</v>
      </c>
      <c r="D972" s="18">
        <f>'без села'!D969/1000</f>
        <v>0</v>
      </c>
      <c r="E972" s="18">
        <f>'без села'!E969/1000</f>
        <v>0</v>
      </c>
      <c r="F972" s="18">
        <f>'без села'!F969/1000</f>
        <v>0</v>
      </c>
      <c r="G972" s="6" t="e">
        <f t="shared" si="50"/>
        <v>#DIV/0!</v>
      </c>
      <c r="H972" s="6" t="e">
        <f t="shared" si="51"/>
        <v>#DIV/0!</v>
      </c>
      <c r="I972" s="18">
        <f>'без села'!I969/1000</f>
        <v>163.5</v>
      </c>
      <c r="J972" s="18">
        <f>'без села'!J969/1000</f>
        <v>155.998</v>
      </c>
      <c r="K972" s="18">
        <f>'без села'!K969/1000</f>
        <v>10.988</v>
      </c>
      <c r="L972" s="6">
        <f t="shared" si="49"/>
        <v>7.043680047180093</v>
      </c>
    </row>
    <row r="973" spans="1:12" ht="15" hidden="1">
      <c r="A973" s="3">
        <v>110205</v>
      </c>
      <c r="B973" s="3"/>
      <c r="C973" s="5" t="s">
        <v>67</v>
      </c>
      <c r="D973" s="18">
        <f>'без села'!D970/1000</f>
        <v>0</v>
      </c>
      <c r="E973" s="18">
        <f>'без села'!E970/1000</f>
        <v>0</v>
      </c>
      <c r="F973" s="18">
        <f>'без села'!F970/1000</f>
        <v>0</v>
      </c>
      <c r="G973" s="6" t="e">
        <f t="shared" si="50"/>
        <v>#DIV/0!</v>
      </c>
      <c r="H973" s="6" t="e">
        <f t="shared" si="51"/>
        <v>#DIV/0!</v>
      </c>
      <c r="I973" s="18">
        <f>'без села'!I970/1000</f>
        <v>0</v>
      </c>
      <c r="J973" s="18">
        <f>'без села'!J970/1000</f>
        <v>299.9</v>
      </c>
      <c r="K973" s="18">
        <f>'без села'!K970/1000</f>
        <v>204.86866</v>
      </c>
      <c r="L973" s="6">
        <f t="shared" si="49"/>
        <v>68.31232410803601</v>
      </c>
    </row>
    <row r="974" spans="1:12" ht="15" hidden="1">
      <c r="A974" s="3">
        <v>110205</v>
      </c>
      <c r="B974" s="3"/>
      <c r="C974" s="5" t="s">
        <v>69</v>
      </c>
      <c r="D974" s="18">
        <f>'без села'!D971/1000</f>
        <v>0</v>
      </c>
      <c r="E974" s="18">
        <f>'без села'!E971/1000</f>
        <v>0</v>
      </c>
      <c r="F974" s="18">
        <f>'без села'!F971/1000</f>
        <v>0</v>
      </c>
      <c r="G974" s="6" t="e">
        <f t="shared" si="50"/>
        <v>#DIV/0!</v>
      </c>
      <c r="H974" s="6" t="e">
        <f t="shared" si="51"/>
        <v>#DIV/0!</v>
      </c>
      <c r="I974" s="18">
        <f>'без села'!I971/1000</f>
        <v>0</v>
      </c>
      <c r="J974" s="18">
        <f>'без села'!J971/1000</f>
        <v>299.9</v>
      </c>
      <c r="K974" s="18">
        <f>'без села'!K971/1000</f>
        <v>204.86866</v>
      </c>
      <c r="L974" s="6">
        <f t="shared" si="49"/>
        <v>68.31232410803601</v>
      </c>
    </row>
    <row r="975" spans="1:12" ht="105" hidden="1">
      <c r="A975" s="3">
        <v>110206</v>
      </c>
      <c r="B975" s="3"/>
      <c r="C975" s="5" t="s">
        <v>82</v>
      </c>
      <c r="D975" s="18">
        <f>'без села'!D972/1000</f>
        <v>440.29</v>
      </c>
      <c r="E975" s="18">
        <f>'без села'!E972/1000</f>
        <v>0</v>
      </c>
      <c r="F975" s="18">
        <f>'без села'!F972/1000</f>
        <v>0</v>
      </c>
      <c r="G975" s="6">
        <f t="shared" si="50"/>
        <v>0</v>
      </c>
      <c r="H975" s="6" t="e">
        <f t="shared" si="51"/>
        <v>#DIV/0!</v>
      </c>
      <c r="I975" s="18">
        <f>'без села'!I972/1000</f>
        <v>0</v>
      </c>
      <c r="J975" s="18">
        <f>'без села'!J972/1000</f>
        <v>0</v>
      </c>
      <c r="K975" s="18">
        <f>'без села'!K972/1000</f>
        <v>0</v>
      </c>
      <c r="L975" s="6" t="e">
        <f t="shared" si="49"/>
        <v>#DIV/0!</v>
      </c>
    </row>
    <row r="976" spans="1:12" ht="15" hidden="1">
      <c r="A976" s="3">
        <v>110206</v>
      </c>
      <c r="B976" s="3"/>
      <c r="C976" s="5" t="s">
        <v>3</v>
      </c>
      <c r="D976" s="18">
        <f>'без села'!D973/1000</f>
        <v>440.29</v>
      </c>
      <c r="E976" s="18">
        <f>'без села'!E973/1000</f>
        <v>0</v>
      </c>
      <c r="F976" s="18">
        <f>'без села'!F973/1000</f>
        <v>0</v>
      </c>
      <c r="G976" s="6">
        <f t="shared" si="50"/>
        <v>0</v>
      </c>
      <c r="H976" s="6" t="e">
        <f t="shared" si="51"/>
        <v>#DIV/0!</v>
      </c>
      <c r="I976" s="18">
        <f>'без села'!I973/1000</f>
        <v>0</v>
      </c>
      <c r="J976" s="18">
        <f>'без села'!J973/1000</f>
        <v>0</v>
      </c>
      <c r="K976" s="18">
        <f>'без села'!K973/1000</f>
        <v>0</v>
      </c>
      <c r="L976" s="6" t="e">
        <f t="shared" si="49"/>
        <v>#DIV/0!</v>
      </c>
    </row>
    <row r="977" spans="1:12" ht="15" hidden="1">
      <c r="A977" s="3">
        <v>110206</v>
      </c>
      <c r="B977" s="3"/>
      <c r="C977" s="5" t="s">
        <v>61</v>
      </c>
      <c r="D977" s="18">
        <f>'без села'!D974/1000</f>
        <v>440.29</v>
      </c>
      <c r="E977" s="18">
        <f>'без села'!E974/1000</f>
        <v>0</v>
      </c>
      <c r="F977" s="18">
        <f>'без села'!F974/1000</f>
        <v>0</v>
      </c>
      <c r="G977" s="6">
        <f t="shared" si="50"/>
        <v>0</v>
      </c>
      <c r="H977" s="6" t="e">
        <f t="shared" si="51"/>
        <v>#DIV/0!</v>
      </c>
      <c r="I977" s="18">
        <f>'без села'!I974/1000</f>
        <v>0</v>
      </c>
      <c r="J977" s="18">
        <f>'без села'!J974/1000</f>
        <v>0</v>
      </c>
      <c r="K977" s="18">
        <f>'без села'!K974/1000</f>
        <v>0</v>
      </c>
      <c r="L977" s="6" t="e">
        <f t="shared" si="49"/>
        <v>#DIV/0!</v>
      </c>
    </row>
    <row r="978" spans="1:12" ht="15" hidden="1">
      <c r="A978" s="3">
        <v>110206</v>
      </c>
      <c r="B978" s="3"/>
      <c r="C978" s="5" t="s">
        <v>63</v>
      </c>
      <c r="D978" s="18">
        <f>'без села'!D975/1000</f>
        <v>440.29</v>
      </c>
      <c r="E978" s="18">
        <f>'без села'!E975/1000</f>
        <v>0</v>
      </c>
      <c r="F978" s="18">
        <f>'без села'!F975/1000</f>
        <v>0</v>
      </c>
      <c r="G978" s="6">
        <f t="shared" si="50"/>
        <v>0</v>
      </c>
      <c r="H978" s="6" t="e">
        <f t="shared" si="51"/>
        <v>#DIV/0!</v>
      </c>
      <c r="I978" s="18">
        <f>'без села'!I975/1000</f>
        <v>0</v>
      </c>
      <c r="J978" s="18">
        <f>'без села'!J975/1000</f>
        <v>0</v>
      </c>
      <c r="K978" s="18">
        <f>'без села'!K975/1000</f>
        <v>0</v>
      </c>
      <c r="L978" s="6" t="e">
        <f t="shared" si="49"/>
        <v>#DIV/0!</v>
      </c>
    </row>
    <row r="979" spans="1:12" ht="15" hidden="1">
      <c r="A979" s="3">
        <v>110206</v>
      </c>
      <c r="B979" s="3"/>
      <c r="C979" s="5" t="s">
        <v>65</v>
      </c>
      <c r="D979" s="18">
        <f>'без села'!D976/1000</f>
        <v>440.29</v>
      </c>
      <c r="E979" s="18">
        <f>'без села'!E976/1000</f>
        <v>0</v>
      </c>
      <c r="F979" s="18">
        <f>'без села'!F976/1000</f>
        <v>0</v>
      </c>
      <c r="G979" s="6">
        <f t="shared" si="50"/>
        <v>0</v>
      </c>
      <c r="H979" s="6" t="e">
        <f t="shared" si="51"/>
        <v>#DIV/0!</v>
      </c>
      <c r="I979" s="18">
        <f>'без села'!I976/1000</f>
        <v>0</v>
      </c>
      <c r="J979" s="18">
        <f>'без села'!J976/1000</f>
        <v>0</v>
      </c>
      <c r="K979" s="18">
        <f>'без села'!K976/1000</f>
        <v>0</v>
      </c>
      <c r="L979" s="6" t="e">
        <f t="shared" si="49"/>
        <v>#DIV/0!</v>
      </c>
    </row>
    <row r="980" spans="1:12" ht="15" hidden="1">
      <c r="A980" s="3">
        <v>110300</v>
      </c>
      <c r="B980" s="3"/>
      <c r="C980" s="5" t="s">
        <v>139</v>
      </c>
      <c r="D980" s="18">
        <f>'без села'!D977/1000</f>
        <v>336.25</v>
      </c>
      <c r="E980" s="18">
        <f>'без села'!E977/1000</f>
        <v>0</v>
      </c>
      <c r="F980" s="18">
        <f>'без села'!F977/1000</f>
        <v>0</v>
      </c>
      <c r="G980" s="6">
        <f t="shared" si="50"/>
        <v>0</v>
      </c>
      <c r="H980" s="6" t="e">
        <f t="shared" si="51"/>
        <v>#DIV/0!</v>
      </c>
      <c r="I980" s="18">
        <f>'без села'!I977/1000</f>
        <v>0</v>
      </c>
      <c r="J980" s="18">
        <f>'без села'!J977/1000</f>
        <v>0</v>
      </c>
      <c r="K980" s="18">
        <f>'без села'!K977/1000</f>
        <v>0</v>
      </c>
      <c r="L980" s="6" t="e">
        <f t="shared" si="49"/>
        <v>#DIV/0!</v>
      </c>
    </row>
    <row r="981" spans="1:12" ht="15" hidden="1">
      <c r="A981" s="3">
        <v>110300</v>
      </c>
      <c r="B981" s="3"/>
      <c r="C981" s="5" t="s">
        <v>3</v>
      </c>
      <c r="D981" s="18">
        <f>'без села'!D978/1000</f>
        <v>336.25</v>
      </c>
      <c r="E981" s="18">
        <f>'без села'!E978/1000</f>
        <v>0</v>
      </c>
      <c r="F981" s="18">
        <f>'без села'!F978/1000</f>
        <v>0</v>
      </c>
      <c r="G981" s="6">
        <f t="shared" si="50"/>
        <v>0</v>
      </c>
      <c r="H981" s="6" t="e">
        <f t="shared" si="51"/>
        <v>#DIV/0!</v>
      </c>
      <c r="I981" s="18">
        <f>'без села'!I978/1000</f>
        <v>0</v>
      </c>
      <c r="J981" s="18">
        <f>'без села'!J978/1000</f>
        <v>0</v>
      </c>
      <c r="K981" s="18">
        <f>'без села'!K978/1000</f>
        <v>0</v>
      </c>
      <c r="L981" s="6" t="e">
        <f t="shared" si="49"/>
        <v>#DIV/0!</v>
      </c>
    </row>
    <row r="982" spans="1:12" ht="15" hidden="1">
      <c r="A982" s="3">
        <v>110300</v>
      </c>
      <c r="B982" s="3"/>
      <c r="C982" s="5" t="s">
        <v>61</v>
      </c>
      <c r="D982" s="18">
        <f>'без села'!D979/1000</f>
        <v>336.25</v>
      </c>
      <c r="E982" s="18">
        <f>'без села'!E979/1000</f>
        <v>0</v>
      </c>
      <c r="F982" s="18">
        <f>'без села'!F979/1000</f>
        <v>0</v>
      </c>
      <c r="G982" s="6">
        <f t="shared" si="50"/>
        <v>0</v>
      </c>
      <c r="H982" s="6" t="e">
        <f t="shared" si="51"/>
        <v>#DIV/0!</v>
      </c>
      <c r="I982" s="18">
        <f>'без села'!I979/1000</f>
        <v>0</v>
      </c>
      <c r="J982" s="18">
        <f>'без села'!J979/1000</f>
        <v>0</v>
      </c>
      <c r="K982" s="18">
        <f>'без села'!K979/1000</f>
        <v>0</v>
      </c>
      <c r="L982" s="6" t="e">
        <f t="shared" si="49"/>
        <v>#DIV/0!</v>
      </c>
    </row>
    <row r="983" spans="1:12" ht="45" hidden="1">
      <c r="A983" s="3">
        <v>110300</v>
      </c>
      <c r="B983" s="3"/>
      <c r="C983" s="5" t="s">
        <v>97</v>
      </c>
      <c r="D983" s="18">
        <f>'без села'!D980/1000</f>
        <v>336.25</v>
      </c>
      <c r="E983" s="18">
        <f>'без села'!E980/1000</f>
        <v>0</v>
      </c>
      <c r="F983" s="18">
        <f>'без села'!F980/1000</f>
        <v>0</v>
      </c>
      <c r="G983" s="6">
        <f t="shared" si="50"/>
        <v>0</v>
      </c>
      <c r="H983" s="6" t="e">
        <f t="shared" si="51"/>
        <v>#DIV/0!</v>
      </c>
      <c r="I983" s="18">
        <f>'без села'!I980/1000</f>
        <v>0</v>
      </c>
      <c r="J983" s="18">
        <f>'без села'!J980/1000</f>
        <v>0</v>
      </c>
      <c r="K983" s="18">
        <f>'без села'!K980/1000</f>
        <v>0</v>
      </c>
      <c r="L983" s="6" t="e">
        <f t="shared" si="49"/>
        <v>#DIV/0!</v>
      </c>
    </row>
    <row r="984" spans="1:12" ht="15" hidden="1">
      <c r="A984" s="3">
        <v>110502</v>
      </c>
      <c r="B984" s="3"/>
      <c r="C984" s="5" t="s">
        <v>140</v>
      </c>
      <c r="D984" s="18">
        <f>'без села'!D981/1000</f>
        <v>1808.711</v>
      </c>
      <c r="E984" s="18">
        <f>'без села'!E981/1000</f>
        <v>0</v>
      </c>
      <c r="F984" s="18">
        <f>'без села'!F981/1000</f>
        <v>235.41569</v>
      </c>
      <c r="G984" s="6">
        <f t="shared" si="50"/>
        <v>13.01566087672381</v>
      </c>
      <c r="H984" s="6" t="e">
        <f t="shared" si="51"/>
        <v>#DIV/0!</v>
      </c>
      <c r="I984" s="18">
        <f>'без села'!I981/1000</f>
        <v>0.2</v>
      </c>
      <c r="J984" s="18">
        <f>'без села'!J981/1000</f>
        <v>0.2</v>
      </c>
      <c r="K984" s="18">
        <f>'без села'!K981/1000</f>
        <v>0</v>
      </c>
      <c r="L984" s="6">
        <f t="shared" si="49"/>
        <v>0</v>
      </c>
    </row>
    <row r="985" spans="1:12" ht="15" hidden="1">
      <c r="A985" s="3">
        <v>110502</v>
      </c>
      <c r="B985" s="3"/>
      <c r="C985" s="5" t="s">
        <v>3</v>
      </c>
      <c r="D985" s="18">
        <f>'без села'!D982/1000</f>
        <v>1808.711</v>
      </c>
      <c r="E985" s="18">
        <f>'без села'!E982/1000</f>
        <v>0</v>
      </c>
      <c r="F985" s="18">
        <f>'без села'!F982/1000</f>
        <v>235.41569</v>
      </c>
      <c r="G985" s="6">
        <f t="shared" si="50"/>
        <v>13.01566087672381</v>
      </c>
      <c r="H985" s="6" t="e">
        <f t="shared" si="51"/>
        <v>#DIV/0!</v>
      </c>
      <c r="I985" s="18">
        <f>'без села'!I982/1000</f>
        <v>0.2</v>
      </c>
      <c r="J985" s="18">
        <f>'без села'!J982/1000</f>
        <v>0.2</v>
      </c>
      <c r="K985" s="18">
        <f>'без села'!K982/1000</f>
        <v>0</v>
      </c>
      <c r="L985" s="6">
        <f t="shared" si="49"/>
        <v>0</v>
      </c>
    </row>
    <row r="986" spans="1:12" ht="15" hidden="1">
      <c r="A986" s="3">
        <v>110502</v>
      </c>
      <c r="B986" s="3"/>
      <c r="C986" s="5" t="s">
        <v>5</v>
      </c>
      <c r="D986" s="18">
        <f>'без села'!D983/1000</f>
        <v>1808.711</v>
      </c>
      <c r="E986" s="18">
        <f>'без села'!E983/1000</f>
        <v>0</v>
      </c>
      <c r="F986" s="18">
        <f>'без села'!F983/1000</f>
        <v>235.41569</v>
      </c>
      <c r="G986" s="6">
        <f t="shared" si="50"/>
        <v>13.01566087672381</v>
      </c>
      <c r="H986" s="6" t="e">
        <f t="shared" si="51"/>
        <v>#DIV/0!</v>
      </c>
      <c r="I986" s="18">
        <f>'без села'!I983/1000</f>
        <v>0.2</v>
      </c>
      <c r="J986" s="18">
        <f>'без села'!J983/1000</f>
        <v>0.2</v>
      </c>
      <c r="K986" s="18">
        <f>'без села'!K983/1000</f>
        <v>0</v>
      </c>
      <c r="L986" s="6">
        <f t="shared" si="49"/>
        <v>0</v>
      </c>
    </row>
    <row r="987" spans="1:12" ht="30" hidden="1">
      <c r="A987" s="3">
        <v>110502</v>
      </c>
      <c r="B987" s="3"/>
      <c r="C987" s="5" t="s">
        <v>7</v>
      </c>
      <c r="D987" s="18">
        <f>'без села'!D984/1000</f>
        <v>586.773</v>
      </c>
      <c r="E987" s="18">
        <f>'без села'!E984/1000</f>
        <v>0</v>
      </c>
      <c r="F987" s="18">
        <f>'без села'!F984/1000</f>
        <v>135.1</v>
      </c>
      <c r="G987" s="6">
        <f t="shared" si="50"/>
        <v>23.024235948143488</v>
      </c>
      <c r="H987" s="6" t="e">
        <f t="shared" si="51"/>
        <v>#DIV/0!</v>
      </c>
      <c r="I987" s="18">
        <f>'без села'!I984/1000</f>
        <v>0</v>
      </c>
      <c r="J987" s="18">
        <f>'без села'!J984/1000</f>
        <v>0</v>
      </c>
      <c r="K987" s="18">
        <f>'без села'!K984/1000</f>
        <v>0</v>
      </c>
      <c r="L987" s="6" t="e">
        <f t="shared" si="49"/>
        <v>#DIV/0!</v>
      </c>
    </row>
    <row r="988" spans="1:12" ht="15" hidden="1">
      <c r="A988" s="3">
        <v>110502</v>
      </c>
      <c r="B988" s="3"/>
      <c r="C988" s="5" t="s">
        <v>9</v>
      </c>
      <c r="D988" s="18">
        <f>'без села'!D985/1000</f>
        <v>586.773</v>
      </c>
      <c r="E988" s="18">
        <f>'без села'!E985/1000</f>
        <v>0</v>
      </c>
      <c r="F988" s="18">
        <f>'без села'!F985/1000</f>
        <v>135.1</v>
      </c>
      <c r="G988" s="6">
        <f t="shared" si="50"/>
        <v>23.024235948143488</v>
      </c>
      <c r="H988" s="6" t="e">
        <f t="shared" si="51"/>
        <v>#DIV/0!</v>
      </c>
      <c r="I988" s="18">
        <f>'без села'!I985/1000</f>
        <v>0</v>
      </c>
      <c r="J988" s="18">
        <f>'без села'!J985/1000</f>
        <v>0</v>
      </c>
      <c r="K988" s="18">
        <f>'без села'!K985/1000</f>
        <v>0</v>
      </c>
      <c r="L988" s="6" t="e">
        <f t="shared" si="49"/>
        <v>#DIV/0!</v>
      </c>
    </row>
    <row r="989" spans="1:12" ht="15" hidden="1">
      <c r="A989" s="3">
        <v>110502</v>
      </c>
      <c r="B989" s="3"/>
      <c r="C989" s="5" t="s">
        <v>11</v>
      </c>
      <c r="D989" s="18">
        <f>'без села'!D986/1000</f>
        <v>212.412</v>
      </c>
      <c r="E989" s="18">
        <f>'без села'!E986/1000</f>
        <v>0</v>
      </c>
      <c r="F989" s="18">
        <f>'без села'!F986/1000</f>
        <v>49.58052</v>
      </c>
      <c r="G989" s="6">
        <f t="shared" si="50"/>
        <v>23.34167561154737</v>
      </c>
      <c r="H989" s="6" t="e">
        <f t="shared" si="51"/>
        <v>#DIV/0!</v>
      </c>
      <c r="I989" s="18">
        <f>'без села'!I986/1000</f>
        <v>0</v>
      </c>
      <c r="J989" s="18">
        <f>'без села'!J986/1000</f>
        <v>0</v>
      </c>
      <c r="K989" s="18">
        <f>'без села'!K986/1000</f>
        <v>0</v>
      </c>
      <c r="L989" s="6" t="e">
        <f t="shared" si="49"/>
        <v>#DIV/0!</v>
      </c>
    </row>
    <row r="990" spans="1:12" ht="45" hidden="1">
      <c r="A990" s="3">
        <v>110502</v>
      </c>
      <c r="B990" s="3"/>
      <c r="C990" s="5" t="s">
        <v>13</v>
      </c>
      <c r="D990" s="18">
        <f>'без села'!D987/1000</f>
        <v>991.6</v>
      </c>
      <c r="E990" s="18">
        <f>'без села'!E987/1000</f>
        <v>0</v>
      </c>
      <c r="F990" s="18">
        <f>'без села'!F987/1000</f>
        <v>42.97115</v>
      </c>
      <c r="G990" s="6">
        <f t="shared" si="50"/>
        <v>4.333516538926987</v>
      </c>
      <c r="H990" s="6" t="e">
        <f t="shared" si="51"/>
        <v>#DIV/0!</v>
      </c>
      <c r="I990" s="18">
        <f>'без села'!I987/1000</f>
        <v>0.2</v>
      </c>
      <c r="J990" s="18">
        <f>'без села'!J987/1000</f>
        <v>0.2</v>
      </c>
      <c r="K990" s="18">
        <f>'без села'!K987/1000</f>
        <v>0</v>
      </c>
      <c r="L990" s="6">
        <f t="shared" si="49"/>
        <v>0</v>
      </c>
    </row>
    <row r="991" spans="1:12" ht="30" hidden="1">
      <c r="A991" s="3">
        <v>110502</v>
      </c>
      <c r="B991" s="3"/>
      <c r="C991" s="5" t="s">
        <v>15</v>
      </c>
      <c r="D991" s="18">
        <f>'без села'!D988/1000</f>
        <v>67.907</v>
      </c>
      <c r="E991" s="18">
        <f>'без села'!E988/1000</f>
        <v>0</v>
      </c>
      <c r="F991" s="18">
        <f>'без села'!F988/1000</f>
        <v>11.697049999999999</v>
      </c>
      <c r="G991" s="6">
        <f t="shared" si="50"/>
        <v>17.225101977704803</v>
      </c>
      <c r="H991" s="6" t="e">
        <f t="shared" si="51"/>
        <v>#DIV/0!</v>
      </c>
      <c r="I991" s="18">
        <f>'без села'!I988/1000</f>
        <v>0.2</v>
      </c>
      <c r="J991" s="18">
        <f>'без села'!J988/1000</f>
        <v>0.2</v>
      </c>
      <c r="K991" s="18">
        <f>'без села'!K988/1000</f>
        <v>0</v>
      </c>
      <c r="L991" s="6">
        <f t="shared" si="49"/>
        <v>0</v>
      </c>
    </row>
    <row r="992" spans="1:12" ht="15" hidden="1">
      <c r="A992" s="3">
        <v>110502</v>
      </c>
      <c r="B992" s="3"/>
      <c r="C992" s="5" t="s">
        <v>53</v>
      </c>
      <c r="D992" s="18">
        <f>'без села'!D989/1000</f>
        <v>14.99</v>
      </c>
      <c r="E992" s="18">
        <f>'без села'!E989/1000</f>
        <v>0</v>
      </c>
      <c r="F992" s="18">
        <f>'без села'!F989/1000</f>
        <v>0</v>
      </c>
      <c r="G992" s="6">
        <f t="shared" si="50"/>
        <v>0</v>
      </c>
      <c r="H992" s="6" t="e">
        <f t="shared" si="51"/>
        <v>#DIV/0!</v>
      </c>
      <c r="I992" s="18">
        <f>'без села'!I989/1000</f>
        <v>0</v>
      </c>
      <c r="J992" s="18">
        <f>'без села'!J989/1000</f>
        <v>0</v>
      </c>
      <c r="K992" s="18">
        <f>'без села'!K989/1000</f>
        <v>0</v>
      </c>
      <c r="L992" s="6" t="e">
        <f t="shared" si="49"/>
        <v>#DIV/0!</v>
      </c>
    </row>
    <row r="993" spans="1:12" ht="30" hidden="1">
      <c r="A993" s="3">
        <v>110502</v>
      </c>
      <c r="B993" s="3"/>
      <c r="C993" s="5" t="s">
        <v>17</v>
      </c>
      <c r="D993" s="18">
        <f>'без села'!D990/1000</f>
        <v>136.154</v>
      </c>
      <c r="E993" s="18">
        <f>'без села'!E990/1000</f>
        <v>0</v>
      </c>
      <c r="F993" s="18">
        <f>'без села'!F990/1000</f>
        <v>18</v>
      </c>
      <c r="G993" s="6">
        <f t="shared" si="50"/>
        <v>13.220324044831589</v>
      </c>
      <c r="H993" s="6" t="e">
        <f t="shared" si="51"/>
        <v>#DIV/0!</v>
      </c>
      <c r="I993" s="18">
        <f>'без села'!I990/1000</f>
        <v>0</v>
      </c>
      <c r="J993" s="18">
        <f>'без села'!J990/1000</f>
        <v>0</v>
      </c>
      <c r="K993" s="18">
        <f>'без села'!K990/1000</f>
        <v>0</v>
      </c>
      <c r="L993" s="6" t="e">
        <f t="shared" si="49"/>
        <v>#DIV/0!</v>
      </c>
    </row>
    <row r="994" spans="1:12" ht="15" hidden="1">
      <c r="A994" s="3">
        <v>110502</v>
      </c>
      <c r="B994" s="3"/>
      <c r="C994" s="5" t="s">
        <v>19</v>
      </c>
      <c r="D994" s="18">
        <f>'без села'!D991/1000</f>
        <v>161.848</v>
      </c>
      <c r="E994" s="18">
        <f>'без села'!E991/1000</f>
        <v>0</v>
      </c>
      <c r="F994" s="18">
        <f>'без села'!F991/1000</f>
        <v>0</v>
      </c>
      <c r="G994" s="6">
        <f t="shared" si="50"/>
        <v>0</v>
      </c>
      <c r="H994" s="6" t="e">
        <f t="shared" si="51"/>
        <v>#DIV/0!</v>
      </c>
      <c r="I994" s="18">
        <f>'без села'!I991/1000</f>
        <v>0</v>
      </c>
      <c r="J994" s="18">
        <f>'без села'!J991/1000</f>
        <v>0</v>
      </c>
      <c r="K994" s="18">
        <f>'без села'!K991/1000</f>
        <v>0</v>
      </c>
      <c r="L994" s="6" t="e">
        <f t="shared" si="49"/>
        <v>#DIV/0!</v>
      </c>
    </row>
    <row r="995" spans="1:12" ht="45" hidden="1">
      <c r="A995" s="3">
        <v>110502</v>
      </c>
      <c r="B995" s="3"/>
      <c r="C995" s="5" t="s">
        <v>21</v>
      </c>
      <c r="D995" s="18">
        <f>'без села'!D992/1000</f>
        <v>7.246</v>
      </c>
      <c r="E995" s="18">
        <f>'без села'!E992/1000</f>
        <v>0</v>
      </c>
      <c r="F995" s="18">
        <f>'без села'!F992/1000</f>
        <v>0.9030199999999999</v>
      </c>
      <c r="G995" s="6">
        <f t="shared" si="50"/>
        <v>12.462324040850122</v>
      </c>
      <c r="H995" s="6" t="e">
        <f t="shared" si="51"/>
        <v>#DIV/0!</v>
      </c>
      <c r="I995" s="18">
        <f>'без села'!I992/1000</f>
        <v>0</v>
      </c>
      <c r="J995" s="18">
        <f>'без села'!J992/1000</f>
        <v>0</v>
      </c>
      <c r="K995" s="18">
        <f>'без села'!K992/1000</f>
        <v>0</v>
      </c>
      <c r="L995" s="6" t="e">
        <f t="shared" si="49"/>
        <v>#DIV/0!</v>
      </c>
    </row>
    <row r="996" spans="1:12" ht="15" hidden="1">
      <c r="A996" s="3">
        <v>110502</v>
      </c>
      <c r="B996" s="3"/>
      <c r="C996" s="5" t="s">
        <v>23</v>
      </c>
      <c r="D996" s="18">
        <f>'без села'!D993/1000</f>
        <v>8.984</v>
      </c>
      <c r="E996" s="18">
        <f>'без села'!E993/1000</f>
        <v>0</v>
      </c>
      <c r="F996" s="18">
        <f>'без села'!F993/1000</f>
        <v>2.07774</v>
      </c>
      <c r="G996" s="6">
        <f t="shared" si="50"/>
        <v>23.127114870881567</v>
      </c>
      <c r="H996" s="6" t="e">
        <f t="shared" si="51"/>
        <v>#DIV/0!</v>
      </c>
      <c r="I996" s="18">
        <f>'без села'!I993/1000</f>
        <v>0</v>
      </c>
      <c r="J996" s="18">
        <f>'без села'!J993/1000</f>
        <v>0</v>
      </c>
      <c r="K996" s="18">
        <f>'без села'!K993/1000</f>
        <v>0</v>
      </c>
      <c r="L996" s="6" t="e">
        <f t="shared" si="49"/>
        <v>#DIV/0!</v>
      </c>
    </row>
    <row r="997" spans="1:12" ht="15" hidden="1">
      <c r="A997" s="3">
        <v>110502</v>
      </c>
      <c r="B997" s="3"/>
      <c r="C997" s="5" t="s">
        <v>25</v>
      </c>
      <c r="D997" s="18">
        <f>'без села'!D994/1000</f>
        <v>594.471</v>
      </c>
      <c r="E997" s="18">
        <f>'без села'!E994/1000</f>
        <v>0</v>
      </c>
      <c r="F997" s="18">
        <f>'без села'!F994/1000</f>
        <v>10.29334</v>
      </c>
      <c r="G997" s="6">
        <f t="shared" si="50"/>
        <v>1.7315125548596988</v>
      </c>
      <c r="H997" s="6" t="e">
        <f t="shared" si="51"/>
        <v>#DIV/0!</v>
      </c>
      <c r="I997" s="18">
        <f>'без села'!I994/1000</f>
        <v>0</v>
      </c>
      <c r="J997" s="18">
        <f>'без села'!J994/1000</f>
        <v>0</v>
      </c>
      <c r="K997" s="18">
        <f>'без села'!K994/1000</f>
        <v>0</v>
      </c>
      <c r="L997" s="6" t="e">
        <f t="shared" si="49"/>
        <v>#DIV/0!</v>
      </c>
    </row>
    <row r="998" spans="1:12" ht="30" hidden="1">
      <c r="A998" s="3">
        <v>110502</v>
      </c>
      <c r="B998" s="3"/>
      <c r="C998" s="5" t="s">
        <v>29</v>
      </c>
      <c r="D998" s="18">
        <f>'без села'!D995/1000</f>
        <v>17.926</v>
      </c>
      <c r="E998" s="18">
        <f>'без села'!E995/1000</f>
        <v>0</v>
      </c>
      <c r="F998" s="18">
        <f>'без села'!F995/1000</f>
        <v>7.76402</v>
      </c>
      <c r="G998" s="6">
        <f t="shared" si="50"/>
        <v>43.31150284502957</v>
      </c>
      <c r="H998" s="6" t="e">
        <f t="shared" si="51"/>
        <v>#DIV/0!</v>
      </c>
      <c r="I998" s="18">
        <f>'без села'!I995/1000</f>
        <v>0</v>
      </c>
      <c r="J998" s="18">
        <f>'без села'!J995/1000</f>
        <v>0</v>
      </c>
      <c r="K998" s="18">
        <f>'без села'!K995/1000</f>
        <v>0</v>
      </c>
      <c r="L998" s="6" t="e">
        <f t="shared" si="49"/>
        <v>#DIV/0!</v>
      </c>
    </row>
    <row r="999" spans="1:12" ht="15" hidden="1">
      <c r="A999" s="3">
        <v>110502</v>
      </c>
      <c r="B999" s="3"/>
      <c r="C999" s="5" t="s">
        <v>31</v>
      </c>
      <c r="D999" s="18">
        <f>'без села'!D996/1000</f>
        <v>13.41</v>
      </c>
      <c r="E999" s="18">
        <f>'без села'!E996/1000</f>
        <v>0</v>
      </c>
      <c r="F999" s="18">
        <f>'без села'!F996/1000</f>
        <v>7.06254</v>
      </c>
      <c r="G999" s="6">
        <f t="shared" si="50"/>
        <v>52.6662192393736</v>
      </c>
      <c r="H999" s="6" t="e">
        <f t="shared" si="51"/>
        <v>#DIV/0!</v>
      </c>
      <c r="I999" s="18">
        <f>'без села'!I996/1000</f>
        <v>0</v>
      </c>
      <c r="J999" s="18">
        <f>'без села'!J996/1000</f>
        <v>0</v>
      </c>
      <c r="K999" s="18">
        <f>'без села'!K996/1000</f>
        <v>0</v>
      </c>
      <c r="L999" s="6" t="e">
        <f t="shared" si="49"/>
        <v>#DIV/0!</v>
      </c>
    </row>
    <row r="1000" spans="1:12" ht="30" hidden="1">
      <c r="A1000" s="3">
        <v>110502</v>
      </c>
      <c r="B1000" s="3"/>
      <c r="C1000" s="5" t="s">
        <v>33</v>
      </c>
      <c r="D1000" s="18">
        <f>'без села'!D997/1000</f>
        <v>1.178</v>
      </c>
      <c r="E1000" s="18">
        <f>'без села'!E997/1000</f>
        <v>0</v>
      </c>
      <c r="F1000" s="18">
        <f>'без села'!F997/1000</f>
        <v>0.17576</v>
      </c>
      <c r="G1000" s="6">
        <f t="shared" si="50"/>
        <v>14.920203735144314</v>
      </c>
      <c r="H1000" s="6" t="e">
        <f t="shared" si="51"/>
        <v>#DIV/0!</v>
      </c>
      <c r="I1000" s="18">
        <f>'без села'!I997/1000</f>
        <v>0</v>
      </c>
      <c r="J1000" s="18">
        <f>'без села'!J997/1000</f>
        <v>0</v>
      </c>
      <c r="K1000" s="18">
        <f>'без села'!K997/1000</f>
        <v>0</v>
      </c>
      <c r="L1000" s="6" t="e">
        <f t="shared" si="49"/>
        <v>#DIV/0!</v>
      </c>
    </row>
    <row r="1001" spans="1:12" ht="15" hidden="1">
      <c r="A1001" s="3">
        <v>110502</v>
      </c>
      <c r="B1001" s="3"/>
      <c r="C1001" s="5" t="s">
        <v>35</v>
      </c>
      <c r="D1001" s="18">
        <f>'без села'!D998/1000</f>
        <v>0.785</v>
      </c>
      <c r="E1001" s="18">
        <f>'без села'!E998/1000</f>
        <v>0</v>
      </c>
      <c r="F1001" s="18">
        <f>'без села'!F998/1000</f>
        <v>0</v>
      </c>
      <c r="G1001" s="6">
        <f t="shared" si="50"/>
        <v>0</v>
      </c>
      <c r="H1001" s="6" t="e">
        <f t="shared" si="51"/>
        <v>#DIV/0!</v>
      </c>
      <c r="I1001" s="18">
        <f>'без села'!I998/1000</f>
        <v>0</v>
      </c>
      <c r="J1001" s="18">
        <f>'без села'!J998/1000</f>
        <v>0</v>
      </c>
      <c r="K1001" s="18">
        <f>'без села'!K998/1000</f>
        <v>0</v>
      </c>
      <c r="L1001" s="6" t="e">
        <f t="shared" si="49"/>
        <v>#DIV/0!</v>
      </c>
    </row>
    <row r="1002" spans="1:12" ht="15" hidden="1">
      <c r="A1002" s="3">
        <v>110502</v>
      </c>
      <c r="B1002" s="3"/>
      <c r="C1002" s="5" t="s">
        <v>37</v>
      </c>
      <c r="D1002" s="18">
        <f>'без села'!D999/1000</f>
        <v>2.553</v>
      </c>
      <c r="E1002" s="18">
        <f>'без села'!E999/1000</f>
        <v>0</v>
      </c>
      <c r="F1002" s="18">
        <f>'без села'!F999/1000</f>
        <v>0.5257200000000001</v>
      </c>
      <c r="G1002" s="6">
        <f t="shared" si="50"/>
        <v>20.59224441833138</v>
      </c>
      <c r="H1002" s="6" t="e">
        <f t="shared" si="51"/>
        <v>#DIV/0!</v>
      </c>
      <c r="I1002" s="18">
        <f>'без села'!I999/1000</f>
        <v>0</v>
      </c>
      <c r="J1002" s="18">
        <f>'без села'!J999/1000</f>
        <v>0</v>
      </c>
      <c r="K1002" s="18">
        <f>'без села'!K999/1000</f>
        <v>0</v>
      </c>
      <c r="L1002" s="6" t="e">
        <f t="shared" si="49"/>
        <v>#DIV/0!</v>
      </c>
    </row>
    <row r="1003" spans="1:12" ht="15">
      <c r="A1003" s="3">
        <v>120000</v>
      </c>
      <c r="B1003" s="3"/>
      <c r="C1003" s="5" t="s">
        <v>141</v>
      </c>
      <c r="D1003" s="18">
        <f>'без села'!D1000/1000</f>
        <v>500</v>
      </c>
      <c r="E1003" s="18">
        <f>'без села'!E1000/1000</f>
        <v>125</v>
      </c>
      <c r="F1003" s="18">
        <f>'без села'!F1000/1000</f>
        <v>95.01567999999999</v>
      </c>
      <c r="G1003" s="6">
        <f t="shared" si="50"/>
        <v>19.003135999999998</v>
      </c>
      <c r="H1003" s="6">
        <f t="shared" si="51"/>
        <v>76.01254399999999</v>
      </c>
      <c r="I1003" s="18"/>
      <c r="J1003" s="18"/>
      <c r="K1003" s="18"/>
      <c r="L1003" s="6"/>
    </row>
    <row r="1004" spans="1:12" ht="15" hidden="1">
      <c r="A1004" s="3">
        <v>120000</v>
      </c>
      <c r="B1004" s="3"/>
      <c r="C1004" s="5" t="s">
        <v>3</v>
      </c>
      <c r="D1004" s="18">
        <f>'без села'!D1001/1000</f>
        <v>500</v>
      </c>
      <c r="E1004" s="18">
        <f>'без села'!E1001/1000</f>
        <v>0</v>
      </c>
      <c r="F1004" s="18">
        <f>'без села'!F1001/1000</f>
        <v>95.01567999999999</v>
      </c>
      <c r="G1004" s="6">
        <f t="shared" si="50"/>
        <v>19.003135999999998</v>
      </c>
      <c r="H1004" s="6" t="e">
        <f t="shared" si="51"/>
        <v>#DIV/0!</v>
      </c>
      <c r="I1004" s="18"/>
      <c r="J1004" s="18"/>
      <c r="K1004" s="18"/>
      <c r="L1004" s="6"/>
    </row>
    <row r="1005" spans="1:12" ht="15" hidden="1">
      <c r="A1005" s="3">
        <v>120000</v>
      </c>
      <c r="B1005" s="3"/>
      <c r="C1005" s="5" t="s">
        <v>61</v>
      </c>
      <c r="D1005" s="18">
        <f>'без села'!D1002/1000</f>
        <v>500</v>
      </c>
      <c r="E1005" s="18">
        <f>'без села'!E1002/1000</f>
        <v>0</v>
      </c>
      <c r="F1005" s="18">
        <f>'без села'!F1002/1000</f>
        <v>95.01567999999999</v>
      </c>
      <c r="G1005" s="6">
        <f t="shared" si="50"/>
        <v>19.003135999999998</v>
      </c>
      <c r="H1005" s="6" t="e">
        <f t="shared" si="51"/>
        <v>#DIV/0!</v>
      </c>
      <c r="I1005" s="18"/>
      <c r="J1005" s="18"/>
      <c r="K1005" s="18"/>
      <c r="L1005" s="6"/>
    </row>
    <row r="1006" spans="1:12" ht="45" hidden="1">
      <c r="A1006" s="3">
        <v>120000</v>
      </c>
      <c r="B1006" s="3"/>
      <c r="C1006" s="5" t="s">
        <v>97</v>
      </c>
      <c r="D1006" s="18">
        <f>'без села'!D1003/1000</f>
        <v>500</v>
      </c>
      <c r="E1006" s="18">
        <f>'без села'!E1003/1000</f>
        <v>0</v>
      </c>
      <c r="F1006" s="18">
        <f>'без села'!F1003/1000</f>
        <v>95.01567999999999</v>
      </c>
      <c r="G1006" s="6">
        <f t="shared" si="50"/>
        <v>19.003135999999998</v>
      </c>
      <c r="H1006" s="6" t="e">
        <f t="shared" si="51"/>
        <v>#DIV/0!</v>
      </c>
      <c r="I1006" s="18"/>
      <c r="J1006" s="18"/>
      <c r="K1006" s="18"/>
      <c r="L1006" s="6"/>
    </row>
    <row r="1007" spans="1:12" ht="15">
      <c r="A1007" s="3">
        <v>120201</v>
      </c>
      <c r="B1007" s="3"/>
      <c r="C1007" s="5" t="s">
        <v>142</v>
      </c>
      <c r="D1007" s="18">
        <f>'без села'!D1004/1000</f>
        <v>500</v>
      </c>
      <c r="E1007" s="18">
        <f>'без села'!E1004/1000</f>
        <v>125</v>
      </c>
      <c r="F1007" s="18">
        <f>'без села'!F1004/1000</f>
        <v>95.01567999999999</v>
      </c>
      <c r="G1007" s="6">
        <f t="shared" si="50"/>
        <v>19.003135999999998</v>
      </c>
      <c r="H1007" s="6">
        <f t="shared" si="51"/>
        <v>76.01254399999999</v>
      </c>
      <c r="I1007" s="18"/>
      <c r="J1007" s="18"/>
      <c r="K1007" s="18"/>
      <c r="L1007" s="6"/>
    </row>
    <row r="1008" spans="1:12" ht="15" hidden="1">
      <c r="A1008" s="3">
        <v>120201</v>
      </c>
      <c r="B1008" s="3"/>
      <c r="C1008" s="5" t="s">
        <v>3</v>
      </c>
      <c r="D1008" s="18">
        <f>'без села'!D1005/1000</f>
        <v>500</v>
      </c>
      <c r="E1008" s="18">
        <f>'без села'!E1005/1000</f>
        <v>0</v>
      </c>
      <c r="F1008" s="18">
        <f>'без села'!F1005/1000</f>
        <v>95.01567999999999</v>
      </c>
      <c r="G1008" s="6">
        <f t="shared" si="50"/>
        <v>19.003135999999998</v>
      </c>
      <c r="H1008" s="6" t="e">
        <f t="shared" si="51"/>
        <v>#DIV/0!</v>
      </c>
      <c r="I1008" s="18">
        <f>'без села'!I1005/1000</f>
        <v>0</v>
      </c>
      <c r="J1008" s="18">
        <f>'без села'!J1005/1000</f>
        <v>0</v>
      </c>
      <c r="K1008" s="18">
        <f>'без села'!K1005/1000</f>
        <v>0</v>
      </c>
      <c r="L1008" s="6" t="e">
        <f t="shared" si="49"/>
        <v>#DIV/0!</v>
      </c>
    </row>
    <row r="1009" spans="1:12" ht="15" hidden="1">
      <c r="A1009" s="3">
        <v>120201</v>
      </c>
      <c r="B1009" s="3"/>
      <c r="C1009" s="5" t="s">
        <v>61</v>
      </c>
      <c r="D1009" s="18">
        <f>'без села'!D1006/1000</f>
        <v>500</v>
      </c>
      <c r="E1009" s="18">
        <f>'без села'!E1006/1000</f>
        <v>0</v>
      </c>
      <c r="F1009" s="18">
        <f>'без села'!F1006/1000</f>
        <v>95.01567999999999</v>
      </c>
      <c r="G1009" s="6">
        <f t="shared" si="50"/>
        <v>19.003135999999998</v>
      </c>
      <c r="H1009" s="6" t="e">
        <f t="shared" si="51"/>
        <v>#DIV/0!</v>
      </c>
      <c r="I1009" s="18">
        <f>'без села'!I1006/1000</f>
        <v>0</v>
      </c>
      <c r="J1009" s="18">
        <f>'без села'!J1006/1000</f>
        <v>0</v>
      </c>
      <c r="K1009" s="18">
        <f>'без села'!K1006/1000</f>
        <v>0</v>
      </c>
      <c r="L1009" s="6" t="e">
        <f t="shared" si="49"/>
        <v>#DIV/0!</v>
      </c>
    </row>
    <row r="1010" spans="1:12" ht="45" hidden="1">
      <c r="A1010" s="3">
        <v>120201</v>
      </c>
      <c r="B1010" s="3"/>
      <c r="C1010" s="5" t="s">
        <v>97</v>
      </c>
      <c r="D1010" s="18">
        <f>'без села'!D1007/1000</f>
        <v>500</v>
      </c>
      <c r="E1010" s="18">
        <f>'без села'!E1007/1000</f>
        <v>0</v>
      </c>
      <c r="F1010" s="18">
        <f>'без села'!F1007/1000</f>
        <v>95.01567999999999</v>
      </c>
      <c r="G1010" s="6">
        <f t="shared" si="50"/>
        <v>19.003135999999998</v>
      </c>
      <c r="H1010" s="6" t="e">
        <f t="shared" si="51"/>
        <v>#DIV/0!</v>
      </c>
      <c r="I1010" s="18">
        <f>'без села'!I1007/1000</f>
        <v>0</v>
      </c>
      <c r="J1010" s="18">
        <f>'без села'!J1007/1000</f>
        <v>0</v>
      </c>
      <c r="K1010" s="18">
        <f>'без села'!K1007/1000</f>
        <v>0</v>
      </c>
      <c r="L1010" s="6" t="e">
        <f t="shared" si="49"/>
        <v>#DIV/0!</v>
      </c>
    </row>
    <row r="1011" spans="1:12" ht="15">
      <c r="A1011" s="3">
        <v>130000</v>
      </c>
      <c r="B1011" s="3"/>
      <c r="C1011" s="5" t="s">
        <v>234</v>
      </c>
      <c r="D1011" s="18">
        <f>'без села'!D1008/1000</f>
        <v>14530.7</v>
      </c>
      <c r="E1011" s="18">
        <f>'без села'!E1008/1000</f>
        <v>4012.617</v>
      </c>
      <c r="F1011" s="18">
        <f>'без села'!F1008/1000</f>
        <v>3742.96875</v>
      </c>
      <c r="G1011" s="6">
        <f t="shared" si="50"/>
        <v>25.75903948192448</v>
      </c>
      <c r="H1011" s="6">
        <f t="shared" si="51"/>
        <v>93.27999034046857</v>
      </c>
      <c r="I1011" s="18">
        <f>'без села'!I1008/1000</f>
        <v>862.066</v>
      </c>
      <c r="J1011" s="18">
        <f>'без села'!J1008/1000</f>
        <v>1018.1375400000001</v>
      </c>
      <c r="K1011" s="18">
        <f>'без села'!K1008/1000</f>
        <v>413.87128</v>
      </c>
      <c r="L1011" s="6">
        <f t="shared" si="49"/>
        <v>40.64983990276991</v>
      </c>
    </row>
    <row r="1012" spans="1:12" ht="15" hidden="1">
      <c r="A1012" s="3">
        <v>130000</v>
      </c>
      <c r="B1012" s="3"/>
      <c r="C1012" s="5" t="s">
        <v>3</v>
      </c>
      <c r="D1012" s="18">
        <f>'без села'!D1009/1000</f>
        <v>14530.7</v>
      </c>
      <c r="E1012" s="18">
        <f>'без села'!E1009/1000</f>
        <v>0</v>
      </c>
      <c r="F1012" s="18">
        <f>'без села'!F1009/1000</f>
        <v>3742.96875</v>
      </c>
      <c r="G1012" s="6">
        <f t="shared" si="50"/>
        <v>25.75903948192448</v>
      </c>
      <c r="H1012" s="6" t="e">
        <f t="shared" si="51"/>
        <v>#DIV/0!</v>
      </c>
      <c r="I1012" s="18">
        <f>'без села'!I1009/1000</f>
        <v>682.566</v>
      </c>
      <c r="J1012" s="18">
        <f>'без села'!J1009/1000</f>
        <v>744.73879</v>
      </c>
      <c r="K1012" s="18">
        <f>'без села'!K1009/1000</f>
        <v>194.87367999999998</v>
      </c>
      <c r="L1012" s="6">
        <f t="shared" si="49"/>
        <v>26.166715446633305</v>
      </c>
    </row>
    <row r="1013" spans="1:12" ht="15" hidden="1">
      <c r="A1013" s="3">
        <v>130000</v>
      </c>
      <c r="B1013" s="3"/>
      <c r="C1013" s="5" t="s">
        <v>5</v>
      </c>
      <c r="D1013" s="18">
        <f>'без села'!D1010/1000</f>
        <v>12795.62</v>
      </c>
      <c r="E1013" s="18">
        <f>'без села'!E1010/1000</f>
        <v>0</v>
      </c>
      <c r="F1013" s="18">
        <f>'без села'!F1010/1000</f>
        <v>3190.42678</v>
      </c>
      <c r="G1013" s="6">
        <f t="shared" si="50"/>
        <v>24.933741233328277</v>
      </c>
      <c r="H1013" s="6" t="e">
        <f t="shared" si="51"/>
        <v>#DIV/0!</v>
      </c>
      <c r="I1013" s="18">
        <f>'без села'!I1010/1000</f>
        <v>682.566</v>
      </c>
      <c r="J1013" s="18">
        <f>'без села'!J1010/1000</f>
        <v>744.73879</v>
      </c>
      <c r="K1013" s="18">
        <f>'без села'!K1010/1000</f>
        <v>194.87367999999998</v>
      </c>
      <c r="L1013" s="6">
        <f t="shared" si="49"/>
        <v>26.166715446633305</v>
      </c>
    </row>
    <row r="1014" spans="1:12" ht="30" hidden="1">
      <c r="A1014" s="3">
        <v>130000</v>
      </c>
      <c r="B1014" s="3"/>
      <c r="C1014" s="5" t="s">
        <v>7</v>
      </c>
      <c r="D1014" s="18">
        <f>'без села'!D1011/1000</f>
        <v>8391.8</v>
      </c>
      <c r="E1014" s="18">
        <f>'без села'!E1011/1000</f>
        <v>0</v>
      </c>
      <c r="F1014" s="18">
        <f>'без села'!F1011/1000</f>
        <v>1954.4183799999998</v>
      </c>
      <c r="G1014" s="6">
        <f t="shared" si="50"/>
        <v>23.28962058199671</v>
      </c>
      <c r="H1014" s="6" t="e">
        <f t="shared" si="51"/>
        <v>#DIV/0!</v>
      </c>
      <c r="I1014" s="18">
        <f>'без села'!I1011/1000</f>
        <v>166.705</v>
      </c>
      <c r="J1014" s="18">
        <f>'без села'!J1011/1000</f>
        <v>166.705</v>
      </c>
      <c r="K1014" s="18">
        <f>'без села'!K1011/1000</f>
        <v>84.79974</v>
      </c>
      <c r="L1014" s="6">
        <f t="shared" si="49"/>
        <v>50.86814432680483</v>
      </c>
    </row>
    <row r="1015" spans="1:12" ht="15" hidden="1">
      <c r="A1015" s="3">
        <v>130000</v>
      </c>
      <c r="B1015" s="3"/>
      <c r="C1015" s="5" t="s">
        <v>9</v>
      </c>
      <c r="D1015" s="18">
        <f>'без села'!D1012/1000</f>
        <v>8391.8</v>
      </c>
      <c r="E1015" s="18">
        <f>'без села'!E1012/1000</f>
        <v>0</v>
      </c>
      <c r="F1015" s="18">
        <f>'без села'!F1012/1000</f>
        <v>1954.4183799999998</v>
      </c>
      <c r="G1015" s="6">
        <f t="shared" si="50"/>
        <v>23.28962058199671</v>
      </c>
      <c r="H1015" s="6" t="e">
        <f t="shared" si="51"/>
        <v>#DIV/0!</v>
      </c>
      <c r="I1015" s="18">
        <f>'без села'!I1012/1000</f>
        <v>166.705</v>
      </c>
      <c r="J1015" s="18">
        <f>'без села'!J1012/1000</f>
        <v>166.705</v>
      </c>
      <c r="K1015" s="18">
        <f>'без села'!K1012/1000</f>
        <v>84.79974</v>
      </c>
      <c r="L1015" s="6">
        <f t="shared" si="49"/>
        <v>50.86814432680483</v>
      </c>
    </row>
    <row r="1016" spans="1:12" ht="15" hidden="1">
      <c r="A1016" s="3">
        <v>130000</v>
      </c>
      <c r="B1016" s="3"/>
      <c r="C1016" s="5" t="s">
        <v>11</v>
      </c>
      <c r="D1016" s="18">
        <f>'без села'!D1013/1000</f>
        <v>3007.438</v>
      </c>
      <c r="E1016" s="18">
        <f>'без села'!E1013/1000</f>
        <v>0</v>
      </c>
      <c r="F1016" s="18">
        <f>'без села'!F1013/1000</f>
        <v>700.1254799999999</v>
      </c>
      <c r="G1016" s="6">
        <f t="shared" si="50"/>
        <v>23.279797621763105</v>
      </c>
      <c r="H1016" s="6" t="e">
        <f t="shared" si="51"/>
        <v>#DIV/0!</v>
      </c>
      <c r="I1016" s="18">
        <f>'без села'!I1013/1000</f>
        <v>60.348</v>
      </c>
      <c r="J1016" s="18">
        <f>'без села'!J1013/1000</f>
        <v>60.348</v>
      </c>
      <c r="K1016" s="18">
        <f>'без села'!K1013/1000</f>
        <v>30.17664</v>
      </c>
      <c r="L1016" s="6">
        <f t="shared" si="49"/>
        <v>50.00437462716246</v>
      </c>
    </row>
    <row r="1017" spans="1:12" ht="45" hidden="1">
      <c r="A1017" s="3">
        <v>130000</v>
      </c>
      <c r="B1017" s="3"/>
      <c r="C1017" s="5" t="s">
        <v>13</v>
      </c>
      <c r="D1017" s="18">
        <f>'без села'!D1014/1000</f>
        <v>143.472</v>
      </c>
      <c r="E1017" s="18">
        <f>'без села'!E1014/1000</f>
        <v>0</v>
      </c>
      <c r="F1017" s="18">
        <f>'без села'!F1014/1000</f>
        <v>7.918489999999999</v>
      </c>
      <c r="G1017" s="6">
        <f t="shared" si="50"/>
        <v>5.519188413070145</v>
      </c>
      <c r="H1017" s="6" t="e">
        <f t="shared" si="51"/>
        <v>#DIV/0!</v>
      </c>
      <c r="I1017" s="18">
        <f>'без села'!I1014/1000</f>
        <v>297.807</v>
      </c>
      <c r="J1017" s="18">
        <f>'без села'!J1014/1000</f>
        <v>349.767</v>
      </c>
      <c r="K1017" s="18">
        <f>'без села'!K1014/1000</f>
        <v>58.786010000000005</v>
      </c>
      <c r="L1017" s="6">
        <f t="shared" si="49"/>
        <v>16.80719164472349</v>
      </c>
    </row>
    <row r="1018" spans="1:12" ht="30" hidden="1">
      <c r="A1018" s="3">
        <v>130000</v>
      </c>
      <c r="B1018" s="3"/>
      <c r="C1018" s="5" t="s">
        <v>15</v>
      </c>
      <c r="D1018" s="18">
        <f>'без села'!D1015/1000</f>
        <v>67.94</v>
      </c>
      <c r="E1018" s="18">
        <f>'без села'!E1015/1000</f>
        <v>0</v>
      </c>
      <c r="F1018" s="18">
        <f>'без села'!F1015/1000</f>
        <v>0</v>
      </c>
      <c r="G1018" s="6">
        <f t="shared" si="50"/>
        <v>0</v>
      </c>
      <c r="H1018" s="6" t="e">
        <f t="shared" si="51"/>
        <v>#DIV/0!</v>
      </c>
      <c r="I1018" s="18">
        <f>'без села'!I1015/1000</f>
        <v>99.966</v>
      </c>
      <c r="J1018" s="18">
        <f>'без села'!J1015/1000</f>
        <v>99.425</v>
      </c>
      <c r="K1018" s="18">
        <f>'без села'!K1015/1000</f>
        <v>15.80543</v>
      </c>
      <c r="L1018" s="6">
        <f t="shared" si="49"/>
        <v>15.896836811667086</v>
      </c>
    </row>
    <row r="1019" spans="1:12" ht="30" hidden="1">
      <c r="A1019" s="3">
        <v>130000</v>
      </c>
      <c r="B1019" s="3"/>
      <c r="C1019" s="5" t="s">
        <v>51</v>
      </c>
      <c r="D1019" s="18">
        <f>'без села'!D1016/1000</f>
        <v>0</v>
      </c>
      <c r="E1019" s="18">
        <f>'без села'!E1016/1000</f>
        <v>0</v>
      </c>
      <c r="F1019" s="18">
        <f>'без села'!F1016/1000</f>
        <v>0</v>
      </c>
      <c r="G1019" s="6" t="e">
        <f t="shared" si="50"/>
        <v>#DIV/0!</v>
      </c>
      <c r="H1019" s="6" t="e">
        <f t="shared" si="51"/>
        <v>#DIV/0!</v>
      </c>
      <c r="I1019" s="18">
        <f>'без села'!I1016/1000</f>
        <v>0.7</v>
      </c>
      <c r="J1019" s="18">
        <f>'без села'!J1016/1000</f>
        <v>0.7</v>
      </c>
      <c r="K1019" s="18">
        <f>'без села'!K1016/1000</f>
        <v>0</v>
      </c>
      <c r="L1019" s="6">
        <f t="shared" si="49"/>
        <v>0</v>
      </c>
    </row>
    <row r="1020" spans="1:12" ht="15" hidden="1">
      <c r="A1020" s="3">
        <v>130000</v>
      </c>
      <c r="B1020" s="3"/>
      <c r="C1020" s="5" t="s">
        <v>55</v>
      </c>
      <c r="D1020" s="18">
        <f>'без села'!D1017/1000</f>
        <v>0</v>
      </c>
      <c r="E1020" s="18">
        <f>'без села'!E1017/1000</f>
        <v>0</v>
      </c>
      <c r="F1020" s="18">
        <f>'без села'!F1017/1000</f>
        <v>0</v>
      </c>
      <c r="G1020" s="6" t="e">
        <f t="shared" si="50"/>
        <v>#DIV/0!</v>
      </c>
      <c r="H1020" s="6" t="e">
        <f t="shared" si="51"/>
        <v>#DIV/0!</v>
      </c>
      <c r="I1020" s="18">
        <f>'без села'!I1017/1000</f>
        <v>0.3</v>
      </c>
      <c r="J1020" s="18">
        <f>'без села'!J1017/1000</f>
        <v>0.3</v>
      </c>
      <c r="K1020" s="18">
        <f>'без села'!K1017/1000</f>
        <v>0.1864</v>
      </c>
      <c r="L1020" s="6">
        <f t="shared" si="49"/>
        <v>62.13333333333334</v>
      </c>
    </row>
    <row r="1021" spans="1:12" ht="30" hidden="1">
      <c r="A1021" s="3">
        <v>130000</v>
      </c>
      <c r="B1021" s="3"/>
      <c r="C1021" s="5" t="s">
        <v>17</v>
      </c>
      <c r="D1021" s="18">
        <f>'без села'!D1018/1000</f>
        <v>1.4</v>
      </c>
      <c r="E1021" s="18">
        <f>'без села'!E1018/1000</f>
        <v>0</v>
      </c>
      <c r="F1021" s="18">
        <f>'без села'!F1018/1000</f>
        <v>0</v>
      </c>
      <c r="G1021" s="6">
        <f t="shared" si="50"/>
        <v>0</v>
      </c>
      <c r="H1021" s="6" t="e">
        <f t="shared" si="51"/>
        <v>#DIV/0!</v>
      </c>
      <c r="I1021" s="18">
        <f>'без села'!I1018/1000</f>
        <v>37.58</v>
      </c>
      <c r="J1021" s="18">
        <f>'без села'!J1018/1000</f>
        <v>77.58</v>
      </c>
      <c r="K1021" s="18">
        <f>'без села'!K1018/1000</f>
        <v>6.315</v>
      </c>
      <c r="L1021" s="6">
        <f t="shared" si="49"/>
        <v>8.139984532095902</v>
      </c>
    </row>
    <row r="1022" spans="1:12" ht="15" hidden="1">
      <c r="A1022" s="3">
        <v>130000</v>
      </c>
      <c r="B1022" s="3"/>
      <c r="C1022" s="5" t="s">
        <v>19</v>
      </c>
      <c r="D1022" s="18">
        <f>'без села'!D1019/1000</f>
        <v>14.504</v>
      </c>
      <c r="E1022" s="18">
        <f>'без села'!E1019/1000</f>
        <v>0</v>
      </c>
      <c r="F1022" s="18">
        <f>'без села'!F1019/1000</f>
        <v>0.0003</v>
      </c>
      <c r="G1022" s="6">
        <f t="shared" si="50"/>
        <v>0.0020683949255377826</v>
      </c>
      <c r="H1022" s="6" t="e">
        <f t="shared" si="51"/>
        <v>#DIV/0!</v>
      </c>
      <c r="I1022" s="18">
        <f>'без села'!I1019/1000</f>
        <v>0</v>
      </c>
      <c r="J1022" s="18">
        <f>'без села'!J1019/1000</f>
        <v>0</v>
      </c>
      <c r="K1022" s="18">
        <f>'без села'!K1019/1000</f>
        <v>0</v>
      </c>
      <c r="L1022" s="6" t="e">
        <f t="shared" si="49"/>
        <v>#DIV/0!</v>
      </c>
    </row>
    <row r="1023" spans="1:12" ht="45" hidden="1">
      <c r="A1023" s="3">
        <v>130000</v>
      </c>
      <c r="B1023" s="3"/>
      <c r="C1023" s="5" t="s">
        <v>21</v>
      </c>
      <c r="D1023" s="18">
        <f>'без села'!D1020/1000</f>
        <v>9.398</v>
      </c>
      <c r="E1023" s="18">
        <f>'без села'!E1020/1000</f>
        <v>0</v>
      </c>
      <c r="F1023" s="18">
        <f>'без села'!F1020/1000</f>
        <v>0.08775</v>
      </c>
      <c r="G1023" s="6">
        <f t="shared" si="50"/>
        <v>0.9337092998510321</v>
      </c>
      <c r="H1023" s="6" t="e">
        <f t="shared" si="51"/>
        <v>#DIV/0!</v>
      </c>
      <c r="I1023" s="18">
        <f>'без села'!I1020/1000</f>
        <v>51.568</v>
      </c>
      <c r="J1023" s="18">
        <f>'без села'!J1020/1000</f>
        <v>51.568</v>
      </c>
      <c r="K1023" s="18">
        <f>'без села'!K1020/1000</f>
        <v>0</v>
      </c>
      <c r="L1023" s="6">
        <f t="shared" si="49"/>
        <v>0</v>
      </c>
    </row>
    <row r="1024" spans="1:12" ht="15" hidden="1">
      <c r="A1024" s="3">
        <v>130000</v>
      </c>
      <c r="B1024" s="3"/>
      <c r="C1024" s="5" t="s">
        <v>23</v>
      </c>
      <c r="D1024" s="18">
        <f>'без села'!D1021/1000</f>
        <v>18.111</v>
      </c>
      <c r="E1024" s="18">
        <f>'без села'!E1021/1000</f>
        <v>0</v>
      </c>
      <c r="F1024" s="18">
        <f>'без села'!F1021/1000</f>
        <v>3.73469</v>
      </c>
      <c r="G1024" s="6">
        <f t="shared" si="50"/>
        <v>20.621114239964662</v>
      </c>
      <c r="H1024" s="6" t="e">
        <f t="shared" si="51"/>
        <v>#DIV/0!</v>
      </c>
      <c r="I1024" s="18">
        <f>'без села'!I1021/1000</f>
        <v>4.604</v>
      </c>
      <c r="J1024" s="18">
        <f>'без села'!J1021/1000</f>
        <v>4.604</v>
      </c>
      <c r="K1024" s="18">
        <f>'без села'!K1021/1000</f>
        <v>0.5741499999999999</v>
      </c>
      <c r="L1024" s="6">
        <f t="shared" si="49"/>
        <v>12.47067767158992</v>
      </c>
    </row>
    <row r="1025" spans="1:12" ht="15" hidden="1">
      <c r="A1025" s="3">
        <v>130000</v>
      </c>
      <c r="B1025" s="3"/>
      <c r="C1025" s="5" t="s">
        <v>25</v>
      </c>
      <c r="D1025" s="18">
        <f>'без села'!D1022/1000</f>
        <v>32.119</v>
      </c>
      <c r="E1025" s="18">
        <f>'без села'!E1022/1000</f>
        <v>0</v>
      </c>
      <c r="F1025" s="18">
        <f>'без села'!F1022/1000</f>
        <v>4.09575</v>
      </c>
      <c r="G1025" s="6">
        <f t="shared" si="50"/>
        <v>12.751798001183099</v>
      </c>
      <c r="H1025" s="6" t="e">
        <f t="shared" si="51"/>
        <v>#DIV/0!</v>
      </c>
      <c r="I1025" s="18">
        <f>'без села'!I1022/1000</f>
        <v>103.089</v>
      </c>
      <c r="J1025" s="18">
        <f>'без села'!J1022/1000</f>
        <v>115.59</v>
      </c>
      <c r="K1025" s="18">
        <f>'без села'!K1022/1000</f>
        <v>35.90503</v>
      </c>
      <c r="L1025" s="6">
        <f aca="true" t="shared" si="52" ref="L1025:L1088">K1025/J1025*100</f>
        <v>31.0624015918332</v>
      </c>
    </row>
    <row r="1026" spans="1:12" ht="15" hidden="1">
      <c r="A1026" s="3">
        <v>130000</v>
      </c>
      <c r="B1026" s="3"/>
      <c r="C1026" s="5" t="s">
        <v>27</v>
      </c>
      <c r="D1026" s="18">
        <f>'без села'!D1023/1000</f>
        <v>243.11</v>
      </c>
      <c r="E1026" s="18">
        <f>'без села'!E1023/1000</f>
        <v>0</v>
      </c>
      <c r="F1026" s="18">
        <f>'без села'!F1023/1000</f>
        <v>45.1784</v>
      </c>
      <c r="G1026" s="6">
        <f t="shared" si="50"/>
        <v>18.583521862531367</v>
      </c>
      <c r="H1026" s="6" t="e">
        <f t="shared" si="51"/>
        <v>#DIV/0!</v>
      </c>
      <c r="I1026" s="18">
        <f>'без села'!I1023/1000</f>
        <v>53</v>
      </c>
      <c r="J1026" s="18">
        <f>'без села'!J1023/1000</f>
        <v>53.54</v>
      </c>
      <c r="K1026" s="18">
        <f>'без села'!K1023/1000</f>
        <v>4.3225</v>
      </c>
      <c r="L1026" s="6">
        <f t="shared" si="52"/>
        <v>8.073403063130371</v>
      </c>
    </row>
    <row r="1027" spans="1:12" ht="30" hidden="1">
      <c r="A1027" s="3">
        <v>130000</v>
      </c>
      <c r="B1027" s="3"/>
      <c r="C1027" s="5" t="s">
        <v>29</v>
      </c>
      <c r="D1027" s="18">
        <f>'без села'!D1024/1000</f>
        <v>1009.8</v>
      </c>
      <c r="E1027" s="18">
        <f>'без села'!E1024/1000</f>
        <v>0</v>
      </c>
      <c r="F1027" s="18">
        <f>'без села'!F1024/1000</f>
        <v>482.78603000000004</v>
      </c>
      <c r="G1027" s="6">
        <f t="shared" si="50"/>
        <v>47.81006436918202</v>
      </c>
      <c r="H1027" s="6" t="e">
        <f t="shared" si="51"/>
        <v>#DIV/0!</v>
      </c>
      <c r="I1027" s="18">
        <f>'без села'!I1024/1000</f>
        <v>104.706</v>
      </c>
      <c r="J1027" s="18">
        <f>'без села'!J1024/1000</f>
        <v>114.37879</v>
      </c>
      <c r="K1027" s="18">
        <f>'без села'!K1024/1000</f>
        <v>16.788790000000002</v>
      </c>
      <c r="L1027" s="6">
        <f t="shared" si="52"/>
        <v>14.678237110219476</v>
      </c>
    </row>
    <row r="1028" spans="1:12" ht="15" hidden="1">
      <c r="A1028" s="3">
        <v>130000</v>
      </c>
      <c r="B1028" s="3"/>
      <c r="C1028" s="5" t="s">
        <v>31</v>
      </c>
      <c r="D1028" s="18">
        <f>'без села'!D1025/1000</f>
        <v>685.453</v>
      </c>
      <c r="E1028" s="18">
        <f>'без села'!E1025/1000</f>
        <v>0</v>
      </c>
      <c r="F1028" s="18">
        <f>'без села'!F1025/1000</f>
        <v>383.09223</v>
      </c>
      <c r="G1028" s="6">
        <f t="shared" si="50"/>
        <v>55.8889128795118</v>
      </c>
      <c r="H1028" s="6" t="e">
        <f t="shared" si="51"/>
        <v>#DIV/0!</v>
      </c>
      <c r="I1028" s="18">
        <f>'без села'!I1025/1000</f>
        <v>45.027</v>
      </c>
      <c r="J1028" s="18">
        <f>'без села'!J1025/1000</f>
        <v>45.027</v>
      </c>
      <c r="K1028" s="18">
        <f>'без села'!K1025/1000</f>
        <v>2.2004200000000003</v>
      </c>
      <c r="L1028" s="6">
        <f t="shared" si="52"/>
        <v>4.886890088169321</v>
      </c>
    </row>
    <row r="1029" spans="1:12" ht="30" hidden="1">
      <c r="A1029" s="3">
        <v>130000</v>
      </c>
      <c r="B1029" s="3"/>
      <c r="C1029" s="5" t="s">
        <v>33</v>
      </c>
      <c r="D1029" s="18">
        <f>'без села'!D1026/1000</f>
        <v>67.201</v>
      </c>
      <c r="E1029" s="18">
        <f>'без села'!E1026/1000</f>
        <v>0</v>
      </c>
      <c r="F1029" s="18">
        <f>'без села'!F1026/1000</f>
        <v>19.819650000000003</v>
      </c>
      <c r="G1029" s="6">
        <f t="shared" si="50"/>
        <v>29.493087900477676</v>
      </c>
      <c r="H1029" s="6" t="e">
        <f t="shared" si="51"/>
        <v>#DIV/0!</v>
      </c>
      <c r="I1029" s="18">
        <f>'без села'!I1026/1000</f>
        <v>25.962</v>
      </c>
      <c r="J1029" s="18">
        <f>'без села'!J1026/1000</f>
        <v>35.63479</v>
      </c>
      <c r="K1029" s="18">
        <f>'без села'!K1026/1000</f>
        <v>12.79766</v>
      </c>
      <c r="L1029" s="6">
        <f t="shared" si="52"/>
        <v>35.913386889609846</v>
      </c>
    </row>
    <row r="1030" spans="1:12" ht="15" hidden="1">
      <c r="A1030" s="3">
        <v>130000</v>
      </c>
      <c r="B1030" s="3"/>
      <c r="C1030" s="5" t="s">
        <v>35</v>
      </c>
      <c r="D1030" s="18">
        <f>'без села'!D1027/1000</f>
        <v>231.118</v>
      </c>
      <c r="E1030" s="18">
        <f>'без села'!E1027/1000</f>
        <v>0</v>
      </c>
      <c r="F1030" s="18">
        <f>'без села'!F1027/1000</f>
        <v>75.61242</v>
      </c>
      <c r="G1030" s="6">
        <f t="shared" si="50"/>
        <v>32.715937313407004</v>
      </c>
      <c r="H1030" s="6" t="e">
        <f t="shared" si="51"/>
        <v>#DIV/0!</v>
      </c>
      <c r="I1030" s="18">
        <f>'без села'!I1027/1000</f>
        <v>33.017</v>
      </c>
      <c r="J1030" s="18">
        <f>'без села'!J1027/1000</f>
        <v>33.017</v>
      </c>
      <c r="K1030" s="18">
        <f>'без села'!K1027/1000</f>
        <v>1.7302</v>
      </c>
      <c r="L1030" s="6">
        <f t="shared" si="52"/>
        <v>5.240330738710361</v>
      </c>
    </row>
    <row r="1031" spans="1:12" ht="15" hidden="1">
      <c r="A1031" s="3">
        <v>130000</v>
      </c>
      <c r="B1031" s="3"/>
      <c r="C1031" s="5" t="s">
        <v>37</v>
      </c>
      <c r="D1031" s="18">
        <f>'без села'!D1028/1000</f>
        <v>22.115</v>
      </c>
      <c r="E1031" s="18">
        <f>'без села'!E1028/1000</f>
        <v>0</v>
      </c>
      <c r="F1031" s="18">
        <f>'без села'!F1028/1000</f>
        <v>4.261729999999999</v>
      </c>
      <c r="G1031" s="6">
        <f t="shared" si="50"/>
        <v>19.270766448112138</v>
      </c>
      <c r="H1031" s="6" t="e">
        <f t="shared" si="51"/>
        <v>#DIV/0!</v>
      </c>
      <c r="I1031" s="18">
        <f>'без села'!I1028/1000</f>
        <v>0.7</v>
      </c>
      <c r="J1031" s="18">
        <f>'без села'!J1028/1000</f>
        <v>0.7</v>
      </c>
      <c r="K1031" s="18">
        <f>'без села'!K1028/1000</f>
        <v>0.06051</v>
      </c>
      <c r="L1031" s="6">
        <f t="shared" si="52"/>
        <v>8.644285714285715</v>
      </c>
    </row>
    <row r="1032" spans="1:12" ht="15" hidden="1">
      <c r="A1032" s="3">
        <v>130000</v>
      </c>
      <c r="B1032" s="3"/>
      <c r="C1032" s="5" t="s">
        <v>59</v>
      </c>
      <c r="D1032" s="18">
        <f>'без села'!D1029/1000</f>
        <v>3.913</v>
      </c>
      <c r="E1032" s="18">
        <f>'без села'!E1029/1000</f>
        <v>0</v>
      </c>
      <c r="F1032" s="18">
        <f>'без села'!F1029/1000</f>
        <v>0</v>
      </c>
      <c r="G1032" s="6">
        <f t="shared" si="50"/>
        <v>0</v>
      </c>
      <c r="H1032" s="6" t="e">
        <f t="shared" si="51"/>
        <v>#DIV/0!</v>
      </c>
      <c r="I1032" s="18">
        <f>'без села'!I1029/1000</f>
        <v>0</v>
      </c>
      <c r="J1032" s="18">
        <f>'без села'!J1029/1000</f>
        <v>0</v>
      </c>
      <c r="K1032" s="18">
        <f>'без села'!K1029/1000</f>
        <v>0</v>
      </c>
      <c r="L1032" s="6" t="e">
        <f t="shared" si="52"/>
        <v>#DIV/0!</v>
      </c>
    </row>
    <row r="1033" spans="1:12" ht="15" hidden="1">
      <c r="A1033" s="3">
        <v>130000</v>
      </c>
      <c r="B1033" s="3"/>
      <c r="C1033" s="5" t="s">
        <v>61</v>
      </c>
      <c r="D1033" s="18">
        <f>'без села'!D1030/1000</f>
        <v>1735.08</v>
      </c>
      <c r="E1033" s="18">
        <f>'без села'!E1030/1000</f>
        <v>0</v>
      </c>
      <c r="F1033" s="18">
        <f>'без села'!F1030/1000</f>
        <v>552.54197</v>
      </c>
      <c r="G1033" s="6">
        <f t="shared" si="50"/>
        <v>31.845331051017823</v>
      </c>
      <c r="H1033" s="6" t="e">
        <f t="shared" si="51"/>
        <v>#DIV/0!</v>
      </c>
      <c r="I1033" s="18">
        <f>'без села'!I1030/1000</f>
        <v>0</v>
      </c>
      <c r="J1033" s="18">
        <f>'без села'!J1030/1000</f>
        <v>0</v>
      </c>
      <c r="K1033" s="18">
        <f>'без села'!K1030/1000</f>
        <v>0</v>
      </c>
      <c r="L1033" s="6" t="e">
        <f t="shared" si="52"/>
        <v>#DIV/0!</v>
      </c>
    </row>
    <row r="1034" spans="1:12" ht="45" hidden="1">
      <c r="A1034" s="3">
        <v>130000</v>
      </c>
      <c r="B1034" s="3"/>
      <c r="C1034" s="5" t="s">
        <v>97</v>
      </c>
      <c r="D1034" s="18">
        <f>'без села'!D1031/1000</f>
        <v>1720.915</v>
      </c>
      <c r="E1034" s="18">
        <f>'без села'!E1031/1000</f>
        <v>0</v>
      </c>
      <c r="F1034" s="18">
        <f>'без села'!F1031/1000</f>
        <v>548.45597</v>
      </c>
      <c r="G1034" s="6">
        <f aca="true" t="shared" si="53" ref="G1034:G1097">F1034/D1034*100</f>
        <v>31.870020890049773</v>
      </c>
      <c r="H1034" s="6" t="e">
        <f aca="true" t="shared" si="54" ref="H1034:H1097">F1034/E1034*100</f>
        <v>#DIV/0!</v>
      </c>
      <c r="I1034" s="18">
        <f>'без села'!I1031/1000</f>
        <v>0</v>
      </c>
      <c r="J1034" s="18">
        <f>'без села'!J1031/1000</f>
        <v>0</v>
      </c>
      <c r="K1034" s="18">
        <f>'без села'!K1031/1000</f>
        <v>0</v>
      </c>
      <c r="L1034" s="6" t="e">
        <f t="shared" si="52"/>
        <v>#DIV/0!</v>
      </c>
    </row>
    <row r="1035" spans="1:12" ht="15" hidden="1">
      <c r="A1035" s="3">
        <v>130000</v>
      </c>
      <c r="B1035" s="3"/>
      <c r="C1035" s="5" t="s">
        <v>63</v>
      </c>
      <c r="D1035" s="18">
        <f>'без села'!D1032/1000</f>
        <v>14.165</v>
      </c>
      <c r="E1035" s="18">
        <f>'без села'!E1032/1000</f>
        <v>0</v>
      </c>
      <c r="F1035" s="18">
        <f>'без села'!F1032/1000</f>
        <v>4.086</v>
      </c>
      <c r="G1035" s="6">
        <f t="shared" si="53"/>
        <v>28.84574655841864</v>
      </c>
      <c r="H1035" s="6" t="e">
        <f t="shared" si="54"/>
        <v>#DIV/0!</v>
      </c>
      <c r="I1035" s="18">
        <f>'без села'!I1032/1000</f>
        <v>0</v>
      </c>
      <c r="J1035" s="18">
        <f>'без села'!J1032/1000</f>
        <v>0</v>
      </c>
      <c r="K1035" s="18">
        <f>'без села'!K1032/1000</f>
        <v>0</v>
      </c>
      <c r="L1035" s="6" t="e">
        <f t="shared" si="52"/>
        <v>#DIV/0!</v>
      </c>
    </row>
    <row r="1036" spans="1:12" ht="15" hidden="1">
      <c r="A1036" s="3">
        <v>130000</v>
      </c>
      <c r="B1036" s="3"/>
      <c r="C1036" s="5" t="s">
        <v>65</v>
      </c>
      <c r="D1036" s="18">
        <f>'без села'!D1033/1000</f>
        <v>14.165</v>
      </c>
      <c r="E1036" s="18">
        <f>'без села'!E1033/1000</f>
        <v>0</v>
      </c>
      <c r="F1036" s="18">
        <f>'без села'!F1033/1000</f>
        <v>4.086</v>
      </c>
      <c r="G1036" s="6">
        <f t="shared" si="53"/>
        <v>28.84574655841864</v>
      </c>
      <c r="H1036" s="6" t="e">
        <f t="shared" si="54"/>
        <v>#DIV/0!</v>
      </c>
      <c r="I1036" s="18">
        <f>'без села'!I1033/1000</f>
        <v>0</v>
      </c>
      <c r="J1036" s="18">
        <f>'без села'!J1033/1000</f>
        <v>0</v>
      </c>
      <c r="K1036" s="18">
        <f>'без села'!K1033/1000</f>
        <v>0</v>
      </c>
      <c r="L1036" s="6" t="e">
        <f t="shared" si="52"/>
        <v>#DIV/0!</v>
      </c>
    </row>
    <row r="1037" spans="1:12" ht="15" hidden="1">
      <c r="A1037" s="3">
        <v>130000</v>
      </c>
      <c r="B1037" s="3"/>
      <c r="C1037" s="5" t="s">
        <v>43</v>
      </c>
      <c r="D1037" s="18">
        <f>'без села'!D1034/1000</f>
        <v>0</v>
      </c>
      <c r="E1037" s="18">
        <f>'без села'!E1034/1000</f>
        <v>0</v>
      </c>
      <c r="F1037" s="18">
        <f>'без села'!F1034/1000</f>
        <v>0</v>
      </c>
      <c r="G1037" s="6" t="e">
        <f t="shared" si="53"/>
        <v>#DIV/0!</v>
      </c>
      <c r="H1037" s="6" t="e">
        <f t="shared" si="54"/>
        <v>#DIV/0!</v>
      </c>
      <c r="I1037" s="18">
        <f>'без села'!I1034/1000</f>
        <v>179.5</v>
      </c>
      <c r="J1037" s="18">
        <f>'без села'!J1034/1000</f>
        <v>273.39875</v>
      </c>
      <c r="K1037" s="18">
        <f>'без села'!K1034/1000</f>
        <v>218.9976</v>
      </c>
      <c r="L1037" s="6">
        <f t="shared" si="52"/>
        <v>80.10190244103164</v>
      </c>
    </row>
    <row r="1038" spans="1:12" ht="15" hidden="1">
      <c r="A1038" s="3">
        <v>130000</v>
      </c>
      <c r="B1038" s="3"/>
      <c r="C1038" s="5" t="s">
        <v>45</v>
      </c>
      <c r="D1038" s="18">
        <f>'без села'!D1035/1000</f>
        <v>0</v>
      </c>
      <c r="E1038" s="18">
        <f>'без села'!E1035/1000</f>
        <v>0</v>
      </c>
      <c r="F1038" s="18">
        <f>'без села'!F1035/1000</f>
        <v>0</v>
      </c>
      <c r="G1038" s="6" t="e">
        <f t="shared" si="53"/>
        <v>#DIV/0!</v>
      </c>
      <c r="H1038" s="6" t="e">
        <f t="shared" si="54"/>
        <v>#DIV/0!</v>
      </c>
      <c r="I1038" s="18">
        <f>'без села'!I1035/1000</f>
        <v>179.5</v>
      </c>
      <c r="J1038" s="18">
        <f>'без села'!J1035/1000</f>
        <v>273.39875</v>
      </c>
      <c r="K1038" s="18">
        <f>'без села'!K1035/1000</f>
        <v>218.9976</v>
      </c>
      <c r="L1038" s="6">
        <f t="shared" si="52"/>
        <v>80.10190244103164</v>
      </c>
    </row>
    <row r="1039" spans="1:12" ht="30" hidden="1">
      <c r="A1039" s="3">
        <v>130000</v>
      </c>
      <c r="B1039" s="3"/>
      <c r="C1039" s="5" t="s">
        <v>47</v>
      </c>
      <c r="D1039" s="18">
        <f>'без села'!D1036/1000</f>
        <v>0</v>
      </c>
      <c r="E1039" s="18">
        <f>'без села'!E1036/1000</f>
        <v>0</v>
      </c>
      <c r="F1039" s="18">
        <f>'без села'!F1036/1000</f>
        <v>0</v>
      </c>
      <c r="G1039" s="6" t="e">
        <f t="shared" si="53"/>
        <v>#DIV/0!</v>
      </c>
      <c r="H1039" s="6" t="e">
        <f t="shared" si="54"/>
        <v>#DIV/0!</v>
      </c>
      <c r="I1039" s="18">
        <f>'без села'!I1036/1000</f>
        <v>54.5</v>
      </c>
      <c r="J1039" s="18">
        <f>'без села'!J1036/1000</f>
        <v>56.20115</v>
      </c>
      <c r="K1039" s="18">
        <f>'без села'!K1036/1000</f>
        <v>1.8</v>
      </c>
      <c r="L1039" s="6">
        <f t="shared" si="52"/>
        <v>3.2027814377463804</v>
      </c>
    </row>
    <row r="1040" spans="1:12" ht="15" hidden="1">
      <c r="A1040" s="3">
        <v>130000</v>
      </c>
      <c r="B1040" s="3"/>
      <c r="C1040" s="5" t="s">
        <v>67</v>
      </c>
      <c r="D1040" s="18">
        <f>'без села'!D1037/1000</f>
        <v>0</v>
      </c>
      <c r="E1040" s="18">
        <f>'без села'!E1037/1000</f>
        <v>0</v>
      </c>
      <c r="F1040" s="18">
        <f>'без села'!F1037/1000</f>
        <v>0</v>
      </c>
      <c r="G1040" s="6" t="e">
        <f t="shared" si="53"/>
        <v>#DIV/0!</v>
      </c>
      <c r="H1040" s="6" t="e">
        <f t="shared" si="54"/>
        <v>#DIV/0!</v>
      </c>
      <c r="I1040" s="18">
        <f>'без села'!I1037/1000</f>
        <v>125</v>
      </c>
      <c r="J1040" s="18">
        <f>'без села'!J1037/1000</f>
        <v>217.1976</v>
      </c>
      <c r="K1040" s="18">
        <f>'без села'!K1037/1000</f>
        <v>217.1976</v>
      </c>
      <c r="L1040" s="6">
        <f t="shared" si="52"/>
        <v>100</v>
      </c>
    </row>
    <row r="1041" spans="1:12" ht="15" hidden="1">
      <c r="A1041" s="3">
        <v>130000</v>
      </c>
      <c r="B1041" s="3"/>
      <c r="C1041" s="5" t="s">
        <v>69</v>
      </c>
      <c r="D1041" s="18">
        <f>'без села'!D1038/1000</f>
        <v>0</v>
      </c>
      <c r="E1041" s="18">
        <f>'без села'!E1038/1000</f>
        <v>0</v>
      </c>
      <c r="F1041" s="18">
        <f>'без села'!F1038/1000</f>
        <v>0</v>
      </c>
      <c r="G1041" s="6" t="e">
        <f t="shared" si="53"/>
        <v>#DIV/0!</v>
      </c>
      <c r="H1041" s="6" t="e">
        <f t="shared" si="54"/>
        <v>#DIV/0!</v>
      </c>
      <c r="I1041" s="18">
        <f>'без села'!I1038/1000</f>
        <v>125</v>
      </c>
      <c r="J1041" s="18">
        <f>'без села'!J1038/1000</f>
        <v>217.1976</v>
      </c>
      <c r="K1041" s="18">
        <f>'без села'!K1038/1000</f>
        <v>217.1976</v>
      </c>
      <c r="L1041" s="6">
        <f t="shared" si="52"/>
        <v>100</v>
      </c>
    </row>
    <row r="1042" spans="1:12" ht="30" hidden="1">
      <c r="A1042" s="3">
        <v>130102</v>
      </c>
      <c r="B1042" s="3"/>
      <c r="C1042" s="5" t="s">
        <v>144</v>
      </c>
      <c r="D1042" s="18">
        <f>'без села'!D1039/1000</f>
        <v>263.2</v>
      </c>
      <c r="E1042" s="18">
        <f>'без села'!E1039/1000</f>
        <v>0</v>
      </c>
      <c r="F1042" s="18">
        <f>'без села'!F1039/1000</f>
        <v>43.23987</v>
      </c>
      <c r="G1042" s="6">
        <f t="shared" si="53"/>
        <v>16.428522036474167</v>
      </c>
      <c r="H1042" s="6" t="e">
        <f t="shared" si="54"/>
        <v>#DIV/0!</v>
      </c>
      <c r="I1042" s="18">
        <f>'без села'!I1039/1000</f>
        <v>0</v>
      </c>
      <c r="J1042" s="18">
        <f>'без села'!J1039/1000</f>
        <v>0</v>
      </c>
      <c r="K1042" s="18">
        <f>'без села'!K1039/1000</f>
        <v>0</v>
      </c>
      <c r="L1042" s="6" t="e">
        <f t="shared" si="52"/>
        <v>#DIV/0!</v>
      </c>
    </row>
    <row r="1043" spans="1:12" ht="15" hidden="1">
      <c r="A1043" s="3">
        <v>130102</v>
      </c>
      <c r="B1043" s="3"/>
      <c r="C1043" s="5" t="s">
        <v>3</v>
      </c>
      <c r="D1043" s="18">
        <f>'без села'!D1040/1000</f>
        <v>263.2</v>
      </c>
      <c r="E1043" s="18">
        <f>'без села'!E1040/1000</f>
        <v>0</v>
      </c>
      <c r="F1043" s="18">
        <f>'без села'!F1040/1000</f>
        <v>43.23987</v>
      </c>
      <c r="G1043" s="6">
        <f t="shared" si="53"/>
        <v>16.428522036474167</v>
      </c>
      <c r="H1043" s="6" t="e">
        <f t="shared" si="54"/>
        <v>#DIV/0!</v>
      </c>
      <c r="I1043" s="18">
        <f>'без села'!I1040/1000</f>
        <v>0</v>
      </c>
      <c r="J1043" s="18">
        <f>'без села'!J1040/1000</f>
        <v>0</v>
      </c>
      <c r="K1043" s="18">
        <f>'без села'!K1040/1000</f>
        <v>0</v>
      </c>
      <c r="L1043" s="6" t="e">
        <f t="shared" si="52"/>
        <v>#DIV/0!</v>
      </c>
    </row>
    <row r="1044" spans="1:12" ht="15" hidden="1">
      <c r="A1044" s="3">
        <v>130102</v>
      </c>
      <c r="B1044" s="3"/>
      <c r="C1044" s="5" t="s">
        <v>5</v>
      </c>
      <c r="D1044" s="18">
        <f>'без села'!D1041/1000</f>
        <v>263.2</v>
      </c>
      <c r="E1044" s="18">
        <f>'без села'!E1041/1000</f>
        <v>0</v>
      </c>
      <c r="F1044" s="18">
        <f>'без села'!F1041/1000</f>
        <v>43.23987</v>
      </c>
      <c r="G1044" s="6">
        <f t="shared" si="53"/>
        <v>16.428522036474167</v>
      </c>
      <c r="H1044" s="6" t="e">
        <f t="shared" si="54"/>
        <v>#DIV/0!</v>
      </c>
      <c r="I1044" s="18">
        <f>'без села'!I1041/1000</f>
        <v>0</v>
      </c>
      <c r="J1044" s="18">
        <f>'без села'!J1041/1000</f>
        <v>0</v>
      </c>
      <c r="K1044" s="18">
        <f>'без села'!K1041/1000</f>
        <v>0</v>
      </c>
      <c r="L1044" s="6" t="e">
        <f t="shared" si="52"/>
        <v>#DIV/0!</v>
      </c>
    </row>
    <row r="1045" spans="1:12" ht="45" hidden="1">
      <c r="A1045" s="3">
        <v>130102</v>
      </c>
      <c r="B1045" s="3"/>
      <c r="C1045" s="5" t="s">
        <v>13</v>
      </c>
      <c r="D1045" s="18">
        <f>'без села'!D1042/1000</f>
        <v>63.7</v>
      </c>
      <c r="E1045" s="18">
        <f>'без села'!E1042/1000</f>
        <v>0</v>
      </c>
      <c r="F1045" s="18">
        <f>'без села'!F1042/1000</f>
        <v>0.07587</v>
      </c>
      <c r="G1045" s="6">
        <f t="shared" si="53"/>
        <v>0.11910518053375196</v>
      </c>
      <c r="H1045" s="6" t="e">
        <f t="shared" si="54"/>
        <v>#DIV/0!</v>
      </c>
      <c r="I1045" s="18">
        <f>'без села'!I1042/1000</f>
        <v>0</v>
      </c>
      <c r="J1045" s="18">
        <f>'без села'!J1042/1000</f>
        <v>0</v>
      </c>
      <c r="K1045" s="18">
        <f>'без села'!K1042/1000</f>
        <v>0</v>
      </c>
      <c r="L1045" s="6" t="e">
        <f t="shared" si="52"/>
        <v>#DIV/0!</v>
      </c>
    </row>
    <row r="1046" spans="1:12" ht="30" hidden="1">
      <c r="A1046" s="3">
        <v>130102</v>
      </c>
      <c r="B1046" s="3"/>
      <c r="C1046" s="5" t="s">
        <v>15</v>
      </c>
      <c r="D1046" s="18">
        <f>'без села'!D1043/1000</f>
        <v>46.9</v>
      </c>
      <c r="E1046" s="18">
        <f>'без села'!E1043/1000</f>
        <v>0</v>
      </c>
      <c r="F1046" s="18">
        <f>'без села'!F1043/1000</f>
        <v>0</v>
      </c>
      <c r="G1046" s="6">
        <f t="shared" si="53"/>
        <v>0</v>
      </c>
      <c r="H1046" s="6" t="e">
        <f t="shared" si="54"/>
        <v>#DIV/0!</v>
      </c>
      <c r="I1046" s="18">
        <f>'без села'!I1043/1000</f>
        <v>0</v>
      </c>
      <c r="J1046" s="18">
        <f>'без села'!J1043/1000</f>
        <v>0</v>
      </c>
      <c r="K1046" s="18">
        <f>'без села'!K1043/1000</f>
        <v>0</v>
      </c>
      <c r="L1046" s="6" t="e">
        <f t="shared" si="52"/>
        <v>#DIV/0!</v>
      </c>
    </row>
    <row r="1047" spans="1:12" ht="30" hidden="1">
      <c r="A1047" s="3">
        <v>130102</v>
      </c>
      <c r="B1047" s="3"/>
      <c r="C1047" s="5" t="s">
        <v>17</v>
      </c>
      <c r="D1047" s="18">
        <f>'без села'!D1044/1000</f>
        <v>1.4</v>
      </c>
      <c r="E1047" s="18">
        <f>'без села'!E1044/1000</f>
        <v>0</v>
      </c>
      <c r="F1047" s="18">
        <f>'без села'!F1044/1000</f>
        <v>0</v>
      </c>
      <c r="G1047" s="6">
        <f t="shared" si="53"/>
        <v>0</v>
      </c>
      <c r="H1047" s="6" t="e">
        <f t="shared" si="54"/>
        <v>#DIV/0!</v>
      </c>
      <c r="I1047" s="18">
        <f>'без села'!I1044/1000</f>
        <v>0</v>
      </c>
      <c r="J1047" s="18">
        <f>'без села'!J1044/1000</f>
        <v>0</v>
      </c>
      <c r="K1047" s="18">
        <f>'без села'!K1044/1000</f>
        <v>0</v>
      </c>
      <c r="L1047" s="6" t="e">
        <f t="shared" si="52"/>
        <v>#DIV/0!</v>
      </c>
    </row>
    <row r="1048" spans="1:12" ht="15" hidden="1">
      <c r="A1048" s="3">
        <v>130102</v>
      </c>
      <c r="B1048" s="3"/>
      <c r="C1048" s="5" t="s">
        <v>19</v>
      </c>
      <c r="D1048" s="18">
        <f>'без села'!D1045/1000</f>
        <v>13.3</v>
      </c>
      <c r="E1048" s="18">
        <f>'без села'!E1045/1000</f>
        <v>0</v>
      </c>
      <c r="F1048" s="18">
        <f>'без села'!F1045/1000</f>
        <v>0</v>
      </c>
      <c r="G1048" s="6">
        <f t="shared" si="53"/>
        <v>0</v>
      </c>
      <c r="H1048" s="6" t="e">
        <f t="shared" si="54"/>
        <v>#DIV/0!</v>
      </c>
      <c r="I1048" s="18">
        <f>'без села'!I1045/1000</f>
        <v>0</v>
      </c>
      <c r="J1048" s="18">
        <f>'без села'!J1045/1000</f>
        <v>0</v>
      </c>
      <c r="K1048" s="18">
        <f>'без села'!K1045/1000</f>
        <v>0</v>
      </c>
      <c r="L1048" s="6" t="e">
        <f t="shared" si="52"/>
        <v>#DIV/0!</v>
      </c>
    </row>
    <row r="1049" spans="1:12" ht="15" hidden="1">
      <c r="A1049" s="3">
        <v>130102</v>
      </c>
      <c r="B1049" s="3"/>
      <c r="C1049" s="5" t="s">
        <v>25</v>
      </c>
      <c r="D1049" s="18">
        <f>'без села'!D1046/1000</f>
        <v>2.1</v>
      </c>
      <c r="E1049" s="18">
        <f>'без села'!E1046/1000</f>
        <v>0</v>
      </c>
      <c r="F1049" s="18">
        <f>'без села'!F1046/1000</f>
        <v>0.07587</v>
      </c>
      <c r="G1049" s="6">
        <f t="shared" si="53"/>
        <v>3.6128571428571434</v>
      </c>
      <c r="H1049" s="6" t="e">
        <f t="shared" si="54"/>
        <v>#DIV/0!</v>
      </c>
      <c r="I1049" s="18">
        <f>'без села'!I1046/1000</f>
        <v>0</v>
      </c>
      <c r="J1049" s="18">
        <f>'без села'!J1046/1000</f>
        <v>0</v>
      </c>
      <c r="K1049" s="18">
        <f>'без села'!K1046/1000</f>
        <v>0</v>
      </c>
      <c r="L1049" s="6" t="e">
        <f t="shared" si="52"/>
        <v>#DIV/0!</v>
      </c>
    </row>
    <row r="1050" spans="1:12" ht="15" hidden="1">
      <c r="A1050" s="3">
        <v>130102</v>
      </c>
      <c r="B1050" s="3"/>
      <c r="C1050" s="5" t="s">
        <v>27</v>
      </c>
      <c r="D1050" s="18">
        <f>'без села'!D1047/1000</f>
        <v>199.5</v>
      </c>
      <c r="E1050" s="18">
        <f>'без села'!E1047/1000</f>
        <v>0</v>
      </c>
      <c r="F1050" s="18">
        <f>'без села'!F1047/1000</f>
        <v>43.164</v>
      </c>
      <c r="G1050" s="6">
        <f t="shared" si="53"/>
        <v>21.636090225563912</v>
      </c>
      <c r="H1050" s="6" t="e">
        <f t="shared" si="54"/>
        <v>#DIV/0!</v>
      </c>
      <c r="I1050" s="18">
        <f>'без села'!I1047/1000</f>
        <v>0</v>
      </c>
      <c r="J1050" s="18">
        <f>'без села'!J1047/1000</f>
        <v>0</v>
      </c>
      <c r="K1050" s="18">
        <f>'без села'!K1047/1000</f>
        <v>0</v>
      </c>
      <c r="L1050" s="6" t="e">
        <f t="shared" si="52"/>
        <v>#DIV/0!</v>
      </c>
    </row>
    <row r="1051" spans="1:12" ht="45" hidden="1">
      <c r="A1051" s="3">
        <v>130107</v>
      </c>
      <c r="B1051" s="3"/>
      <c r="C1051" s="5" t="s">
        <v>145</v>
      </c>
      <c r="D1051" s="18">
        <f>'без села'!D1048/1000</f>
        <v>11193.6</v>
      </c>
      <c r="E1051" s="18">
        <f>'без села'!E1048/1000</f>
        <v>0</v>
      </c>
      <c r="F1051" s="18">
        <f>'без села'!F1048/1000</f>
        <v>2775.29573</v>
      </c>
      <c r="G1051" s="6">
        <f t="shared" si="53"/>
        <v>24.793593928673523</v>
      </c>
      <c r="H1051" s="6" t="e">
        <f t="shared" si="54"/>
        <v>#DIV/0!</v>
      </c>
      <c r="I1051" s="18">
        <f>'без села'!I1048/1000</f>
        <v>684.516</v>
      </c>
      <c r="J1051" s="18">
        <f>'без села'!J1048/1000</f>
        <v>838.88639</v>
      </c>
      <c r="K1051" s="18">
        <f>'без села'!K1048/1000</f>
        <v>382.79801000000003</v>
      </c>
      <c r="L1051" s="6">
        <f t="shared" si="52"/>
        <v>45.6316867889584</v>
      </c>
    </row>
    <row r="1052" spans="1:12" ht="15" hidden="1">
      <c r="A1052" s="3">
        <v>130107</v>
      </c>
      <c r="B1052" s="3"/>
      <c r="C1052" s="5" t="s">
        <v>3</v>
      </c>
      <c r="D1052" s="18">
        <f>'без села'!D1049/1000</f>
        <v>11193.6</v>
      </c>
      <c r="E1052" s="18">
        <f>'без села'!E1049/1000</f>
        <v>0</v>
      </c>
      <c r="F1052" s="18">
        <f>'без села'!F1049/1000</f>
        <v>2775.29573</v>
      </c>
      <c r="G1052" s="6">
        <f t="shared" si="53"/>
        <v>24.793593928673523</v>
      </c>
      <c r="H1052" s="6" t="e">
        <f t="shared" si="54"/>
        <v>#DIV/0!</v>
      </c>
      <c r="I1052" s="18">
        <f>'без села'!I1049/1000</f>
        <v>517.016</v>
      </c>
      <c r="J1052" s="18">
        <f>'без села'!J1049/1000</f>
        <v>579.18879</v>
      </c>
      <c r="K1052" s="18">
        <f>'без села'!K1049/1000</f>
        <v>165.60041</v>
      </c>
      <c r="L1052" s="6">
        <f t="shared" si="52"/>
        <v>28.591784381738467</v>
      </c>
    </row>
    <row r="1053" spans="1:12" ht="15" hidden="1">
      <c r="A1053" s="3">
        <v>130107</v>
      </c>
      <c r="B1053" s="3"/>
      <c r="C1053" s="5" t="s">
        <v>5</v>
      </c>
      <c r="D1053" s="18">
        <f>'без села'!D1050/1000</f>
        <v>11179.435</v>
      </c>
      <c r="E1053" s="18">
        <f>'без села'!E1050/1000</f>
        <v>0</v>
      </c>
      <c r="F1053" s="18">
        <f>'без села'!F1050/1000</f>
        <v>2771.20973</v>
      </c>
      <c r="G1053" s="6">
        <f t="shared" si="53"/>
        <v>24.788459613567234</v>
      </c>
      <c r="H1053" s="6" t="e">
        <f t="shared" si="54"/>
        <v>#DIV/0!</v>
      </c>
      <c r="I1053" s="18">
        <f>'без села'!I1050/1000</f>
        <v>517.016</v>
      </c>
      <c r="J1053" s="18">
        <f>'без села'!J1050/1000</f>
        <v>579.18879</v>
      </c>
      <c r="K1053" s="18">
        <f>'без села'!K1050/1000</f>
        <v>165.60041</v>
      </c>
      <c r="L1053" s="6">
        <f t="shared" si="52"/>
        <v>28.591784381738467</v>
      </c>
    </row>
    <row r="1054" spans="1:12" ht="30" hidden="1">
      <c r="A1054" s="3">
        <v>130107</v>
      </c>
      <c r="B1054" s="3"/>
      <c r="C1054" s="5" t="s">
        <v>7</v>
      </c>
      <c r="D1054" s="18">
        <f>'без села'!D1051/1000</f>
        <v>7541.4</v>
      </c>
      <c r="E1054" s="18">
        <f>'без села'!E1051/1000</f>
        <v>0</v>
      </c>
      <c r="F1054" s="18">
        <f>'без села'!F1051/1000</f>
        <v>1760.34803</v>
      </c>
      <c r="G1054" s="6">
        <f t="shared" si="53"/>
        <v>23.342456705651475</v>
      </c>
      <c r="H1054" s="6" t="e">
        <f t="shared" si="54"/>
        <v>#DIV/0!</v>
      </c>
      <c r="I1054" s="18">
        <f>'без села'!I1051/1000</f>
        <v>121.605</v>
      </c>
      <c r="J1054" s="18">
        <f>'без села'!J1051/1000</f>
        <v>121.605</v>
      </c>
      <c r="K1054" s="18">
        <f>'без села'!K1051/1000</f>
        <v>77.64971000000001</v>
      </c>
      <c r="L1054" s="6">
        <f t="shared" si="52"/>
        <v>63.85404383043461</v>
      </c>
    </row>
    <row r="1055" spans="1:12" ht="15" hidden="1">
      <c r="A1055" s="3">
        <v>130107</v>
      </c>
      <c r="B1055" s="3"/>
      <c r="C1055" s="5" t="s">
        <v>9</v>
      </c>
      <c r="D1055" s="18">
        <f>'без села'!D1052/1000</f>
        <v>7541.4</v>
      </c>
      <c r="E1055" s="18">
        <f>'без села'!E1052/1000</f>
        <v>0</v>
      </c>
      <c r="F1055" s="18">
        <f>'без села'!F1052/1000</f>
        <v>1760.34803</v>
      </c>
      <c r="G1055" s="6">
        <f t="shared" si="53"/>
        <v>23.342456705651475</v>
      </c>
      <c r="H1055" s="6" t="e">
        <f t="shared" si="54"/>
        <v>#DIV/0!</v>
      </c>
      <c r="I1055" s="18">
        <f>'без села'!I1052/1000</f>
        <v>121.605</v>
      </c>
      <c r="J1055" s="18">
        <f>'без села'!J1052/1000</f>
        <v>121.605</v>
      </c>
      <c r="K1055" s="18">
        <f>'без села'!K1052/1000</f>
        <v>77.64971000000001</v>
      </c>
      <c r="L1055" s="6">
        <f t="shared" si="52"/>
        <v>63.85404383043461</v>
      </c>
    </row>
    <row r="1056" spans="1:12" ht="15" hidden="1">
      <c r="A1056" s="3">
        <v>130107</v>
      </c>
      <c r="B1056" s="3"/>
      <c r="C1056" s="5" t="s">
        <v>11</v>
      </c>
      <c r="D1056" s="18">
        <f>'без села'!D1053/1000</f>
        <v>2715.19</v>
      </c>
      <c r="E1056" s="18">
        <f>'без села'!E1053/1000</f>
        <v>0</v>
      </c>
      <c r="F1056" s="18">
        <f>'без села'!F1053/1000</f>
        <v>633.3441899999999</v>
      </c>
      <c r="G1056" s="6">
        <f t="shared" si="53"/>
        <v>23.32596208736773</v>
      </c>
      <c r="H1056" s="6" t="e">
        <f t="shared" si="54"/>
        <v>#DIV/0!</v>
      </c>
      <c r="I1056" s="18">
        <f>'без села'!I1053/1000</f>
        <v>44.021</v>
      </c>
      <c r="J1056" s="18">
        <f>'без села'!J1053/1000</f>
        <v>44.021</v>
      </c>
      <c r="K1056" s="18">
        <f>'без села'!K1053/1000</f>
        <v>27.57513</v>
      </c>
      <c r="L1056" s="6">
        <f t="shared" si="52"/>
        <v>62.64085322914064</v>
      </c>
    </row>
    <row r="1057" spans="1:12" ht="45" hidden="1">
      <c r="A1057" s="3">
        <v>130107</v>
      </c>
      <c r="B1057" s="3"/>
      <c r="C1057" s="5" t="s">
        <v>13</v>
      </c>
      <c r="D1057" s="18">
        <f>'без села'!D1054/1000</f>
        <v>58.285</v>
      </c>
      <c r="E1057" s="18">
        <f>'без села'!E1054/1000</f>
        <v>0</v>
      </c>
      <c r="F1057" s="18">
        <f>'без села'!F1054/1000</f>
        <v>7.50357</v>
      </c>
      <c r="G1057" s="6">
        <f t="shared" si="53"/>
        <v>12.873929827571418</v>
      </c>
      <c r="H1057" s="6" t="e">
        <f t="shared" si="54"/>
        <v>#DIV/0!</v>
      </c>
      <c r="I1057" s="18">
        <f>'без села'!I1054/1000</f>
        <v>250.013</v>
      </c>
      <c r="J1057" s="18">
        <f>'без села'!J1054/1000</f>
        <v>302.513</v>
      </c>
      <c r="K1057" s="18">
        <f>'без села'!K1054/1000</f>
        <v>43.57291</v>
      </c>
      <c r="L1057" s="6">
        <f t="shared" si="52"/>
        <v>14.403648768813243</v>
      </c>
    </row>
    <row r="1058" spans="1:12" ht="30" hidden="1">
      <c r="A1058" s="3">
        <v>130107</v>
      </c>
      <c r="B1058" s="3"/>
      <c r="C1058" s="5" t="s">
        <v>15</v>
      </c>
      <c r="D1058" s="18">
        <f>'без села'!D1055/1000</f>
        <v>11.24</v>
      </c>
      <c r="E1058" s="18">
        <f>'без села'!E1055/1000</f>
        <v>0</v>
      </c>
      <c r="F1058" s="18">
        <f>'без села'!F1055/1000</f>
        <v>0</v>
      </c>
      <c r="G1058" s="6">
        <f t="shared" si="53"/>
        <v>0</v>
      </c>
      <c r="H1058" s="6" t="e">
        <f t="shared" si="54"/>
        <v>#DIV/0!</v>
      </c>
      <c r="I1058" s="18">
        <f>'без села'!I1055/1000</f>
        <v>65.741</v>
      </c>
      <c r="J1058" s="18">
        <f>'без села'!J1055/1000</f>
        <v>65.741</v>
      </c>
      <c r="K1058" s="18">
        <f>'без села'!K1055/1000</f>
        <v>1.578</v>
      </c>
      <c r="L1058" s="6">
        <f t="shared" si="52"/>
        <v>2.400328562084544</v>
      </c>
    </row>
    <row r="1059" spans="1:12" ht="30" hidden="1">
      <c r="A1059" s="3">
        <v>130107</v>
      </c>
      <c r="B1059" s="3"/>
      <c r="C1059" s="5" t="s">
        <v>17</v>
      </c>
      <c r="D1059" s="18">
        <f>'без села'!D1056/1000</f>
        <v>0</v>
      </c>
      <c r="E1059" s="18">
        <f>'без села'!E1056/1000</f>
        <v>0</v>
      </c>
      <c r="F1059" s="18">
        <f>'без села'!F1056/1000</f>
        <v>0</v>
      </c>
      <c r="G1059" s="6" t="e">
        <f t="shared" si="53"/>
        <v>#DIV/0!</v>
      </c>
      <c r="H1059" s="6" t="e">
        <f t="shared" si="54"/>
        <v>#DIV/0!</v>
      </c>
      <c r="I1059" s="18">
        <f>'без села'!I1056/1000</f>
        <v>37.58</v>
      </c>
      <c r="J1059" s="18">
        <f>'без села'!J1056/1000</f>
        <v>77.58</v>
      </c>
      <c r="K1059" s="18">
        <f>'без села'!K1056/1000</f>
        <v>6.315</v>
      </c>
      <c r="L1059" s="6">
        <f t="shared" si="52"/>
        <v>8.139984532095902</v>
      </c>
    </row>
    <row r="1060" spans="1:12" ht="15" hidden="1">
      <c r="A1060" s="3">
        <v>130107</v>
      </c>
      <c r="B1060" s="3"/>
      <c r="C1060" s="5" t="s">
        <v>19</v>
      </c>
      <c r="D1060" s="18">
        <f>'без села'!D1057/1000</f>
        <v>1.204</v>
      </c>
      <c r="E1060" s="18">
        <f>'без села'!E1057/1000</f>
        <v>0</v>
      </c>
      <c r="F1060" s="18">
        <f>'без села'!F1057/1000</f>
        <v>0.0003</v>
      </c>
      <c r="G1060" s="6">
        <f t="shared" si="53"/>
        <v>0.02491694352159468</v>
      </c>
      <c r="H1060" s="6" t="e">
        <f t="shared" si="54"/>
        <v>#DIV/0!</v>
      </c>
      <c r="I1060" s="18">
        <f>'без села'!I1057/1000</f>
        <v>0</v>
      </c>
      <c r="J1060" s="18">
        <f>'без села'!J1057/1000</f>
        <v>0</v>
      </c>
      <c r="K1060" s="18">
        <f>'без села'!K1057/1000</f>
        <v>0</v>
      </c>
      <c r="L1060" s="6" t="e">
        <f t="shared" si="52"/>
        <v>#DIV/0!</v>
      </c>
    </row>
    <row r="1061" spans="1:12" ht="45" hidden="1">
      <c r="A1061" s="3">
        <v>130107</v>
      </c>
      <c r="B1061" s="3"/>
      <c r="C1061" s="5" t="s">
        <v>21</v>
      </c>
      <c r="D1061" s="18">
        <f>'без села'!D1058/1000</f>
        <v>1.116</v>
      </c>
      <c r="E1061" s="18">
        <f>'без села'!E1058/1000</f>
        <v>0</v>
      </c>
      <c r="F1061" s="18">
        <f>'без села'!F1058/1000</f>
        <v>0.08775</v>
      </c>
      <c r="G1061" s="6">
        <f t="shared" si="53"/>
        <v>7.86290322580645</v>
      </c>
      <c r="H1061" s="6" t="e">
        <f t="shared" si="54"/>
        <v>#DIV/0!</v>
      </c>
      <c r="I1061" s="18">
        <f>'без села'!I1058/1000</f>
        <v>50.668</v>
      </c>
      <c r="J1061" s="18">
        <f>'без села'!J1058/1000</f>
        <v>50.668</v>
      </c>
      <c r="K1061" s="18">
        <f>'без села'!K1058/1000</f>
        <v>0</v>
      </c>
      <c r="L1061" s="6">
        <f t="shared" si="52"/>
        <v>0</v>
      </c>
    </row>
    <row r="1062" spans="1:12" ht="15" hidden="1">
      <c r="A1062" s="3">
        <v>130107</v>
      </c>
      <c r="B1062" s="3"/>
      <c r="C1062" s="5" t="s">
        <v>23</v>
      </c>
      <c r="D1062" s="18">
        <f>'без села'!D1059/1000</f>
        <v>17.7</v>
      </c>
      <c r="E1062" s="18">
        <f>'без села'!E1059/1000</f>
        <v>0</v>
      </c>
      <c r="F1062" s="18">
        <f>'без села'!F1059/1000</f>
        <v>3.64304</v>
      </c>
      <c r="G1062" s="6">
        <f t="shared" si="53"/>
        <v>20.582146892655366</v>
      </c>
      <c r="H1062" s="6" t="e">
        <f t="shared" si="54"/>
        <v>#DIV/0!</v>
      </c>
      <c r="I1062" s="18">
        <f>'без села'!I1059/1000</f>
        <v>1.5</v>
      </c>
      <c r="J1062" s="18">
        <f>'без села'!J1059/1000</f>
        <v>1.5</v>
      </c>
      <c r="K1062" s="18">
        <f>'без села'!K1059/1000</f>
        <v>0</v>
      </c>
      <c r="L1062" s="6">
        <f t="shared" si="52"/>
        <v>0</v>
      </c>
    </row>
    <row r="1063" spans="1:12" ht="15" hidden="1">
      <c r="A1063" s="3">
        <v>130107</v>
      </c>
      <c r="B1063" s="3"/>
      <c r="C1063" s="5" t="s">
        <v>25</v>
      </c>
      <c r="D1063" s="18">
        <f>'без села'!D1060/1000</f>
        <v>27.025</v>
      </c>
      <c r="E1063" s="18">
        <f>'без села'!E1060/1000</f>
        <v>0</v>
      </c>
      <c r="F1063" s="18">
        <f>'без села'!F1060/1000</f>
        <v>3.77248</v>
      </c>
      <c r="G1063" s="6">
        <f t="shared" si="53"/>
        <v>13.959222941720629</v>
      </c>
      <c r="H1063" s="6" t="e">
        <f t="shared" si="54"/>
        <v>#DIV/0!</v>
      </c>
      <c r="I1063" s="18">
        <f>'без села'!I1060/1000</f>
        <v>94.524</v>
      </c>
      <c r="J1063" s="18">
        <f>'без села'!J1060/1000</f>
        <v>107.024</v>
      </c>
      <c r="K1063" s="18">
        <f>'без села'!K1060/1000</f>
        <v>35.67991000000001</v>
      </c>
      <c r="L1063" s="6">
        <f t="shared" si="52"/>
        <v>33.338232545971</v>
      </c>
    </row>
    <row r="1064" spans="1:12" ht="15" hidden="1">
      <c r="A1064" s="3">
        <v>130107</v>
      </c>
      <c r="B1064" s="3"/>
      <c r="C1064" s="5" t="s">
        <v>27</v>
      </c>
      <c r="D1064" s="18">
        <f>'без села'!D1061/1000</f>
        <v>42.56</v>
      </c>
      <c r="E1064" s="18">
        <f>'без села'!E1061/1000</f>
        <v>0</v>
      </c>
      <c r="F1064" s="18">
        <f>'без села'!F1061/1000</f>
        <v>2.0144</v>
      </c>
      <c r="G1064" s="6">
        <f t="shared" si="53"/>
        <v>4.7330827067669174</v>
      </c>
      <c r="H1064" s="6" t="e">
        <f t="shared" si="54"/>
        <v>#DIV/0!</v>
      </c>
      <c r="I1064" s="18">
        <f>'без села'!I1061/1000</f>
        <v>50.6</v>
      </c>
      <c r="J1064" s="18">
        <f>'без села'!J1061/1000</f>
        <v>50.6</v>
      </c>
      <c r="K1064" s="18">
        <f>'без села'!K1061/1000</f>
        <v>4.005</v>
      </c>
      <c r="L1064" s="6">
        <f t="shared" si="52"/>
        <v>7.91501976284585</v>
      </c>
    </row>
    <row r="1065" spans="1:12" ht="30" hidden="1">
      <c r="A1065" s="3">
        <v>130107</v>
      </c>
      <c r="B1065" s="3"/>
      <c r="C1065" s="5" t="s">
        <v>29</v>
      </c>
      <c r="D1065" s="18">
        <f>'без села'!D1062/1000</f>
        <v>822</v>
      </c>
      <c r="E1065" s="18">
        <f>'без села'!E1062/1000</f>
        <v>0</v>
      </c>
      <c r="F1065" s="18">
        <f>'без села'!F1062/1000</f>
        <v>367.99953999999997</v>
      </c>
      <c r="G1065" s="6">
        <f t="shared" si="53"/>
        <v>44.768800486618</v>
      </c>
      <c r="H1065" s="6" t="e">
        <f t="shared" si="54"/>
        <v>#DIV/0!</v>
      </c>
      <c r="I1065" s="18">
        <f>'без села'!I1062/1000</f>
        <v>50.777</v>
      </c>
      <c r="J1065" s="18">
        <f>'без села'!J1062/1000</f>
        <v>60.44979</v>
      </c>
      <c r="K1065" s="18">
        <f>'без села'!K1062/1000</f>
        <v>12.79766</v>
      </c>
      <c r="L1065" s="6">
        <f t="shared" si="52"/>
        <v>21.170726978538717</v>
      </c>
    </row>
    <row r="1066" spans="1:12" ht="15" hidden="1">
      <c r="A1066" s="3">
        <v>130107</v>
      </c>
      <c r="B1066" s="3"/>
      <c r="C1066" s="5" t="s">
        <v>31</v>
      </c>
      <c r="D1066" s="18">
        <f>'без села'!D1063/1000</f>
        <v>544.362</v>
      </c>
      <c r="E1066" s="18">
        <f>'без села'!E1063/1000</f>
        <v>0</v>
      </c>
      <c r="F1066" s="18">
        <f>'без села'!F1063/1000</f>
        <v>285.88873</v>
      </c>
      <c r="G1066" s="6">
        <f t="shared" si="53"/>
        <v>52.51812764300227</v>
      </c>
      <c r="H1066" s="6" t="e">
        <f t="shared" si="54"/>
        <v>#DIV/0!</v>
      </c>
      <c r="I1066" s="18">
        <f>'без села'!I1063/1000</f>
        <v>25.697</v>
      </c>
      <c r="J1066" s="18">
        <f>'без села'!J1063/1000</f>
        <v>25.697</v>
      </c>
      <c r="K1066" s="18">
        <f>'без села'!K1063/1000</f>
        <v>0</v>
      </c>
      <c r="L1066" s="6">
        <f t="shared" si="52"/>
        <v>0</v>
      </c>
    </row>
    <row r="1067" spans="1:12" ht="30" hidden="1">
      <c r="A1067" s="3">
        <v>130107</v>
      </c>
      <c r="B1067" s="3"/>
      <c r="C1067" s="5" t="s">
        <v>33</v>
      </c>
      <c r="D1067" s="18">
        <f>'без села'!D1064/1000</f>
        <v>61.962</v>
      </c>
      <c r="E1067" s="18">
        <f>'без села'!E1064/1000</f>
        <v>0</v>
      </c>
      <c r="F1067" s="18">
        <f>'без села'!F1064/1000</f>
        <v>18.49614</v>
      </c>
      <c r="G1067" s="6">
        <f t="shared" si="53"/>
        <v>29.850779510022267</v>
      </c>
      <c r="H1067" s="6" t="e">
        <f t="shared" si="54"/>
        <v>#DIV/0!</v>
      </c>
      <c r="I1067" s="18">
        <f>'без села'!I1064/1000</f>
        <v>9.13</v>
      </c>
      <c r="J1067" s="18">
        <f>'без села'!J1064/1000</f>
        <v>18.80279</v>
      </c>
      <c r="K1067" s="18">
        <f>'без села'!K1064/1000</f>
        <v>12.79766</v>
      </c>
      <c r="L1067" s="6">
        <f t="shared" si="52"/>
        <v>68.06255880111408</v>
      </c>
    </row>
    <row r="1068" spans="1:12" ht="15" hidden="1">
      <c r="A1068" s="3">
        <v>130107</v>
      </c>
      <c r="B1068" s="3"/>
      <c r="C1068" s="5" t="s">
        <v>35</v>
      </c>
      <c r="D1068" s="18">
        <f>'без села'!D1065/1000</f>
        <v>196.546</v>
      </c>
      <c r="E1068" s="18">
        <f>'без села'!E1065/1000</f>
        <v>0</v>
      </c>
      <c r="F1068" s="18">
        <f>'без села'!F1065/1000</f>
        <v>60.335699999999996</v>
      </c>
      <c r="G1068" s="6">
        <f t="shared" si="53"/>
        <v>30.69800453837778</v>
      </c>
      <c r="H1068" s="6" t="e">
        <f t="shared" si="54"/>
        <v>#DIV/0!</v>
      </c>
      <c r="I1068" s="18">
        <f>'без села'!I1065/1000</f>
        <v>15.95</v>
      </c>
      <c r="J1068" s="18">
        <f>'без села'!J1065/1000</f>
        <v>15.95</v>
      </c>
      <c r="K1068" s="18">
        <f>'без села'!K1065/1000</f>
        <v>0</v>
      </c>
      <c r="L1068" s="6">
        <f t="shared" si="52"/>
        <v>0</v>
      </c>
    </row>
    <row r="1069" spans="1:12" ht="15" hidden="1">
      <c r="A1069" s="3">
        <v>130107</v>
      </c>
      <c r="B1069" s="3"/>
      <c r="C1069" s="5" t="s">
        <v>37</v>
      </c>
      <c r="D1069" s="18">
        <f>'без села'!D1066/1000</f>
        <v>15.217</v>
      </c>
      <c r="E1069" s="18">
        <f>'без села'!E1066/1000</f>
        <v>0</v>
      </c>
      <c r="F1069" s="18">
        <f>'без села'!F1066/1000</f>
        <v>3.2789699999999997</v>
      </c>
      <c r="G1069" s="6">
        <f t="shared" si="53"/>
        <v>21.548071236117497</v>
      </c>
      <c r="H1069" s="6" t="e">
        <f t="shared" si="54"/>
        <v>#DIV/0!</v>
      </c>
      <c r="I1069" s="18">
        <f>'без села'!I1066/1000</f>
        <v>0</v>
      </c>
      <c r="J1069" s="18">
        <f>'без села'!J1066/1000</f>
        <v>0</v>
      </c>
      <c r="K1069" s="18">
        <f>'без села'!K1066/1000</f>
        <v>0</v>
      </c>
      <c r="L1069" s="6" t="e">
        <f t="shared" si="52"/>
        <v>#DIV/0!</v>
      </c>
    </row>
    <row r="1070" spans="1:12" ht="15" hidden="1">
      <c r="A1070" s="3">
        <v>130107</v>
      </c>
      <c r="B1070" s="3"/>
      <c r="C1070" s="5" t="s">
        <v>59</v>
      </c>
      <c r="D1070" s="18">
        <f>'без села'!D1067/1000</f>
        <v>3.913</v>
      </c>
      <c r="E1070" s="18">
        <f>'без села'!E1067/1000</f>
        <v>0</v>
      </c>
      <c r="F1070" s="18">
        <f>'без села'!F1067/1000</f>
        <v>0</v>
      </c>
      <c r="G1070" s="6">
        <f t="shared" si="53"/>
        <v>0</v>
      </c>
      <c r="H1070" s="6" t="e">
        <f t="shared" si="54"/>
        <v>#DIV/0!</v>
      </c>
      <c r="I1070" s="18">
        <f>'без села'!I1067/1000</f>
        <v>0</v>
      </c>
      <c r="J1070" s="18">
        <f>'без села'!J1067/1000</f>
        <v>0</v>
      </c>
      <c r="K1070" s="18">
        <f>'без села'!K1067/1000</f>
        <v>0</v>
      </c>
      <c r="L1070" s="6" t="e">
        <f t="shared" si="52"/>
        <v>#DIV/0!</v>
      </c>
    </row>
    <row r="1071" spans="1:12" ht="15" hidden="1">
      <c r="A1071" s="3">
        <v>130107</v>
      </c>
      <c r="B1071" s="3"/>
      <c r="C1071" s="5" t="s">
        <v>61</v>
      </c>
      <c r="D1071" s="18">
        <f>'без села'!D1068/1000</f>
        <v>14.165</v>
      </c>
      <c r="E1071" s="18">
        <f>'без села'!E1068/1000</f>
        <v>0</v>
      </c>
      <c r="F1071" s="18">
        <f>'без села'!F1068/1000</f>
        <v>4.086</v>
      </c>
      <c r="G1071" s="6">
        <f t="shared" si="53"/>
        <v>28.84574655841864</v>
      </c>
      <c r="H1071" s="6" t="e">
        <f t="shared" si="54"/>
        <v>#DIV/0!</v>
      </c>
      <c r="I1071" s="18">
        <f>'без села'!I1068/1000</f>
        <v>0</v>
      </c>
      <c r="J1071" s="18">
        <f>'без села'!J1068/1000</f>
        <v>0</v>
      </c>
      <c r="K1071" s="18">
        <f>'без села'!K1068/1000</f>
        <v>0</v>
      </c>
      <c r="L1071" s="6" t="e">
        <f t="shared" si="52"/>
        <v>#DIV/0!</v>
      </c>
    </row>
    <row r="1072" spans="1:12" ht="15" hidden="1">
      <c r="A1072" s="3">
        <v>130107</v>
      </c>
      <c r="B1072" s="3"/>
      <c r="C1072" s="5" t="s">
        <v>63</v>
      </c>
      <c r="D1072" s="18">
        <f>'без села'!D1069/1000</f>
        <v>14.165</v>
      </c>
      <c r="E1072" s="18">
        <f>'без села'!E1069/1000</f>
        <v>0</v>
      </c>
      <c r="F1072" s="18">
        <f>'без села'!F1069/1000</f>
        <v>4.086</v>
      </c>
      <c r="G1072" s="6">
        <f t="shared" si="53"/>
        <v>28.84574655841864</v>
      </c>
      <c r="H1072" s="6" t="e">
        <f t="shared" si="54"/>
        <v>#DIV/0!</v>
      </c>
      <c r="I1072" s="18">
        <f>'без села'!I1069/1000</f>
        <v>0</v>
      </c>
      <c r="J1072" s="18">
        <f>'без села'!J1069/1000</f>
        <v>0</v>
      </c>
      <c r="K1072" s="18">
        <f>'без села'!K1069/1000</f>
        <v>0</v>
      </c>
      <c r="L1072" s="6" t="e">
        <f t="shared" si="52"/>
        <v>#DIV/0!</v>
      </c>
    </row>
    <row r="1073" spans="1:12" ht="15" hidden="1">
      <c r="A1073" s="3">
        <v>130107</v>
      </c>
      <c r="B1073" s="3"/>
      <c r="C1073" s="5" t="s">
        <v>65</v>
      </c>
      <c r="D1073" s="18">
        <f>'без села'!D1070/1000</f>
        <v>14.165</v>
      </c>
      <c r="E1073" s="18">
        <f>'без села'!E1070/1000</f>
        <v>0</v>
      </c>
      <c r="F1073" s="18">
        <f>'без села'!F1070/1000</f>
        <v>4.086</v>
      </c>
      <c r="G1073" s="6">
        <f t="shared" si="53"/>
        <v>28.84574655841864</v>
      </c>
      <c r="H1073" s="6" t="e">
        <f t="shared" si="54"/>
        <v>#DIV/0!</v>
      </c>
      <c r="I1073" s="18">
        <f>'без села'!I1070/1000</f>
        <v>0</v>
      </c>
      <c r="J1073" s="18">
        <f>'без села'!J1070/1000</f>
        <v>0</v>
      </c>
      <c r="K1073" s="18">
        <f>'без села'!K1070/1000</f>
        <v>0</v>
      </c>
      <c r="L1073" s="6" t="e">
        <f t="shared" si="52"/>
        <v>#DIV/0!</v>
      </c>
    </row>
    <row r="1074" spans="1:12" ht="15" hidden="1">
      <c r="A1074" s="3">
        <v>130107</v>
      </c>
      <c r="B1074" s="3"/>
      <c r="C1074" s="5" t="s">
        <v>43</v>
      </c>
      <c r="D1074" s="18">
        <f>'без села'!D1071/1000</f>
        <v>0</v>
      </c>
      <c r="E1074" s="18">
        <f>'без села'!E1071/1000</f>
        <v>0</v>
      </c>
      <c r="F1074" s="18">
        <f>'без села'!F1071/1000</f>
        <v>0</v>
      </c>
      <c r="G1074" s="6" t="e">
        <f t="shared" si="53"/>
        <v>#DIV/0!</v>
      </c>
      <c r="H1074" s="6" t="e">
        <f t="shared" si="54"/>
        <v>#DIV/0!</v>
      </c>
      <c r="I1074" s="18">
        <f>'без села'!I1071/1000</f>
        <v>167.5</v>
      </c>
      <c r="J1074" s="18">
        <f>'без села'!J1071/1000</f>
        <v>259.6976</v>
      </c>
      <c r="K1074" s="18">
        <f>'без села'!K1071/1000</f>
        <v>217.1976</v>
      </c>
      <c r="L1074" s="6">
        <f t="shared" si="52"/>
        <v>83.63481218155269</v>
      </c>
    </row>
    <row r="1075" spans="1:12" ht="15" hidden="1">
      <c r="A1075" s="3">
        <v>130107</v>
      </c>
      <c r="B1075" s="3"/>
      <c r="C1075" s="5" t="s">
        <v>45</v>
      </c>
      <c r="D1075" s="18">
        <f>'без села'!D1072/1000</f>
        <v>0</v>
      </c>
      <c r="E1075" s="18">
        <f>'без села'!E1072/1000</f>
        <v>0</v>
      </c>
      <c r="F1075" s="18">
        <f>'без села'!F1072/1000</f>
        <v>0</v>
      </c>
      <c r="G1075" s="6" t="e">
        <f t="shared" si="53"/>
        <v>#DIV/0!</v>
      </c>
      <c r="H1075" s="6" t="e">
        <f t="shared" si="54"/>
        <v>#DIV/0!</v>
      </c>
      <c r="I1075" s="18">
        <f>'без села'!I1072/1000</f>
        <v>167.5</v>
      </c>
      <c r="J1075" s="18">
        <f>'без села'!J1072/1000</f>
        <v>259.6976</v>
      </c>
      <c r="K1075" s="18">
        <f>'без села'!K1072/1000</f>
        <v>217.1976</v>
      </c>
      <c r="L1075" s="6">
        <f t="shared" si="52"/>
        <v>83.63481218155269</v>
      </c>
    </row>
    <row r="1076" spans="1:12" ht="30" hidden="1">
      <c r="A1076" s="3">
        <v>130107</v>
      </c>
      <c r="B1076" s="3"/>
      <c r="C1076" s="5" t="s">
        <v>47</v>
      </c>
      <c r="D1076" s="18">
        <f>'без села'!D1073/1000</f>
        <v>0</v>
      </c>
      <c r="E1076" s="18">
        <f>'без села'!E1073/1000</f>
        <v>0</v>
      </c>
      <c r="F1076" s="18">
        <f>'без села'!F1073/1000</f>
        <v>0</v>
      </c>
      <c r="G1076" s="6" t="e">
        <f t="shared" si="53"/>
        <v>#DIV/0!</v>
      </c>
      <c r="H1076" s="6" t="e">
        <f t="shared" si="54"/>
        <v>#DIV/0!</v>
      </c>
      <c r="I1076" s="18">
        <f>'без села'!I1073/1000</f>
        <v>42.5</v>
      </c>
      <c r="J1076" s="18">
        <f>'без села'!J1073/1000</f>
        <v>42.5</v>
      </c>
      <c r="K1076" s="18">
        <f>'без села'!K1073/1000</f>
        <v>0</v>
      </c>
      <c r="L1076" s="6">
        <f t="shared" si="52"/>
        <v>0</v>
      </c>
    </row>
    <row r="1077" spans="1:12" ht="15" hidden="1">
      <c r="A1077" s="3">
        <v>130107</v>
      </c>
      <c r="B1077" s="3"/>
      <c r="C1077" s="5" t="s">
        <v>67</v>
      </c>
      <c r="D1077" s="18">
        <f>'без села'!D1074/1000</f>
        <v>0</v>
      </c>
      <c r="E1077" s="18">
        <f>'без села'!E1074/1000</f>
        <v>0</v>
      </c>
      <c r="F1077" s="18">
        <f>'без села'!F1074/1000</f>
        <v>0</v>
      </c>
      <c r="G1077" s="6" t="e">
        <f t="shared" si="53"/>
        <v>#DIV/0!</v>
      </c>
      <c r="H1077" s="6" t="e">
        <f t="shared" si="54"/>
        <v>#DIV/0!</v>
      </c>
      <c r="I1077" s="18">
        <f>'без села'!I1074/1000</f>
        <v>125</v>
      </c>
      <c r="J1077" s="18">
        <f>'без села'!J1074/1000</f>
        <v>217.1976</v>
      </c>
      <c r="K1077" s="18">
        <f>'без села'!K1074/1000</f>
        <v>217.1976</v>
      </c>
      <c r="L1077" s="6">
        <f t="shared" si="52"/>
        <v>100</v>
      </c>
    </row>
    <row r="1078" spans="1:12" ht="15" hidden="1">
      <c r="A1078" s="3">
        <v>130107</v>
      </c>
      <c r="B1078" s="3"/>
      <c r="C1078" s="5" t="s">
        <v>69</v>
      </c>
      <c r="D1078" s="18">
        <f>'без села'!D1075/1000</f>
        <v>0</v>
      </c>
      <c r="E1078" s="18">
        <f>'без села'!E1075/1000</f>
        <v>0</v>
      </c>
      <c r="F1078" s="18">
        <f>'без села'!F1075/1000</f>
        <v>0</v>
      </c>
      <c r="G1078" s="6" t="e">
        <f t="shared" si="53"/>
        <v>#DIV/0!</v>
      </c>
      <c r="H1078" s="6" t="e">
        <f t="shared" si="54"/>
        <v>#DIV/0!</v>
      </c>
      <c r="I1078" s="18">
        <f>'без села'!I1075/1000</f>
        <v>125</v>
      </c>
      <c r="J1078" s="18">
        <f>'без села'!J1075/1000</f>
        <v>217.1976</v>
      </c>
      <c r="K1078" s="18">
        <f>'без села'!K1075/1000</f>
        <v>217.1976</v>
      </c>
      <c r="L1078" s="6">
        <f t="shared" si="52"/>
        <v>100</v>
      </c>
    </row>
    <row r="1079" spans="1:12" ht="15" hidden="1">
      <c r="A1079" s="3">
        <v>130110</v>
      </c>
      <c r="B1079" s="3"/>
      <c r="C1079" s="5" t="s">
        <v>146</v>
      </c>
      <c r="D1079" s="18">
        <f>'без села'!D1076/1000</f>
        <v>2691.8</v>
      </c>
      <c r="E1079" s="18">
        <f>'без села'!E1076/1000</f>
        <v>0</v>
      </c>
      <c r="F1079" s="18">
        <f>'без села'!F1076/1000</f>
        <v>826.8003100000001</v>
      </c>
      <c r="G1079" s="6">
        <f t="shared" si="53"/>
        <v>30.715517869083886</v>
      </c>
      <c r="H1079" s="6" t="e">
        <f t="shared" si="54"/>
        <v>#DIV/0!</v>
      </c>
      <c r="I1079" s="18">
        <f>'без села'!I1076/1000</f>
        <v>108.95</v>
      </c>
      <c r="J1079" s="18">
        <f>'без села'!J1076/1000</f>
        <v>110.65115</v>
      </c>
      <c r="K1079" s="18">
        <f>'без села'!K1076/1000</f>
        <v>22.61491</v>
      </c>
      <c r="L1079" s="6">
        <f t="shared" si="52"/>
        <v>20.438025271314395</v>
      </c>
    </row>
    <row r="1080" spans="1:12" ht="15" hidden="1">
      <c r="A1080" s="3">
        <v>130110</v>
      </c>
      <c r="B1080" s="3"/>
      <c r="C1080" s="5" t="s">
        <v>3</v>
      </c>
      <c r="D1080" s="18">
        <f>'без села'!D1077/1000</f>
        <v>2691.8</v>
      </c>
      <c r="E1080" s="18">
        <f>'без села'!E1077/1000</f>
        <v>0</v>
      </c>
      <c r="F1080" s="18">
        <f>'без села'!F1077/1000</f>
        <v>826.8003100000001</v>
      </c>
      <c r="G1080" s="6">
        <f t="shared" si="53"/>
        <v>30.715517869083886</v>
      </c>
      <c r="H1080" s="6" t="e">
        <f t="shared" si="54"/>
        <v>#DIV/0!</v>
      </c>
      <c r="I1080" s="18">
        <f>'без села'!I1077/1000</f>
        <v>98.95</v>
      </c>
      <c r="J1080" s="18">
        <f>'без села'!J1077/1000</f>
        <v>98.95</v>
      </c>
      <c r="K1080" s="18">
        <f>'без села'!K1077/1000</f>
        <v>20.81491</v>
      </c>
      <c r="L1080" s="6">
        <f t="shared" si="52"/>
        <v>21.03578575037898</v>
      </c>
    </row>
    <row r="1081" spans="1:12" ht="15" hidden="1">
      <c r="A1081" s="3">
        <v>130110</v>
      </c>
      <c r="B1081" s="3"/>
      <c r="C1081" s="5" t="s">
        <v>5</v>
      </c>
      <c r="D1081" s="18">
        <f>'без села'!D1078/1000</f>
        <v>970.885</v>
      </c>
      <c r="E1081" s="18">
        <f>'без села'!E1078/1000</f>
        <v>0</v>
      </c>
      <c r="F1081" s="18">
        <f>'без села'!F1078/1000</f>
        <v>278.34434000000005</v>
      </c>
      <c r="G1081" s="6">
        <f t="shared" si="53"/>
        <v>28.669135891480458</v>
      </c>
      <c r="H1081" s="6" t="e">
        <f t="shared" si="54"/>
        <v>#DIV/0!</v>
      </c>
      <c r="I1081" s="18">
        <f>'без села'!I1078/1000</f>
        <v>98.95</v>
      </c>
      <c r="J1081" s="18">
        <f>'без села'!J1078/1000</f>
        <v>98.95</v>
      </c>
      <c r="K1081" s="18">
        <f>'без села'!K1078/1000</f>
        <v>20.81491</v>
      </c>
      <c r="L1081" s="6">
        <f t="shared" si="52"/>
        <v>21.03578575037898</v>
      </c>
    </row>
    <row r="1082" spans="1:12" ht="30" hidden="1">
      <c r="A1082" s="3">
        <v>130110</v>
      </c>
      <c r="B1082" s="3"/>
      <c r="C1082" s="5" t="s">
        <v>7</v>
      </c>
      <c r="D1082" s="18">
        <f>'без села'!D1079/1000</f>
        <v>606.3</v>
      </c>
      <c r="E1082" s="18">
        <f>'без села'!E1079/1000</f>
        <v>0</v>
      </c>
      <c r="F1082" s="18">
        <f>'без села'!F1079/1000</f>
        <v>140.26136</v>
      </c>
      <c r="G1082" s="6">
        <f t="shared" si="53"/>
        <v>23.13398647534224</v>
      </c>
      <c r="H1082" s="6" t="e">
        <f t="shared" si="54"/>
        <v>#DIV/0!</v>
      </c>
      <c r="I1082" s="18">
        <f>'без села'!I1079/1000</f>
        <v>6.985</v>
      </c>
      <c r="J1082" s="18">
        <f>'без села'!J1079/1000</f>
        <v>6.985</v>
      </c>
      <c r="K1082" s="18">
        <f>'без села'!K1079/1000</f>
        <v>1.4145</v>
      </c>
      <c r="L1082" s="6">
        <f t="shared" si="52"/>
        <v>20.250536864710096</v>
      </c>
    </row>
    <row r="1083" spans="1:12" ht="15" hidden="1">
      <c r="A1083" s="3">
        <v>130110</v>
      </c>
      <c r="B1083" s="3"/>
      <c r="C1083" s="5" t="s">
        <v>9</v>
      </c>
      <c r="D1083" s="18">
        <f>'без села'!D1080/1000</f>
        <v>606.3</v>
      </c>
      <c r="E1083" s="18">
        <f>'без села'!E1080/1000</f>
        <v>0</v>
      </c>
      <c r="F1083" s="18">
        <f>'без села'!F1080/1000</f>
        <v>140.26136</v>
      </c>
      <c r="G1083" s="6">
        <f t="shared" si="53"/>
        <v>23.13398647534224</v>
      </c>
      <c r="H1083" s="6" t="e">
        <f t="shared" si="54"/>
        <v>#DIV/0!</v>
      </c>
      <c r="I1083" s="18">
        <f>'без села'!I1080/1000</f>
        <v>6.985</v>
      </c>
      <c r="J1083" s="18">
        <f>'без села'!J1080/1000</f>
        <v>6.985</v>
      </c>
      <c r="K1083" s="18">
        <f>'без села'!K1080/1000</f>
        <v>1.4145</v>
      </c>
      <c r="L1083" s="6">
        <f t="shared" si="52"/>
        <v>20.250536864710096</v>
      </c>
    </row>
    <row r="1084" spans="1:12" ht="15" hidden="1">
      <c r="A1084" s="3">
        <v>130110</v>
      </c>
      <c r="B1084" s="3"/>
      <c r="C1084" s="5" t="s">
        <v>11</v>
      </c>
      <c r="D1084" s="18">
        <f>'без села'!D1081/1000</f>
        <v>214.68</v>
      </c>
      <c r="E1084" s="18">
        <f>'без села'!E1081/1000</f>
        <v>0</v>
      </c>
      <c r="F1084" s="18">
        <f>'без села'!F1081/1000</f>
        <v>49.41283</v>
      </c>
      <c r="G1084" s="6">
        <f t="shared" si="53"/>
        <v>23.016969442891742</v>
      </c>
      <c r="H1084" s="6" t="e">
        <f t="shared" si="54"/>
        <v>#DIV/0!</v>
      </c>
      <c r="I1084" s="18">
        <f>'без села'!I1081/1000</f>
        <v>2.529</v>
      </c>
      <c r="J1084" s="18">
        <f>'без села'!J1081/1000</f>
        <v>2.529</v>
      </c>
      <c r="K1084" s="18">
        <f>'без села'!K1081/1000</f>
        <v>0.51455</v>
      </c>
      <c r="L1084" s="6">
        <f t="shared" si="52"/>
        <v>20.34598655595097</v>
      </c>
    </row>
    <row r="1085" spans="1:12" ht="45" hidden="1">
      <c r="A1085" s="3">
        <v>130110</v>
      </c>
      <c r="B1085" s="3"/>
      <c r="C1085" s="5" t="s">
        <v>13</v>
      </c>
      <c r="D1085" s="18">
        <f>'без села'!D1082/1000</f>
        <v>1.405</v>
      </c>
      <c r="E1085" s="18">
        <f>'без села'!E1082/1000</f>
        <v>0</v>
      </c>
      <c r="F1085" s="18">
        <f>'без села'!F1082/1000</f>
        <v>0.17915</v>
      </c>
      <c r="G1085" s="6">
        <f t="shared" si="53"/>
        <v>12.750889679715302</v>
      </c>
      <c r="H1085" s="6" t="e">
        <f t="shared" si="54"/>
        <v>#DIV/0!</v>
      </c>
      <c r="I1085" s="18">
        <f>'без села'!I1082/1000</f>
        <v>39.736</v>
      </c>
      <c r="J1085" s="18">
        <f>'без села'!J1082/1000</f>
        <v>39.736</v>
      </c>
      <c r="K1085" s="18">
        <f>'без села'!K1082/1000</f>
        <v>14.89473</v>
      </c>
      <c r="L1085" s="6">
        <f t="shared" si="52"/>
        <v>37.48422085766056</v>
      </c>
    </row>
    <row r="1086" spans="1:12" ht="30" hidden="1">
      <c r="A1086" s="3">
        <v>130110</v>
      </c>
      <c r="B1086" s="3"/>
      <c r="C1086" s="5" t="s">
        <v>15</v>
      </c>
      <c r="D1086" s="18">
        <f>'без села'!D1083/1000</f>
        <v>0</v>
      </c>
      <c r="E1086" s="18">
        <f>'без села'!E1083/1000</f>
        <v>0</v>
      </c>
      <c r="F1086" s="18">
        <f>'без села'!F1083/1000</f>
        <v>0</v>
      </c>
      <c r="G1086" s="6" t="e">
        <f t="shared" si="53"/>
        <v>#DIV/0!</v>
      </c>
      <c r="H1086" s="6" t="e">
        <f t="shared" si="54"/>
        <v>#DIV/0!</v>
      </c>
      <c r="I1086" s="18">
        <f>'без села'!I1083/1000</f>
        <v>28.736</v>
      </c>
      <c r="J1086" s="18">
        <f>'без села'!J1083/1000</f>
        <v>28.736</v>
      </c>
      <c r="K1086" s="18">
        <f>'без села'!K1083/1000</f>
        <v>14.06445</v>
      </c>
      <c r="L1086" s="6">
        <f t="shared" si="52"/>
        <v>48.943659521158125</v>
      </c>
    </row>
    <row r="1087" spans="1:12" ht="30" hidden="1">
      <c r="A1087" s="3">
        <v>130110</v>
      </c>
      <c r="B1087" s="3"/>
      <c r="C1087" s="5" t="s">
        <v>51</v>
      </c>
      <c r="D1087" s="18">
        <f>'без села'!D1084/1000</f>
        <v>0</v>
      </c>
      <c r="E1087" s="18">
        <f>'без села'!E1084/1000</f>
        <v>0</v>
      </c>
      <c r="F1087" s="18">
        <f>'без села'!F1084/1000</f>
        <v>0</v>
      </c>
      <c r="G1087" s="6" t="e">
        <f t="shared" si="53"/>
        <v>#DIV/0!</v>
      </c>
      <c r="H1087" s="6" t="e">
        <f t="shared" si="54"/>
        <v>#DIV/0!</v>
      </c>
      <c r="I1087" s="18">
        <f>'без села'!I1084/1000</f>
        <v>0.7</v>
      </c>
      <c r="J1087" s="18">
        <f>'без села'!J1084/1000</f>
        <v>0.7</v>
      </c>
      <c r="K1087" s="18">
        <f>'без села'!K1084/1000</f>
        <v>0</v>
      </c>
      <c r="L1087" s="6">
        <f t="shared" si="52"/>
        <v>0</v>
      </c>
    </row>
    <row r="1088" spans="1:12" ht="15" hidden="1">
      <c r="A1088" s="3">
        <v>130110</v>
      </c>
      <c r="B1088" s="3"/>
      <c r="C1088" s="5" t="s">
        <v>55</v>
      </c>
      <c r="D1088" s="18">
        <f>'без села'!D1085/1000</f>
        <v>0</v>
      </c>
      <c r="E1088" s="18">
        <f>'без села'!E1085/1000</f>
        <v>0</v>
      </c>
      <c r="F1088" s="18">
        <f>'без села'!F1085/1000</f>
        <v>0</v>
      </c>
      <c r="G1088" s="6" t="e">
        <f t="shared" si="53"/>
        <v>#DIV/0!</v>
      </c>
      <c r="H1088" s="6" t="e">
        <f t="shared" si="54"/>
        <v>#DIV/0!</v>
      </c>
      <c r="I1088" s="18">
        <f>'без села'!I1085/1000</f>
        <v>0.3</v>
      </c>
      <c r="J1088" s="18">
        <f>'без села'!J1085/1000</f>
        <v>0.3</v>
      </c>
      <c r="K1088" s="18">
        <f>'без села'!K1085/1000</f>
        <v>0.1864</v>
      </c>
      <c r="L1088" s="6">
        <f t="shared" si="52"/>
        <v>62.13333333333334</v>
      </c>
    </row>
    <row r="1089" spans="1:12" ht="15" hidden="1">
      <c r="A1089" s="3">
        <v>130110</v>
      </c>
      <c r="B1089" s="3"/>
      <c r="C1089" s="5" t="s">
        <v>23</v>
      </c>
      <c r="D1089" s="18">
        <f>'без села'!D1086/1000</f>
        <v>0</v>
      </c>
      <c r="E1089" s="18">
        <f>'без села'!E1086/1000</f>
        <v>0</v>
      </c>
      <c r="F1089" s="18">
        <f>'без села'!F1086/1000</f>
        <v>0</v>
      </c>
      <c r="G1089" s="6" t="e">
        <f t="shared" si="53"/>
        <v>#DIV/0!</v>
      </c>
      <c r="H1089" s="6" t="e">
        <f t="shared" si="54"/>
        <v>#DIV/0!</v>
      </c>
      <c r="I1089" s="18">
        <f>'без села'!I1086/1000</f>
        <v>3</v>
      </c>
      <c r="J1089" s="18">
        <f>'без села'!J1086/1000</f>
        <v>3</v>
      </c>
      <c r="K1089" s="18">
        <f>'без села'!K1086/1000</f>
        <v>0.5741499999999999</v>
      </c>
      <c r="L1089" s="6">
        <f aca="true" t="shared" si="55" ref="L1089:L1151">K1089/J1089*100</f>
        <v>19.138333333333332</v>
      </c>
    </row>
    <row r="1090" spans="1:12" ht="15" hidden="1">
      <c r="A1090" s="3">
        <v>130110</v>
      </c>
      <c r="B1090" s="3"/>
      <c r="C1090" s="5" t="s">
        <v>25</v>
      </c>
      <c r="D1090" s="18">
        <f>'без села'!D1087/1000</f>
        <v>1.405</v>
      </c>
      <c r="E1090" s="18">
        <f>'без села'!E1087/1000</f>
        <v>0</v>
      </c>
      <c r="F1090" s="18">
        <f>'без села'!F1087/1000</f>
        <v>0.17915</v>
      </c>
      <c r="G1090" s="6">
        <f t="shared" si="53"/>
        <v>12.750889679715302</v>
      </c>
      <c r="H1090" s="6" t="e">
        <f t="shared" si="54"/>
        <v>#DIV/0!</v>
      </c>
      <c r="I1090" s="18">
        <f>'без села'!I1087/1000</f>
        <v>7</v>
      </c>
      <c r="J1090" s="18">
        <f>'без села'!J1087/1000</f>
        <v>7</v>
      </c>
      <c r="K1090" s="18">
        <f>'без села'!K1087/1000</f>
        <v>0.06973</v>
      </c>
      <c r="L1090" s="6">
        <f t="shared" si="55"/>
        <v>0.9961428571428571</v>
      </c>
    </row>
    <row r="1091" spans="1:12" ht="30" hidden="1">
      <c r="A1091" s="3">
        <v>130110</v>
      </c>
      <c r="B1091" s="3"/>
      <c r="C1091" s="5" t="s">
        <v>29</v>
      </c>
      <c r="D1091" s="18">
        <f>'без села'!D1088/1000</f>
        <v>148.5</v>
      </c>
      <c r="E1091" s="18">
        <f>'без села'!E1088/1000</f>
        <v>0</v>
      </c>
      <c r="F1091" s="18">
        <f>'без села'!F1088/1000</f>
        <v>88.491</v>
      </c>
      <c r="G1091" s="6">
        <f t="shared" si="53"/>
        <v>59.58989898989899</v>
      </c>
      <c r="H1091" s="6" t="e">
        <f t="shared" si="54"/>
        <v>#DIV/0!</v>
      </c>
      <c r="I1091" s="18">
        <f>'без села'!I1088/1000</f>
        <v>49.7</v>
      </c>
      <c r="J1091" s="18">
        <f>'без села'!J1088/1000</f>
        <v>49.7</v>
      </c>
      <c r="K1091" s="18">
        <f>'без села'!K1088/1000</f>
        <v>3.99113</v>
      </c>
      <c r="L1091" s="6">
        <f t="shared" si="55"/>
        <v>8.030442655935612</v>
      </c>
    </row>
    <row r="1092" spans="1:12" ht="15" hidden="1">
      <c r="A1092" s="3">
        <v>130110</v>
      </c>
      <c r="B1092" s="3"/>
      <c r="C1092" s="5" t="s">
        <v>31</v>
      </c>
      <c r="D1092" s="18">
        <f>'без села'!D1089/1000</f>
        <v>115.298</v>
      </c>
      <c r="E1092" s="18">
        <f>'без села'!E1089/1000</f>
        <v>0</v>
      </c>
      <c r="F1092" s="18">
        <f>'без села'!F1089/1000</f>
        <v>74.43574000000001</v>
      </c>
      <c r="G1092" s="6">
        <f t="shared" si="53"/>
        <v>64.55943728425471</v>
      </c>
      <c r="H1092" s="6" t="e">
        <f t="shared" si="54"/>
        <v>#DIV/0!</v>
      </c>
      <c r="I1092" s="18">
        <f>'без села'!I1089/1000</f>
        <v>17</v>
      </c>
      <c r="J1092" s="18">
        <f>'без села'!J1089/1000</f>
        <v>17</v>
      </c>
      <c r="K1092" s="18">
        <f>'без села'!K1089/1000</f>
        <v>2.2004200000000003</v>
      </c>
      <c r="L1092" s="6">
        <f t="shared" si="55"/>
        <v>12.943647058823531</v>
      </c>
    </row>
    <row r="1093" spans="1:12" ht="30" hidden="1">
      <c r="A1093" s="3">
        <v>130110</v>
      </c>
      <c r="B1093" s="3"/>
      <c r="C1093" s="5" t="s">
        <v>33</v>
      </c>
      <c r="D1093" s="18">
        <f>'без села'!D1090/1000</f>
        <v>4.334</v>
      </c>
      <c r="E1093" s="18">
        <f>'без села'!E1090/1000</f>
        <v>0</v>
      </c>
      <c r="F1093" s="18">
        <f>'без села'!F1090/1000</f>
        <v>0.98354</v>
      </c>
      <c r="G1093" s="6">
        <f t="shared" si="53"/>
        <v>22.693585602215045</v>
      </c>
      <c r="H1093" s="6" t="e">
        <f t="shared" si="54"/>
        <v>#DIV/0!</v>
      </c>
      <c r="I1093" s="18">
        <f>'без села'!I1090/1000</f>
        <v>16.5</v>
      </c>
      <c r="J1093" s="18">
        <f>'без села'!J1090/1000</f>
        <v>16.5</v>
      </c>
      <c r="K1093" s="18">
        <f>'без села'!K1090/1000</f>
        <v>0</v>
      </c>
      <c r="L1093" s="6">
        <f t="shared" si="55"/>
        <v>0</v>
      </c>
    </row>
    <row r="1094" spans="1:12" ht="15" hidden="1">
      <c r="A1094" s="3">
        <v>130110</v>
      </c>
      <c r="B1094" s="3"/>
      <c r="C1094" s="5" t="s">
        <v>35</v>
      </c>
      <c r="D1094" s="18">
        <f>'без села'!D1091/1000</f>
        <v>28.364</v>
      </c>
      <c r="E1094" s="18">
        <f>'без села'!E1091/1000</f>
        <v>0</v>
      </c>
      <c r="F1094" s="18">
        <f>'без села'!F1091/1000</f>
        <v>12.947700000000001</v>
      </c>
      <c r="G1094" s="6">
        <f t="shared" si="53"/>
        <v>45.64835707234523</v>
      </c>
      <c r="H1094" s="6" t="e">
        <f t="shared" si="54"/>
        <v>#DIV/0!</v>
      </c>
      <c r="I1094" s="18">
        <f>'без села'!I1091/1000</f>
        <v>15.5</v>
      </c>
      <c r="J1094" s="18">
        <f>'без села'!J1091/1000</f>
        <v>15.5</v>
      </c>
      <c r="K1094" s="18">
        <f>'без села'!K1091/1000</f>
        <v>1.7302</v>
      </c>
      <c r="L1094" s="6">
        <f t="shared" si="55"/>
        <v>11.16258064516129</v>
      </c>
    </row>
    <row r="1095" spans="1:12" ht="15" hidden="1">
      <c r="A1095" s="3">
        <v>130110</v>
      </c>
      <c r="B1095" s="3"/>
      <c r="C1095" s="5" t="s">
        <v>37</v>
      </c>
      <c r="D1095" s="18">
        <f>'без села'!D1092/1000</f>
        <v>0.504</v>
      </c>
      <c r="E1095" s="18">
        <f>'без села'!E1092/1000</f>
        <v>0</v>
      </c>
      <c r="F1095" s="18">
        <f>'без села'!F1092/1000</f>
        <v>0.12401999999999999</v>
      </c>
      <c r="G1095" s="6">
        <f t="shared" si="53"/>
        <v>24.607142857142854</v>
      </c>
      <c r="H1095" s="6" t="e">
        <f t="shared" si="54"/>
        <v>#DIV/0!</v>
      </c>
      <c r="I1095" s="18">
        <f>'без села'!I1092/1000</f>
        <v>0.7</v>
      </c>
      <c r="J1095" s="18">
        <f>'без села'!J1092/1000</f>
        <v>0.7</v>
      </c>
      <c r="K1095" s="18">
        <f>'без села'!K1092/1000</f>
        <v>0.06051</v>
      </c>
      <c r="L1095" s="6">
        <f t="shared" si="55"/>
        <v>8.644285714285715</v>
      </c>
    </row>
    <row r="1096" spans="1:12" ht="15" hidden="1">
      <c r="A1096" s="3">
        <v>130110</v>
      </c>
      <c r="B1096" s="3"/>
      <c r="C1096" s="5" t="s">
        <v>61</v>
      </c>
      <c r="D1096" s="18">
        <f>'без села'!D1093/1000</f>
        <v>1720.915</v>
      </c>
      <c r="E1096" s="18">
        <f>'без села'!E1093/1000</f>
        <v>0</v>
      </c>
      <c r="F1096" s="18">
        <f>'без села'!F1093/1000</f>
        <v>548.45597</v>
      </c>
      <c r="G1096" s="6">
        <f t="shared" si="53"/>
        <v>31.870020890049773</v>
      </c>
      <c r="H1096" s="6" t="e">
        <f t="shared" si="54"/>
        <v>#DIV/0!</v>
      </c>
      <c r="I1096" s="18">
        <f>'без села'!I1093/1000</f>
        <v>0</v>
      </c>
      <c r="J1096" s="18">
        <f>'без села'!J1093/1000</f>
        <v>0</v>
      </c>
      <c r="K1096" s="18">
        <f>'без села'!K1093/1000</f>
        <v>0</v>
      </c>
      <c r="L1096" s="6" t="e">
        <f t="shared" si="55"/>
        <v>#DIV/0!</v>
      </c>
    </row>
    <row r="1097" spans="1:12" ht="45" hidden="1">
      <c r="A1097" s="3">
        <v>130110</v>
      </c>
      <c r="B1097" s="3"/>
      <c r="C1097" s="5" t="s">
        <v>97</v>
      </c>
      <c r="D1097" s="18">
        <f>'без села'!D1094/1000</f>
        <v>1720.915</v>
      </c>
      <c r="E1097" s="18">
        <f>'без села'!E1094/1000</f>
        <v>0</v>
      </c>
      <c r="F1097" s="18">
        <f>'без села'!F1094/1000</f>
        <v>548.45597</v>
      </c>
      <c r="G1097" s="6">
        <f t="shared" si="53"/>
        <v>31.870020890049773</v>
      </c>
      <c r="H1097" s="6" t="e">
        <f t="shared" si="54"/>
        <v>#DIV/0!</v>
      </c>
      <c r="I1097" s="18">
        <f>'без села'!I1094/1000</f>
        <v>0</v>
      </c>
      <c r="J1097" s="18">
        <f>'без села'!J1094/1000</f>
        <v>0</v>
      </c>
      <c r="K1097" s="18">
        <f>'без села'!K1094/1000</f>
        <v>0</v>
      </c>
      <c r="L1097" s="6" t="e">
        <f t="shared" si="55"/>
        <v>#DIV/0!</v>
      </c>
    </row>
    <row r="1098" spans="1:12" ht="15" hidden="1">
      <c r="A1098" s="3">
        <v>130110</v>
      </c>
      <c r="B1098" s="3"/>
      <c r="C1098" s="5" t="s">
        <v>43</v>
      </c>
      <c r="D1098" s="18">
        <f>'без села'!D1095/1000</f>
        <v>0</v>
      </c>
      <c r="E1098" s="18">
        <f>'без села'!E1095/1000</f>
        <v>0</v>
      </c>
      <c r="F1098" s="18">
        <f>'без села'!F1095/1000</f>
        <v>0</v>
      </c>
      <c r="G1098" s="6" t="e">
        <f aca="true" t="shared" si="56" ref="G1098:G1161">F1098/D1098*100</f>
        <v>#DIV/0!</v>
      </c>
      <c r="H1098" s="6" t="e">
        <f aca="true" t="shared" si="57" ref="H1098:H1161">F1098/E1098*100</f>
        <v>#DIV/0!</v>
      </c>
      <c r="I1098" s="18">
        <f>'без села'!I1095/1000</f>
        <v>10</v>
      </c>
      <c r="J1098" s="18">
        <f>'без села'!J1095/1000</f>
        <v>11.70115</v>
      </c>
      <c r="K1098" s="18">
        <f>'без села'!K1095/1000</f>
        <v>1.8</v>
      </c>
      <c r="L1098" s="6">
        <f t="shared" si="55"/>
        <v>15.383103370181564</v>
      </c>
    </row>
    <row r="1099" spans="1:12" ht="15" hidden="1">
      <c r="A1099" s="3">
        <v>130110</v>
      </c>
      <c r="B1099" s="3"/>
      <c r="C1099" s="5" t="s">
        <v>45</v>
      </c>
      <c r="D1099" s="18">
        <f>'без села'!D1096/1000</f>
        <v>0</v>
      </c>
      <c r="E1099" s="18">
        <f>'без села'!E1096/1000</f>
        <v>0</v>
      </c>
      <c r="F1099" s="18">
        <f>'без села'!F1096/1000</f>
        <v>0</v>
      </c>
      <c r="G1099" s="6" t="e">
        <f t="shared" si="56"/>
        <v>#DIV/0!</v>
      </c>
      <c r="H1099" s="6" t="e">
        <f t="shared" si="57"/>
        <v>#DIV/0!</v>
      </c>
      <c r="I1099" s="18">
        <f>'без села'!I1096/1000</f>
        <v>10</v>
      </c>
      <c r="J1099" s="18">
        <f>'без села'!J1096/1000</f>
        <v>11.70115</v>
      </c>
      <c r="K1099" s="18">
        <f>'без села'!K1096/1000</f>
        <v>1.8</v>
      </c>
      <c r="L1099" s="6">
        <f t="shared" si="55"/>
        <v>15.383103370181564</v>
      </c>
    </row>
    <row r="1100" spans="1:12" ht="30" hidden="1">
      <c r="A1100" s="3">
        <v>130110</v>
      </c>
      <c r="B1100" s="3"/>
      <c r="C1100" s="5" t="s">
        <v>47</v>
      </c>
      <c r="D1100" s="18">
        <f>'без села'!D1097/1000</f>
        <v>0</v>
      </c>
      <c r="E1100" s="18">
        <f>'без села'!E1097/1000</f>
        <v>0</v>
      </c>
      <c r="F1100" s="18">
        <f>'без села'!F1097/1000</f>
        <v>0</v>
      </c>
      <c r="G1100" s="6" t="e">
        <f t="shared" si="56"/>
        <v>#DIV/0!</v>
      </c>
      <c r="H1100" s="6" t="e">
        <f t="shared" si="57"/>
        <v>#DIV/0!</v>
      </c>
      <c r="I1100" s="18">
        <f>'без села'!I1097/1000</f>
        <v>10</v>
      </c>
      <c r="J1100" s="18">
        <f>'без села'!J1097/1000</f>
        <v>11.70115</v>
      </c>
      <c r="K1100" s="18">
        <f>'без села'!K1097/1000</f>
        <v>1.8</v>
      </c>
      <c r="L1100" s="6">
        <f t="shared" si="55"/>
        <v>15.383103370181564</v>
      </c>
    </row>
    <row r="1101" spans="1:12" ht="15" hidden="1">
      <c r="A1101" s="3">
        <v>130112</v>
      </c>
      <c r="B1101" s="3"/>
      <c r="C1101" s="5" t="s">
        <v>147</v>
      </c>
      <c r="D1101" s="18">
        <f>'без села'!D1098/1000</f>
        <v>246.5</v>
      </c>
      <c r="E1101" s="18">
        <f>'без села'!E1098/1000</f>
        <v>0</v>
      </c>
      <c r="F1101" s="18">
        <f>'без села'!F1098/1000</f>
        <v>70.94038</v>
      </c>
      <c r="G1101" s="6">
        <f t="shared" si="56"/>
        <v>28.779058823529414</v>
      </c>
      <c r="H1101" s="6" t="e">
        <f t="shared" si="57"/>
        <v>#DIV/0!</v>
      </c>
      <c r="I1101" s="18">
        <f>'без села'!I1098/1000</f>
        <v>68.6</v>
      </c>
      <c r="J1101" s="18">
        <f>'без села'!J1098/1000</f>
        <v>68.6</v>
      </c>
      <c r="K1101" s="18">
        <f>'без села'!K1098/1000</f>
        <v>8.45836</v>
      </c>
      <c r="L1101" s="6">
        <f t="shared" si="55"/>
        <v>12.329970845481052</v>
      </c>
    </row>
    <row r="1102" spans="1:12" ht="15" hidden="1">
      <c r="A1102" s="3">
        <v>130112</v>
      </c>
      <c r="B1102" s="3"/>
      <c r="C1102" s="5" t="s">
        <v>3</v>
      </c>
      <c r="D1102" s="18">
        <f>'без села'!D1099/1000</f>
        <v>246.5</v>
      </c>
      <c r="E1102" s="18">
        <f>'без села'!E1099/1000</f>
        <v>0</v>
      </c>
      <c r="F1102" s="18">
        <f>'без села'!F1099/1000</f>
        <v>70.94038</v>
      </c>
      <c r="G1102" s="6">
        <f t="shared" si="56"/>
        <v>28.779058823529414</v>
      </c>
      <c r="H1102" s="6" t="e">
        <f t="shared" si="57"/>
        <v>#DIV/0!</v>
      </c>
      <c r="I1102" s="18">
        <f>'без села'!I1099/1000</f>
        <v>66.6</v>
      </c>
      <c r="J1102" s="18">
        <f>'без села'!J1099/1000</f>
        <v>66.6</v>
      </c>
      <c r="K1102" s="18">
        <f>'без села'!K1099/1000</f>
        <v>8.45836</v>
      </c>
      <c r="L1102" s="6">
        <f t="shared" si="55"/>
        <v>12.700240240240243</v>
      </c>
    </row>
    <row r="1103" spans="1:12" ht="15" hidden="1">
      <c r="A1103" s="3">
        <v>130112</v>
      </c>
      <c r="B1103" s="3"/>
      <c r="C1103" s="5" t="s">
        <v>5</v>
      </c>
      <c r="D1103" s="18">
        <f>'без села'!D1100/1000</f>
        <v>246.5</v>
      </c>
      <c r="E1103" s="18">
        <f>'без села'!E1100/1000</f>
        <v>0</v>
      </c>
      <c r="F1103" s="18">
        <f>'без села'!F1100/1000</f>
        <v>70.94038</v>
      </c>
      <c r="G1103" s="6">
        <f t="shared" si="56"/>
        <v>28.779058823529414</v>
      </c>
      <c r="H1103" s="6" t="e">
        <f t="shared" si="57"/>
        <v>#DIV/0!</v>
      </c>
      <c r="I1103" s="18">
        <f>'без села'!I1100/1000</f>
        <v>66.6</v>
      </c>
      <c r="J1103" s="18">
        <f>'без села'!J1100/1000</f>
        <v>66.6</v>
      </c>
      <c r="K1103" s="18">
        <f>'без села'!K1100/1000</f>
        <v>8.45836</v>
      </c>
      <c r="L1103" s="6">
        <f t="shared" si="55"/>
        <v>12.700240240240243</v>
      </c>
    </row>
    <row r="1104" spans="1:12" ht="30" hidden="1">
      <c r="A1104" s="3">
        <v>130112</v>
      </c>
      <c r="B1104" s="3"/>
      <c r="C1104" s="5" t="s">
        <v>7</v>
      </c>
      <c r="D1104" s="18">
        <f>'без села'!D1101/1000</f>
        <v>153.2</v>
      </c>
      <c r="E1104" s="18">
        <f>'без села'!E1101/1000</f>
        <v>0</v>
      </c>
      <c r="F1104" s="18">
        <f>'без села'!F1101/1000</f>
        <v>33.06701</v>
      </c>
      <c r="G1104" s="6">
        <f t="shared" si="56"/>
        <v>21.584210182767627</v>
      </c>
      <c r="H1104" s="6" t="e">
        <f t="shared" si="57"/>
        <v>#DIV/0!</v>
      </c>
      <c r="I1104" s="18">
        <f>'без села'!I1101/1000</f>
        <v>38.115</v>
      </c>
      <c r="J1104" s="18">
        <f>'без села'!J1101/1000</f>
        <v>38.115</v>
      </c>
      <c r="K1104" s="18">
        <f>'без села'!K1101/1000</f>
        <v>5.73553</v>
      </c>
      <c r="L1104" s="6">
        <f t="shared" si="55"/>
        <v>15.047960120687392</v>
      </c>
    </row>
    <row r="1105" spans="1:12" ht="15" hidden="1">
      <c r="A1105" s="3">
        <v>130112</v>
      </c>
      <c r="B1105" s="3"/>
      <c r="C1105" s="5" t="s">
        <v>9</v>
      </c>
      <c r="D1105" s="18">
        <f>'без села'!D1102/1000</f>
        <v>153.2</v>
      </c>
      <c r="E1105" s="18">
        <f>'без села'!E1102/1000</f>
        <v>0</v>
      </c>
      <c r="F1105" s="18">
        <f>'без села'!F1102/1000</f>
        <v>33.06701</v>
      </c>
      <c r="G1105" s="6">
        <f t="shared" si="56"/>
        <v>21.584210182767627</v>
      </c>
      <c r="H1105" s="6" t="e">
        <f t="shared" si="57"/>
        <v>#DIV/0!</v>
      </c>
      <c r="I1105" s="18">
        <f>'без села'!I1102/1000</f>
        <v>38.115</v>
      </c>
      <c r="J1105" s="18">
        <f>'без села'!J1102/1000</f>
        <v>38.115</v>
      </c>
      <c r="K1105" s="18">
        <f>'без села'!K1102/1000</f>
        <v>5.73553</v>
      </c>
      <c r="L1105" s="6">
        <f t="shared" si="55"/>
        <v>15.047960120687392</v>
      </c>
    </row>
    <row r="1106" spans="1:12" ht="15" hidden="1">
      <c r="A1106" s="3">
        <v>130112</v>
      </c>
      <c r="B1106" s="3"/>
      <c r="C1106" s="5" t="s">
        <v>11</v>
      </c>
      <c r="D1106" s="18">
        <f>'без села'!D1103/1000</f>
        <v>51.268</v>
      </c>
      <c r="E1106" s="18">
        <f>'без села'!E1103/1000</f>
        <v>0</v>
      </c>
      <c r="F1106" s="18">
        <f>'без села'!F1103/1000</f>
        <v>11.44345</v>
      </c>
      <c r="G1106" s="6">
        <f t="shared" si="56"/>
        <v>22.32084341109464</v>
      </c>
      <c r="H1106" s="6" t="e">
        <f t="shared" si="57"/>
        <v>#DIV/0!</v>
      </c>
      <c r="I1106" s="18">
        <f>'без села'!I1103/1000</f>
        <v>13.798</v>
      </c>
      <c r="J1106" s="18">
        <f>'без села'!J1103/1000</f>
        <v>13.798</v>
      </c>
      <c r="K1106" s="18">
        <f>'без села'!K1103/1000</f>
        <v>2.08696</v>
      </c>
      <c r="L1106" s="6">
        <f t="shared" si="55"/>
        <v>15.125090592839541</v>
      </c>
    </row>
    <row r="1107" spans="1:12" ht="45" hidden="1">
      <c r="A1107" s="3">
        <v>130112</v>
      </c>
      <c r="B1107" s="3"/>
      <c r="C1107" s="5" t="s">
        <v>13</v>
      </c>
      <c r="D1107" s="18">
        <f>'без села'!D1104/1000</f>
        <v>2.732</v>
      </c>
      <c r="E1107" s="18">
        <f>'без села'!E1104/1000</f>
        <v>0</v>
      </c>
      <c r="F1107" s="18">
        <f>'без села'!F1104/1000</f>
        <v>0.13443</v>
      </c>
      <c r="G1107" s="6">
        <f t="shared" si="56"/>
        <v>4.920571010248901</v>
      </c>
      <c r="H1107" s="6" t="e">
        <f t="shared" si="57"/>
        <v>#DIV/0!</v>
      </c>
      <c r="I1107" s="18">
        <f>'без села'!I1104/1000</f>
        <v>8.058</v>
      </c>
      <c r="J1107" s="18">
        <f>'без села'!J1104/1000</f>
        <v>7.518</v>
      </c>
      <c r="K1107" s="18">
        <f>'без села'!K1104/1000</f>
        <v>0.31837</v>
      </c>
      <c r="L1107" s="6">
        <f t="shared" si="55"/>
        <v>4.234769885607874</v>
      </c>
    </row>
    <row r="1108" spans="1:12" ht="30" hidden="1">
      <c r="A1108" s="3">
        <v>130112</v>
      </c>
      <c r="B1108" s="3"/>
      <c r="C1108" s="5" t="s">
        <v>15</v>
      </c>
      <c r="D1108" s="18">
        <f>'без села'!D1105/1000</f>
        <v>0</v>
      </c>
      <c r="E1108" s="18">
        <f>'без села'!E1105/1000</f>
        <v>0</v>
      </c>
      <c r="F1108" s="18">
        <f>'без села'!F1105/1000</f>
        <v>0</v>
      </c>
      <c r="G1108" s="6" t="e">
        <f t="shared" si="56"/>
        <v>#DIV/0!</v>
      </c>
      <c r="H1108" s="6" t="e">
        <f t="shared" si="57"/>
        <v>#DIV/0!</v>
      </c>
      <c r="I1108" s="18">
        <f>'без села'!I1105/1000</f>
        <v>5.489</v>
      </c>
      <c r="J1108" s="18">
        <f>'без села'!J1105/1000</f>
        <v>4.948</v>
      </c>
      <c r="K1108" s="18">
        <f>'без села'!K1105/1000</f>
        <v>0.16297999999999999</v>
      </c>
      <c r="L1108" s="6">
        <f t="shared" si="55"/>
        <v>3.293856103476151</v>
      </c>
    </row>
    <row r="1109" spans="1:12" ht="45" hidden="1">
      <c r="A1109" s="3">
        <v>130112</v>
      </c>
      <c r="B1109" s="3"/>
      <c r="C1109" s="5" t="s">
        <v>21</v>
      </c>
      <c r="D1109" s="18">
        <f>'без села'!D1106/1000</f>
        <v>1.142</v>
      </c>
      <c r="E1109" s="18">
        <f>'без села'!E1106/1000</f>
        <v>0</v>
      </c>
      <c r="F1109" s="18">
        <f>'без села'!F1106/1000</f>
        <v>0</v>
      </c>
      <c r="G1109" s="6">
        <f t="shared" si="56"/>
        <v>0</v>
      </c>
      <c r="H1109" s="6" t="e">
        <f t="shared" si="57"/>
        <v>#DIV/0!</v>
      </c>
      <c r="I1109" s="18">
        <f>'без села'!I1106/1000</f>
        <v>0.9</v>
      </c>
      <c r="J1109" s="18">
        <f>'без села'!J1106/1000</f>
        <v>0.9</v>
      </c>
      <c r="K1109" s="18">
        <f>'без села'!K1106/1000</f>
        <v>0</v>
      </c>
      <c r="L1109" s="6">
        <f t="shared" si="55"/>
        <v>0</v>
      </c>
    </row>
    <row r="1110" spans="1:12" ht="15" hidden="1">
      <c r="A1110" s="3">
        <v>130112</v>
      </c>
      <c r="B1110" s="3"/>
      <c r="C1110" s="5" t="s">
        <v>23</v>
      </c>
      <c r="D1110" s="18">
        <f>'без села'!D1107/1000</f>
        <v>0.411</v>
      </c>
      <c r="E1110" s="18">
        <f>'без села'!E1107/1000</f>
        <v>0</v>
      </c>
      <c r="F1110" s="18">
        <f>'без села'!F1107/1000</f>
        <v>0.09165000000000001</v>
      </c>
      <c r="G1110" s="6">
        <f t="shared" si="56"/>
        <v>22.299270072992705</v>
      </c>
      <c r="H1110" s="6" t="e">
        <f t="shared" si="57"/>
        <v>#DIV/0!</v>
      </c>
      <c r="I1110" s="18">
        <f>'без села'!I1107/1000</f>
        <v>0.104</v>
      </c>
      <c r="J1110" s="18">
        <f>'без села'!J1107/1000</f>
        <v>0.104</v>
      </c>
      <c r="K1110" s="18">
        <f>'без села'!K1107/1000</f>
        <v>0</v>
      </c>
      <c r="L1110" s="6">
        <f t="shared" si="55"/>
        <v>0</v>
      </c>
    </row>
    <row r="1111" spans="1:12" ht="15" hidden="1">
      <c r="A1111" s="3">
        <v>130112</v>
      </c>
      <c r="B1111" s="3"/>
      <c r="C1111" s="5" t="s">
        <v>25</v>
      </c>
      <c r="D1111" s="18">
        <f>'без села'!D1108/1000</f>
        <v>1.179</v>
      </c>
      <c r="E1111" s="18">
        <f>'без села'!E1108/1000</f>
        <v>0</v>
      </c>
      <c r="F1111" s="18">
        <f>'без села'!F1108/1000</f>
        <v>0.04278</v>
      </c>
      <c r="G1111" s="6">
        <f t="shared" si="56"/>
        <v>3.6284987277353684</v>
      </c>
      <c r="H1111" s="6" t="e">
        <f t="shared" si="57"/>
        <v>#DIV/0!</v>
      </c>
      <c r="I1111" s="18">
        <f>'без села'!I1108/1000</f>
        <v>1.565</v>
      </c>
      <c r="J1111" s="18">
        <f>'без села'!J1108/1000</f>
        <v>1.566</v>
      </c>
      <c r="K1111" s="18">
        <f>'без села'!K1108/1000</f>
        <v>0.15538999999999997</v>
      </c>
      <c r="L1111" s="6">
        <f t="shared" si="55"/>
        <v>9.92273307790549</v>
      </c>
    </row>
    <row r="1112" spans="1:12" ht="15" hidden="1">
      <c r="A1112" s="3">
        <v>130112</v>
      </c>
      <c r="B1112" s="3"/>
      <c r="C1112" s="5" t="s">
        <v>27</v>
      </c>
      <c r="D1112" s="18">
        <f>'без села'!D1109/1000</f>
        <v>0</v>
      </c>
      <c r="E1112" s="18">
        <f>'без села'!E1109/1000</f>
        <v>0</v>
      </c>
      <c r="F1112" s="18">
        <f>'без села'!F1109/1000</f>
        <v>0</v>
      </c>
      <c r="G1112" s="6" t="e">
        <f t="shared" si="56"/>
        <v>#DIV/0!</v>
      </c>
      <c r="H1112" s="6" t="e">
        <f t="shared" si="57"/>
        <v>#DIV/0!</v>
      </c>
      <c r="I1112" s="18">
        <f>'без села'!I1109/1000</f>
        <v>2.4</v>
      </c>
      <c r="J1112" s="18">
        <f>'без села'!J1109/1000</f>
        <v>2.94</v>
      </c>
      <c r="K1112" s="18">
        <f>'без села'!K1109/1000</f>
        <v>0.3175</v>
      </c>
      <c r="L1112" s="6">
        <f t="shared" si="55"/>
        <v>10.799319727891158</v>
      </c>
    </row>
    <row r="1113" spans="1:12" ht="30" hidden="1">
      <c r="A1113" s="3">
        <v>130112</v>
      </c>
      <c r="B1113" s="3"/>
      <c r="C1113" s="5" t="s">
        <v>29</v>
      </c>
      <c r="D1113" s="18">
        <f>'без села'!D1110/1000</f>
        <v>39.3</v>
      </c>
      <c r="E1113" s="18">
        <f>'без села'!E1110/1000</f>
        <v>0</v>
      </c>
      <c r="F1113" s="18">
        <f>'без села'!F1110/1000</f>
        <v>26.29549</v>
      </c>
      <c r="G1113" s="6">
        <f t="shared" si="56"/>
        <v>66.90964376590331</v>
      </c>
      <c r="H1113" s="6" t="e">
        <f t="shared" si="57"/>
        <v>#DIV/0!</v>
      </c>
      <c r="I1113" s="18">
        <f>'без села'!I1110/1000</f>
        <v>4.229</v>
      </c>
      <c r="J1113" s="18">
        <f>'без села'!J1110/1000</f>
        <v>4.229</v>
      </c>
      <c r="K1113" s="18">
        <f>'без села'!K1110/1000</f>
        <v>0</v>
      </c>
      <c r="L1113" s="6">
        <f t="shared" si="55"/>
        <v>0</v>
      </c>
    </row>
    <row r="1114" spans="1:12" ht="15" hidden="1">
      <c r="A1114" s="3">
        <v>130112</v>
      </c>
      <c r="B1114" s="3"/>
      <c r="C1114" s="5" t="s">
        <v>31</v>
      </c>
      <c r="D1114" s="18">
        <f>'без села'!D1111/1000</f>
        <v>25.793</v>
      </c>
      <c r="E1114" s="18">
        <f>'без села'!E1111/1000</f>
        <v>0</v>
      </c>
      <c r="F1114" s="18">
        <f>'без села'!F1111/1000</f>
        <v>22.76776</v>
      </c>
      <c r="G1114" s="6">
        <f t="shared" si="56"/>
        <v>88.2710813011282</v>
      </c>
      <c r="H1114" s="6" t="e">
        <f t="shared" si="57"/>
        <v>#DIV/0!</v>
      </c>
      <c r="I1114" s="18">
        <f>'без села'!I1111/1000</f>
        <v>2.33</v>
      </c>
      <c r="J1114" s="18">
        <f>'без села'!J1111/1000</f>
        <v>2.33</v>
      </c>
      <c r="K1114" s="18">
        <f>'без села'!K1111/1000</f>
        <v>0</v>
      </c>
      <c r="L1114" s="6">
        <f t="shared" si="55"/>
        <v>0</v>
      </c>
    </row>
    <row r="1115" spans="1:12" ht="30" hidden="1">
      <c r="A1115" s="3">
        <v>130112</v>
      </c>
      <c r="B1115" s="3"/>
      <c r="C1115" s="5" t="s">
        <v>33</v>
      </c>
      <c r="D1115" s="18">
        <f>'без села'!D1112/1000</f>
        <v>0.905</v>
      </c>
      <c r="E1115" s="18">
        <f>'без села'!E1112/1000</f>
        <v>0</v>
      </c>
      <c r="F1115" s="18">
        <f>'без села'!F1112/1000</f>
        <v>0.33997000000000005</v>
      </c>
      <c r="G1115" s="6">
        <f t="shared" si="56"/>
        <v>37.565745856353594</v>
      </c>
      <c r="H1115" s="6" t="e">
        <f t="shared" si="57"/>
        <v>#DIV/0!</v>
      </c>
      <c r="I1115" s="18">
        <f>'без села'!I1112/1000</f>
        <v>0.332</v>
      </c>
      <c r="J1115" s="18">
        <f>'без села'!J1112/1000</f>
        <v>0.332</v>
      </c>
      <c r="K1115" s="18">
        <f>'без села'!K1112/1000</f>
        <v>0</v>
      </c>
      <c r="L1115" s="6">
        <f t="shared" si="55"/>
        <v>0</v>
      </c>
    </row>
    <row r="1116" spans="1:12" ht="15" hidden="1">
      <c r="A1116" s="3">
        <v>130112</v>
      </c>
      <c r="B1116" s="3"/>
      <c r="C1116" s="5" t="s">
        <v>35</v>
      </c>
      <c r="D1116" s="18">
        <f>'без села'!D1113/1000</f>
        <v>6.208</v>
      </c>
      <c r="E1116" s="18">
        <f>'без села'!E1113/1000</f>
        <v>0</v>
      </c>
      <c r="F1116" s="18">
        <f>'без села'!F1113/1000</f>
        <v>2.32902</v>
      </c>
      <c r="G1116" s="6">
        <f t="shared" si="56"/>
        <v>37.51643041237113</v>
      </c>
      <c r="H1116" s="6" t="e">
        <f t="shared" si="57"/>
        <v>#DIV/0!</v>
      </c>
      <c r="I1116" s="18">
        <f>'без села'!I1113/1000</f>
        <v>1.567</v>
      </c>
      <c r="J1116" s="18">
        <f>'без села'!J1113/1000</f>
        <v>1.567</v>
      </c>
      <c r="K1116" s="18">
        <f>'без села'!K1113/1000</f>
        <v>0</v>
      </c>
      <c r="L1116" s="6">
        <f t="shared" si="55"/>
        <v>0</v>
      </c>
    </row>
    <row r="1117" spans="1:12" ht="15" hidden="1">
      <c r="A1117" s="3">
        <v>130112</v>
      </c>
      <c r="B1117" s="3"/>
      <c r="C1117" s="5" t="s">
        <v>37</v>
      </c>
      <c r="D1117" s="18">
        <f>'без села'!D1114/1000</f>
        <v>6.394</v>
      </c>
      <c r="E1117" s="18">
        <f>'без села'!E1114/1000</f>
        <v>0</v>
      </c>
      <c r="F1117" s="18">
        <f>'без села'!F1114/1000</f>
        <v>0.8587400000000001</v>
      </c>
      <c r="G1117" s="6">
        <f t="shared" si="56"/>
        <v>13.43040350328433</v>
      </c>
      <c r="H1117" s="6" t="e">
        <f t="shared" si="57"/>
        <v>#DIV/0!</v>
      </c>
      <c r="I1117" s="18">
        <f>'без села'!I1114/1000</f>
        <v>0</v>
      </c>
      <c r="J1117" s="18">
        <f>'без села'!J1114/1000</f>
        <v>0</v>
      </c>
      <c r="K1117" s="18">
        <f>'без села'!K1114/1000</f>
        <v>0</v>
      </c>
      <c r="L1117" s="6" t="e">
        <f t="shared" si="55"/>
        <v>#DIV/0!</v>
      </c>
    </row>
    <row r="1118" spans="1:12" ht="15" hidden="1">
      <c r="A1118" s="3">
        <v>130112</v>
      </c>
      <c r="B1118" s="3"/>
      <c r="C1118" s="5" t="s">
        <v>43</v>
      </c>
      <c r="D1118" s="18">
        <f>'без села'!D1115/1000</f>
        <v>0</v>
      </c>
      <c r="E1118" s="18">
        <f>'без села'!E1115/1000</f>
        <v>0</v>
      </c>
      <c r="F1118" s="18">
        <f>'без села'!F1115/1000</f>
        <v>0</v>
      </c>
      <c r="G1118" s="6" t="e">
        <f t="shared" si="56"/>
        <v>#DIV/0!</v>
      </c>
      <c r="H1118" s="6" t="e">
        <f t="shared" si="57"/>
        <v>#DIV/0!</v>
      </c>
      <c r="I1118" s="18">
        <f>'без села'!I1115/1000</f>
        <v>2</v>
      </c>
      <c r="J1118" s="18">
        <f>'без села'!J1115/1000</f>
        <v>2</v>
      </c>
      <c r="K1118" s="18">
        <f>'без села'!K1115/1000</f>
        <v>0</v>
      </c>
      <c r="L1118" s="6">
        <f t="shared" si="55"/>
        <v>0</v>
      </c>
    </row>
    <row r="1119" spans="1:12" ht="15" hidden="1">
      <c r="A1119" s="3">
        <v>130112</v>
      </c>
      <c r="B1119" s="3"/>
      <c r="C1119" s="5" t="s">
        <v>45</v>
      </c>
      <c r="D1119" s="18">
        <f>'без села'!D1116/1000</f>
        <v>0</v>
      </c>
      <c r="E1119" s="18">
        <f>'без села'!E1116/1000</f>
        <v>0</v>
      </c>
      <c r="F1119" s="18">
        <f>'без села'!F1116/1000</f>
        <v>0</v>
      </c>
      <c r="G1119" s="6" t="e">
        <f t="shared" si="56"/>
        <v>#DIV/0!</v>
      </c>
      <c r="H1119" s="6" t="e">
        <f t="shared" si="57"/>
        <v>#DIV/0!</v>
      </c>
      <c r="I1119" s="18">
        <f>'без села'!I1116/1000</f>
        <v>2</v>
      </c>
      <c r="J1119" s="18">
        <f>'без села'!J1116/1000</f>
        <v>2</v>
      </c>
      <c r="K1119" s="18">
        <f>'без села'!K1116/1000</f>
        <v>0</v>
      </c>
      <c r="L1119" s="6">
        <f t="shared" si="55"/>
        <v>0</v>
      </c>
    </row>
    <row r="1120" spans="1:12" ht="30" hidden="1">
      <c r="A1120" s="3">
        <v>130112</v>
      </c>
      <c r="B1120" s="3"/>
      <c r="C1120" s="5" t="s">
        <v>47</v>
      </c>
      <c r="D1120" s="18">
        <f>'без села'!D1117/1000</f>
        <v>0</v>
      </c>
      <c r="E1120" s="18">
        <f>'без села'!E1117/1000</f>
        <v>0</v>
      </c>
      <c r="F1120" s="18">
        <f>'без села'!F1117/1000</f>
        <v>0</v>
      </c>
      <c r="G1120" s="6" t="e">
        <f t="shared" si="56"/>
        <v>#DIV/0!</v>
      </c>
      <c r="H1120" s="6" t="e">
        <f t="shared" si="57"/>
        <v>#DIV/0!</v>
      </c>
      <c r="I1120" s="18">
        <f>'без села'!I1117/1000</f>
        <v>2</v>
      </c>
      <c r="J1120" s="18">
        <f>'без села'!J1117/1000</f>
        <v>2</v>
      </c>
      <c r="K1120" s="18">
        <f>'без села'!K1117/1000</f>
        <v>0</v>
      </c>
      <c r="L1120" s="6">
        <f t="shared" si="55"/>
        <v>0</v>
      </c>
    </row>
    <row r="1121" spans="1:12" ht="15" hidden="1">
      <c r="A1121" s="3">
        <v>130113</v>
      </c>
      <c r="B1121" s="3"/>
      <c r="C1121" s="5" t="s">
        <v>148</v>
      </c>
      <c r="D1121" s="18">
        <f>'без села'!D1118/1000</f>
        <v>135.6</v>
      </c>
      <c r="E1121" s="18">
        <f>'без села'!E1118/1000</f>
        <v>0</v>
      </c>
      <c r="F1121" s="18">
        <f>'без села'!F1118/1000</f>
        <v>26.69246</v>
      </c>
      <c r="G1121" s="6">
        <f t="shared" si="56"/>
        <v>19.684705014749262</v>
      </c>
      <c r="H1121" s="6" t="e">
        <f t="shared" si="57"/>
        <v>#DIV/0!</v>
      </c>
      <c r="I1121" s="18">
        <f>'без села'!I1118/1000</f>
        <v>0</v>
      </c>
      <c r="J1121" s="18">
        <f>'без села'!J1118/1000</f>
        <v>0</v>
      </c>
      <c r="K1121" s="18">
        <f>'без села'!K1118/1000</f>
        <v>0</v>
      </c>
      <c r="L1121" s="6" t="e">
        <f t="shared" si="55"/>
        <v>#DIV/0!</v>
      </c>
    </row>
    <row r="1122" spans="1:12" ht="15" hidden="1">
      <c r="A1122" s="3">
        <v>130113</v>
      </c>
      <c r="B1122" s="3"/>
      <c r="C1122" s="5" t="s">
        <v>3</v>
      </c>
      <c r="D1122" s="18">
        <f>'без села'!D1119/1000</f>
        <v>135.6</v>
      </c>
      <c r="E1122" s="18">
        <f>'без села'!E1119/1000</f>
        <v>0</v>
      </c>
      <c r="F1122" s="18">
        <f>'без села'!F1119/1000</f>
        <v>26.69246</v>
      </c>
      <c r="G1122" s="6">
        <f t="shared" si="56"/>
        <v>19.684705014749262</v>
      </c>
      <c r="H1122" s="6" t="e">
        <f t="shared" si="57"/>
        <v>#DIV/0!</v>
      </c>
      <c r="I1122" s="18">
        <f>'без села'!I1119/1000</f>
        <v>0</v>
      </c>
      <c r="J1122" s="18">
        <f>'без села'!J1119/1000</f>
        <v>0</v>
      </c>
      <c r="K1122" s="18">
        <f>'без села'!K1119/1000</f>
        <v>0</v>
      </c>
      <c r="L1122" s="6" t="e">
        <f t="shared" si="55"/>
        <v>#DIV/0!</v>
      </c>
    </row>
    <row r="1123" spans="1:12" ht="15" hidden="1">
      <c r="A1123" s="3">
        <v>130113</v>
      </c>
      <c r="B1123" s="3"/>
      <c r="C1123" s="5" t="s">
        <v>5</v>
      </c>
      <c r="D1123" s="18">
        <f>'без села'!D1120/1000</f>
        <v>135.6</v>
      </c>
      <c r="E1123" s="18">
        <f>'без села'!E1120/1000</f>
        <v>0</v>
      </c>
      <c r="F1123" s="18">
        <f>'без села'!F1120/1000</f>
        <v>26.69246</v>
      </c>
      <c r="G1123" s="6">
        <f t="shared" si="56"/>
        <v>19.684705014749262</v>
      </c>
      <c r="H1123" s="6" t="e">
        <f t="shared" si="57"/>
        <v>#DIV/0!</v>
      </c>
      <c r="I1123" s="18">
        <f>'без села'!I1120/1000</f>
        <v>0</v>
      </c>
      <c r="J1123" s="18">
        <f>'без села'!J1120/1000</f>
        <v>0</v>
      </c>
      <c r="K1123" s="18">
        <f>'без села'!K1120/1000</f>
        <v>0</v>
      </c>
      <c r="L1123" s="6" t="e">
        <f t="shared" si="55"/>
        <v>#DIV/0!</v>
      </c>
    </row>
    <row r="1124" spans="1:12" ht="30" hidden="1">
      <c r="A1124" s="3">
        <v>130113</v>
      </c>
      <c r="B1124" s="3"/>
      <c r="C1124" s="5" t="s">
        <v>7</v>
      </c>
      <c r="D1124" s="18">
        <f>'без села'!D1121/1000</f>
        <v>90.9</v>
      </c>
      <c r="E1124" s="18">
        <f>'без села'!E1121/1000</f>
        <v>0</v>
      </c>
      <c r="F1124" s="18">
        <f>'без села'!F1121/1000</f>
        <v>20.741979999999998</v>
      </c>
      <c r="G1124" s="6">
        <f t="shared" si="56"/>
        <v>22.818459845984595</v>
      </c>
      <c r="H1124" s="6" t="e">
        <f t="shared" si="57"/>
        <v>#DIV/0!</v>
      </c>
      <c r="I1124" s="18">
        <f>'без села'!I1121/1000</f>
        <v>0</v>
      </c>
      <c r="J1124" s="18">
        <f>'без села'!J1121/1000</f>
        <v>0</v>
      </c>
      <c r="K1124" s="18">
        <f>'без села'!K1121/1000</f>
        <v>0</v>
      </c>
      <c r="L1124" s="6" t="e">
        <f t="shared" si="55"/>
        <v>#DIV/0!</v>
      </c>
    </row>
    <row r="1125" spans="1:12" ht="15" hidden="1">
      <c r="A1125" s="3">
        <v>130113</v>
      </c>
      <c r="B1125" s="3"/>
      <c r="C1125" s="5" t="s">
        <v>9</v>
      </c>
      <c r="D1125" s="18">
        <f>'без села'!D1122/1000</f>
        <v>90.9</v>
      </c>
      <c r="E1125" s="18">
        <f>'без села'!E1122/1000</f>
        <v>0</v>
      </c>
      <c r="F1125" s="18">
        <f>'без села'!F1122/1000</f>
        <v>20.741979999999998</v>
      </c>
      <c r="G1125" s="6">
        <f t="shared" si="56"/>
        <v>22.818459845984595</v>
      </c>
      <c r="H1125" s="6" t="e">
        <f t="shared" si="57"/>
        <v>#DIV/0!</v>
      </c>
      <c r="I1125" s="18">
        <f>'без села'!I1122/1000</f>
        <v>0</v>
      </c>
      <c r="J1125" s="18">
        <f>'без села'!J1122/1000</f>
        <v>0</v>
      </c>
      <c r="K1125" s="18">
        <f>'без села'!K1122/1000</f>
        <v>0</v>
      </c>
      <c r="L1125" s="6" t="e">
        <f t="shared" si="55"/>
        <v>#DIV/0!</v>
      </c>
    </row>
    <row r="1126" spans="1:12" ht="15" hidden="1">
      <c r="A1126" s="3">
        <v>130113</v>
      </c>
      <c r="B1126" s="3"/>
      <c r="C1126" s="5" t="s">
        <v>11</v>
      </c>
      <c r="D1126" s="18">
        <f>'без села'!D1123/1000</f>
        <v>26.3</v>
      </c>
      <c r="E1126" s="18">
        <f>'без села'!E1123/1000</f>
        <v>0</v>
      </c>
      <c r="F1126" s="18">
        <f>'без села'!F1123/1000</f>
        <v>5.92501</v>
      </c>
      <c r="G1126" s="6">
        <f t="shared" si="56"/>
        <v>22.52855513307985</v>
      </c>
      <c r="H1126" s="6" t="e">
        <f t="shared" si="57"/>
        <v>#DIV/0!</v>
      </c>
      <c r="I1126" s="18">
        <f>'без села'!I1123/1000</f>
        <v>0</v>
      </c>
      <c r="J1126" s="18">
        <f>'без села'!J1123/1000</f>
        <v>0</v>
      </c>
      <c r="K1126" s="18">
        <f>'без села'!K1123/1000</f>
        <v>0</v>
      </c>
      <c r="L1126" s="6" t="e">
        <f t="shared" si="55"/>
        <v>#DIV/0!</v>
      </c>
    </row>
    <row r="1127" spans="1:12" ht="45" hidden="1">
      <c r="A1127" s="3">
        <v>130113</v>
      </c>
      <c r="B1127" s="3"/>
      <c r="C1127" s="5" t="s">
        <v>13</v>
      </c>
      <c r="D1127" s="18">
        <f>'без села'!D1124/1000</f>
        <v>17.35</v>
      </c>
      <c r="E1127" s="18">
        <f>'без села'!E1124/1000</f>
        <v>0</v>
      </c>
      <c r="F1127" s="18">
        <f>'без села'!F1124/1000</f>
        <v>0.02547</v>
      </c>
      <c r="G1127" s="6">
        <f t="shared" si="56"/>
        <v>0.14680115273775213</v>
      </c>
      <c r="H1127" s="6" t="e">
        <f t="shared" si="57"/>
        <v>#DIV/0!</v>
      </c>
      <c r="I1127" s="18">
        <f>'без села'!I1124/1000</f>
        <v>0</v>
      </c>
      <c r="J1127" s="18">
        <f>'без села'!J1124/1000</f>
        <v>0</v>
      </c>
      <c r="K1127" s="18">
        <f>'без села'!K1124/1000</f>
        <v>0</v>
      </c>
      <c r="L1127" s="6" t="e">
        <f t="shared" si="55"/>
        <v>#DIV/0!</v>
      </c>
    </row>
    <row r="1128" spans="1:12" ht="30" hidden="1">
      <c r="A1128" s="3">
        <v>130113</v>
      </c>
      <c r="B1128" s="3"/>
      <c r="C1128" s="5" t="s">
        <v>15</v>
      </c>
      <c r="D1128" s="18">
        <f>'без села'!D1125/1000</f>
        <v>9.8</v>
      </c>
      <c r="E1128" s="18">
        <f>'без села'!E1125/1000</f>
        <v>0</v>
      </c>
      <c r="F1128" s="18">
        <f>'без села'!F1125/1000</f>
        <v>0</v>
      </c>
      <c r="G1128" s="6">
        <f t="shared" si="56"/>
        <v>0</v>
      </c>
      <c r="H1128" s="6" t="e">
        <f t="shared" si="57"/>
        <v>#DIV/0!</v>
      </c>
      <c r="I1128" s="18">
        <f>'без села'!I1125/1000</f>
        <v>0</v>
      </c>
      <c r="J1128" s="18">
        <f>'без села'!J1125/1000</f>
        <v>0</v>
      </c>
      <c r="K1128" s="18">
        <f>'без села'!K1125/1000</f>
        <v>0</v>
      </c>
      <c r="L1128" s="6" t="e">
        <f t="shared" si="55"/>
        <v>#DIV/0!</v>
      </c>
    </row>
    <row r="1129" spans="1:12" ht="45" hidden="1">
      <c r="A1129" s="3">
        <v>130113</v>
      </c>
      <c r="B1129" s="3"/>
      <c r="C1129" s="5" t="s">
        <v>21</v>
      </c>
      <c r="D1129" s="18">
        <f>'без села'!D1126/1000</f>
        <v>7.14</v>
      </c>
      <c r="E1129" s="18">
        <f>'без села'!E1126/1000</f>
        <v>0</v>
      </c>
      <c r="F1129" s="18">
        <f>'без села'!F1126/1000</f>
        <v>0</v>
      </c>
      <c r="G1129" s="6">
        <f t="shared" si="56"/>
        <v>0</v>
      </c>
      <c r="H1129" s="6" t="e">
        <f t="shared" si="57"/>
        <v>#DIV/0!</v>
      </c>
      <c r="I1129" s="18">
        <f>'без села'!I1126/1000</f>
        <v>0</v>
      </c>
      <c r="J1129" s="18">
        <f>'без села'!J1126/1000</f>
        <v>0</v>
      </c>
      <c r="K1129" s="18">
        <f>'без села'!K1126/1000</f>
        <v>0</v>
      </c>
      <c r="L1129" s="6" t="e">
        <f t="shared" si="55"/>
        <v>#DIV/0!</v>
      </c>
    </row>
    <row r="1130" spans="1:12" ht="15" hidden="1">
      <c r="A1130" s="3">
        <v>130113</v>
      </c>
      <c r="B1130" s="3"/>
      <c r="C1130" s="5" t="s">
        <v>25</v>
      </c>
      <c r="D1130" s="18">
        <f>'без села'!D1127/1000</f>
        <v>0.41</v>
      </c>
      <c r="E1130" s="18">
        <f>'без села'!E1127/1000</f>
        <v>0</v>
      </c>
      <c r="F1130" s="18">
        <f>'без села'!F1127/1000</f>
        <v>0.02547</v>
      </c>
      <c r="G1130" s="6">
        <f t="shared" si="56"/>
        <v>6.212195121951219</v>
      </c>
      <c r="H1130" s="6" t="e">
        <f t="shared" si="57"/>
        <v>#DIV/0!</v>
      </c>
      <c r="I1130" s="18">
        <f>'без села'!I1127/1000</f>
        <v>0</v>
      </c>
      <c r="J1130" s="18">
        <f>'без села'!J1127/1000</f>
        <v>0</v>
      </c>
      <c r="K1130" s="18">
        <f>'без села'!K1127/1000</f>
        <v>0</v>
      </c>
      <c r="L1130" s="6" t="e">
        <f t="shared" si="55"/>
        <v>#DIV/0!</v>
      </c>
    </row>
    <row r="1131" spans="1:12" ht="15" hidden="1">
      <c r="A1131" s="3">
        <v>130113</v>
      </c>
      <c r="B1131" s="3"/>
      <c r="C1131" s="5" t="s">
        <v>27</v>
      </c>
      <c r="D1131" s="18">
        <f>'без села'!D1128/1000</f>
        <v>1.05</v>
      </c>
      <c r="E1131" s="18">
        <f>'без села'!E1128/1000</f>
        <v>0</v>
      </c>
      <c r="F1131" s="18">
        <f>'без села'!F1128/1000</f>
        <v>0</v>
      </c>
      <c r="G1131" s="6">
        <f t="shared" si="56"/>
        <v>0</v>
      </c>
      <c r="H1131" s="6" t="e">
        <f t="shared" si="57"/>
        <v>#DIV/0!</v>
      </c>
      <c r="I1131" s="18">
        <f>'без села'!I1128/1000</f>
        <v>0</v>
      </c>
      <c r="J1131" s="18">
        <f>'без села'!J1128/1000</f>
        <v>0</v>
      </c>
      <c r="K1131" s="18">
        <f>'без села'!K1128/1000</f>
        <v>0</v>
      </c>
      <c r="L1131" s="6" t="e">
        <f t="shared" si="55"/>
        <v>#DIV/0!</v>
      </c>
    </row>
    <row r="1132" spans="1:12" ht="15">
      <c r="A1132" s="3">
        <v>150000</v>
      </c>
      <c r="B1132" s="3"/>
      <c r="C1132" s="5" t="s">
        <v>252</v>
      </c>
      <c r="D1132" s="18"/>
      <c r="E1132" s="18"/>
      <c r="F1132" s="18"/>
      <c r="G1132" s="6"/>
      <c r="H1132" s="6"/>
      <c r="I1132" s="18">
        <f>'без села'!I1129/1000</f>
        <v>157500</v>
      </c>
      <c r="J1132" s="18">
        <f>'без села'!J1129/1000</f>
        <v>157500</v>
      </c>
      <c r="K1132" s="18">
        <f>'без села'!K1129/1000</f>
        <v>814.6836800000001</v>
      </c>
      <c r="L1132" s="6">
        <f t="shared" si="55"/>
        <v>0.5172594793650794</v>
      </c>
    </row>
    <row r="1133" spans="1:12" ht="15" hidden="1">
      <c r="A1133" s="3">
        <v>150000</v>
      </c>
      <c r="B1133" s="3"/>
      <c r="C1133" s="5" t="s">
        <v>43</v>
      </c>
      <c r="D1133" s="18">
        <f>'без села'!D1130/1000</f>
        <v>0</v>
      </c>
      <c r="E1133" s="18">
        <f>'без села'!E1130/1000</f>
        <v>0</v>
      </c>
      <c r="F1133" s="18">
        <f>'без села'!F1130/1000</f>
        <v>0</v>
      </c>
      <c r="G1133" s="6"/>
      <c r="H1133" s="6"/>
      <c r="I1133" s="18">
        <f>'без села'!I1130/1000</f>
        <v>157500</v>
      </c>
      <c r="J1133" s="18">
        <f>'без села'!J1130/1000</f>
        <v>157500</v>
      </c>
      <c r="K1133" s="18">
        <f>'без села'!K1130/1000</f>
        <v>814.6836800000001</v>
      </c>
      <c r="L1133" s="6">
        <f t="shared" si="55"/>
        <v>0.5172594793650794</v>
      </c>
    </row>
    <row r="1134" spans="1:12" ht="15" hidden="1">
      <c r="A1134" s="3">
        <v>150000</v>
      </c>
      <c r="B1134" s="3"/>
      <c r="C1134" s="5" t="s">
        <v>45</v>
      </c>
      <c r="D1134" s="18">
        <f>'без села'!D1131/1000</f>
        <v>0</v>
      </c>
      <c r="E1134" s="18">
        <f>'без села'!E1131/1000</f>
        <v>0</v>
      </c>
      <c r="F1134" s="18">
        <f>'без села'!F1131/1000</f>
        <v>0</v>
      </c>
      <c r="G1134" s="6"/>
      <c r="H1134" s="6"/>
      <c r="I1134" s="18">
        <f>'без села'!I1131/1000</f>
        <v>31188.967</v>
      </c>
      <c r="J1134" s="18">
        <f>'без села'!J1131/1000</f>
        <v>31188.967</v>
      </c>
      <c r="K1134" s="18">
        <f>'без села'!K1131/1000</f>
        <v>613.4695300000001</v>
      </c>
      <c r="L1134" s="6">
        <f t="shared" si="55"/>
        <v>1.9669440478743656</v>
      </c>
    </row>
    <row r="1135" spans="1:12" ht="15" hidden="1">
      <c r="A1135" s="3">
        <v>150000</v>
      </c>
      <c r="B1135" s="3"/>
      <c r="C1135" s="5" t="s">
        <v>151</v>
      </c>
      <c r="D1135" s="18">
        <f>'без села'!D1132/1000</f>
        <v>0</v>
      </c>
      <c r="E1135" s="18">
        <f>'без села'!E1132/1000</f>
        <v>0</v>
      </c>
      <c r="F1135" s="18">
        <f>'без села'!F1132/1000</f>
        <v>0</v>
      </c>
      <c r="G1135" s="6"/>
      <c r="H1135" s="6"/>
      <c r="I1135" s="18">
        <f>'без села'!I1132/1000</f>
        <v>210.404</v>
      </c>
      <c r="J1135" s="18">
        <f>'без села'!J1132/1000</f>
        <v>210.404</v>
      </c>
      <c r="K1135" s="18">
        <f>'без села'!K1132/1000</f>
        <v>0</v>
      </c>
      <c r="L1135" s="6">
        <f t="shared" si="55"/>
        <v>0</v>
      </c>
    </row>
    <row r="1136" spans="1:12" ht="15" hidden="1">
      <c r="A1136" s="3">
        <v>150000</v>
      </c>
      <c r="B1136" s="3"/>
      <c r="C1136" s="5" t="s">
        <v>153</v>
      </c>
      <c r="D1136" s="18">
        <f>'без села'!D1133/1000</f>
        <v>0</v>
      </c>
      <c r="E1136" s="18">
        <f>'без села'!E1133/1000</f>
        <v>0</v>
      </c>
      <c r="F1136" s="18">
        <f>'без села'!F1133/1000</f>
        <v>0</v>
      </c>
      <c r="G1136" s="6"/>
      <c r="H1136" s="6"/>
      <c r="I1136" s="18">
        <f>'без села'!I1133/1000</f>
        <v>210.404</v>
      </c>
      <c r="J1136" s="18">
        <f>'без села'!J1133/1000</f>
        <v>210.404</v>
      </c>
      <c r="K1136" s="18">
        <f>'без села'!K1133/1000</f>
        <v>0</v>
      </c>
      <c r="L1136" s="6">
        <f t="shared" si="55"/>
        <v>0</v>
      </c>
    </row>
    <row r="1137" spans="1:12" ht="15" hidden="1">
      <c r="A1137" s="3">
        <v>150000</v>
      </c>
      <c r="B1137" s="3"/>
      <c r="C1137" s="5" t="s">
        <v>155</v>
      </c>
      <c r="D1137" s="18">
        <f>'без села'!D1134/1000</f>
        <v>0</v>
      </c>
      <c r="E1137" s="18">
        <f>'без села'!E1134/1000</f>
        <v>0</v>
      </c>
      <c r="F1137" s="18">
        <f>'без села'!F1134/1000</f>
        <v>0</v>
      </c>
      <c r="G1137" s="6"/>
      <c r="H1137" s="6"/>
      <c r="I1137" s="18">
        <f>'без села'!I1134/1000</f>
        <v>30978.563</v>
      </c>
      <c r="J1137" s="18">
        <f>'без села'!J1134/1000</f>
        <v>30978.563</v>
      </c>
      <c r="K1137" s="18">
        <f>'без села'!K1134/1000</f>
        <v>613.4695300000001</v>
      </c>
      <c r="L1137" s="6">
        <f t="shared" si="55"/>
        <v>1.980303379469216</v>
      </c>
    </row>
    <row r="1138" spans="1:12" ht="15" hidden="1">
      <c r="A1138" s="3">
        <v>150000</v>
      </c>
      <c r="B1138" s="3"/>
      <c r="C1138" s="5" t="s">
        <v>157</v>
      </c>
      <c r="D1138" s="18">
        <f>'без села'!D1135/1000</f>
        <v>0</v>
      </c>
      <c r="E1138" s="18">
        <f>'без села'!E1135/1000</f>
        <v>0</v>
      </c>
      <c r="F1138" s="18">
        <f>'без села'!F1135/1000</f>
        <v>0</v>
      </c>
      <c r="G1138" s="6"/>
      <c r="H1138" s="6"/>
      <c r="I1138" s="18">
        <f>'без села'!I1135/1000</f>
        <v>200</v>
      </c>
      <c r="J1138" s="18">
        <f>'без села'!J1135/1000</f>
        <v>200</v>
      </c>
      <c r="K1138" s="18">
        <f>'без села'!K1135/1000</f>
        <v>0</v>
      </c>
      <c r="L1138" s="6">
        <f t="shared" si="55"/>
        <v>0</v>
      </c>
    </row>
    <row r="1139" spans="1:12" ht="15" hidden="1">
      <c r="A1139" s="3">
        <v>150000</v>
      </c>
      <c r="B1139" s="3"/>
      <c r="C1139" s="5" t="s">
        <v>159</v>
      </c>
      <c r="D1139" s="18">
        <f>'без села'!D1136/1000</f>
        <v>0</v>
      </c>
      <c r="E1139" s="18">
        <f>'без села'!E1136/1000</f>
        <v>0</v>
      </c>
      <c r="F1139" s="18">
        <f>'без села'!F1136/1000</f>
        <v>0</v>
      </c>
      <c r="G1139" s="6"/>
      <c r="H1139" s="6"/>
      <c r="I1139" s="18">
        <f>'без села'!I1136/1000</f>
        <v>30778.563</v>
      </c>
      <c r="J1139" s="18">
        <f>'без села'!J1136/1000</f>
        <v>30778.563</v>
      </c>
      <c r="K1139" s="18">
        <f>'без села'!K1136/1000</f>
        <v>613.4695300000001</v>
      </c>
      <c r="L1139" s="6">
        <f t="shared" si="55"/>
        <v>1.993171448582574</v>
      </c>
    </row>
    <row r="1140" spans="1:12" ht="15" hidden="1">
      <c r="A1140" s="3">
        <v>150000</v>
      </c>
      <c r="B1140" s="3"/>
      <c r="C1140" s="5" t="s">
        <v>99</v>
      </c>
      <c r="D1140" s="18">
        <f>'без села'!D1137/1000</f>
        <v>0</v>
      </c>
      <c r="E1140" s="18">
        <f>'без села'!E1137/1000</f>
        <v>0</v>
      </c>
      <c r="F1140" s="18">
        <f>'без села'!F1137/1000</f>
        <v>0</v>
      </c>
      <c r="G1140" s="6"/>
      <c r="H1140" s="6"/>
      <c r="I1140" s="18">
        <f>'без села'!I1137/1000</f>
        <v>126311.033</v>
      </c>
      <c r="J1140" s="18">
        <f>'без села'!J1137/1000</f>
        <v>126311.033</v>
      </c>
      <c r="K1140" s="18">
        <f>'без села'!K1137/1000</f>
        <v>201.21415</v>
      </c>
      <c r="L1140" s="6">
        <f t="shared" si="55"/>
        <v>0.15930053394464758</v>
      </c>
    </row>
    <row r="1141" spans="1:12" ht="30" hidden="1">
      <c r="A1141" s="3">
        <v>150000</v>
      </c>
      <c r="B1141" s="3"/>
      <c r="C1141" s="5" t="s">
        <v>129</v>
      </c>
      <c r="D1141" s="18">
        <f>'без села'!D1138/1000</f>
        <v>0</v>
      </c>
      <c r="E1141" s="18">
        <f>'без села'!E1138/1000</f>
        <v>0</v>
      </c>
      <c r="F1141" s="18">
        <f>'без села'!F1138/1000</f>
        <v>0</v>
      </c>
      <c r="G1141" s="6"/>
      <c r="H1141" s="6"/>
      <c r="I1141" s="18">
        <f>'без села'!I1138/1000</f>
        <v>126311.033</v>
      </c>
      <c r="J1141" s="18">
        <f>'без села'!J1138/1000</f>
        <v>126311.033</v>
      </c>
      <c r="K1141" s="18">
        <f>'без села'!K1138/1000</f>
        <v>201.21415</v>
      </c>
      <c r="L1141" s="6">
        <f t="shared" si="55"/>
        <v>0.15930053394464758</v>
      </c>
    </row>
    <row r="1142" spans="1:12" ht="15">
      <c r="A1142" s="3">
        <v>150101</v>
      </c>
      <c r="B1142" s="3"/>
      <c r="C1142" s="5" t="s">
        <v>160</v>
      </c>
      <c r="D1142" s="18"/>
      <c r="E1142" s="18"/>
      <c r="F1142" s="18"/>
      <c r="G1142" s="6"/>
      <c r="H1142" s="6"/>
      <c r="I1142" s="18">
        <f>'без села'!I1139/1000</f>
        <v>153878.41</v>
      </c>
      <c r="J1142" s="18">
        <f>'без села'!J1139/1000</f>
        <v>153878.41</v>
      </c>
      <c r="K1142" s="18">
        <f>'без села'!K1139/1000</f>
        <v>814.6836800000001</v>
      </c>
      <c r="L1142" s="6">
        <f t="shared" si="55"/>
        <v>0.529433388348632</v>
      </c>
    </row>
    <row r="1143" spans="1:12" ht="15" hidden="1">
      <c r="A1143" s="3">
        <v>150101</v>
      </c>
      <c r="B1143" s="3"/>
      <c r="C1143" s="5" t="s">
        <v>43</v>
      </c>
      <c r="D1143" s="18">
        <f>'без села'!D1140/1000</f>
        <v>0</v>
      </c>
      <c r="E1143" s="18">
        <f>'без села'!E1140/1000</f>
        <v>0</v>
      </c>
      <c r="F1143" s="18">
        <f>'без села'!F1140/1000</f>
        <v>0</v>
      </c>
      <c r="G1143" s="6"/>
      <c r="H1143" s="6"/>
      <c r="I1143" s="18">
        <f>'без села'!I1140/1000</f>
        <v>153878.41</v>
      </c>
      <c r="J1143" s="18">
        <f>'без села'!J1140/1000</f>
        <v>153878.41</v>
      </c>
      <c r="K1143" s="18">
        <f>'без села'!K1140/1000</f>
        <v>814.6836800000001</v>
      </c>
      <c r="L1143" s="6">
        <f t="shared" si="55"/>
        <v>0.529433388348632</v>
      </c>
    </row>
    <row r="1144" spans="1:12" ht="15" hidden="1">
      <c r="A1144" s="3">
        <v>150101</v>
      </c>
      <c r="B1144" s="3"/>
      <c r="C1144" s="5" t="s">
        <v>45</v>
      </c>
      <c r="D1144" s="18">
        <f>'без села'!D1141/1000</f>
        <v>0</v>
      </c>
      <c r="E1144" s="18">
        <f>'без села'!E1141/1000</f>
        <v>0</v>
      </c>
      <c r="F1144" s="18">
        <f>'без села'!F1141/1000</f>
        <v>0</v>
      </c>
      <c r="G1144" s="6"/>
      <c r="H1144" s="6"/>
      <c r="I1144" s="18">
        <f>'без села'!I1141/1000</f>
        <v>31188.967</v>
      </c>
      <c r="J1144" s="18">
        <f>'без села'!J1141/1000</f>
        <v>31188.967</v>
      </c>
      <c r="K1144" s="18">
        <f>'без села'!K1141/1000</f>
        <v>613.4695300000001</v>
      </c>
      <c r="L1144" s="6">
        <f t="shared" si="55"/>
        <v>1.9669440478743656</v>
      </c>
    </row>
    <row r="1145" spans="1:12" ht="15" hidden="1">
      <c r="A1145" s="3">
        <v>150101</v>
      </c>
      <c r="B1145" s="3"/>
      <c r="C1145" s="5" t="s">
        <v>151</v>
      </c>
      <c r="D1145" s="18">
        <f>'без села'!D1142/1000</f>
        <v>0</v>
      </c>
      <c r="E1145" s="18">
        <f>'без села'!E1142/1000</f>
        <v>0</v>
      </c>
      <c r="F1145" s="18">
        <f>'без села'!F1142/1000</f>
        <v>0</v>
      </c>
      <c r="G1145" s="6"/>
      <c r="H1145" s="6"/>
      <c r="I1145" s="18">
        <f>'без села'!I1142/1000</f>
        <v>210.404</v>
      </c>
      <c r="J1145" s="18">
        <f>'без села'!J1142/1000</f>
        <v>210.404</v>
      </c>
      <c r="K1145" s="18">
        <f>'без села'!K1142/1000</f>
        <v>0</v>
      </c>
      <c r="L1145" s="6">
        <f t="shared" si="55"/>
        <v>0</v>
      </c>
    </row>
    <row r="1146" spans="1:12" ht="15" hidden="1">
      <c r="A1146" s="3">
        <v>150101</v>
      </c>
      <c r="B1146" s="3"/>
      <c r="C1146" s="5" t="s">
        <v>153</v>
      </c>
      <c r="D1146" s="18">
        <f>'без села'!D1143/1000</f>
        <v>0</v>
      </c>
      <c r="E1146" s="18">
        <f>'без села'!E1143/1000</f>
        <v>0</v>
      </c>
      <c r="F1146" s="18">
        <f>'без села'!F1143/1000</f>
        <v>0</v>
      </c>
      <c r="G1146" s="6"/>
      <c r="H1146" s="6"/>
      <c r="I1146" s="18">
        <f>'без села'!I1143/1000</f>
        <v>210.404</v>
      </c>
      <c r="J1146" s="18">
        <f>'без села'!J1143/1000</f>
        <v>210.404</v>
      </c>
      <c r="K1146" s="18">
        <f>'без села'!K1143/1000</f>
        <v>0</v>
      </c>
      <c r="L1146" s="6">
        <f t="shared" si="55"/>
        <v>0</v>
      </c>
    </row>
    <row r="1147" spans="1:12" ht="15" hidden="1">
      <c r="A1147" s="3">
        <v>150101</v>
      </c>
      <c r="B1147" s="3"/>
      <c r="C1147" s="5" t="s">
        <v>155</v>
      </c>
      <c r="D1147" s="18">
        <f>'без села'!D1144/1000</f>
        <v>0</v>
      </c>
      <c r="E1147" s="18">
        <f>'без села'!E1144/1000</f>
        <v>0</v>
      </c>
      <c r="F1147" s="18">
        <f>'без села'!F1144/1000</f>
        <v>0</v>
      </c>
      <c r="G1147" s="6"/>
      <c r="H1147" s="6"/>
      <c r="I1147" s="18">
        <f>'без села'!I1144/1000</f>
        <v>30978.563</v>
      </c>
      <c r="J1147" s="18">
        <f>'без села'!J1144/1000</f>
        <v>30978.563</v>
      </c>
      <c r="K1147" s="18">
        <f>'без села'!K1144/1000</f>
        <v>613.4695300000001</v>
      </c>
      <c r="L1147" s="6">
        <f t="shared" si="55"/>
        <v>1.980303379469216</v>
      </c>
    </row>
    <row r="1148" spans="1:12" ht="15" hidden="1">
      <c r="A1148" s="3">
        <v>150101</v>
      </c>
      <c r="B1148" s="3"/>
      <c r="C1148" s="5" t="s">
        <v>157</v>
      </c>
      <c r="D1148" s="18">
        <f>'без села'!D1145/1000</f>
        <v>0</v>
      </c>
      <c r="E1148" s="18">
        <f>'без села'!E1145/1000</f>
        <v>0</v>
      </c>
      <c r="F1148" s="18">
        <f>'без села'!F1145/1000</f>
        <v>0</v>
      </c>
      <c r="G1148" s="6"/>
      <c r="H1148" s="6"/>
      <c r="I1148" s="18">
        <f>'без села'!I1145/1000</f>
        <v>200</v>
      </c>
      <c r="J1148" s="18">
        <f>'без села'!J1145/1000</f>
        <v>200</v>
      </c>
      <c r="K1148" s="18">
        <f>'без села'!K1145/1000</f>
        <v>0</v>
      </c>
      <c r="L1148" s="6">
        <f t="shared" si="55"/>
        <v>0</v>
      </c>
    </row>
    <row r="1149" spans="1:12" ht="15" hidden="1">
      <c r="A1149" s="3">
        <v>150101</v>
      </c>
      <c r="B1149" s="3"/>
      <c r="C1149" s="5" t="s">
        <v>159</v>
      </c>
      <c r="D1149" s="18">
        <f>'без села'!D1146/1000</f>
        <v>0</v>
      </c>
      <c r="E1149" s="18">
        <f>'без села'!E1146/1000</f>
        <v>0</v>
      </c>
      <c r="F1149" s="18">
        <f>'без села'!F1146/1000</f>
        <v>0</v>
      </c>
      <c r="G1149" s="6"/>
      <c r="H1149" s="6"/>
      <c r="I1149" s="18">
        <f>'без села'!I1146/1000</f>
        <v>30778.563</v>
      </c>
      <c r="J1149" s="18">
        <f>'без села'!J1146/1000</f>
        <v>30778.563</v>
      </c>
      <c r="K1149" s="18">
        <f>'без села'!K1146/1000</f>
        <v>613.4695300000001</v>
      </c>
      <c r="L1149" s="6">
        <f t="shared" si="55"/>
        <v>1.993171448582574</v>
      </c>
    </row>
    <row r="1150" spans="1:12" ht="15" hidden="1">
      <c r="A1150" s="3">
        <v>150101</v>
      </c>
      <c r="B1150" s="3"/>
      <c r="C1150" s="5" t="s">
        <v>99</v>
      </c>
      <c r="D1150" s="18">
        <f>'без села'!D1147/1000</f>
        <v>0</v>
      </c>
      <c r="E1150" s="18">
        <f>'без села'!E1147/1000</f>
        <v>0</v>
      </c>
      <c r="F1150" s="18">
        <f>'без села'!F1147/1000</f>
        <v>0</v>
      </c>
      <c r="G1150" s="6"/>
      <c r="H1150" s="6"/>
      <c r="I1150" s="18">
        <f>'без села'!I1147/1000</f>
        <v>122689.443</v>
      </c>
      <c r="J1150" s="18">
        <f>'без села'!J1147/1000</f>
        <v>122689.443</v>
      </c>
      <c r="K1150" s="18">
        <f>'без села'!K1147/1000</f>
        <v>201.21415</v>
      </c>
      <c r="L1150" s="6">
        <f t="shared" si="55"/>
        <v>0.16400282296497182</v>
      </c>
    </row>
    <row r="1151" spans="1:12" ht="30" hidden="1">
      <c r="A1151" s="3">
        <v>150101</v>
      </c>
      <c r="B1151" s="3"/>
      <c r="C1151" s="5" t="s">
        <v>129</v>
      </c>
      <c r="D1151" s="18">
        <f>'без села'!D1148/1000</f>
        <v>0</v>
      </c>
      <c r="E1151" s="18">
        <f>'без села'!E1148/1000</f>
        <v>0</v>
      </c>
      <c r="F1151" s="18">
        <f>'без села'!F1148/1000</f>
        <v>0</v>
      </c>
      <c r="G1151" s="6"/>
      <c r="H1151" s="6"/>
      <c r="I1151" s="18">
        <f>'без села'!I1148/1000</f>
        <v>122689.443</v>
      </c>
      <c r="J1151" s="18">
        <f>'без села'!J1148/1000</f>
        <v>122689.443</v>
      </c>
      <c r="K1151" s="18">
        <f>'без села'!K1148/1000</f>
        <v>201.21415</v>
      </c>
      <c r="L1151" s="6">
        <f t="shared" si="55"/>
        <v>0.16400282296497182</v>
      </c>
    </row>
    <row r="1152" spans="1:12" ht="45">
      <c r="A1152" s="3">
        <v>150121</v>
      </c>
      <c r="B1152" s="3"/>
      <c r="C1152" s="5" t="s">
        <v>253</v>
      </c>
      <c r="D1152" s="18"/>
      <c r="E1152" s="18"/>
      <c r="F1152" s="18"/>
      <c r="G1152" s="6"/>
      <c r="H1152" s="6"/>
      <c r="I1152" s="18">
        <f>'без села'!I1149/1000</f>
        <v>1500</v>
      </c>
      <c r="J1152" s="18">
        <f>'без села'!J1149/1000</f>
        <v>1500</v>
      </c>
      <c r="K1152" s="18"/>
      <c r="L1152" s="6"/>
    </row>
    <row r="1153" spans="1:12" ht="15" hidden="1">
      <c r="A1153" s="3">
        <v>150121</v>
      </c>
      <c r="B1153" s="3"/>
      <c r="C1153" s="5" t="s">
        <v>43</v>
      </c>
      <c r="D1153" s="18">
        <f>'без села'!D1150/1000</f>
        <v>0</v>
      </c>
      <c r="E1153" s="18">
        <f>'без села'!E1150/1000</f>
        <v>0</v>
      </c>
      <c r="F1153" s="18">
        <f>'без села'!F1150/1000</f>
        <v>0</v>
      </c>
      <c r="G1153" s="6"/>
      <c r="H1153" s="6"/>
      <c r="I1153" s="18">
        <f>'без села'!I1150/1000</f>
        <v>1500</v>
      </c>
      <c r="J1153" s="18">
        <f>'без села'!J1150/1000</f>
        <v>1500</v>
      </c>
      <c r="K1153" s="18"/>
      <c r="L1153" s="6"/>
    </row>
    <row r="1154" spans="1:12" ht="15" hidden="1">
      <c r="A1154" s="3">
        <v>150121</v>
      </c>
      <c r="B1154" s="3"/>
      <c r="C1154" s="5" t="s">
        <v>99</v>
      </c>
      <c r="D1154" s="18">
        <f>'без села'!D1151/1000</f>
        <v>0</v>
      </c>
      <c r="E1154" s="18">
        <f>'без села'!E1151/1000</f>
        <v>0</v>
      </c>
      <c r="F1154" s="18">
        <f>'без села'!F1151/1000</f>
        <v>0</v>
      </c>
      <c r="G1154" s="6"/>
      <c r="H1154" s="6"/>
      <c r="I1154" s="18">
        <f>'без села'!I1151/1000</f>
        <v>1500</v>
      </c>
      <c r="J1154" s="18">
        <f>'без села'!J1151/1000</f>
        <v>1500</v>
      </c>
      <c r="K1154" s="18"/>
      <c r="L1154" s="6"/>
    </row>
    <row r="1155" spans="1:12" ht="30" hidden="1">
      <c r="A1155" s="3">
        <v>150121</v>
      </c>
      <c r="B1155" s="3"/>
      <c r="C1155" s="5" t="s">
        <v>129</v>
      </c>
      <c r="D1155" s="18">
        <f>'без села'!D1152/1000</f>
        <v>0</v>
      </c>
      <c r="E1155" s="18">
        <f>'без села'!E1152/1000</f>
        <v>0</v>
      </c>
      <c r="F1155" s="18">
        <f>'без села'!F1152/1000</f>
        <v>0</v>
      </c>
      <c r="G1155" s="6"/>
      <c r="H1155" s="6"/>
      <c r="I1155" s="18">
        <f>'без села'!I1152/1000</f>
        <v>1500</v>
      </c>
      <c r="J1155" s="18">
        <f>'без села'!J1152/1000</f>
        <v>1500</v>
      </c>
      <c r="K1155" s="18"/>
      <c r="L1155" s="6"/>
    </row>
    <row r="1156" spans="1:12" ht="15">
      <c r="A1156" s="3">
        <v>150122</v>
      </c>
      <c r="B1156" s="3"/>
      <c r="C1156" s="5" t="s">
        <v>254</v>
      </c>
      <c r="D1156" s="18"/>
      <c r="E1156" s="18"/>
      <c r="F1156" s="18"/>
      <c r="G1156" s="6"/>
      <c r="H1156" s="6"/>
      <c r="I1156" s="18">
        <f>'без села'!I1153/1000</f>
        <v>2121.59</v>
      </c>
      <c r="J1156" s="18">
        <f>'без села'!J1153/1000</f>
        <v>2121.59</v>
      </c>
      <c r="K1156" s="18"/>
      <c r="L1156" s="6"/>
    </row>
    <row r="1157" spans="1:12" ht="15" hidden="1">
      <c r="A1157" s="3">
        <v>150122</v>
      </c>
      <c r="B1157" s="3"/>
      <c r="C1157" s="5" t="s">
        <v>43</v>
      </c>
      <c r="D1157" s="18">
        <f>'без села'!D1154/1000</f>
        <v>0</v>
      </c>
      <c r="E1157" s="18">
        <f>'без села'!E1154/1000</f>
        <v>0</v>
      </c>
      <c r="F1157" s="18">
        <f>'без села'!F1154/1000</f>
        <v>0</v>
      </c>
      <c r="G1157" s="6" t="e">
        <f t="shared" si="56"/>
        <v>#DIV/0!</v>
      </c>
      <c r="H1157" s="6" t="e">
        <f t="shared" si="57"/>
        <v>#DIV/0!</v>
      </c>
      <c r="I1157" s="18">
        <f>'без села'!I1154/1000</f>
        <v>2121.59</v>
      </c>
      <c r="J1157" s="18">
        <f>'без села'!J1154/1000</f>
        <v>2121.59</v>
      </c>
      <c r="K1157" s="18">
        <f>'без села'!K1154/1000</f>
        <v>0</v>
      </c>
      <c r="L1157" s="6">
        <f aca="true" t="shared" si="58" ref="L1157:L1219">K1157/J1157*100</f>
        <v>0</v>
      </c>
    </row>
    <row r="1158" spans="1:12" ht="15" hidden="1">
      <c r="A1158" s="3">
        <v>150122</v>
      </c>
      <c r="B1158" s="3"/>
      <c r="C1158" s="5" t="s">
        <v>99</v>
      </c>
      <c r="D1158" s="18">
        <f>'без села'!D1155/1000</f>
        <v>0</v>
      </c>
      <c r="E1158" s="18">
        <f>'без села'!E1155/1000</f>
        <v>0</v>
      </c>
      <c r="F1158" s="18">
        <f>'без села'!F1155/1000</f>
        <v>0</v>
      </c>
      <c r="G1158" s="6" t="e">
        <f t="shared" si="56"/>
        <v>#DIV/0!</v>
      </c>
      <c r="H1158" s="6" t="e">
        <f t="shared" si="57"/>
        <v>#DIV/0!</v>
      </c>
      <c r="I1158" s="18">
        <f>'без села'!I1155/1000</f>
        <v>2121.59</v>
      </c>
      <c r="J1158" s="18">
        <f>'без села'!J1155/1000</f>
        <v>2121.59</v>
      </c>
      <c r="K1158" s="18">
        <f>'без села'!K1155/1000</f>
        <v>0</v>
      </c>
      <c r="L1158" s="6">
        <f t="shared" si="58"/>
        <v>0</v>
      </c>
    </row>
    <row r="1159" spans="1:12" ht="30" hidden="1">
      <c r="A1159" s="3">
        <v>150122</v>
      </c>
      <c r="B1159" s="3"/>
      <c r="C1159" s="5" t="s">
        <v>129</v>
      </c>
      <c r="D1159" s="18">
        <f>'без села'!D1156/1000</f>
        <v>0</v>
      </c>
      <c r="E1159" s="18">
        <f>'без села'!E1156/1000</f>
        <v>0</v>
      </c>
      <c r="F1159" s="18">
        <f>'без села'!F1156/1000</f>
        <v>0</v>
      </c>
      <c r="G1159" s="6" t="e">
        <f t="shared" si="56"/>
        <v>#DIV/0!</v>
      </c>
      <c r="H1159" s="6" t="e">
        <f t="shared" si="57"/>
        <v>#DIV/0!</v>
      </c>
      <c r="I1159" s="18">
        <f>'без села'!I1156/1000</f>
        <v>2121.59</v>
      </c>
      <c r="J1159" s="18">
        <f>'без села'!J1156/1000</f>
        <v>2121.59</v>
      </c>
      <c r="K1159" s="18">
        <f>'без села'!K1156/1000</f>
        <v>0</v>
      </c>
      <c r="L1159" s="6">
        <f t="shared" si="58"/>
        <v>0</v>
      </c>
    </row>
    <row r="1160" spans="1:12" ht="30">
      <c r="A1160" s="3">
        <v>170000</v>
      </c>
      <c r="B1160" s="3"/>
      <c r="C1160" s="5" t="s">
        <v>255</v>
      </c>
      <c r="D1160" s="18">
        <f>'без села'!D1157/1000</f>
        <v>41493.8</v>
      </c>
      <c r="E1160" s="18">
        <f>'без села'!E1157/1000</f>
        <v>11732.76838</v>
      </c>
      <c r="F1160" s="18">
        <f>'без села'!F1157/1000</f>
        <v>10391.78286</v>
      </c>
      <c r="G1160" s="6">
        <f t="shared" si="56"/>
        <v>25.044182166974338</v>
      </c>
      <c r="H1160" s="6">
        <f t="shared" si="57"/>
        <v>88.57059581704621</v>
      </c>
      <c r="I1160" s="18">
        <f>'без села'!I1157/1000</f>
        <v>25280</v>
      </c>
      <c r="J1160" s="18">
        <f>'без села'!J1157/1000</f>
        <v>25280</v>
      </c>
      <c r="K1160" s="18">
        <f>'без села'!K1157/1000</f>
        <v>5341.97812</v>
      </c>
      <c r="L1160" s="6">
        <f t="shared" si="58"/>
        <v>21.13124256329114</v>
      </c>
    </row>
    <row r="1161" spans="1:12" ht="15" hidden="1">
      <c r="A1161" s="3">
        <v>170000</v>
      </c>
      <c r="B1161" s="3"/>
      <c r="C1161" s="5" t="s">
        <v>3</v>
      </c>
      <c r="D1161" s="18">
        <f>'без села'!D1158/1000</f>
        <v>41493.8</v>
      </c>
      <c r="E1161" s="18">
        <f>'без села'!E1158/1000</f>
        <v>0</v>
      </c>
      <c r="F1161" s="18">
        <f>'без села'!F1158/1000</f>
        <v>10391.78286</v>
      </c>
      <c r="G1161" s="6">
        <f t="shared" si="56"/>
        <v>25.044182166974338</v>
      </c>
      <c r="H1161" s="6" t="e">
        <f t="shared" si="57"/>
        <v>#DIV/0!</v>
      </c>
      <c r="I1161" s="18">
        <f>'без села'!I1158/1000</f>
        <v>22580</v>
      </c>
      <c r="J1161" s="18">
        <f>'без села'!J1158/1000</f>
        <v>22580</v>
      </c>
      <c r="K1161" s="18">
        <f>'без села'!K1158/1000</f>
        <v>5341.97812</v>
      </c>
      <c r="L1161" s="6">
        <f t="shared" si="58"/>
        <v>23.658007617360493</v>
      </c>
    </row>
    <row r="1162" spans="1:12" ht="15" hidden="1">
      <c r="A1162" s="3">
        <v>170000</v>
      </c>
      <c r="B1162" s="3"/>
      <c r="C1162" s="5" t="s">
        <v>5</v>
      </c>
      <c r="D1162" s="18">
        <f>'без села'!D1159/1000</f>
        <v>0</v>
      </c>
      <c r="E1162" s="18">
        <f>'без села'!E1159/1000</f>
        <v>0</v>
      </c>
      <c r="F1162" s="18">
        <f>'без села'!F1159/1000</f>
        <v>0</v>
      </c>
      <c r="G1162" s="6" t="e">
        <f aca="true" t="shared" si="59" ref="G1162:G1225">F1162/D1162*100</f>
        <v>#DIV/0!</v>
      </c>
      <c r="H1162" s="6" t="e">
        <f aca="true" t="shared" si="60" ref="H1162:H1225">F1162/E1162*100</f>
        <v>#DIV/0!</v>
      </c>
      <c r="I1162" s="18">
        <f>'без села'!I1159/1000</f>
        <v>22580</v>
      </c>
      <c r="J1162" s="18">
        <f>'без села'!J1159/1000</f>
        <v>22580</v>
      </c>
      <c r="K1162" s="18">
        <f>'без села'!K1159/1000</f>
        <v>5341.97812</v>
      </c>
      <c r="L1162" s="6">
        <f t="shared" si="58"/>
        <v>23.658007617360493</v>
      </c>
    </row>
    <row r="1163" spans="1:12" ht="45" hidden="1">
      <c r="A1163" s="3">
        <v>170000</v>
      </c>
      <c r="B1163" s="3"/>
      <c r="C1163" s="5" t="s">
        <v>13</v>
      </c>
      <c r="D1163" s="18">
        <f>'без села'!D1160/1000</f>
        <v>0</v>
      </c>
      <c r="E1163" s="18">
        <f>'без села'!E1160/1000</f>
        <v>0</v>
      </c>
      <c r="F1163" s="18">
        <f>'без села'!F1160/1000</f>
        <v>0</v>
      </c>
      <c r="G1163" s="6" t="e">
        <f t="shared" si="59"/>
        <v>#DIV/0!</v>
      </c>
      <c r="H1163" s="6" t="e">
        <f t="shared" si="60"/>
        <v>#DIV/0!</v>
      </c>
      <c r="I1163" s="18">
        <f>'без села'!I1160/1000</f>
        <v>17580</v>
      </c>
      <c r="J1163" s="18">
        <f>'без села'!J1160/1000</f>
        <v>17580</v>
      </c>
      <c r="K1163" s="18">
        <f>'без села'!K1160/1000</f>
        <v>1042.109</v>
      </c>
      <c r="L1163" s="6">
        <f t="shared" si="58"/>
        <v>5.927810011376564</v>
      </c>
    </row>
    <row r="1164" spans="1:12" ht="45" hidden="1">
      <c r="A1164" s="3">
        <v>170000</v>
      </c>
      <c r="B1164" s="3"/>
      <c r="C1164" s="5" t="s">
        <v>21</v>
      </c>
      <c r="D1164" s="18">
        <f>'без села'!D1161/1000</f>
        <v>0</v>
      </c>
      <c r="E1164" s="18">
        <f>'без села'!E1161/1000</f>
        <v>0</v>
      </c>
      <c r="F1164" s="18">
        <f>'без села'!F1161/1000</f>
        <v>0</v>
      </c>
      <c r="G1164" s="6" t="e">
        <f t="shared" si="59"/>
        <v>#DIV/0!</v>
      </c>
      <c r="H1164" s="6" t="e">
        <f t="shared" si="60"/>
        <v>#DIV/0!</v>
      </c>
      <c r="I1164" s="18">
        <f>'без села'!I1161/1000</f>
        <v>17080</v>
      </c>
      <c r="J1164" s="18">
        <f>'без села'!J1161/1000</f>
        <v>17080</v>
      </c>
      <c r="K1164" s="18">
        <f>'без села'!K1161/1000</f>
        <v>1042.109</v>
      </c>
      <c r="L1164" s="6">
        <f t="shared" si="58"/>
        <v>6.101340749414519</v>
      </c>
    </row>
    <row r="1165" spans="1:12" ht="15" hidden="1">
      <c r="A1165" s="3">
        <v>170000</v>
      </c>
      <c r="B1165" s="3"/>
      <c r="C1165" s="5" t="s">
        <v>25</v>
      </c>
      <c r="D1165" s="18">
        <f>'без села'!D1162/1000</f>
        <v>0</v>
      </c>
      <c r="E1165" s="18">
        <f>'без села'!E1162/1000</f>
        <v>0</v>
      </c>
      <c r="F1165" s="18">
        <f>'без села'!F1162/1000</f>
        <v>0</v>
      </c>
      <c r="G1165" s="6" t="e">
        <f t="shared" si="59"/>
        <v>#DIV/0!</v>
      </c>
      <c r="H1165" s="6" t="e">
        <f t="shared" si="60"/>
        <v>#DIV/0!</v>
      </c>
      <c r="I1165" s="18">
        <f>'без села'!I1162/1000</f>
        <v>500</v>
      </c>
      <c r="J1165" s="18">
        <f>'без села'!J1162/1000</f>
        <v>500</v>
      </c>
      <c r="K1165" s="18">
        <f>'без села'!K1162/1000</f>
        <v>0</v>
      </c>
      <c r="L1165" s="6">
        <f t="shared" si="58"/>
        <v>0</v>
      </c>
    </row>
    <row r="1166" spans="1:12" ht="30" hidden="1">
      <c r="A1166" s="3">
        <v>170000</v>
      </c>
      <c r="B1166" s="3"/>
      <c r="C1166" s="5" t="s">
        <v>29</v>
      </c>
      <c r="D1166" s="18">
        <f>'без села'!D1163/1000</f>
        <v>0</v>
      </c>
      <c r="E1166" s="18">
        <f>'без села'!E1163/1000</f>
        <v>0</v>
      </c>
      <c r="F1166" s="18">
        <f>'без села'!F1163/1000</f>
        <v>0</v>
      </c>
      <c r="G1166" s="6" t="e">
        <f t="shared" si="59"/>
        <v>#DIV/0!</v>
      </c>
      <c r="H1166" s="6" t="e">
        <f t="shared" si="60"/>
        <v>#DIV/0!</v>
      </c>
      <c r="I1166" s="18">
        <f>'без села'!I1163/1000</f>
        <v>5000</v>
      </c>
      <c r="J1166" s="18">
        <f>'без села'!J1163/1000</f>
        <v>5000</v>
      </c>
      <c r="K1166" s="18">
        <f>'без села'!K1163/1000</f>
        <v>4299.86912</v>
      </c>
      <c r="L1166" s="6">
        <f t="shared" si="58"/>
        <v>85.9973824</v>
      </c>
    </row>
    <row r="1167" spans="1:12" ht="15" hidden="1">
      <c r="A1167" s="3">
        <v>170000</v>
      </c>
      <c r="B1167" s="3"/>
      <c r="C1167" s="5" t="s">
        <v>37</v>
      </c>
      <c r="D1167" s="18">
        <f>'без села'!D1164/1000</f>
        <v>0</v>
      </c>
      <c r="E1167" s="18">
        <f>'без села'!E1164/1000</f>
        <v>0</v>
      </c>
      <c r="F1167" s="18">
        <f>'без села'!F1164/1000</f>
        <v>0</v>
      </c>
      <c r="G1167" s="6" t="e">
        <f t="shared" si="59"/>
        <v>#DIV/0!</v>
      </c>
      <c r="H1167" s="6" t="e">
        <f t="shared" si="60"/>
        <v>#DIV/0!</v>
      </c>
      <c r="I1167" s="18">
        <f>'без села'!I1164/1000</f>
        <v>5000</v>
      </c>
      <c r="J1167" s="18">
        <f>'без села'!J1164/1000</f>
        <v>5000</v>
      </c>
      <c r="K1167" s="18">
        <f>'без села'!K1164/1000</f>
        <v>4299.86912</v>
      </c>
      <c r="L1167" s="6">
        <f t="shared" si="58"/>
        <v>85.9973824</v>
      </c>
    </row>
    <row r="1168" spans="1:12" ht="15" hidden="1">
      <c r="A1168" s="3">
        <v>170000</v>
      </c>
      <c r="B1168" s="3"/>
      <c r="C1168" s="5" t="s">
        <v>61</v>
      </c>
      <c r="D1168" s="18">
        <f>'без села'!D1165/1000</f>
        <v>41493.8</v>
      </c>
      <c r="E1168" s="18">
        <f>'без села'!E1165/1000</f>
        <v>0</v>
      </c>
      <c r="F1168" s="18">
        <f>'без села'!F1165/1000</f>
        <v>10391.78286</v>
      </c>
      <c r="G1168" s="6">
        <f t="shared" si="59"/>
        <v>25.044182166974338</v>
      </c>
      <c r="H1168" s="6" t="e">
        <f t="shared" si="60"/>
        <v>#DIV/0!</v>
      </c>
      <c r="I1168" s="18">
        <f>'без села'!I1165/1000</f>
        <v>0</v>
      </c>
      <c r="J1168" s="18">
        <f>'без села'!J1165/1000</f>
        <v>0</v>
      </c>
      <c r="K1168" s="18">
        <f>'без села'!K1165/1000</f>
        <v>0</v>
      </c>
      <c r="L1168" s="6" t="e">
        <f t="shared" si="58"/>
        <v>#DIV/0!</v>
      </c>
    </row>
    <row r="1169" spans="1:12" ht="45" hidden="1">
      <c r="A1169" s="3">
        <v>170000</v>
      </c>
      <c r="B1169" s="3"/>
      <c r="C1169" s="5" t="s">
        <v>97</v>
      </c>
      <c r="D1169" s="18">
        <f>'без села'!D1166/1000</f>
        <v>41493.8</v>
      </c>
      <c r="E1169" s="18">
        <f>'без села'!E1166/1000</f>
        <v>0</v>
      </c>
      <c r="F1169" s="18">
        <f>'без села'!F1166/1000</f>
        <v>10391.78286</v>
      </c>
      <c r="G1169" s="6">
        <f t="shared" si="59"/>
        <v>25.044182166974338</v>
      </c>
      <c r="H1169" s="6" t="e">
        <f t="shared" si="60"/>
        <v>#DIV/0!</v>
      </c>
      <c r="I1169" s="18">
        <f>'без села'!I1166/1000</f>
        <v>0</v>
      </c>
      <c r="J1169" s="18">
        <f>'без села'!J1166/1000</f>
        <v>0</v>
      </c>
      <c r="K1169" s="18">
        <f>'без села'!K1166/1000</f>
        <v>0</v>
      </c>
      <c r="L1169" s="6" t="e">
        <f t="shared" si="58"/>
        <v>#DIV/0!</v>
      </c>
    </row>
    <row r="1170" spans="1:12" ht="15" hidden="1">
      <c r="A1170" s="3">
        <v>170000</v>
      </c>
      <c r="B1170" s="3"/>
      <c r="C1170" s="5" t="s">
        <v>43</v>
      </c>
      <c r="D1170" s="18">
        <f>'без села'!D1167/1000</f>
        <v>0</v>
      </c>
      <c r="E1170" s="18">
        <f>'без села'!E1167/1000</f>
        <v>0</v>
      </c>
      <c r="F1170" s="18">
        <f>'без села'!F1167/1000</f>
        <v>0</v>
      </c>
      <c r="G1170" s="6" t="e">
        <f t="shared" si="59"/>
        <v>#DIV/0!</v>
      </c>
      <c r="H1170" s="6" t="e">
        <f t="shared" si="60"/>
        <v>#DIV/0!</v>
      </c>
      <c r="I1170" s="18">
        <f>'без села'!I1167/1000</f>
        <v>2700</v>
      </c>
      <c r="J1170" s="18">
        <f>'без села'!J1167/1000</f>
        <v>2700</v>
      </c>
      <c r="K1170" s="18">
        <f>'без села'!K1167/1000</f>
        <v>0</v>
      </c>
      <c r="L1170" s="6">
        <f t="shared" si="58"/>
        <v>0</v>
      </c>
    </row>
    <row r="1171" spans="1:12" ht="15" hidden="1">
      <c r="A1171" s="3">
        <v>170000</v>
      </c>
      <c r="B1171" s="3"/>
      <c r="C1171" s="5" t="s">
        <v>45</v>
      </c>
      <c r="D1171" s="18">
        <f>'без села'!D1168/1000</f>
        <v>0</v>
      </c>
      <c r="E1171" s="18">
        <f>'без села'!E1168/1000</f>
        <v>0</v>
      </c>
      <c r="F1171" s="18">
        <f>'без села'!F1168/1000</f>
        <v>0</v>
      </c>
      <c r="G1171" s="6" t="e">
        <f t="shared" si="59"/>
        <v>#DIV/0!</v>
      </c>
      <c r="H1171" s="6" t="e">
        <f t="shared" si="60"/>
        <v>#DIV/0!</v>
      </c>
      <c r="I1171" s="18">
        <f>'без села'!I1168/1000</f>
        <v>2700</v>
      </c>
      <c r="J1171" s="18">
        <f>'без села'!J1168/1000</f>
        <v>2700</v>
      </c>
      <c r="K1171" s="18">
        <f>'без села'!K1168/1000</f>
        <v>0</v>
      </c>
      <c r="L1171" s="6">
        <f t="shared" si="58"/>
        <v>0</v>
      </c>
    </row>
    <row r="1172" spans="1:12" ht="15" hidden="1">
      <c r="A1172" s="3">
        <v>170000</v>
      </c>
      <c r="B1172" s="3"/>
      <c r="C1172" s="5" t="s">
        <v>151</v>
      </c>
      <c r="D1172" s="18">
        <f>'без села'!D1169/1000</f>
        <v>0</v>
      </c>
      <c r="E1172" s="18">
        <f>'без села'!E1169/1000</f>
        <v>0</v>
      </c>
      <c r="F1172" s="18">
        <f>'без села'!F1169/1000</f>
        <v>0</v>
      </c>
      <c r="G1172" s="6" t="e">
        <f t="shared" si="59"/>
        <v>#DIV/0!</v>
      </c>
      <c r="H1172" s="6" t="e">
        <f t="shared" si="60"/>
        <v>#DIV/0!</v>
      </c>
      <c r="I1172" s="18">
        <f>'без села'!I1169/1000</f>
        <v>300</v>
      </c>
      <c r="J1172" s="18">
        <f>'без села'!J1169/1000</f>
        <v>300</v>
      </c>
      <c r="K1172" s="18">
        <f>'без села'!K1169/1000</f>
        <v>0</v>
      </c>
      <c r="L1172" s="6">
        <f t="shared" si="58"/>
        <v>0</v>
      </c>
    </row>
    <row r="1173" spans="1:12" ht="15" hidden="1">
      <c r="A1173" s="3">
        <v>170000</v>
      </c>
      <c r="B1173" s="3"/>
      <c r="C1173" s="5" t="s">
        <v>153</v>
      </c>
      <c r="D1173" s="18">
        <f>'без села'!D1170/1000</f>
        <v>0</v>
      </c>
      <c r="E1173" s="18">
        <f>'без села'!E1170/1000</f>
        <v>0</v>
      </c>
      <c r="F1173" s="18">
        <f>'без села'!F1170/1000</f>
        <v>0</v>
      </c>
      <c r="G1173" s="6" t="e">
        <f t="shared" si="59"/>
        <v>#DIV/0!</v>
      </c>
      <c r="H1173" s="6" t="e">
        <f t="shared" si="60"/>
        <v>#DIV/0!</v>
      </c>
      <c r="I1173" s="18">
        <f>'без села'!I1170/1000</f>
        <v>300</v>
      </c>
      <c r="J1173" s="18">
        <f>'без села'!J1170/1000</f>
        <v>300</v>
      </c>
      <c r="K1173" s="18">
        <f>'без села'!K1170/1000</f>
        <v>0</v>
      </c>
      <c r="L1173" s="6">
        <f t="shared" si="58"/>
        <v>0</v>
      </c>
    </row>
    <row r="1174" spans="1:12" ht="15" hidden="1">
      <c r="A1174" s="3">
        <v>170000</v>
      </c>
      <c r="B1174" s="3"/>
      <c r="C1174" s="5" t="s">
        <v>155</v>
      </c>
      <c r="D1174" s="18">
        <f>'без села'!D1171/1000</f>
        <v>0</v>
      </c>
      <c r="E1174" s="18">
        <f>'без села'!E1171/1000</f>
        <v>0</v>
      </c>
      <c r="F1174" s="18">
        <f>'без села'!F1171/1000</f>
        <v>0</v>
      </c>
      <c r="G1174" s="6" t="e">
        <f t="shared" si="59"/>
        <v>#DIV/0!</v>
      </c>
      <c r="H1174" s="6" t="e">
        <f t="shared" si="60"/>
        <v>#DIV/0!</v>
      </c>
      <c r="I1174" s="18">
        <f>'без села'!I1171/1000</f>
        <v>2400</v>
      </c>
      <c r="J1174" s="18">
        <f>'без села'!J1171/1000</f>
        <v>2400</v>
      </c>
      <c r="K1174" s="18">
        <f>'без села'!K1171/1000</f>
        <v>0</v>
      </c>
      <c r="L1174" s="6">
        <f t="shared" si="58"/>
        <v>0</v>
      </c>
    </row>
    <row r="1175" spans="1:12" ht="15" hidden="1">
      <c r="A1175" s="3">
        <v>170000</v>
      </c>
      <c r="B1175" s="3"/>
      <c r="C1175" s="5" t="s">
        <v>159</v>
      </c>
      <c r="D1175" s="18">
        <f>'без села'!D1172/1000</f>
        <v>0</v>
      </c>
      <c r="E1175" s="18">
        <f>'без села'!E1172/1000</f>
        <v>0</v>
      </c>
      <c r="F1175" s="18">
        <f>'без села'!F1172/1000</f>
        <v>0</v>
      </c>
      <c r="G1175" s="6" t="e">
        <f t="shared" si="59"/>
        <v>#DIV/0!</v>
      </c>
      <c r="H1175" s="6" t="e">
        <f t="shared" si="60"/>
        <v>#DIV/0!</v>
      </c>
      <c r="I1175" s="18">
        <f>'без села'!I1172/1000</f>
        <v>2400</v>
      </c>
      <c r="J1175" s="18">
        <f>'без села'!J1172/1000</f>
        <v>2400</v>
      </c>
      <c r="K1175" s="18">
        <f>'без села'!K1172/1000</f>
        <v>0</v>
      </c>
      <c r="L1175" s="6">
        <f t="shared" si="58"/>
        <v>0</v>
      </c>
    </row>
    <row r="1176" spans="1:12" ht="45">
      <c r="A1176" s="3">
        <v>170102</v>
      </c>
      <c r="B1176" s="3"/>
      <c r="C1176" s="5" t="s">
        <v>256</v>
      </c>
      <c r="D1176" s="18">
        <f>'без села'!D1173/1000</f>
        <v>3164.868</v>
      </c>
      <c r="E1176" s="18">
        <f>'без села'!E1173/1000</f>
        <v>217.93514000000002</v>
      </c>
      <c r="F1176" s="18">
        <f>'без села'!F1173/1000</f>
        <v>217.93471</v>
      </c>
      <c r="G1176" s="6">
        <f t="shared" si="59"/>
        <v>6.8860600189328585</v>
      </c>
      <c r="H1176" s="6">
        <f t="shared" si="60"/>
        <v>99.9998026935904</v>
      </c>
      <c r="I1176" s="18"/>
      <c r="J1176" s="18"/>
      <c r="K1176" s="18"/>
      <c r="L1176" s="6"/>
    </row>
    <row r="1177" spans="1:12" ht="15" hidden="1">
      <c r="A1177" s="3">
        <v>170102</v>
      </c>
      <c r="B1177" s="3"/>
      <c r="C1177" s="5" t="s">
        <v>3</v>
      </c>
      <c r="D1177" s="18">
        <f>'без села'!D1174/1000</f>
        <v>3164.868</v>
      </c>
      <c r="E1177" s="18">
        <f>'без села'!E1174/1000</f>
        <v>0</v>
      </c>
      <c r="F1177" s="18">
        <f>'без села'!F1174/1000</f>
        <v>217.93471</v>
      </c>
      <c r="G1177" s="6">
        <f t="shared" si="59"/>
        <v>6.8860600189328585</v>
      </c>
      <c r="H1177" s="6" t="e">
        <f t="shared" si="60"/>
        <v>#DIV/0!</v>
      </c>
      <c r="I1177" s="18"/>
      <c r="J1177" s="18"/>
      <c r="K1177" s="18"/>
      <c r="L1177" s="6"/>
    </row>
    <row r="1178" spans="1:12" ht="15" hidden="1">
      <c r="A1178" s="3">
        <v>170102</v>
      </c>
      <c r="B1178" s="3"/>
      <c r="C1178" s="5" t="s">
        <v>61</v>
      </c>
      <c r="D1178" s="18">
        <f>'без села'!D1175/1000</f>
        <v>3164.868</v>
      </c>
      <c r="E1178" s="18">
        <f>'без села'!E1175/1000</f>
        <v>0</v>
      </c>
      <c r="F1178" s="18">
        <f>'без села'!F1175/1000</f>
        <v>217.93471</v>
      </c>
      <c r="G1178" s="6">
        <f t="shared" si="59"/>
        <v>6.8860600189328585</v>
      </c>
      <c r="H1178" s="6" t="e">
        <f t="shared" si="60"/>
        <v>#DIV/0!</v>
      </c>
      <c r="I1178" s="18"/>
      <c r="J1178" s="18"/>
      <c r="K1178" s="18"/>
      <c r="L1178" s="6"/>
    </row>
    <row r="1179" spans="1:12" ht="45" hidden="1">
      <c r="A1179" s="3">
        <v>170102</v>
      </c>
      <c r="B1179" s="3"/>
      <c r="C1179" s="5" t="s">
        <v>97</v>
      </c>
      <c r="D1179" s="18">
        <f>'без села'!D1176/1000</f>
        <v>3164.868</v>
      </c>
      <c r="E1179" s="18">
        <f>'без села'!E1176/1000</f>
        <v>0</v>
      </c>
      <c r="F1179" s="18">
        <f>'без села'!F1176/1000</f>
        <v>217.93471</v>
      </c>
      <c r="G1179" s="6">
        <f t="shared" si="59"/>
        <v>6.8860600189328585</v>
      </c>
      <c r="H1179" s="6" t="e">
        <f t="shared" si="60"/>
        <v>#DIV/0!</v>
      </c>
      <c r="I1179" s="18"/>
      <c r="J1179" s="18"/>
      <c r="K1179" s="18"/>
      <c r="L1179" s="6"/>
    </row>
    <row r="1180" spans="1:12" ht="45">
      <c r="A1180" s="3">
        <v>170203</v>
      </c>
      <c r="B1180" s="3"/>
      <c r="C1180" s="5" t="s">
        <v>257</v>
      </c>
      <c r="D1180" s="18">
        <f>'без села'!D1177/1000</f>
        <v>1797.848</v>
      </c>
      <c r="E1180" s="18"/>
      <c r="F1180" s="18"/>
      <c r="G1180" s="6"/>
      <c r="H1180" s="6"/>
      <c r="I1180" s="18"/>
      <c r="J1180" s="18"/>
      <c r="K1180" s="18"/>
      <c r="L1180" s="6"/>
    </row>
    <row r="1181" spans="1:12" ht="15" hidden="1">
      <c r="A1181" s="3">
        <v>170203</v>
      </c>
      <c r="B1181" s="3"/>
      <c r="C1181" s="5" t="s">
        <v>3</v>
      </c>
      <c r="D1181" s="18">
        <f>'без села'!D1178/1000</f>
        <v>1797.848</v>
      </c>
      <c r="E1181" s="18">
        <f>'без села'!E1178/1000</f>
        <v>0</v>
      </c>
      <c r="F1181" s="18">
        <f>'без села'!F1178/1000</f>
        <v>0</v>
      </c>
      <c r="G1181" s="6">
        <f t="shared" si="59"/>
        <v>0</v>
      </c>
      <c r="H1181" s="6" t="e">
        <f t="shared" si="60"/>
        <v>#DIV/0!</v>
      </c>
      <c r="I1181" s="18"/>
      <c r="J1181" s="18"/>
      <c r="K1181" s="18"/>
      <c r="L1181" s="6"/>
    </row>
    <row r="1182" spans="1:12" ht="15" hidden="1">
      <c r="A1182" s="3">
        <v>170203</v>
      </c>
      <c r="B1182" s="3"/>
      <c r="C1182" s="5" t="s">
        <v>61</v>
      </c>
      <c r="D1182" s="18">
        <f>'без села'!D1179/1000</f>
        <v>1797.848</v>
      </c>
      <c r="E1182" s="18">
        <f>'без села'!E1179/1000</f>
        <v>0</v>
      </c>
      <c r="F1182" s="18">
        <f>'без села'!F1179/1000</f>
        <v>0</v>
      </c>
      <c r="G1182" s="6">
        <f t="shared" si="59"/>
        <v>0</v>
      </c>
      <c r="H1182" s="6" t="e">
        <f t="shared" si="60"/>
        <v>#DIV/0!</v>
      </c>
      <c r="I1182" s="18"/>
      <c r="J1182" s="18"/>
      <c r="K1182" s="18"/>
      <c r="L1182" s="6"/>
    </row>
    <row r="1183" spans="1:12" ht="45" hidden="1">
      <c r="A1183" s="3">
        <v>170203</v>
      </c>
      <c r="B1183" s="3"/>
      <c r="C1183" s="5" t="s">
        <v>97</v>
      </c>
      <c r="D1183" s="18">
        <f>'без села'!D1180/1000</f>
        <v>1797.848</v>
      </c>
      <c r="E1183" s="18">
        <f>'без села'!E1180/1000</f>
        <v>0</v>
      </c>
      <c r="F1183" s="18">
        <f>'без села'!F1180/1000</f>
        <v>0</v>
      </c>
      <c r="G1183" s="6">
        <f t="shared" si="59"/>
        <v>0</v>
      </c>
      <c r="H1183" s="6" t="e">
        <f t="shared" si="60"/>
        <v>#DIV/0!</v>
      </c>
      <c r="I1183" s="18"/>
      <c r="J1183" s="18"/>
      <c r="K1183" s="18"/>
      <c r="L1183" s="6"/>
    </row>
    <row r="1184" spans="1:12" ht="45">
      <c r="A1184" s="3">
        <v>170302</v>
      </c>
      <c r="B1184" s="3"/>
      <c r="C1184" s="5" t="s">
        <v>258</v>
      </c>
      <c r="D1184" s="18">
        <f>'без села'!D1181/1000</f>
        <v>831.173</v>
      </c>
      <c r="E1184" s="18">
        <f>'без села'!E1181/1000</f>
        <v>161.38791</v>
      </c>
      <c r="F1184" s="18">
        <f>'без села'!F1181/1000</f>
        <v>161.38791</v>
      </c>
      <c r="G1184" s="6">
        <f t="shared" si="59"/>
        <v>19.416885534058494</v>
      </c>
      <c r="H1184" s="6">
        <f t="shared" si="60"/>
        <v>100</v>
      </c>
      <c r="I1184" s="18"/>
      <c r="J1184" s="18"/>
      <c r="K1184" s="18"/>
      <c r="L1184" s="6"/>
    </row>
    <row r="1185" spans="1:12" ht="15" hidden="1">
      <c r="A1185" s="3">
        <v>170302</v>
      </c>
      <c r="B1185" s="3"/>
      <c r="C1185" s="5" t="s">
        <v>3</v>
      </c>
      <c r="D1185" s="18">
        <f>'без села'!D1182/1000</f>
        <v>831.173</v>
      </c>
      <c r="E1185" s="18">
        <f>'без села'!E1182/1000</f>
        <v>0</v>
      </c>
      <c r="F1185" s="18">
        <f>'без села'!F1182/1000</f>
        <v>161.38791</v>
      </c>
      <c r="G1185" s="6">
        <f t="shared" si="59"/>
        <v>19.416885534058494</v>
      </c>
      <c r="H1185" s="6" t="e">
        <f t="shared" si="60"/>
        <v>#DIV/0!</v>
      </c>
      <c r="I1185" s="18"/>
      <c r="J1185" s="18"/>
      <c r="K1185" s="18"/>
      <c r="L1185" s="6"/>
    </row>
    <row r="1186" spans="1:12" ht="15" hidden="1">
      <c r="A1186" s="3">
        <v>170302</v>
      </c>
      <c r="B1186" s="3"/>
      <c r="C1186" s="5" t="s">
        <v>61</v>
      </c>
      <c r="D1186" s="18">
        <f>'без села'!D1183/1000</f>
        <v>831.173</v>
      </c>
      <c r="E1186" s="18">
        <f>'без села'!E1183/1000</f>
        <v>0</v>
      </c>
      <c r="F1186" s="18">
        <f>'без села'!F1183/1000</f>
        <v>161.38791</v>
      </c>
      <c r="G1186" s="6">
        <f t="shared" si="59"/>
        <v>19.416885534058494</v>
      </c>
      <c r="H1186" s="6" t="e">
        <f t="shared" si="60"/>
        <v>#DIV/0!</v>
      </c>
      <c r="I1186" s="18"/>
      <c r="J1186" s="18"/>
      <c r="K1186" s="18"/>
      <c r="L1186" s="6"/>
    </row>
    <row r="1187" spans="1:12" ht="45" hidden="1">
      <c r="A1187" s="3">
        <v>170302</v>
      </c>
      <c r="B1187" s="3"/>
      <c r="C1187" s="5" t="s">
        <v>97</v>
      </c>
      <c r="D1187" s="18">
        <f>'без села'!D1184/1000</f>
        <v>831.173</v>
      </c>
      <c r="E1187" s="18">
        <f>'без села'!E1184/1000</f>
        <v>0</v>
      </c>
      <c r="F1187" s="18">
        <f>'без села'!F1184/1000</f>
        <v>161.38791</v>
      </c>
      <c r="G1187" s="6">
        <f t="shared" si="59"/>
        <v>19.416885534058494</v>
      </c>
      <c r="H1187" s="6" t="e">
        <f t="shared" si="60"/>
        <v>#DIV/0!</v>
      </c>
      <c r="I1187" s="18"/>
      <c r="J1187" s="18"/>
      <c r="K1187" s="18"/>
      <c r="L1187" s="6"/>
    </row>
    <row r="1188" spans="1:12" ht="45">
      <c r="A1188" s="3">
        <v>170602</v>
      </c>
      <c r="B1188" s="3"/>
      <c r="C1188" s="5" t="s">
        <v>259</v>
      </c>
      <c r="D1188" s="18">
        <f>'без села'!D1185/1000</f>
        <v>23399.911</v>
      </c>
      <c r="E1188" s="18">
        <f>'без села'!E1185/1000</f>
        <v>3553.44533</v>
      </c>
      <c r="F1188" s="18">
        <f>'без села'!F1185/1000</f>
        <v>3553.44533</v>
      </c>
      <c r="G1188" s="6">
        <f t="shared" si="59"/>
        <v>15.185721561077733</v>
      </c>
      <c r="H1188" s="6">
        <f t="shared" si="60"/>
        <v>100</v>
      </c>
      <c r="I1188" s="18"/>
      <c r="J1188" s="18"/>
      <c r="K1188" s="18"/>
      <c r="L1188" s="6"/>
    </row>
    <row r="1189" spans="1:12" ht="15" hidden="1">
      <c r="A1189" s="3">
        <v>170602</v>
      </c>
      <c r="B1189" s="3"/>
      <c r="C1189" s="5" t="s">
        <v>3</v>
      </c>
      <c r="D1189" s="18">
        <f>'без села'!D1186/1000</f>
        <v>23399.911</v>
      </c>
      <c r="E1189" s="18">
        <f>'без села'!E1186/1000</f>
        <v>0</v>
      </c>
      <c r="F1189" s="18">
        <f>'без села'!F1186/1000</f>
        <v>3553.44533</v>
      </c>
      <c r="G1189" s="6">
        <f t="shared" si="59"/>
        <v>15.185721561077733</v>
      </c>
      <c r="H1189" s="6" t="e">
        <f t="shared" si="60"/>
        <v>#DIV/0!</v>
      </c>
      <c r="I1189" s="18"/>
      <c r="J1189" s="18"/>
      <c r="K1189" s="18"/>
      <c r="L1189" s="6"/>
    </row>
    <row r="1190" spans="1:12" ht="15" hidden="1">
      <c r="A1190" s="3">
        <v>170602</v>
      </c>
      <c r="B1190" s="3"/>
      <c r="C1190" s="5" t="s">
        <v>61</v>
      </c>
      <c r="D1190" s="18">
        <f>'без села'!D1187/1000</f>
        <v>23399.911</v>
      </c>
      <c r="E1190" s="18">
        <f>'без села'!E1187/1000</f>
        <v>0</v>
      </c>
      <c r="F1190" s="18">
        <f>'без села'!F1187/1000</f>
        <v>3553.44533</v>
      </c>
      <c r="G1190" s="6">
        <f t="shared" si="59"/>
        <v>15.185721561077733</v>
      </c>
      <c r="H1190" s="6" t="e">
        <f t="shared" si="60"/>
        <v>#DIV/0!</v>
      </c>
      <c r="I1190" s="18"/>
      <c r="J1190" s="18"/>
      <c r="K1190" s="18"/>
      <c r="L1190" s="6"/>
    </row>
    <row r="1191" spans="1:12" ht="45" hidden="1">
      <c r="A1191" s="3">
        <v>170602</v>
      </c>
      <c r="B1191" s="3"/>
      <c r="C1191" s="5" t="s">
        <v>97</v>
      </c>
      <c r="D1191" s="18">
        <f>'без села'!D1188/1000</f>
        <v>23399.911</v>
      </c>
      <c r="E1191" s="18">
        <f>'без села'!E1188/1000</f>
        <v>0</v>
      </c>
      <c r="F1191" s="18">
        <f>'без села'!F1188/1000</f>
        <v>3553.44533</v>
      </c>
      <c r="G1191" s="6">
        <f t="shared" si="59"/>
        <v>15.185721561077733</v>
      </c>
      <c r="H1191" s="6" t="e">
        <f t="shared" si="60"/>
        <v>#DIV/0!</v>
      </c>
      <c r="I1191" s="18"/>
      <c r="J1191" s="18"/>
      <c r="K1191" s="18"/>
      <c r="L1191" s="6"/>
    </row>
    <row r="1192" spans="1:12" ht="15">
      <c r="A1192" s="3">
        <v>170603</v>
      </c>
      <c r="B1192" s="3"/>
      <c r="C1192" s="5" t="s">
        <v>260</v>
      </c>
      <c r="D1192" s="18">
        <f>'без села'!D1189/1000</f>
        <v>12300</v>
      </c>
      <c r="E1192" s="18">
        <f>'без села'!E1189/1000</f>
        <v>7800</v>
      </c>
      <c r="F1192" s="18">
        <f>'без села'!F1189/1000</f>
        <v>6459.01491</v>
      </c>
      <c r="G1192" s="6">
        <f t="shared" si="59"/>
        <v>52.51231634146342</v>
      </c>
      <c r="H1192" s="6">
        <f t="shared" si="60"/>
        <v>82.80788346153845</v>
      </c>
      <c r="I1192" s="18"/>
      <c r="J1192" s="18"/>
      <c r="K1192" s="18"/>
      <c r="L1192" s="6"/>
    </row>
    <row r="1193" spans="1:12" ht="15" hidden="1">
      <c r="A1193" s="3">
        <v>170603</v>
      </c>
      <c r="B1193" s="3"/>
      <c r="C1193" s="5" t="s">
        <v>3</v>
      </c>
      <c r="D1193" s="18">
        <f>'без села'!D1190/1000</f>
        <v>12300</v>
      </c>
      <c r="E1193" s="18">
        <f>'без села'!E1190/1000</f>
        <v>0</v>
      </c>
      <c r="F1193" s="18">
        <f>'без села'!F1190/1000</f>
        <v>6459.01491</v>
      </c>
      <c r="G1193" s="6">
        <f t="shared" si="59"/>
        <v>52.51231634146342</v>
      </c>
      <c r="H1193" s="6" t="e">
        <f t="shared" si="60"/>
        <v>#DIV/0!</v>
      </c>
      <c r="I1193" s="18">
        <f>'без села'!I1190/1000</f>
        <v>0</v>
      </c>
      <c r="J1193" s="18">
        <f>'без села'!J1190/1000</f>
        <v>0</v>
      </c>
      <c r="K1193" s="18">
        <f>'без села'!K1190/1000</f>
        <v>0</v>
      </c>
      <c r="L1193" s="6" t="e">
        <f t="shared" si="58"/>
        <v>#DIV/0!</v>
      </c>
    </row>
    <row r="1194" spans="1:12" ht="15" hidden="1">
      <c r="A1194" s="3">
        <v>170603</v>
      </c>
      <c r="B1194" s="3"/>
      <c r="C1194" s="5" t="s">
        <v>61</v>
      </c>
      <c r="D1194" s="18">
        <f>'без села'!D1191/1000</f>
        <v>12300</v>
      </c>
      <c r="E1194" s="18">
        <f>'без села'!E1191/1000</f>
        <v>0</v>
      </c>
      <c r="F1194" s="18">
        <f>'без села'!F1191/1000</f>
        <v>6459.01491</v>
      </c>
      <c r="G1194" s="6">
        <f t="shared" si="59"/>
        <v>52.51231634146342</v>
      </c>
      <c r="H1194" s="6" t="e">
        <f t="shared" si="60"/>
        <v>#DIV/0!</v>
      </c>
      <c r="I1194" s="18">
        <f>'без села'!I1191/1000</f>
        <v>0</v>
      </c>
      <c r="J1194" s="18">
        <f>'без села'!J1191/1000</f>
        <v>0</v>
      </c>
      <c r="K1194" s="18">
        <f>'без села'!K1191/1000</f>
        <v>0</v>
      </c>
      <c r="L1194" s="6" t="e">
        <f t="shared" si="58"/>
        <v>#DIV/0!</v>
      </c>
    </row>
    <row r="1195" spans="1:12" ht="45" hidden="1">
      <c r="A1195" s="3">
        <v>170603</v>
      </c>
      <c r="B1195" s="3"/>
      <c r="C1195" s="5" t="s">
        <v>97</v>
      </c>
      <c r="D1195" s="18">
        <f>'без села'!D1192/1000</f>
        <v>12300</v>
      </c>
      <c r="E1195" s="18">
        <f>'без села'!E1192/1000</f>
        <v>0</v>
      </c>
      <c r="F1195" s="18">
        <f>'без села'!F1192/1000</f>
        <v>6459.01491</v>
      </c>
      <c r="G1195" s="6">
        <f t="shared" si="59"/>
        <v>52.51231634146342</v>
      </c>
      <c r="H1195" s="6" t="e">
        <f t="shared" si="60"/>
        <v>#DIV/0!</v>
      </c>
      <c r="I1195" s="18">
        <f>'без села'!I1192/1000</f>
        <v>0</v>
      </c>
      <c r="J1195" s="18">
        <f>'без села'!J1192/1000</f>
        <v>0</v>
      </c>
      <c r="K1195" s="18">
        <f>'без села'!K1192/1000</f>
        <v>0</v>
      </c>
      <c r="L1195" s="6" t="e">
        <f t="shared" si="58"/>
        <v>#DIV/0!</v>
      </c>
    </row>
    <row r="1196" spans="1:12" ht="46.5" customHeight="1">
      <c r="A1196" s="3">
        <v>170703</v>
      </c>
      <c r="B1196" s="3"/>
      <c r="C1196" s="5" t="s">
        <v>261</v>
      </c>
      <c r="D1196" s="18"/>
      <c r="E1196" s="18"/>
      <c r="F1196" s="18"/>
      <c r="G1196" s="6"/>
      <c r="H1196" s="6"/>
      <c r="I1196" s="18">
        <f>'без села'!I1193/1000</f>
        <v>25280</v>
      </c>
      <c r="J1196" s="18">
        <f>'без села'!J1193/1000</f>
        <v>25280</v>
      </c>
      <c r="K1196" s="18">
        <f>'без села'!K1193/1000</f>
        <v>5341.97812</v>
      </c>
      <c r="L1196" s="6">
        <f t="shared" si="58"/>
        <v>21.13124256329114</v>
      </c>
    </row>
    <row r="1197" spans="1:12" ht="15" hidden="1">
      <c r="A1197" s="3">
        <v>170703</v>
      </c>
      <c r="B1197" s="3"/>
      <c r="C1197" s="5" t="s">
        <v>3</v>
      </c>
      <c r="D1197" s="18">
        <f>'без села'!D1194/1000</f>
        <v>0</v>
      </c>
      <c r="E1197" s="18">
        <f>'без села'!E1194/1000</f>
        <v>0</v>
      </c>
      <c r="F1197" s="18">
        <f>'без села'!F1194/1000</f>
        <v>0</v>
      </c>
      <c r="G1197" s="6" t="e">
        <f t="shared" si="59"/>
        <v>#DIV/0!</v>
      </c>
      <c r="H1197" s="6" t="e">
        <f t="shared" si="60"/>
        <v>#DIV/0!</v>
      </c>
      <c r="I1197" s="18">
        <f>'без села'!I1194/1000</f>
        <v>22580</v>
      </c>
      <c r="J1197" s="18">
        <f>'без села'!J1194/1000</f>
        <v>22580</v>
      </c>
      <c r="K1197" s="18">
        <f>'без села'!K1194/1000</f>
        <v>5341.97812</v>
      </c>
      <c r="L1197" s="6">
        <f t="shared" si="58"/>
        <v>23.658007617360493</v>
      </c>
    </row>
    <row r="1198" spans="1:12" ht="15" hidden="1">
      <c r="A1198" s="3">
        <v>170703</v>
      </c>
      <c r="B1198" s="3"/>
      <c r="C1198" s="5" t="s">
        <v>5</v>
      </c>
      <c r="D1198" s="18">
        <f>'без села'!D1195/1000</f>
        <v>0</v>
      </c>
      <c r="E1198" s="18">
        <f>'без села'!E1195/1000</f>
        <v>0</v>
      </c>
      <c r="F1198" s="18">
        <f>'без села'!F1195/1000</f>
        <v>0</v>
      </c>
      <c r="G1198" s="6" t="e">
        <f t="shared" si="59"/>
        <v>#DIV/0!</v>
      </c>
      <c r="H1198" s="6" t="e">
        <f t="shared" si="60"/>
        <v>#DIV/0!</v>
      </c>
      <c r="I1198" s="18">
        <f>'без села'!I1195/1000</f>
        <v>22580</v>
      </c>
      <c r="J1198" s="18">
        <f>'без села'!J1195/1000</f>
        <v>22580</v>
      </c>
      <c r="K1198" s="18">
        <f>'без села'!K1195/1000</f>
        <v>5341.97812</v>
      </c>
      <c r="L1198" s="6">
        <f t="shared" si="58"/>
        <v>23.658007617360493</v>
      </c>
    </row>
    <row r="1199" spans="1:12" ht="45" hidden="1">
      <c r="A1199" s="3">
        <v>170703</v>
      </c>
      <c r="B1199" s="3"/>
      <c r="C1199" s="5" t="s">
        <v>13</v>
      </c>
      <c r="D1199" s="18">
        <f>'без села'!D1196/1000</f>
        <v>0</v>
      </c>
      <c r="E1199" s="18">
        <f>'без села'!E1196/1000</f>
        <v>0</v>
      </c>
      <c r="F1199" s="18">
        <f>'без села'!F1196/1000</f>
        <v>0</v>
      </c>
      <c r="G1199" s="6" t="e">
        <f t="shared" si="59"/>
        <v>#DIV/0!</v>
      </c>
      <c r="H1199" s="6" t="e">
        <f t="shared" si="60"/>
        <v>#DIV/0!</v>
      </c>
      <c r="I1199" s="18">
        <f>'без села'!I1196/1000</f>
        <v>17580</v>
      </c>
      <c r="J1199" s="18">
        <f>'без села'!J1196/1000</f>
        <v>17580</v>
      </c>
      <c r="K1199" s="18">
        <f>'без села'!K1196/1000</f>
        <v>1042.109</v>
      </c>
      <c r="L1199" s="6">
        <f t="shared" si="58"/>
        <v>5.927810011376564</v>
      </c>
    </row>
    <row r="1200" spans="1:12" ht="45" hidden="1">
      <c r="A1200" s="3">
        <v>170703</v>
      </c>
      <c r="B1200" s="3"/>
      <c r="C1200" s="5" t="s">
        <v>21</v>
      </c>
      <c r="D1200" s="18">
        <f>'без села'!D1197/1000</f>
        <v>0</v>
      </c>
      <c r="E1200" s="18">
        <f>'без села'!E1197/1000</f>
        <v>0</v>
      </c>
      <c r="F1200" s="18">
        <f>'без села'!F1197/1000</f>
        <v>0</v>
      </c>
      <c r="G1200" s="6" t="e">
        <f t="shared" si="59"/>
        <v>#DIV/0!</v>
      </c>
      <c r="H1200" s="6" t="e">
        <f t="shared" si="60"/>
        <v>#DIV/0!</v>
      </c>
      <c r="I1200" s="18">
        <f>'без села'!I1197/1000</f>
        <v>17080</v>
      </c>
      <c r="J1200" s="18">
        <f>'без села'!J1197/1000</f>
        <v>17080</v>
      </c>
      <c r="K1200" s="18">
        <f>'без села'!K1197/1000</f>
        <v>1042.109</v>
      </c>
      <c r="L1200" s="6">
        <f t="shared" si="58"/>
        <v>6.101340749414519</v>
      </c>
    </row>
    <row r="1201" spans="1:12" ht="15" hidden="1">
      <c r="A1201" s="3">
        <v>170703</v>
      </c>
      <c r="B1201" s="3"/>
      <c r="C1201" s="5" t="s">
        <v>25</v>
      </c>
      <c r="D1201" s="18">
        <f>'без села'!D1198/1000</f>
        <v>0</v>
      </c>
      <c r="E1201" s="18">
        <f>'без села'!E1198/1000</f>
        <v>0</v>
      </c>
      <c r="F1201" s="18">
        <f>'без села'!F1198/1000</f>
        <v>0</v>
      </c>
      <c r="G1201" s="6" t="e">
        <f t="shared" si="59"/>
        <v>#DIV/0!</v>
      </c>
      <c r="H1201" s="6" t="e">
        <f t="shared" si="60"/>
        <v>#DIV/0!</v>
      </c>
      <c r="I1201" s="18">
        <f>'без села'!I1198/1000</f>
        <v>500</v>
      </c>
      <c r="J1201" s="18">
        <f>'без села'!J1198/1000</f>
        <v>500</v>
      </c>
      <c r="K1201" s="18">
        <f>'без села'!K1198/1000</f>
        <v>0</v>
      </c>
      <c r="L1201" s="6">
        <f t="shared" si="58"/>
        <v>0</v>
      </c>
    </row>
    <row r="1202" spans="1:12" ht="30" hidden="1">
      <c r="A1202" s="3">
        <v>170703</v>
      </c>
      <c r="B1202" s="3"/>
      <c r="C1202" s="5" t="s">
        <v>29</v>
      </c>
      <c r="D1202" s="18">
        <f>'без села'!D1199/1000</f>
        <v>0</v>
      </c>
      <c r="E1202" s="18">
        <f>'без села'!E1199/1000</f>
        <v>0</v>
      </c>
      <c r="F1202" s="18">
        <f>'без села'!F1199/1000</f>
        <v>0</v>
      </c>
      <c r="G1202" s="6" t="e">
        <f t="shared" si="59"/>
        <v>#DIV/0!</v>
      </c>
      <c r="H1202" s="6" t="e">
        <f t="shared" si="60"/>
        <v>#DIV/0!</v>
      </c>
      <c r="I1202" s="18">
        <f>'без села'!I1199/1000</f>
        <v>5000</v>
      </c>
      <c r="J1202" s="18">
        <f>'без села'!J1199/1000</f>
        <v>5000</v>
      </c>
      <c r="K1202" s="18">
        <f>'без села'!K1199/1000</f>
        <v>4299.86912</v>
      </c>
      <c r="L1202" s="6">
        <f t="shared" si="58"/>
        <v>85.9973824</v>
      </c>
    </row>
    <row r="1203" spans="1:12" ht="15" hidden="1">
      <c r="A1203" s="3">
        <v>170703</v>
      </c>
      <c r="B1203" s="3"/>
      <c r="C1203" s="5" t="s">
        <v>37</v>
      </c>
      <c r="D1203" s="18">
        <f>'без села'!D1200/1000</f>
        <v>0</v>
      </c>
      <c r="E1203" s="18">
        <f>'без села'!E1200/1000</f>
        <v>0</v>
      </c>
      <c r="F1203" s="18">
        <f>'без села'!F1200/1000</f>
        <v>0</v>
      </c>
      <c r="G1203" s="6" t="e">
        <f t="shared" si="59"/>
        <v>#DIV/0!</v>
      </c>
      <c r="H1203" s="6" t="e">
        <f t="shared" si="60"/>
        <v>#DIV/0!</v>
      </c>
      <c r="I1203" s="18">
        <f>'без села'!I1200/1000</f>
        <v>5000</v>
      </c>
      <c r="J1203" s="18">
        <f>'без села'!J1200/1000</f>
        <v>5000</v>
      </c>
      <c r="K1203" s="18">
        <f>'без села'!K1200/1000</f>
        <v>4299.86912</v>
      </c>
      <c r="L1203" s="6">
        <f t="shared" si="58"/>
        <v>85.9973824</v>
      </c>
    </row>
    <row r="1204" spans="1:12" ht="15" hidden="1">
      <c r="A1204" s="3">
        <v>170703</v>
      </c>
      <c r="B1204" s="3"/>
      <c r="C1204" s="5" t="s">
        <v>43</v>
      </c>
      <c r="D1204" s="18">
        <f>'без села'!D1201/1000</f>
        <v>0</v>
      </c>
      <c r="E1204" s="18">
        <f>'без села'!E1201/1000</f>
        <v>0</v>
      </c>
      <c r="F1204" s="18">
        <f>'без села'!F1201/1000</f>
        <v>0</v>
      </c>
      <c r="G1204" s="6" t="e">
        <f t="shared" si="59"/>
        <v>#DIV/0!</v>
      </c>
      <c r="H1204" s="6" t="e">
        <f t="shared" si="60"/>
        <v>#DIV/0!</v>
      </c>
      <c r="I1204" s="18">
        <f>'без села'!I1201/1000</f>
        <v>2700</v>
      </c>
      <c r="J1204" s="18">
        <f>'без села'!J1201/1000</f>
        <v>2700</v>
      </c>
      <c r="K1204" s="18">
        <f>'без села'!K1201/1000</f>
        <v>0</v>
      </c>
      <c r="L1204" s="6">
        <f t="shared" si="58"/>
        <v>0</v>
      </c>
    </row>
    <row r="1205" spans="1:12" ht="15" hidden="1">
      <c r="A1205" s="3">
        <v>170703</v>
      </c>
      <c r="B1205" s="3"/>
      <c r="C1205" s="5" t="s">
        <v>45</v>
      </c>
      <c r="D1205" s="18">
        <f>'без села'!D1202/1000</f>
        <v>0</v>
      </c>
      <c r="E1205" s="18">
        <f>'без села'!E1202/1000</f>
        <v>0</v>
      </c>
      <c r="F1205" s="18">
        <f>'без села'!F1202/1000</f>
        <v>0</v>
      </c>
      <c r="G1205" s="6" t="e">
        <f t="shared" si="59"/>
        <v>#DIV/0!</v>
      </c>
      <c r="H1205" s="6" t="e">
        <f t="shared" si="60"/>
        <v>#DIV/0!</v>
      </c>
      <c r="I1205" s="18">
        <f>'без села'!I1202/1000</f>
        <v>2700</v>
      </c>
      <c r="J1205" s="18">
        <f>'без села'!J1202/1000</f>
        <v>2700</v>
      </c>
      <c r="K1205" s="18">
        <f>'без села'!K1202/1000</f>
        <v>0</v>
      </c>
      <c r="L1205" s="6">
        <f t="shared" si="58"/>
        <v>0</v>
      </c>
    </row>
    <row r="1206" spans="1:12" ht="15" hidden="1">
      <c r="A1206" s="3">
        <v>170703</v>
      </c>
      <c r="B1206" s="3"/>
      <c r="C1206" s="5" t="s">
        <v>151</v>
      </c>
      <c r="D1206" s="18">
        <f>'без села'!D1203/1000</f>
        <v>0</v>
      </c>
      <c r="E1206" s="18">
        <f>'без села'!E1203/1000</f>
        <v>0</v>
      </c>
      <c r="F1206" s="18">
        <f>'без села'!F1203/1000</f>
        <v>0</v>
      </c>
      <c r="G1206" s="6" t="e">
        <f t="shared" si="59"/>
        <v>#DIV/0!</v>
      </c>
      <c r="H1206" s="6" t="e">
        <f t="shared" si="60"/>
        <v>#DIV/0!</v>
      </c>
      <c r="I1206" s="18">
        <f>'без села'!I1203/1000</f>
        <v>300</v>
      </c>
      <c r="J1206" s="18">
        <f>'без села'!J1203/1000</f>
        <v>300</v>
      </c>
      <c r="K1206" s="18">
        <f>'без села'!K1203/1000</f>
        <v>0</v>
      </c>
      <c r="L1206" s="6">
        <f t="shared" si="58"/>
        <v>0</v>
      </c>
    </row>
    <row r="1207" spans="1:12" ht="15" hidden="1">
      <c r="A1207" s="3">
        <v>170703</v>
      </c>
      <c r="B1207" s="3"/>
      <c r="C1207" s="5" t="s">
        <v>153</v>
      </c>
      <c r="D1207" s="18">
        <f>'без села'!D1204/1000</f>
        <v>0</v>
      </c>
      <c r="E1207" s="18">
        <f>'без села'!E1204/1000</f>
        <v>0</v>
      </c>
      <c r="F1207" s="18">
        <f>'без села'!F1204/1000</f>
        <v>0</v>
      </c>
      <c r="G1207" s="6" t="e">
        <f t="shared" si="59"/>
        <v>#DIV/0!</v>
      </c>
      <c r="H1207" s="6" t="e">
        <f t="shared" si="60"/>
        <v>#DIV/0!</v>
      </c>
      <c r="I1207" s="18">
        <f>'без села'!I1204/1000</f>
        <v>300</v>
      </c>
      <c r="J1207" s="18">
        <f>'без села'!J1204/1000</f>
        <v>300</v>
      </c>
      <c r="K1207" s="18">
        <f>'без села'!K1204/1000</f>
        <v>0</v>
      </c>
      <c r="L1207" s="6">
        <f t="shared" si="58"/>
        <v>0</v>
      </c>
    </row>
    <row r="1208" spans="1:12" ht="15" hidden="1">
      <c r="A1208" s="3">
        <v>170703</v>
      </c>
      <c r="B1208" s="3"/>
      <c r="C1208" s="5" t="s">
        <v>155</v>
      </c>
      <c r="D1208" s="18">
        <f>'без села'!D1205/1000</f>
        <v>0</v>
      </c>
      <c r="E1208" s="18">
        <f>'без села'!E1205/1000</f>
        <v>0</v>
      </c>
      <c r="F1208" s="18">
        <f>'без села'!F1205/1000</f>
        <v>0</v>
      </c>
      <c r="G1208" s="6" t="e">
        <f t="shared" si="59"/>
        <v>#DIV/0!</v>
      </c>
      <c r="H1208" s="6" t="e">
        <f t="shared" si="60"/>
        <v>#DIV/0!</v>
      </c>
      <c r="I1208" s="18">
        <f>'без села'!I1205/1000</f>
        <v>2400</v>
      </c>
      <c r="J1208" s="18">
        <f>'без села'!J1205/1000</f>
        <v>2400</v>
      </c>
      <c r="K1208" s="18">
        <f>'без села'!K1205/1000</f>
        <v>0</v>
      </c>
      <c r="L1208" s="6">
        <f t="shared" si="58"/>
        <v>0</v>
      </c>
    </row>
    <row r="1209" spans="1:12" ht="15" hidden="1">
      <c r="A1209" s="3">
        <v>170703</v>
      </c>
      <c r="B1209" s="3"/>
      <c r="C1209" s="5" t="s">
        <v>159</v>
      </c>
      <c r="D1209" s="18">
        <f>'без села'!D1206/1000</f>
        <v>0</v>
      </c>
      <c r="E1209" s="18">
        <f>'без села'!E1206/1000</f>
        <v>0</v>
      </c>
      <c r="F1209" s="18">
        <f>'без села'!F1206/1000</f>
        <v>0</v>
      </c>
      <c r="G1209" s="6" t="e">
        <f t="shared" si="59"/>
        <v>#DIV/0!</v>
      </c>
      <c r="H1209" s="6" t="e">
        <f t="shared" si="60"/>
        <v>#DIV/0!</v>
      </c>
      <c r="I1209" s="18">
        <f>'без села'!I1206/1000</f>
        <v>2400</v>
      </c>
      <c r="J1209" s="18">
        <f>'без села'!J1206/1000</f>
        <v>2400</v>
      </c>
      <c r="K1209" s="18">
        <f>'без села'!K1206/1000</f>
        <v>0</v>
      </c>
      <c r="L1209" s="6">
        <f t="shared" si="58"/>
        <v>0</v>
      </c>
    </row>
    <row r="1210" spans="1:12" ht="30">
      <c r="A1210" s="3">
        <v>200000</v>
      </c>
      <c r="B1210" s="3"/>
      <c r="C1210" s="5" t="s">
        <v>170</v>
      </c>
      <c r="D1210" s="18">
        <f>'без села'!D1207/1000</f>
        <v>500</v>
      </c>
      <c r="E1210" s="18">
        <f>'без села'!E1207/1000</f>
        <v>137.5</v>
      </c>
      <c r="F1210" s="18"/>
      <c r="G1210" s="6"/>
      <c r="H1210" s="6"/>
      <c r="I1210" s="18">
        <f>'без села'!I1207/1000</f>
        <v>3200</v>
      </c>
      <c r="J1210" s="18">
        <f>'без села'!J1207/1000</f>
        <v>3200</v>
      </c>
      <c r="K1210" s="18"/>
      <c r="L1210" s="6"/>
    </row>
    <row r="1211" spans="1:12" ht="15" hidden="1">
      <c r="A1211" s="3">
        <v>200000</v>
      </c>
      <c r="B1211" s="3"/>
      <c r="C1211" s="5" t="s">
        <v>3</v>
      </c>
      <c r="D1211" s="18">
        <f>'без села'!D1208/1000</f>
        <v>500</v>
      </c>
      <c r="E1211" s="18">
        <f>'без села'!E1208/1000</f>
        <v>0</v>
      </c>
      <c r="F1211" s="18">
        <f>'без села'!F1208/1000</f>
        <v>0</v>
      </c>
      <c r="G1211" s="6"/>
      <c r="H1211" s="6"/>
      <c r="I1211" s="18">
        <f>'без села'!I1208/1000</f>
        <v>3200</v>
      </c>
      <c r="J1211" s="18">
        <f>'без села'!J1208/1000</f>
        <v>3200</v>
      </c>
      <c r="K1211" s="18">
        <f>'без села'!K1208/1000</f>
        <v>0</v>
      </c>
      <c r="L1211" s="6"/>
    </row>
    <row r="1212" spans="1:12" ht="15" hidden="1">
      <c r="A1212" s="3">
        <v>200000</v>
      </c>
      <c r="B1212" s="3"/>
      <c r="C1212" s="5" t="s">
        <v>5</v>
      </c>
      <c r="D1212" s="18">
        <f>'без села'!D1209/1000</f>
        <v>500</v>
      </c>
      <c r="E1212" s="18">
        <f>'без села'!E1209/1000</f>
        <v>0</v>
      </c>
      <c r="F1212" s="18">
        <f>'без села'!F1209/1000</f>
        <v>0</v>
      </c>
      <c r="G1212" s="6"/>
      <c r="H1212" s="6"/>
      <c r="I1212" s="18">
        <f>'без села'!I1209/1000</f>
        <v>3200</v>
      </c>
      <c r="J1212" s="18">
        <f>'без села'!J1209/1000</f>
        <v>3200</v>
      </c>
      <c r="K1212" s="18">
        <f>'без села'!K1209/1000</f>
        <v>0</v>
      </c>
      <c r="L1212" s="6"/>
    </row>
    <row r="1213" spans="1:12" ht="45" hidden="1">
      <c r="A1213" s="3">
        <v>200000</v>
      </c>
      <c r="B1213" s="3"/>
      <c r="C1213" s="5" t="s">
        <v>13</v>
      </c>
      <c r="D1213" s="18">
        <f>'без села'!D1210/1000</f>
        <v>500</v>
      </c>
      <c r="E1213" s="18">
        <f>'без села'!E1210/1000</f>
        <v>0</v>
      </c>
      <c r="F1213" s="18">
        <f>'без села'!F1210/1000</f>
        <v>0</v>
      </c>
      <c r="G1213" s="6"/>
      <c r="H1213" s="6"/>
      <c r="I1213" s="18">
        <f>'без села'!I1210/1000</f>
        <v>3200</v>
      </c>
      <c r="J1213" s="18">
        <f>'без села'!J1210/1000</f>
        <v>3200</v>
      </c>
      <c r="K1213" s="18">
        <f>'без села'!K1210/1000</f>
        <v>0</v>
      </c>
      <c r="L1213" s="6"/>
    </row>
    <row r="1214" spans="1:12" ht="15" hidden="1">
      <c r="A1214" s="3">
        <v>200000</v>
      </c>
      <c r="B1214" s="3"/>
      <c r="C1214" s="5" t="s">
        <v>25</v>
      </c>
      <c r="D1214" s="18">
        <f>'без села'!D1211/1000</f>
        <v>500</v>
      </c>
      <c r="E1214" s="18">
        <f>'без села'!E1211/1000</f>
        <v>0</v>
      </c>
      <c r="F1214" s="18">
        <f>'без села'!F1211/1000</f>
        <v>0</v>
      </c>
      <c r="G1214" s="6"/>
      <c r="H1214" s="6"/>
      <c r="I1214" s="18">
        <f>'без села'!I1211/1000</f>
        <v>3200</v>
      </c>
      <c r="J1214" s="18">
        <f>'без села'!J1211/1000</f>
        <v>3200</v>
      </c>
      <c r="K1214" s="18">
        <f>'без села'!K1211/1000</f>
        <v>0</v>
      </c>
      <c r="L1214" s="6"/>
    </row>
    <row r="1215" spans="1:12" ht="30">
      <c r="A1215" s="3">
        <v>200200</v>
      </c>
      <c r="B1215" s="3"/>
      <c r="C1215" s="5" t="s">
        <v>262</v>
      </c>
      <c r="D1215" s="18"/>
      <c r="E1215" s="18"/>
      <c r="F1215" s="18"/>
      <c r="G1215" s="6"/>
      <c r="H1215" s="6"/>
      <c r="I1215" s="18">
        <f>'без села'!I1212/1000</f>
        <v>3200</v>
      </c>
      <c r="J1215" s="18">
        <f>'без села'!J1212/1000</f>
        <v>3200</v>
      </c>
      <c r="K1215" s="18"/>
      <c r="L1215" s="6"/>
    </row>
    <row r="1216" spans="1:12" ht="15" hidden="1">
      <c r="A1216" s="3">
        <v>200200</v>
      </c>
      <c r="B1216" s="3"/>
      <c r="C1216" s="5" t="s">
        <v>3</v>
      </c>
      <c r="D1216" s="18">
        <f>'без села'!D1213/1000</f>
        <v>0</v>
      </c>
      <c r="E1216" s="18">
        <f>'без села'!E1213/1000</f>
        <v>0</v>
      </c>
      <c r="F1216" s="18">
        <f>'без села'!F1213/1000</f>
        <v>0</v>
      </c>
      <c r="G1216" s="6"/>
      <c r="H1216" s="6"/>
      <c r="I1216" s="18">
        <f>'без села'!I1213/1000</f>
        <v>3200</v>
      </c>
      <c r="J1216" s="18">
        <f>'без села'!J1213/1000</f>
        <v>3200</v>
      </c>
      <c r="K1216" s="18"/>
      <c r="L1216" s="6">
        <f t="shared" si="58"/>
        <v>0</v>
      </c>
    </row>
    <row r="1217" spans="1:12" ht="15" hidden="1">
      <c r="A1217" s="3">
        <v>200200</v>
      </c>
      <c r="B1217" s="3"/>
      <c r="C1217" s="5" t="s">
        <v>5</v>
      </c>
      <c r="D1217" s="18">
        <f>'без села'!D1214/1000</f>
        <v>0</v>
      </c>
      <c r="E1217" s="18">
        <f>'без села'!E1214/1000</f>
        <v>0</v>
      </c>
      <c r="F1217" s="18">
        <f>'без села'!F1214/1000</f>
        <v>0</v>
      </c>
      <c r="G1217" s="6"/>
      <c r="H1217" s="6"/>
      <c r="I1217" s="18">
        <f>'без села'!I1214/1000</f>
        <v>3200</v>
      </c>
      <c r="J1217" s="18">
        <f>'без села'!J1214/1000</f>
        <v>3200</v>
      </c>
      <c r="K1217" s="18"/>
      <c r="L1217" s="6">
        <f t="shared" si="58"/>
        <v>0</v>
      </c>
    </row>
    <row r="1218" spans="1:12" ht="45" hidden="1">
      <c r="A1218" s="3">
        <v>200200</v>
      </c>
      <c r="B1218" s="3"/>
      <c r="C1218" s="5" t="s">
        <v>13</v>
      </c>
      <c r="D1218" s="18">
        <f>'без села'!D1215/1000</f>
        <v>0</v>
      </c>
      <c r="E1218" s="18">
        <f>'без села'!E1215/1000</f>
        <v>0</v>
      </c>
      <c r="F1218" s="18">
        <f>'без села'!F1215/1000</f>
        <v>0</v>
      </c>
      <c r="G1218" s="6"/>
      <c r="H1218" s="6"/>
      <c r="I1218" s="18">
        <f>'без села'!I1215/1000</f>
        <v>3200</v>
      </c>
      <c r="J1218" s="18">
        <f>'без села'!J1215/1000</f>
        <v>3200</v>
      </c>
      <c r="K1218" s="18"/>
      <c r="L1218" s="6">
        <f t="shared" si="58"/>
        <v>0</v>
      </c>
    </row>
    <row r="1219" spans="1:12" ht="15" hidden="1">
      <c r="A1219" s="3">
        <v>200200</v>
      </c>
      <c r="B1219" s="3"/>
      <c r="C1219" s="5" t="s">
        <v>25</v>
      </c>
      <c r="D1219" s="18">
        <f>'без села'!D1216/1000</f>
        <v>0</v>
      </c>
      <c r="E1219" s="18">
        <f>'без села'!E1216/1000</f>
        <v>0</v>
      </c>
      <c r="F1219" s="18">
        <f>'без села'!F1216/1000</f>
        <v>0</v>
      </c>
      <c r="G1219" s="6"/>
      <c r="H1219" s="6"/>
      <c r="I1219" s="18">
        <f>'без села'!I1216/1000</f>
        <v>3200</v>
      </c>
      <c r="J1219" s="18">
        <f>'без села'!J1216/1000</f>
        <v>3200</v>
      </c>
      <c r="K1219" s="18"/>
      <c r="L1219" s="6">
        <f t="shared" si="58"/>
        <v>0</v>
      </c>
    </row>
    <row r="1220" spans="1:12" ht="15">
      <c r="A1220" s="3">
        <v>200700</v>
      </c>
      <c r="B1220" s="3"/>
      <c r="C1220" s="5" t="s">
        <v>263</v>
      </c>
      <c r="D1220" s="18">
        <f>'без села'!D1217/1000</f>
        <v>500</v>
      </c>
      <c r="E1220" s="18">
        <f>'без села'!E1217/1000</f>
        <v>137.5</v>
      </c>
      <c r="F1220" s="18"/>
      <c r="G1220" s="6"/>
      <c r="H1220" s="6"/>
      <c r="I1220" s="18"/>
      <c r="J1220" s="18"/>
      <c r="K1220" s="18"/>
      <c r="L1220" s="6"/>
    </row>
    <row r="1221" spans="1:12" ht="15" hidden="1">
      <c r="A1221" s="3">
        <v>200700</v>
      </c>
      <c r="B1221" s="3"/>
      <c r="C1221" s="5" t="s">
        <v>3</v>
      </c>
      <c r="D1221" s="18">
        <f>'без села'!D1218/1000</f>
        <v>500</v>
      </c>
      <c r="E1221" s="18">
        <f>'без села'!E1218/1000</f>
        <v>0</v>
      </c>
      <c r="F1221" s="18">
        <f>'без села'!F1218/1000</f>
        <v>0</v>
      </c>
      <c r="G1221" s="6">
        <f t="shared" si="59"/>
        <v>0</v>
      </c>
      <c r="H1221" s="6" t="e">
        <f t="shared" si="60"/>
        <v>#DIV/0!</v>
      </c>
      <c r="I1221" s="18">
        <f>'без села'!I1218/1000</f>
        <v>0</v>
      </c>
      <c r="J1221" s="18">
        <f>'без села'!J1218/1000</f>
        <v>0</v>
      </c>
      <c r="K1221" s="18">
        <f>'без села'!K1218/1000</f>
        <v>0</v>
      </c>
      <c r="L1221" s="6" t="e">
        <f aca="true" t="shared" si="61" ref="L1221:L1284">K1221/J1221*100</f>
        <v>#DIV/0!</v>
      </c>
    </row>
    <row r="1222" spans="1:12" ht="15" hidden="1">
      <c r="A1222" s="3">
        <v>200700</v>
      </c>
      <c r="B1222" s="3"/>
      <c r="C1222" s="5" t="s">
        <v>5</v>
      </c>
      <c r="D1222" s="18">
        <f>'без села'!D1219/1000</f>
        <v>500</v>
      </c>
      <c r="E1222" s="18">
        <f>'без села'!E1219/1000</f>
        <v>0</v>
      </c>
      <c r="F1222" s="18">
        <f>'без села'!F1219/1000</f>
        <v>0</v>
      </c>
      <c r="G1222" s="6">
        <f t="shared" si="59"/>
        <v>0</v>
      </c>
      <c r="H1222" s="6" t="e">
        <f t="shared" si="60"/>
        <v>#DIV/0!</v>
      </c>
      <c r="I1222" s="18">
        <f>'без села'!I1219/1000</f>
        <v>0</v>
      </c>
      <c r="J1222" s="18">
        <f>'без села'!J1219/1000</f>
        <v>0</v>
      </c>
      <c r="K1222" s="18">
        <f>'без села'!K1219/1000</f>
        <v>0</v>
      </c>
      <c r="L1222" s="6" t="e">
        <f t="shared" si="61"/>
        <v>#DIV/0!</v>
      </c>
    </row>
    <row r="1223" spans="1:12" ht="45" hidden="1">
      <c r="A1223" s="3">
        <v>200700</v>
      </c>
      <c r="B1223" s="3"/>
      <c r="C1223" s="5" t="s">
        <v>13</v>
      </c>
      <c r="D1223" s="18">
        <f>'без села'!D1220/1000</f>
        <v>500</v>
      </c>
      <c r="E1223" s="18">
        <f>'без села'!E1220/1000</f>
        <v>0</v>
      </c>
      <c r="F1223" s="18">
        <f>'без села'!F1220/1000</f>
        <v>0</v>
      </c>
      <c r="G1223" s="6">
        <f t="shared" si="59"/>
        <v>0</v>
      </c>
      <c r="H1223" s="6" t="e">
        <f t="shared" si="60"/>
        <v>#DIV/0!</v>
      </c>
      <c r="I1223" s="18">
        <f>'без села'!I1220/1000</f>
        <v>0</v>
      </c>
      <c r="J1223" s="18">
        <f>'без села'!J1220/1000</f>
        <v>0</v>
      </c>
      <c r="K1223" s="18">
        <f>'без села'!K1220/1000</f>
        <v>0</v>
      </c>
      <c r="L1223" s="6" t="e">
        <f t="shared" si="61"/>
        <v>#DIV/0!</v>
      </c>
    </row>
    <row r="1224" spans="1:12" ht="15" hidden="1">
      <c r="A1224" s="3">
        <v>200700</v>
      </c>
      <c r="B1224" s="3"/>
      <c r="C1224" s="5" t="s">
        <v>25</v>
      </c>
      <c r="D1224" s="18">
        <f>'без села'!D1221/1000</f>
        <v>500</v>
      </c>
      <c r="E1224" s="18">
        <f>'без села'!E1221/1000</f>
        <v>0</v>
      </c>
      <c r="F1224" s="18">
        <f>'без села'!F1221/1000</f>
        <v>0</v>
      </c>
      <c r="G1224" s="6">
        <f t="shared" si="59"/>
        <v>0</v>
      </c>
      <c r="H1224" s="6" t="e">
        <f t="shared" si="60"/>
        <v>#DIV/0!</v>
      </c>
      <c r="I1224" s="18">
        <f>'без села'!I1221/1000</f>
        <v>0</v>
      </c>
      <c r="J1224" s="18">
        <f>'без села'!J1221/1000</f>
        <v>0</v>
      </c>
      <c r="K1224" s="18">
        <f>'без села'!K1221/1000</f>
        <v>0</v>
      </c>
      <c r="L1224" s="6" t="e">
        <f t="shared" si="61"/>
        <v>#DIV/0!</v>
      </c>
    </row>
    <row r="1225" spans="1:12" ht="30">
      <c r="A1225" s="3">
        <v>210000</v>
      </c>
      <c r="B1225" s="3"/>
      <c r="C1225" s="5" t="s">
        <v>264</v>
      </c>
      <c r="D1225" s="18">
        <f>'без села'!D1222/1000</f>
        <v>5288.9</v>
      </c>
      <c r="E1225" s="18">
        <f>'без села'!E1222/1000</f>
        <v>1235.922</v>
      </c>
      <c r="F1225" s="18">
        <f>'без села'!F1222/1000</f>
        <v>930.86811</v>
      </c>
      <c r="G1225" s="6">
        <f t="shared" si="59"/>
        <v>17.600410482330922</v>
      </c>
      <c r="H1225" s="6">
        <f t="shared" si="60"/>
        <v>75.31770694267114</v>
      </c>
      <c r="I1225" s="18">
        <f>'без села'!I1222/1000</f>
        <v>72.848</v>
      </c>
      <c r="J1225" s="18">
        <f>'без села'!J1222/1000</f>
        <v>75.63032000000001</v>
      </c>
      <c r="K1225" s="18">
        <f>'без села'!K1222/1000</f>
        <v>13.59188</v>
      </c>
      <c r="L1225" s="6">
        <f t="shared" si="61"/>
        <v>17.971469643391693</v>
      </c>
    </row>
    <row r="1226" spans="1:12" ht="15" hidden="1">
      <c r="A1226" s="3">
        <v>210000</v>
      </c>
      <c r="B1226" s="3"/>
      <c r="C1226" s="5" t="s">
        <v>3</v>
      </c>
      <c r="D1226" s="18">
        <f>'без села'!D1223/1000</f>
        <v>3938.9</v>
      </c>
      <c r="E1226" s="18">
        <f>'без села'!E1223/1000</f>
        <v>0</v>
      </c>
      <c r="F1226" s="18">
        <f>'без села'!F1223/1000</f>
        <v>930.86811</v>
      </c>
      <c r="G1226" s="6">
        <f aca="true" t="shared" si="62" ref="G1226:G1289">F1226/D1226*100</f>
        <v>23.632692122166084</v>
      </c>
      <c r="H1226" s="6" t="e">
        <f aca="true" t="shared" si="63" ref="H1226:H1289">F1226/E1226*100</f>
        <v>#DIV/0!</v>
      </c>
      <c r="I1226" s="18">
        <f>'без села'!I1223/1000</f>
        <v>61.848</v>
      </c>
      <c r="J1226" s="18">
        <f>'без села'!J1223/1000</f>
        <v>64.63032</v>
      </c>
      <c r="K1226" s="18">
        <f>'без села'!K1223/1000</f>
        <v>13.59188</v>
      </c>
      <c r="L1226" s="6">
        <f t="shared" si="61"/>
        <v>21.030191402425363</v>
      </c>
    </row>
    <row r="1227" spans="1:12" ht="15" hidden="1">
      <c r="A1227" s="3">
        <v>210000</v>
      </c>
      <c r="B1227" s="3"/>
      <c r="C1227" s="5" t="s">
        <v>5</v>
      </c>
      <c r="D1227" s="18">
        <f>'без села'!D1224/1000</f>
        <v>3938.9</v>
      </c>
      <c r="E1227" s="18">
        <f>'без села'!E1224/1000</f>
        <v>0</v>
      </c>
      <c r="F1227" s="18">
        <f>'без села'!F1224/1000</f>
        <v>930.86811</v>
      </c>
      <c r="G1227" s="6">
        <f t="shared" si="62"/>
        <v>23.632692122166084</v>
      </c>
      <c r="H1227" s="6" t="e">
        <f t="shared" si="63"/>
        <v>#DIV/0!</v>
      </c>
      <c r="I1227" s="18">
        <f>'без села'!I1224/1000</f>
        <v>61.848</v>
      </c>
      <c r="J1227" s="18">
        <f>'без села'!J1224/1000</f>
        <v>64.63032</v>
      </c>
      <c r="K1227" s="18">
        <f>'без села'!K1224/1000</f>
        <v>13.59188</v>
      </c>
      <c r="L1227" s="6">
        <f t="shared" si="61"/>
        <v>21.030191402425363</v>
      </c>
    </row>
    <row r="1228" spans="1:12" ht="30" hidden="1">
      <c r="A1228" s="3">
        <v>210000</v>
      </c>
      <c r="B1228" s="3"/>
      <c r="C1228" s="5" t="s">
        <v>7</v>
      </c>
      <c r="D1228" s="18">
        <f>'без села'!D1225/1000</f>
        <v>2513.171</v>
      </c>
      <c r="E1228" s="18">
        <f>'без села'!E1225/1000</f>
        <v>0</v>
      </c>
      <c r="F1228" s="18">
        <f>'без села'!F1225/1000</f>
        <v>660.19802</v>
      </c>
      <c r="G1228" s="6">
        <f t="shared" si="62"/>
        <v>26.2695224479353</v>
      </c>
      <c r="H1228" s="6" t="e">
        <f t="shared" si="63"/>
        <v>#DIV/0!</v>
      </c>
      <c r="I1228" s="18">
        <f>'без села'!I1225/1000</f>
        <v>16.855</v>
      </c>
      <c r="J1228" s="18">
        <f>'без села'!J1225/1000</f>
        <v>2.5</v>
      </c>
      <c r="K1228" s="18">
        <f>'без села'!K1225/1000</f>
        <v>0</v>
      </c>
      <c r="L1228" s="6">
        <f t="shared" si="61"/>
        <v>0</v>
      </c>
    </row>
    <row r="1229" spans="1:12" ht="15" hidden="1">
      <c r="A1229" s="3">
        <v>210000</v>
      </c>
      <c r="B1229" s="3"/>
      <c r="C1229" s="5" t="s">
        <v>9</v>
      </c>
      <c r="D1229" s="18">
        <f>'без села'!D1226/1000</f>
        <v>2513.171</v>
      </c>
      <c r="E1229" s="18">
        <f>'без села'!E1226/1000</f>
        <v>0</v>
      </c>
      <c r="F1229" s="18">
        <f>'без села'!F1226/1000</f>
        <v>660.19802</v>
      </c>
      <c r="G1229" s="6">
        <f t="shared" si="62"/>
        <v>26.2695224479353</v>
      </c>
      <c r="H1229" s="6" t="e">
        <f t="shared" si="63"/>
        <v>#DIV/0!</v>
      </c>
      <c r="I1229" s="18">
        <f>'без села'!I1226/1000</f>
        <v>16.855</v>
      </c>
      <c r="J1229" s="18">
        <f>'без села'!J1226/1000</f>
        <v>2.5</v>
      </c>
      <c r="K1229" s="18">
        <f>'без села'!K1226/1000</f>
        <v>0</v>
      </c>
      <c r="L1229" s="6">
        <f t="shared" si="61"/>
        <v>0</v>
      </c>
    </row>
    <row r="1230" spans="1:12" ht="15" hidden="1">
      <c r="A1230" s="3">
        <v>210000</v>
      </c>
      <c r="B1230" s="3"/>
      <c r="C1230" s="5" t="s">
        <v>11</v>
      </c>
      <c r="D1230" s="18">
        <f>'без села'!D1227/1000</f>
        <v>920.797</v>
      </c>
      <c r="E1230" s="18">
        <f>'без села'!E1227/1000</f>
        <v>0</v>
      </c>
      <c r="F1230" s="18">
        <f>'без села'!F1227/1000</f>
        <v>236.73978</v>
      </c>
      <c r="G1230" s="6">
        <f t="shared" si="62"/>
        <v>25.710311827688404</v>
      </c>
      <c r="H1230" s="6" t="e">
        <f t="shared" si="63"/>
        <v>#DIV/0!</v>
      </c>
      <c r="I1230" s="18">
        <f>'без села'!I1227/1000</f>
        <v>6.102</v>
      </c>
      <c r="J1230" s="18">
        <f>'без села'!J1227/1000</f>
        <v>0.905</v>
      </c>
      <c r="K1230" s="18">
        <f>'без села'!K1227/1000</f>
        <v>0</v>
      </c>
      <c r="L1230" s="6">
        <f t="shared" si="61"/>
        <v>0</v>
      </c>
    </row>
    <row r="1231" spans="1:12" ht="45" hidden="1">
      <c r="A1231" s="3">
        <v>210000</v>
      </c>
      <c r="B1231" s="3"/>
      <c r="C1231" s="5" t="s">
        <v>13</v>
      </c>
      <c r="D1231" s="18">
        <f>'без села'!D1228/1000</f>
        <v>459.532</v>
      </c>
      <c r="E1231" s="18">
        <f>'без села'!E1228/1000</f>
        <v>0</v>
      </c>
      <c r="F1231" s="18">
        <f>'без села'!F1228/1000</f>
        <v>27.872799999999998</v>
      </c>
      <c r="G1231" s="6">
        <f t="shared" si="62"/>
        <v>6.065475309662874</v>
      </c>
      <c r="H1231" s="6" t="e">
        <f t="shared" si="63"/>
        <v>#DIV/0!</v>
      </c>
      <c r="I1231" s="18">
        <f>'без села'!I1228/1000</f>
        <v>36.272</v>
      </c>
      <c r="J1231" s="18">
        <f>'без села'!J1228/1000</f>
        <v>58.286319999999996</v>
      </c>
      <c r="K1231" s="18">
        <f>'без села'!K1228/1000</f>
        <v>13.28024</v>
      </c>
      <c r="L1231" s="6">
        <f t="shared" si="61"/>
        <v>22.784488710215363</v>
      </c>
    </row>
    <row r="1232" spans="1:12" ht="30" hidden="1">
      <c r="A1232" s="3">
        <v>210000</v>
      </c>
      <c r="B1232" s="3"/>
      <c r="C1232" s="5" t="s">
        <v>15</v>
      </c>
      <c r="D1232" s="18">
        <f>'без села'!D1229/1000</f>
        <v>16.458</v>
      </c>
      <c r="E1232" s="18">
        <f>'без села'!E1229/1000</f>
        <v>0</v>
      </c>
      <c r="F1232" s="18">
        <f>'без села'!F1229/1000</f>
        <v>0</v>
      </c>
      <c r="G1232" s="6">
        <f t="shared" si="62"/>
        <v>0</v>
      </c>
      <c r="H1232" s="6" t="e">
        <f t="shared" si="63"/>
        <v>#DIV/0!</v>
      </c>
      <c r="I1232" s="18">
        <f>'без села'!I1229/1000</f>
        <v>3.458</v>
      </c>
      <c r="J1232" s="18">
        <f>'без села'!J1229/1000</f>
        <v>12.712</v>
      </c>
      <c r="K1232" s="18">
        <f>'без села'!K1229/1000</f>
        <v>4.54326</v>
      </c>
      <c r="L1232" s="6">
        <f t="shared" si="61"/>
        <v>35.739930774071745</v>
      </c>
    </row>
    <row r="1233" spans="1:12" ht="30" hidden="1">
      <c r="A1233" s="3">
        <v>210000</v>
      </c>
      <c r="B1233" s="3"/>
      <c r="C1233" s="5" t="s">
        <v>51</v>
      </c>
      <c r="D1233" s="18">
        <f>'без села'!D1230/1000</f>
        <v>0.6</v>
      </c>
      <c r="E1233" s="18">
        <f>'без села'!E1230/1000</f>
        <v>0</v>
      </c>
      <c r="F1233" s="18">
        <f>'без села'!F1230/1000</f>
        <v>0</v>
      </c>
      <c r="G1233" s="6">
        <f t="shared" si="62"/>
        <v>0</v>
      </c>
      <c r="H1233" s="6" t="e">
        <f t="shared" si="63"/>
        <v>#DIV/0!</v>
      </c>
      <c r="I1233" s="18">
        <f>'без села'!I1230/1000</f>
        <v>0</v>
      </c>
      <c r="J1233" s="18">
        <f>'без села'!J1230/1000</f>
        <v>0</v>
      </c>
      <c r="K1233" s="18">
        <f>'без села'!K1230/1000</f>
        <v>0</v>
      </c>
      <c r="L1233" s="6" t="e">
        <f t="shared" si="61"/>
        <v>#DIV/0!</v>
      </c>
    </row>
    <row r="1234" spans="1:12" ht="15" hidden="1">
      <c r="A1234" s="3">
        <v>210000</v>
      </c>
      <c r="B1234" s="3"/>
      <c r="C1234" s="5" t="s">
        <v>53</v>
      </c>
      <c r="D1234" s="18">
        <f>'без села'!D1231/1000</f>
        <v>41.1</v>
      </c>
      <c r="E1234" s="18">
        <f>'без села'!E1231/1000</f>
        <v>0</v>
      </c>
      <c r="F1234" s="18">
        <f>'без села'!F1231/1000</f>
        <v>6.342689999999999</v>
      </c>
      <c r="G1234" s="6">
        <f t="shared" si="62"/>
        <v>15.432335766423355</v>
      </c>
      <c r="H1234" s="6" t="e">
        <f t="shared" si="63"/>
        <v>#DIV/0!</v>
      </c>
      <c r="I1234" s="18">
        <f>'без села'!I1231/1000</f>
        <v>0</v>
      </c>
      <c r="J1234" s="18">
        <f>'без села'!J1231/1000</f>
        <v>0</v>
      </c>
      <c r="K1234" s="18">
        <f>'без села'!K1231/1000</f>
        <v>0</v>
      </c>
      <c r="L1234" s="6" t="e">
        <f t="shared" si="61"/>
        <v>#DIV/0!</v>
      </c>
    </row>
    <row r="1235" spans="1:12" ht="15" hidden="1">
      <c r="A1235" s="3">
        <v>210000</v>
      </c>
      <c r="B1235" s="3"/>
      <c r="C1235" s="5" t="s">
        <v>55</v>
      </c>
      <c r="D1235" s="18">
        <f>'без села'!D1232/1000</f>
        <v>19.08</v>
      </c>
      <c r="E1235" s="18">
        <f>'без села'!E1232/1000</f>
        <v>0</v>
      </c>
      <c r="F1235" s="18">
        <f>'без села'!F1232/1000</f>
        <v>0</v>
      </c>
      <c r="G1235" s="6">
        <f t="shared" si="62"/>
        <v>0</v>
      </c>
      <c r="H1235" s="6" t="e">
        <f t="shared" si="63"/>
        <v>#DIV/0!</v>
      </c>
      <c r="I1235" s="18">
        <f>'без села'!I1232/1000</f>
        <v>1.865</v>
      </c>
      <c r="J1235" s="18">
        <f>'без села'!J1232/1000</f>
        <v>10.275</v>
      </c>
      <c r="K1235" s="18">
        <f>'без села'!K1232/1000</f>
        <v>0</v>
      </c>
      <c r="L1235" s="6">
        <f t="shared" si="61"/>
        <v>0</v>
      </c>
    </row>
    <row r="1236" spans="1:12" ht="30" hidden="1">
      <c r="A1236" s="3">
        <v>210000</v>
      </c>
      <c r="B1236" s="3"/>
      <c r="C1236" s="5" t="s">
        <v>17</v>
      </c>
      <c r="D1236" s="18">
        <f>'без села'!D1233/1000</f>
        <v>330.211</v>
      </c>
      <c r="E1236" s="18">
        <f>'без села'!E1233/1000</f>
        <v>0</v>
      </c>
      <c r="F1236" s="18">
        <f>'без села'!F1233/1000</f>
        <v>11.96313</v>
      </c>
      <c r="G1236" s="6">
        <f t="shared" si="62"/>
        <v>3.6228744651147298</v>
      </c>
      <c r="H1236" s="6" t="e">
        <f t="shared" si="63"/>
        <v>#DIV/0!</v>
      </c>
      <c r="I1236" s="18">
        <f>'без села'!I1233/1000</f>
        <v>27.782</v>
      </c>
      <c r="J1236" s="18">
        <f>'без села'!J1233/1000</f>
        <v>27.782</v>
      </c>
      <c r="K1236" s="18">
        <f>'без села'!K1233/1000</f>
        <v>6.1895500000000006</v>
      </c>
      <c r="L1236" s="6">
        <f t="shared" si="61"/>
        <v>22.27899359297387</v>
      </c>
    </row>
    <row r="1237" spans="1:12" ht="15" hidden="1">
      <c r="A1237" s="3">
        <v>210000</v>
      </c>
      <c r="B1237" s="3"/>
      <c r="C1237" s="5" t="s">
        <v>19</v>
      </c>
      <c r="D1237" s="18">
        <f>'без села'!D1234/1000</f>
        <v>0.066</v>
      </c>
      <c r="E1237" s="18">
        <f>'без села'!E1234/1000</f>
        <v>0</v>
      </c>
      <c r="F1237" s="18">
        <f>'без села'!F1234/1000</f>
        <v>0.01461</v>
      </c>
      <c r="G1237" s="6">
        <f t="shared" si="62"/>
        <v>22.136363636363633</v>
      </c>
      <c r="H1237" s="6" t="e">
        <f t="shared" si="63"/>
        <v>#DIV/0!</v>
      </c>
      <c r="I1237" s="18">
        <f>'без села'!I1234/1000</f>
        <v>0</v>
      </c>
      <c r="J1237" s="18">
        <f>'без села'!J1234/1000</f>
        <v>0</v>
      </c>
      <c r="K1237" s="18">
        <f>'без села'!K1234/1000</f>
        <v>0</v>
      </c>
      <c r="L1237" s="6" t="e">
        <f t="shared" si="61"/>
        <v>#DIV/0!</v>
      </c>
    </row>
    <row r="1238" spans="1:12" ht="45" hidden="1">
      <c r="A1238" s="3">
        <v>210000</v>
      </c>
      <c r="B1238" s="3"/>
      <c r="C1238" s="5" t="s">
        <v>21</v>
      </c>
      <c r="D1238" s="18">
        <f>'без села'!D1235/1000</f>
        <v>2.112</v>
      </c>
      <c r="E1238" s="18">
        <f>'без села'!E1235/1000</f>
        <v>0</v>
      </c>
      <c r="F1238" s="18">
        <f>'без села'!F1235/1000</f>
        <v>0</v>
      </c>
      <c r="G1238" s="6">
        <f t="shared" si="62"/>
        <v>0</v>
      </c>
      <c r="H1238" s="6" t="e">
        <f t="shared" si="63"/>
        <v>#DIV/0!</v>
      </c>
      <c r="I1238" s="18">
        <f>'без села'!I1235/1000</f>
        <v>0</v>
      </c>
      <c r="J1238" s="18">
        <f>'без села'!J1235/1000</f>
        <v>1.153</v>
      </c>
      <c r="K1238" s="18">
        <f>'без села'!K1235/1000</f>
        <v>0.15902000000000002</v>
      </c>
      <c r="L1238" s="6">
        <f t="shared" si="61"/>
        <v>13.791847354726801</v>
      </c>
    </row>
    <row r="1239" spans="1:12" ht="15" hidden="1">
      <c r="A1239" s="3">
        <v>210000</v>
      </c>
      <c r="B1239" s="3"/>
      <c r="C1239" s="5" t="s">
        <v>23</v>
      </c>
      <c r="D1239" s="18">
        <f>'без села'!D1236/1000</f>
        <v>3.863</v>
      </c>
      <c r="E1239" s="18">
        <f>'без села'!E1236/1000</f>
        <v>0</v>
      </c>
      <c r="F1239" s="18">
        <f>'без села'!F1236/1000</f>
        <v>0.40757</v>
      </c>
      <c r="G1239" s="6">
        <f t="shared" si="62"/>
        <v>10.550608335490551</v>
      </c>
      <c r="H1239" s="6" t="e">
        <f t="shared" si="63"/>
        <v>#DIV/0!</v>
      </c>
      <c r="I1239" s="18">
        <f>'без села'!I1236/1000</f>
        <v>0.274</v>
      </c>
      <c r="J1239" s="18">
        <f>'без села'!J1236/1000</f>
        <v>3.1983200000000003</v>
      </c>
      <c r="K1239" s="18">
        <f>'без села'!K1236/1000</f>
        <v>1.9190999999999998</v>
      </c>
      <c r="L1239" s="6">
        <f t="shared" si="61"/>
        <v>60.003376772805716</v>
      </c>
    </row>
    <row r="1240" spans="1:12" ht="15" hidden="1">
      <c r="A1240" s="3">
        <v>210000</v>
      </c>
      <c r="B1240" s="3"/>
      <c r="C1240" s="5" t="s">
        <v>25</v>
      </c>
      <c r="D1240" s="18">
        <f>'без села'!D1237/1000</f>
        <v>46.042</v>
      </c>
      <c r="E1240" s="18">
        <f>'без села'!E1237/1000</f>
        <v>0</v>
      </c>
      <c r="F1240" s="18">
        <f>'без села'!F1237/1000</f>
        <v>9.1448</v>
      </c>
      <c r="G1240" s="6">
        <f t="shared" si="62"/>
        <v>19.861865253464227</v>
      </c>
      <c r="H1240" s="6" t="e">
        <f t="shared" si="63"/>
        <v>#DIV/0!</v>
      </c>
      <c r="I1240" s="18">
        <f>'без села'!I1237/1000</f>
        <v>2.893</v>
      </c>
      <c r="J1240" s="18">
        <f>'без села'!J1237/1000</f>
        <v>3.166</v>
      </c>
      <c r="K1240" s="18">
        <f>'без села'!K1237/1000</f>
        <v>0.46931</v>
      </c>
      <c r="L1240" s="6">
        <f t="shared" si="61"/>
        <v>14.823436512950094</v>
      </c>
    </row>
    <row r="1241" spans="1:12" ht="15" hidden="1">
      <c r="A1241" s="3">
        <v>210000</v>
      </c>
      <c r="B1241" s="3"/>
      <c r="C1241" s="5" t="s">
        <v>27</v>
      </c>
      <c r="D1241" s="18">
        <f>'без села'!D1238/1000</f>
        <v>0</v>
      </c>
      <c r="E1241" s="18">
        <f>'без села'!E1238/1000</f>
        <v>0</v>
      </c>
      <c r="F1241" s="18">
        <f>'без села'!F1238/1000</f>
        <v>0</v>
      </c>
      <c r="G1241" s="6" t="e">
        <f t="shared" si="62"/>
        <v>#DIV/0!</v>
      </c>
      <c r="H1241" s="6" t="e">
        <f t="shared" si="63"/>
        <v>#DIV/0!</v>
      </c>
      <c r="I1241" s="18">
        <f>'без села'!I1238/1000</f>
        <v>0</v>
      </c>
      <c r="J1241" s="18">
        <f>'без села'!J1238/1000</f>
        <v>0.32</v>
      </c>
      <c r="K1241" s="18">
        <f>'без села'!K1238/1000</f>
        <v>0.31164</v>
      </c>
      <c r="L1241" s="6">
        <f t="shared" si="61"/>
        <v>97.38749999999999</v>
      </c>
    </row>
    <row r="1242" spans="1:12" ht="30" hidden="1">
      <c r="A1242" s="3">
        <v>210000</v>
      </c>
      <c r="B1242" s="3"/>
      <c r="C1242" s="5" t="s">
        <v>29</v>
      </c>
      <c r="D1242" s="18">
        <f>'без села'!D1239/1000</f>
        <v>45.4</v>
      </c>
      <c r="E1242" s="18">
        <f>'без села'!E1239/1000</f>
        <v>0</v>
      </c>
      <c r="F1242" s="18">
        <f>'без села'!F1239/1000</f>
        <v>6.057510000000001</v>
      </c>
      <c r="G1242" s="6">
        <f t="shared" si="62"/>
        <v>13.342533039647577</v>
      </c>
      <c r="H1242" s="6" t="e">
        <f t="shared" si="63"/>
        <v>#DIV/0!</v>
      </c>
      <c r="I1242" s="18">
        <f>'без села'!I1239/1000</f>
        <v>2.619</v>
      </c>
      <c r="J1242" s="18">
        <f>'без села'!J1239/1000</f>
        <v>2.619</v>
      </c>
      <c r="K1242" s="18">
        <f>'без села'!K1239/1000</f>
        <v>0</v>
      </c>
      <c r="L1242" s="6">
        <f t="shared" si="61"/>
        <v>0</v>
      </c>
    </row>
    <row r="1243" spans="1:12" ht="15" hidden="1">
      <c r="A1243" s="3">
        <v>210000</v>
      </c>
      <c r="B1243" s="3"/>
      <c r="C1243" s="5" t="s">
        <v>31</v>
      </c>
      <c r="D1243" s="18">
        <f>'без села'!D1240/1000</f>
        <v>7.676</v>
      </c>
      <c r="E1243" s="18">
        <f>'без села'!E1240/1000</f>
        <v>0</v>
      </c>
      <c r="F1243" s="18">
        <f>'без села'!F1240/1000</f>
        <v>3.0645599999999997</v>
      </c>
      <c r="G1243" s="6">
        <f t="shared" si="62"/>
        <v>39.923918707660235</v>
      </c>
      <c r="H1243" s="6" t="e">
        <f t="shared" si="63"/>
        <v>#DIV/0!</v>
      </c>
      <c r="I1243" s="18">
        <f>'без села'!I1240/1000</f>
        <v>0</v>
      </c>
      <c r="J1243" s="18">
        <f>'без села'!J1240/1000</f>
        <v>0</v>
      </c>
      <c r="K1243" s="18">
        <f>'без села'!K1240/1000</f>
        <v>0</v>
      </c>
      <c r="L1243" s="6" t="e">
        <f t="shared" si="61"/>
        <v>#DIV/0!</v>
      </c>
    </row>
    <row r="1244" spans="1:12" ht="30" hidden="1">
      <c r="A1244" s="3">
        <v>210000</v>
      </c>
      <c r="B1244" s="3"/>
      <c r="C1244" s="5" t="s">
        <v>33</v>
      </c>
      <c r="D1244" s="18">
        <f>'без села'!D1241/1000</f>
        <v>1.579</v>
      </c>
      <c r="E1244" s="18">
        <f>'без села'!E1241/1000</f>
        <v>0</v>
      </c>
      <c r="F1244" s="18">
        <f>'без села'!F1241/1000</f>
        <v>0.24649000000000001</v>
      </c>
      <c r="G1244" s="6">
        <f t="shared" si="62"/>
        <v>15.61051298290057</v>
      </c>
      <c r="H1244" s="6" t="e">
        <f t="shared" si="63"/>
        <v>#DIV/0!</v>
      </c>
      <c r="I1244" s="18">
        <f>'без села'!I1241/1000</f>
        <v>0.023</v>
      </c>
      <c r="J1244" s="18">
        <f>'без села'!J1241/1000</f>
        <v>0.023</v>
      </c>
      <c r="K1244" s="18">
        <f>'без села'!K1241/1000</f>
        <v>0</v>
      </c>
      <c r="L1244" s="6">
        <f t="shared" si="61"/>
        <v>0</v>
      </c>
    </row>
    <row r="1245" spans="1:12" ht="15" hidden="1">
      <c r="A1245" s="3">
        <v>210000</v>
      </c>
      <c r="B1245" s="3"/>
      <c r="C1245" s="5" t="s">
        <v>35</v>
      </c>
      <c r="D1245" s="18">
        <f>'без села'!D1242/1000</f>
        <v>20.939</v>
      </c>
      <c r="E1245" s="18">
        <f>'без села'!E1242/1000</f>
        <v>0</v>
      </c>
      <c r="F1245" s="18">
        <f>'без села'!F1242/1000</f>
        <v>2.24456</v>
      </c>
      <c r="G1245" s="6">
        <f t="shared" si="62"/>
        <v>10.719518601652418</v>
      </c>
      <c r="H1245" s="6" t="e">
        <f t="shared" si="63"/>
        <v>#DIV/0!</v>
      </c>
      <c r="I1245" s="18">
        <f>'без села'!I1242/1000</f>
        <v>0</v>
      </c>
      <c r="J1245" s="18">
        <f>'без села'!J1242/1000</f>
        <v>0</v>
      </c>
      <c r="K1245" s="18">
        <f>'без села'!K1242/1000</f>
        <v>0</v>
      </c>
      <c r="L1245" s="6" t="e">
        <f t="shared" si="61"/>
        <v>#DIV/0!</v>
      </c>
    </row>
    <row r="1246" spans="1:12" ht="15" hidden="1">
      <c r="A1246" s="3">
        <v>210000</v>
      </c>
      <c r="B1246" s="3"/>
      <c r="C1246" s="5" t="s">
        <v>37</v>
      </c>
      <c r="D1246" s="18">
        <f>'без села'!D1243/1000</f>
        <v>2.227</v>
      </c>
      <c r="E1246" s="18">
        <f>'без села'!E1243/1000</f>
        <v>0</v>
      </c>
      <c r="F1246" s="18">
        <f>'без села'!F1243/1000</f>
        <v>0.5019</v>
      </c>
      <c r="G1246" s="6">
        <f t="shared" si="62"/>
        <v>22.537045352492143</v>
      </c>
      <c r="H1246" s="6" t="e">
        <f t="shared" si="63"/>
        <v>#DIV/0!</v>
      </c>
      <c r="I1246" s="18">
        <f>'без села'!I1243/1000</f>
        <v>0</v>
      </c>
      <c r="J1246" s="18">
        <f>'без села'!J1243/1000</f>
        <v>0</v>
      </c>
      <c r="K1246" s="18">
        <f>'без села'!K1243/1000</f>
        <v>0</v>
      </c>
      <c r="L1246" s="6" t="e">
        <f t="shared" si="61"/>
        <v>#DIV/0!</v>
      </c>
    </row>
    <row r="1247" spans="1:12" ht="15" hidden="1">
      <c r="A1247" s="3">
        <v>210000</v>
      </c>
      <c r="B1247" s="3"/>
      <c r="C1247" s="5" t="s">
        <v>59</v>
      </c>
      <c r="D1247" s="18">
        <f>'без села'!D1244/1000</f>
        <v>12.979</v>
      </c>
      <c r="E1247" s="18">
        <f>'без села'!E1244/1000</f>
        <v>0</v>
      </c>
      <c r="F1247" s="18">
        <f>'без села'!F1244/1000</f>
        <v>0</v>
      </c>
      <c r="G1247" s="6">
        <f t="shared" si="62"/>
        <v>0</v>
      </c>
      <c r="H1247" s="6" t="e">
        <f t="shared" si="63"/>
        <v>#DIV/0!</v>
      </c>
      <c r="I1247" s="18">
        <f>'без села'!I1244/1000</f>
        <v>2.596</v>
      </c>
      <c r="J1247" s="18">
        <f>'без села'!J1244/1000</f>
        <v>2.596</v>
      </c>
      <c r="K1247" s="18">
        <f>'без села'!K1244/1000</f>
        <v>0</v>
      </c>
      <c r="L1247" s="6">
        <f t="shared" si="61"/>
        <v>0</v>
      </c>
    </row>
    <row r="1248" spans="1:12" ht="15" hidden="1">
      <c r="A1248" s="3">
        <v>210000</v>
      </c>
      <c r="B1248" s="3"/>
      <c r="C1248" s="5" t="s">
        <v>43</v>
      </c>
      <c r="D1248" s="18">
        <f>'без села'!D1245/1000</f>
        <v>1350</v>
      </c>
      <c r="E1248" s="18">
        <f>'без села'!E1245/1000</f>
        <v>0</v>
      </c>
      <c r="F1248" s="18">
        <f>'без села'!F1245/1000</f>
        <v>0</v>
      </c>
      <c r="G1248" s="6">
        <f t="shared" si="62"/>
        <v>0</v>
      </c>
      <c r="H1248" s="6" t="e">
        <f t="shared" si="63"/>
        <v>#DIV/0!</v>
      </c>
      <c r="I1248" s="18">
        <f>'без села'!I1245/1000</f>
        <v>11</v>
      </c>
      <c r="J1248" s="18">
        <f>'без села'!J1245/1000</f>
        <v>11</v>
      </c>
      <c r="K1248" s="18">
        <f>'без села'!K1245/1000</f>
        <v>0</v>
      </c>
      <c r="L1248" s="6">
        <f t="shared" si="61"/>
        <v>0</v>
      </c>
    </row>
    <row r="1249" spans="1:12" ht="15" hidden="1">
      <c r="A1249" s="3">
        <v>210000</v>
      </c>
      <c r="B1249" s="3"/>
      <c r="C1249" s="5" t="s">
        <v>45</v>
      </c>
      <c r="D1249" s="18">
        <f>'без села'!D1246/1000</f>
        <v>1350</v>
      </c>
      <c r="E1249" s="18">
        <f>'без села'!E1246/1000</f>
        <v>0</v>
      </c>
      <c r="F1249" s="18">
        <f>'без села'!F1246/1000</f>
        <v>0</v>
      </c>
      <c r="G1249" s="6">
        <f t="shared" si="62"/>
        <v>0</v>
      </c>
      <c r="H1249" s="6" t="e">
        <f t="shared" si="63"/>
        <v>#DIV/0!</v>
      </c>
      <c r="I1249" s="18">
        <f>'без села'!I1246/1000</f>
        <v>11</v>
      </c>
      <c r="J1249" s="18">
        <f>'без села'!J1246/1000</f>
        <v>11</v>
      </c>
      <c r="K1249" s="18">
        <f>'без села'!K1246/1000</f>
        <v>0</v>
      </c>
      <c r="L1249" s="6">
        <f t="shared" si="61"/>
        <v>0</v>
      </c>
    </row>
    <row r="1250" spans="1:12" ht="30" hidden="1">
      <c r="A1250" s="3">
        <v>210000</v>
      </c>
      <c r="B1250" s="3"/>
      <c r="C1250" s="5" t="s">
        <v>47</v>
      </c>
      <c r="D1250" s="18">
        <f>'без села'!D1247/1000</f>
        <v>0</v>
      </c>
      <c r="E1250" s="18">
        <f>'без села'!E1247/1000</f>
        <v>0</v>
      </c>
      <c r="F1250" s="18">
        <f>'без села'!F1247/1000</f>
        <v>0</v>
      </c>
      <c r="G1250" s="6" t="e">
        <f t="shared" si="62"/>
        <v>#DIV/0!</v>
      </c>
      <c r="H1250" s="6" t="e">
        <f t="shared" si="63"/>
        <v>#DIV/0!</v>
      </c>
      <c r="I1250" s="18">
        <f>'без села'!I1247/1000</f>
        <v>11</v>
      </c>
      <c r="J1250" s="18">
        <f>'без села'!J1247/1000</f>
        <v>11</v>
      </c>
      <c r="K1250" s="18">
        <f>'без села'!K1247/1000</f>
        <v>0</v>
      </c>
      <c r="L1250" s="6">
        <f t="shared" si="61"/>
        <v>0</v>
      </c>
    </row>
    <row r="1251" spans="1:12" ht="15" hidden="1">
      <c r="A1251" s="3">
        <v>210000</v>
      </c>
      <c r="B1251" s="3"/>
      <c r="C1251" s="5" t="s">
        <v>67</v>
      </c>
      <c r="D1251" s="18">
        <f>'без села'!D1248/1000</f>
        <v>1350</v>
      </c>
      <c r="E1251" s="18">
        <f>'без села'!E1248/1000</f>
        <v>0</v>
      </c>
      <c r="F1251" s="18">
        <f>'без села'!F1248/1000</f>
        <v>0</v>
      </c>
      <c r="G1251" s="6">
        <f t="shared" si="62"/>
        <v>0</v>
      </c>
      <c r="H1251" s="6" t="e">
        <f t="shared" si="63"/>
        <v>#DIV/0!</v>
      </c>
      <c r="I1251" s="18">
        <f>'без села'!I1248/1000</f>
        <v>0</v>
      </c>
      <c r="J1251" s="18">
        <f>'без села'!J1248/1000</f>
        <v>0</v>
      </c>
      <c r="K1251" s="18">
        <f>'без села'!K1248/1000</f>
        <v>0</v>
      </c>
      <c r="L1251" s="6" t="e">
        <f t="shared" si="61"/>
        <v>#DIV/0!</v>
      </c>
    </row>
    <row r="1252" spans="1:12" ht="15" hidden="1">
      <c r="A1252" s="3">
        <v>210000</v>
      </c>
      <c r="B1252" s="3"/>
      <c r="C1252" s="5" t="s">
        <v>175</v>
      </c>
      <c r="D1252" s="18">
        <f>'без села'!D1249/1000</f>
        <v>200</v>
      </c>
      <c r="E1252" s="18">
        <f>'без села'!E1249/1000</f>
        <v>0</v>
      </c>
      <c r="F1252" s="18">
        <f>'без села'!F1249/1000</f>
        <v>0</v>
      </c>
      <c r="G1252" s="6">
        <f t="shared" si="62"/>
        <v>0</v>
      </c>
      <c r="H1252" s="6" t="e">
        <f t="shared" si="63"/>
        <v>#DIV/0!</v>
      </c>
      <c r="I1252" s="18">
        <f>'без села'!I1249/1000</f>
        <v>0</v>
      </c>
      <c r="J1252" s="18">
        <f>'без села'!J1249/1000</f>
        <v>0</v>
      </c>
      <c r="K1252" s="18">
        <f>'без села'!K1249/1000</f>
        <v>0</v>
      </c>
      <c r="L1252" s="6" t="e">
        <f t="shared" si="61"/>
        <v>#DIV/0!</v>
      </c>
    </row>
    <row r="1253" spans="1:12" ht="15" hidden="1">
      <c r="A1253" s="3">
        <v>210000</v>
      </c>
      <c r="B1253" s="3"/>
      <c r="C1253" s="5" t="s">
        <v>69</v>
      </c>
      <c r="D1253" s="18">
        <f>'без села'!D1250/1000</f>
        <v>1150</v>
      </c>
      <c r="E1253" s="18">
        <f>'без села'!E1250/1000</f>
        <v>0</v>
      </c>
      <c r="F1253" s="18">
        <f>'без села'!F1250/1000</f>
        <v>0</v>
      </c>
      <c r="G1253" s="6">
        <f t="shared" si="62"/>
        <v>0</v>
      </c>
      <c r="H1253" s="6" t="e">
        <f t="shared" si="63"/>
        <v>#DIV/0!</v>
      </c>
      <c r="I1253" s="18">
        <f>'без села'!I1250/1000</f>
        <v>0</v>
      </c>
      <c r="J1253" s="18">
        <f>'без села'!J1250/1000</f>
        <v>0</v>
      </c>
      <c r="K1253" s="18">
        <f>'без села'!K1250/1000</f>
        <v>0</v>
      </c>
      <c r="L1253" s="6" t="e">
        <f t="shared" si="61"/>
        <v>#DIV/0!</v>
      </c>
    </row>
    <row r="1254" spans="1:12" ht="45">
      <c r="A1254" s="3">
        <v>210105</v>
      </c>
      <c r="B1254" s="3"/>
      <c r="C1254" s="5" t="s">
        <v>265</v>
      </c>
      <c r="D1254" s="18">
        <f>'без села'!D1251/1000</f>
        <v>3455.2</v>
      </c>
      <c r="E1254" s="18">
        <f>'без села'!E1251/1000</f>
        <v>660.517</v>
      </c>
      <c r="F1254" s="18">
        <f>'без села'!F1251/1000</f>
        <v>477.52863</v>
      </c>
      <c r="G1254" s="6">
        <f t="shared" si="62"/>
        <v>13.820578548275064</v>
      </c>
      <c r="H1254" s="6">
        <f t="shared" si="63"/>
        <v>72.2961907112156</v>
      </c>
      <c r="I1254" s="18">
        <f>'без села'!I1251/1000</f>
        <v>61.148</v>
      </c>
      <c r="J1254" s="18">
        <f>'без села'!J1251/1000</f>
        <v>59.006</v>
      </c>
      <c r="K1254" s="18">
        <f>'без села'!K1251/1000</f>
        <v>12.43012</v>
      </c>
      <c r="L1254" s="6">
        <f t="shared" si="61"/>
        <v>21.065857709385487</v>
      </c>
    </row>
    <row r="1255" spans="1:12" ht="15" hidden="1">
      <c r="A1255" s="3">
        <v>210105</v>
      </c>
      <c r="B1255" s="3"/>
      <c r="C1255" s="5" t="s">
        <v>3</v>
      </c>
      <c r="D1255" s="18">
        <f>'без села'!D1252/1000</f>
        <v>2105.2</v>
      </c>
      <c r="E1255" s="18">
        <f>'без села'!E1252/1000</f>
        <v>0</v>
      </c>
      <c r="F1255" s="18">
        <f>'без села'!F1252/1000</f>
        <v>477.52863</v>
      </c>
      <c r="G1255" s="6">
        <f t="shared" si="62"/>
        <v>22.683290423712716</v>
      </c>
      <c r="H1255" s="6" t="e">
        <f t="shared" si="63"/>
        <v>#DIV/0!</v>
      </c>
      <c r="I1255" s="18">
        <f>'без села'!I1252/1000</f>
        <v>50.148</v>
      </c>
      <c r="J1255" s="18">
        <f>'без села'!J1252/1000</f>
        <v>48.006</v>
      </c>
      <c r="K1255" s="18">
        <f>'без села'!K1252/1000</f>
        <v>12.43012</v>
      </c>
      <c r="L1255" s="6">
        <f t="shared" si="61"/>
        <v>25.892846727492397</v>
      </c>
    </row>
    <row r="1256" spans="1:12" ht="15" hidden="1">
      <c r="A1256" s="3">
        <v>210105</v>
      </c>
      <c r="B1256" s="3"/>
      <c r="C1256" s="5" t="s">
        <v>5</v>
      </c>
      <c r="D1256" s="18">
        <f>'без села'!D1253/1000</f>
        <v>2105.2</v>
      </c>
      <c r="E1256" s="18">
        <f>'без села'!E1253/1000</f>
        <v>0</v>
      </c>
      <c r="F1256" s="18">
        <f>'без села'!F1253/1000</f>
        <v>477.52863</v>
      </c>
      <c r="G1256" s="6">
        <f t="shared" si="62"/>
        <v>22.683290423712716</v>
      </c>
      <c r="H1256" s="6" t="e">
        <f t="shared" si="63"/>
        <v>#DIV/0!</v>
      </c>
      <c r="I1256" s="18">
        <f>'без села'!I1253/1000</f>
        <v>50.148</v>
      </c>
      <c r="J1256" s="18">
        <f>'без села'!J1253/1000</f>
        <v>48.006</v>
      </c>
      <c r="K1256" s="18">
        <f>'без села'!K1253/1000</f>
        <v>12.43012</v>
      </c>
      <c r="L1256" s="6">
        <f t="shared" si="61"/>
        <v>25.892846727492397</v>
      </c>
    </row>
    <row r="1257" spans="1:12" ht="30" hidden="1">
      <c r="A1257" s="3">
        <v>210105</v>
      </c>
      <c r="B1257" s="3"/>
      <c r="C1257" s="5" t="s">
        <v>7</v>
      </c>
      <c r="D1257" s="18">
        <f>'без села'!D1254/1000</f>
        <v>1261.471</v>
      </c>
      <c r="E1257" s="18">
        <f>'без села'!E1254/1000</f>
        <v>0</v>
      </c>
      <c r="F1257" s="18">
        <f>'без села'!F1254/1000</f>
        <v>331.04738000000003</v>
      </c>
      <c r="G1257" s="6">
        <f t="shared" si="62"/>
        <v>26.24296396825611</v>
      </c>
      <c r="H1257" s="6" t="e">
        <f t="shared" si="63"/>
        <v>#DIV/0!</v>
      </c>
      <c r="I1257" s="18">
        <f>'без села'!I1254/1000</f>
        <v>14.355</v>
      </c>
      <c r="J1257" s="18">
        <f>'без села'!J1254/1000</f>
        <v>0</v>
      </c>
      <c r="K1257" s="18">
        <f>'без села'!K1254/1000</f>
        <v>0</v>
      </c>
      <c r="L1257" s="6" t="e">
        <f t="shared" si="61"/>
        <v>#DIV/0!</v>
      </c>
    </row>
    <row r="1258" spans="1:12" ht="15" hidden="1">
      <c r="A1258" s="3">
        <v>210105</v>
      </c>
      <c r="B1258" s="3"/>
      <c r="C1258" s="5" t="s">
        <v>9</v>
      </c>
      <c r="D1258" s="18">
        <f>'без села'!D1255/1000</f>
        <v>1261.471</v>
      </c>
      <c r="E1258" s="18">
        <f>'без села'!E1255/1000</f>
        <v>0</v>
      </c>
      <c r="F1258" s="18">
        <f>'без села'!F1255/1000</f>
        <v>331.04738000000003</v>
      </c>
      <c r="G1258" s="6">
        <f t="shared" si="62"/>
        <v>26.24296396825611</v>
      </c>
      <c r="H1258" s="6" t="e">
        <f t="shared" si="63"/>
        <v>#DIV/0!</v>
      </c>
      <c r="I1258" s="18">
        <f>'без села'!I1255/1000</f>
        <v>14.355</v>
      </c>
      <c r="J1258" s="18">
        <f>'без села'!J1255/1000</f>
        <v>0</v>
      </c>
      <c r="K1258" s="18">
        <f>'без села'!K1255/1000</f>
        <v>0</v>
      </c>
      <c r="L1258" s="6" t="e">
        <f t="shared" si="61"/>
        <v>#DIV/0!</v>
      </c>
    </row>
    <row r="1259" spans="1:12" ht="15" hidden="1">
      <c r="A1259" s="3">
        <v>210105</v>
      </c>
      <c r="B1259" s="3"/>
      <c r="C1259" s="5" t="s">
        <v>11</v>
      </c>
      <c r="D1259" s="18">
        <f>'без села'!D1256/1000</f>
        <v>474.136</v>
      </c>
      <c r="E1259" s="18">
        <f>'без села'!E1256/1000</f>
        <v>0</v>
      </c>
      <c r="F1259" s="18">
        <f>'без села'!F1256/1000</f>
        <v>122.67642</v>
      </c>
      <c r="G1259" s="6">
        <f t="shared" si="62"/>
        <v>25.873677594614204</v>
      </c>
      <c r="H1259" s="6" t="e">
        <f t="shared" si="63"/>
        <v>#DIV/0!</v>
      </c>
      <c r="I1259" s="18">
        <f>'без села'!I1256/1000</f>
        <v>5.197</v>
      </c>
      <c r="J1259" s="18">
        <f>'без села'!J1256/1000</f>
        <v>0</v>
      </c>
      <c r="K1259" s="18">
        <f>'без села'!K1256/1000</f>
        <v>0</v>
      </c>
      <c r="L1259" s="6" t="e">
        <f t="shared" si="61"/>
        <v>#DIV/0!</v>
      </c>
    </row>
    <row r="1260" spans="1:12" ht="45" hidden="1">
      <c r="A1260" s="3">
        <v>210105</v>
      </c>
      <c r="B1260" s="3"/>
      <c r="C1260" s="5" t="s">
        <v>13</v>
      </c>
      <c r="D1260" s="18">
        <f>'без села'!D1257/1000</f>
        <v>361.993</v>
      </c>
      <c r="E1260" s="18">
        <f>'без села'!E1257/1000</f>
        <v>0</v>
      </c>
      <c r="F1260" s="18">
        <f>'без села'!F1257/1000</f>
        <v>21.95061</v>
      </c>
      <c r="G1260" s="6">
        <f t="shared" si="62"/>
        <v>6.063821676109759</v>
      </c>
      <c r="H1260" s="6" t="e">
        <f t="shared" si="63"/>
        <v>#DIV/0!</v>
      </c>
      <c r="I1260" s="18">
        <f>'без села'!I1257/1000</f>
        <v>30.596</v>
      </c>
      <c r="J1260" s="18">
        <f>'без села'!J1257/1000</f>
        <v>48.006</v>
      </c>
      <c r="K1260" s="18">
        <f>'без села'!K1257/1000</f>
        <v>12.43012</v>
      </c>
      <c r="L1260" s="6">
        <f t="shared" si="61"/>
        <v>25.892846727492397</v>
      </c>
    </row>
    <row r="1261" spans="1:12" ht="30" hidden="1">
      <c r="A1261" s="3">
        <v>210105</v>
      </c>
      <c r="B1261" s="3"/>
      <c r="C1261" s="5" t="s">
        <v>15</v>
      </c>
      <c r="D1261" s="18">
        <f>'без села'!D1258/1000</f>
        <v>0</v>
      </c>
      <c r="E1261" s="18">
        <f>'без села'!E1258/1000</f>
        <v>0</v>
      </c>
      <c r="F1261" s="18">
        <f>'без села'!F1258/1000</f>
        <v>0</v>
      </c>
      <c r="G1261" s="6" t="e">
        <f t="shared" si="62"/>
        <v>#DIV/0!</v>
      </c>
      <c r="H1261" s="6" t="e">
        <f t="shared" si="63"/>
        <v>#DIV/0!</v>
      </c>
      <c r="I1261" s="18">
        <f>'без села'!I1258/1000</f>
        <v>0</v>
      </c>
      <c r="J1261" s="18">
        <f>'без села'!J1258/1000</f>
        <v>7</v>
      </c>
      <c r="K1261" s="18">
        <f>'без села'!K1258/1000</f>
        <v>4.54326</v>
      </c>
      <c r="L1261" s="6">
        <f t="shared" si="61"/>
        <v>64.90371428571429</v>
      </c>
    </row>
    <row r="1262" spans="1:12" ht="15" hidden="1">
      <c r="A1262" s="3">
        <v>210105</v>
      </c>
      <c r="B1262" s="3"/>
      <c r="C1262" s="5" t="s">
        <v>53</v>
      </c>
      <c r="D1262" s="18">
        <f>'без села'!D1259/1000</f>
        <v>41.1</v>
      </c>
      <c r="E1262" s="18">
        <f>'без села'!E1259/1000</f>
        <v>0</v>
      </c>
      <c r="F1262" s="18">
        <f>'без села'!F1259/1000</f>
        <v>6.342689999999999</v>
      </c>
      <c r="G1262" s="6">
        <f t="shared" si="62"/>
        <v>15.432335766423355</v>
      </c>
      <c r="H1262" s="6" t="e">
        <f t="shared" si="63"/>
        <v>#DIV/0!</v>
      </c>
      <c r="I1262" s="18">
        <f>'без села'!I1259/1000</f>
        <v>0</v>
      </c>
      <c r="J1262" s="18">
        <f>'без села'!J1259/1000</f>
        <v>0</v>
      </c>
      <c r="K1262" s="18">
        <f>'без села'!K1259/1000</f>
        <v>0</v>
      </c>
      <c r="L1262" s="6" t="e">
        <f t="shared" si="61"/>
        <v>#DIV/0!</v>
      </c>
    </row>
    <row r="1263" spans="1:12" ht="15" hidden="1">
      <c r="A1263" s="3">
        <v>210105</v>
      </c>
      <c r="B1263" s="3"/>
      <c r="C1263" s="5" t="s">
        <v>55</v>
      </c>
      <c r="D1263" s="18">
        <f>'без села'!D1260/1000</f>
        <v>16.18</v>
      </c>
      <c r="E1263" s="18">
        <f>'без села'!E1260/1000</f>
        <v>0</v>
      </c>
      <c r="F1263" s="18">
        <f>'без села'!F1260/1000</f>
        <v>0</v>
      </c>
      <c r="G1263" s="6">
        <f t="shared" si="62"/>
        <v>0</v>
      </c>
      <c r="H1263" s="6" t="e">
        <f t="shared" si="63"/>
        <v>#DIV/0!</v>
      </c>
      <c r="I1263" s="18">
        <f>'без села'!I1260/1000</f>
        <v>0</v>
      </c>
      <c r="J1263" s="18">
        <f>'без села'!J1260/1000</f>
        <v>8.41</v>
      </c>
      <c r="K1263" s="18">
        <f>'без села'!K1260/1000</f>
        <v>0</v>
      </c>
      <c r="L1263" s="6">
        <f t="shared" si="61"/>
        <v>0</v>
      </c>
    </row>
    <row r="1264" spans="1:12" ht="30" hidden="1">
      <c r="A1264" s="3">
        <v>210105</v>
      </c>
      <c r="B1264" s="3"/>
      <c r="C1264" s="5" t="s">
        <v>17</v>
      </c>
      <c r="D1264" s="18">
        <f>'без села'!D1261/1000</f>
        <v>286.135</v>
      </c>
      <c r="E1264" s="18">
        <f>'без села'!E1261/1000</f>
        <v>0</v>
      </c>
      <c r="F1264" s="18">
        <f>'без села'!F1261/1000</f>
        <v>6.87053</v>
      </c>
      <c r="G1264" s="6">
        <f t="shared" si="62"/>
        <v>2.401149806909326</v>
      </c>
      <c r="H1264" s="6" t="e">
        <f t="shared" si="63"/>
        <v>#DIV/0!</v>
      </c>
      <c r="I1264" s="18">
        <f>'без села'!I1261/1000</f>
        <v>27.782</v>
      </c>
      <c r="J1264" s="18">
        <f>'без села'!J1261/1000</f>
        <v>27.782</v>
      </c>
      <c r="K1264" s="18">
        <f>'без села'!K1261/1000</f>
        <v>6.1895500000000006</v>
      </c>
      <c r="L1264" s="6">
        <f t="shared" si="61"/>
        <v>22.27899359297387</v>
      </c>
    </row>
    <row r="1265" spans="1:12" ht="45" hidden="1">
      <c r="A1265" s="3">
        <v>210105</v>
      </c>
      <c r="B1265" s="3"/>
      <c r="C1265" s="5" t="s">
        <v>21</v>
      </c>
      <c r="D1265" s="18">
        <f>'без села'!D1262/1000</f>
        <v>0</v>
      </c>
      <c r="E1265" s="18">
        <f>'без села'!E1262/1000</f>
        <v>0</v>
      </c>
      <c r="F1265" s="18">
        <f>'без села'!F1262/1000</f>
        <v>0</v>
      </c>
      <c r="G1265" s="6" t="e">
        <f t="shared" si="62"/>
        <v>#DIV/0!</v>
      </c>
      <c r="H1265" s="6" t="e">
        <f t="shared" si="63"/>
        <v>#DIV/0!</v>
      </c>
      <c r="I1265" s="18">
        <f>'без села'!I1262/1000</f>
        <v>0</v>
      </c>
      <c r="J1265" s="18">
        <f>'без села'!J1262/1000</f>
        <v>1</v>
      </c>
      <c r="K1265" s="18">
        <f>'без села'!K1262/1000</f>
        <v>0.15902000000000002</v>
      </c>
      <c r="L1265" s="6">
        <f t="shared" si="61"/>
        <v>15.902000000000003</v>
      </c>
    </row>
    <row r="1266" spans="1:12" ht="15" hidden="1">
      <c r="A1266" s="3">
        <v>210105</v>
      </c>
      <c r="B1266" s="3"/>
      <c r="C1266" s="5" t="s">
        <v>23</v>
      </c>
      <c r="D1266" s="18">
        <f>'без села'!D1263/1000</f>
        <v>1.343</v>
      </c>
      <c r="E1266" s="18">
        <f>'без села'!E1263/1000</f>
        <v>0</v>
      </c>
      <c r="F1266" s="18">
        <f>'без села'!F1263/1000</f>
        <v>0</v>
      </c>
      <c r="G1266" s="6">
        <f t="shared" si="62"/>
        <v>0</v>
      </c>
      <c r="H1266" s="6" t="e">
        <f t="shared" si="63"/>
        <v>#DIV/0!</v>
      </c>
      <c r="I1266" s="18">
        <f>'без села'!I1263/1000</f>
        <v>0.274</v>
      </c>
      <c r="J1266" s="18">
        <f>'без села'!J1263/1000</f>
        <v>1.274</v>
      </c>
      <c r="K1266" s="18">
        <f>'без села'!K1263/1000</f>
        <v>1.1258</v>
      </c>
      <c r="L1266" s="6">
        <f t="shared" si="61"/>
        <v>88.3673469387755</v>
      </c>
    </row>
    <row r="1267" spans="1:12" ht="15" hidden="1">
      <c r="A1267" s="3">
        <v>210105</v>
      </c>
      <c r="B1267" s="3"/>
      <c r="C1267" s="5" t="s">
        <v>25</v>
      </c>
      <c r="D1267" s="18">
        <f>'без села'!D1264/1000</f>
        <v>17.235</v>
      </c>
      <c r="E1267" s="18">
        <f>'без села'!E1264/1000</f>
        <v>0</v>
      </c>
      <c r="F1267" s="18">
        <f>'без села'!F1264/1000</f>
        <v>8.73739</v>
      </c>
      <c r="G1267" s="6">
        <f t="shared" si="62"/>
        <v>50.69561937917029</v>
      </c>
      <c r="H1267" s="6" t="e">
        <f t="shared" si="63"/>
        <v>#DIV/0!</v>
      </c>
      <c r="I1267" s="18">
        <f>'без села'!I1264/1000</f>
        <v>2.54</v>
      </c>
      <c r="J1267" s="18">
        <f>'без села'!J1264/1000</f>
        <v>2.54</v>
      </c>
      <c r="K1267" s="18">
        <f>'без села'!K1264/1000</f>
        <v>0.41249</v>
      </c>
      <c r="L1267" s="6">
        <f t="shared" si="61"/>
        <v>16.23976377952756</v>
      </c>
    </row>
    <row r="1268" spans="1:12" ht="30" hidden="1">
      <c r="A1268" s="3">
        <v>210105</v>
      </c>
      <c r="B1268" s="3"/>
      <c r="C1268" s="5" t="s">
        <v>29</v>
      </c>
      <c r="D1268" s="18">
        <f>'без села'!D1265/1000</f>
        <v>7.6</v>
      </c>
      <c r="E1268" s="18">
        <f>'без села'!E1265/1000</f>
        <v>0</v>
      </c>
      <c r="F1268" s="18">
        <f>'без села'!F1265/1000</f>
        <v>1.85422</v>
      </c>
      <c r="G1268" s="6">
        <f t="shared" si="62"/>
        <v>24.39763157894737</v>
      </c>
      <c r="H1268" s="6" t="e">
        <f t="shared" si="63"/>
        <v>#DIV/0!</v>
      </c>
      <c r="I1268" s="18">
        <f>'без села'!I1265/1000</f>
        <v>0</v>
      </c>
      <c r="J1268" s="18">
        <f>'без села'!J1265/1000</f>
        <v>0</v>
      </c>
      <c r="K1268" s="18">
        <f>'без села'!K1265/1000</f>
        <v>0</v>
      </c>
      <c r="L1268" s="6" t="e">
        <f t="shared" si="61"/>
        <v>#DIV/0!</v>
      </c>
    </row>
    <row r="1269" spans="1:12" ht="15" hidden="1">
      <c r="A1269" s="3">
        <v>210105</v>
      </c>
      <c r="B1269" s="3"/>
      <c r="C1269" s="5" t="s">
        <v>31</v>
      </c>
      <c r="D1269" s="18">
        <f>'без села'!D1266/1000</f>
        <v>2.112</v>
      </c>
      <c r="E1269" s="18">
        <f>'без села'!E1266/1000</f>
        <v>0</v>
      </c>
      <c r="F1269" s="18">
        <f>'без села'!F1266/1000</f>
        <v>1.14279</v>
      </c>
      <c r="G1269" s="6">
        <f t="shared" si="62"/>
        <v>54.10937499999999</v>
      </c>
      <c r="H1269" s="6" t="e">
        <f t="shared" si="63"/>
        <v>#DIV/0!</v>
      </c>
      <c r="I1269" s="18">
        <f>'без села'!I1266/1000</f>
        <v>0</v>
      </c>
      <c r="J1269" s="18">
        <f>'без села'!J1266/1000</f>
        <v>0</v>
      </c>
      <c r="K1269" s="18">
        <f>'без села'!K1266/1000</f>
        <v>0</v>
      </c>
      <c r="L1269" s="6" t="e">
        <f t="shared" si="61"/>
        <v>#DIV/0!</v>
      </c>
    </row>
    <row r="1270" spans="1:12" ht="30" hidden="1">
      <c r="A1270" s="3">
        <v>210105</v>
      </c>
      <c r="B1270" s="3"/>
      <c r="C1270" s="5" t="s">
        <v>33</v>
      </c>
      <c r="D1270" s="18">
        <f>'без села'!D1267/1000</f>
        <v>1.095</v>
      </c>
      <c r="E1270" s="18">
        <f>'без села'!E1267/1000</f>
        <v>0</v>
      </c>
      <c r="F1270" s="18">
        <f>'без села'!F1267/1000</f>
        <v>0.14647</v>
      </c>
      <c r="G1270" s="6">
        <f t="shared" si="62"/>
        <v>13.376255707762558</v>
      </c>
      <c r="H1270" s="6" t="e">
        <f t="shared" si="63"/>
        <v>#DIV/0!</v>
      </c>
      <c r="I1270" s="18">
        <f>'без села'!I1267/1000</f>
        <v>0</v>
      </c>
      <c r="J1270" s="18">
        <f>'без села'!J1267/1000</f>
        <v>0</v>
      </c>
      <c r="K1270" s="18">
        <f>'без села'!K1267/1000</f>
        <v>0</v>
      </c>
      <c r="L1270" s="6" t="e">
        <f t="shared" si="61"/>
        <v>#DIV/0!</v>
      </c>
    </row>
    <row r="1271" spans="1:12" ht="15" hidden="1">
      <c r="A1271" s="3">
        <v>210105</v>
      </c>
      <c r="B1271" s="3"/>
      <c r="C1271" s="5" t="s">
        <v>35</v>
      </c>
      <c r="D1271" s="18">
        <f>'без села'!D1268/1000</f>
        <v>3.901</v>
      </c>
      <c r="E1271" s="18">
        <f>'без села'!E1268/1000</f>
        <v>0</v>
      </c>
      <c r="F1271" s="18">
        <f>'без села'!F1268/1000</f>
        <v>0.44195999999999996</v>
      </c>
      <c r="G1271" s="6">
        <f t="shared" si="62"/>
        <v>11.329402717251986</v>
      </c>
      <c r="H1271" s="6" t="e">
        <f t="shared" si="63"/>
        <v>#DIV/0!</v>
      </c>
      <c r="I1271" s="18">
        <f>'без села'!I1268/1000</f>
        <v>0</v>
      </c>
      <c r="J1271" s="18">
        <f>'без села'!J1268/1000</f>
        <v>0</v>
      </c>
      <c r="K1271" s="18">
        <f>'без села'!K1268/1000</f>
        <v>0</v>
      </c>
      <c r="L1271" s="6" t="e">
        <f t="shared" si="61"/>
        <v>#DIV/0!</v>
      </c>
    </row>
    <row r="1272" spans="1:12" ht="15" hidden="1">
      <c r="A1272" s="3">
        <v>210105</v>
      </c>
      <c r="B1272" s="3"/>
      <c r="C1272" s="5" t="s">
        <v>37</v>
      </c>
      <c r="D1272" s="18">
        <f>'без села'!D1269/1000</f>
        <v>0.492</v>
      </c>
      <c r="E1272" s="18">
        <f>'без села'!E1269/1000</f>
        <v>0</v>
      </c>
      <c r="F1272" s="18">
        <f>'без села'!F1269/1000</f>
        <v>0.123</v>
      </c>
      <c r="G1272" s="6">
        <f t="shared" si="62"/>
        <v>25</v>
      </c>
      <c r="H1272" s="6" t="e">
        <f t="shared" si="63"/>
        <v>#DIV/0!</v>
      </c>
      <c r="I1272" s="18">
        <f>'без села'!I1269/1000</f>
        <v>0</v>
      </c>
      <c r="J1272" s="18">
        <f>'без села'!J1269/1000</f>
        <v>0</v>
      </c>
      <c r="K1272" s="18">
        <f>'без села'!K1269/1000</f>
        <v>0</v>
      </c>
      <c r="L1272" s="6" t="e">
        <f t="shared" si="61"/>
        <v>#DIV/0!</v>
      </c>
    </row>
    <row r="1273" spans="1:12" ht="15" hidden="1">
      <c r="A1273" s="3">
        <v>210105</v>
      </c>
      <c r="B1273" s="3"/>
      <c r="C1273" s="5" t="s">
        <v>43</v>
      </c>
      <c r="D1273" s="18">
        <f>'без села'!D1270/1000</f>
        <v>1350</v>
      </c>
      <c r="E1273" s="18">
        <f>'без села'!E1270/1000</f>
        <v>0</v>
      </c>
      <c r="F1273" s="18">
        <f>'без села'!F1270/1000</f>
        <v>0</v>
      </c>
      <c r="G1273" s="6">
        <f t="shared" si="62"/>
        <v>0</v>
      </c>
      <c r="H1273" s="6" t="e">
        <f t="shared" si="63"/>
        <v>#DIV/0!</v>
      </c>
      <c r="I1273" s="18">
        <f>'без села'!I1270/1000</f>
        <v>11</v>
      </c>
      <c r="J1273" s="18">
        <f>'без села'!J1270/1000</f>
        <v>11</v>
      </c>
      <c r="K1273" s="18">
        <f>'без села'!K1270/1000</f>
        <v>0</v>
      </c>
      <c r="L1273" s="6">
        <f t="shared" si="61"/>
        <v>0</v>
      </c>
    </row>
    <row r="1274" spans="1:12" ht="15" hidden="1">
      <c r="A1274" s="3">
        <v>210105</v>
      </c>
      <c r="B1274" s="3"/>
      <c r="C1274" s="5" t="s">
        <v>45</v>
      </c>
      <c r="D1274" s="18">
        <f>'без села'!D1271/1000</f>
        <v>1350</v>
      </c>
      <c r="E1274" s="18">
        <f>'без села'!E1271/1000</f>
        <v>0</v>
      </c>
      <c r="F1274" s="18">
        <f>'без села'!F1271/1000</f>
        <v>0</v>
      </c>
      <c r="G1274" s="6">
        <f t="shared" si="62"/>
        <v>0</v>
      </c>
      <c r="H1274" s="6" t="e">
        <f t="shared" si="63"/>
        <v>#DIV/0!</v>
      </c>
      <c r="I1274" s="18">
        <f>'без села'!I1271/1000</f>
        <v>11</v>
      </c>
      <c r="J1274" s="18">
        <f>'без села'!J1271/1000</f>
        <v>11</v>
      </c>
      <c r="K1274" s="18">
        <f>'без села'!K1271/1000</f>
        <v>0</v>
      </c>
      <c r="L1274" s="6">
        <f t="shared" si="61"/>
        <v>0</v>
      </c>
    </row>
    <row r="1275" spans="1:12" ht="30" hidden="1">
      <c r="A1275" s="3">
        <v>210105</v>
      </c>
      <c r="B1275" s="3"/>
      <c r="C1275" s="5" t="s">
        <v>47</v>
      </c>
      <c r="D1275" s="18">
        <f>'без села'!D1272/1000</f>
        <v>0</v>
      </c>
      <c r="E1275" s="18">
        <f>'без села'!E1272/1000</f>
        <v>0</v>
      </c>
      <c r="F1275" s="18">
        <f>'без села'!F1272/1000</f>
        <v>0</v>
      </c>
      <c r="G1275" s="6" t="e">
        <f t="shared" si="62"/>
        <v>#DIV/0!</v>
      </c>
      <c r="H1275" s="6" t="e">
        <f t="shared" si="63"/>
        <v>#DIV/0!</v>
      </c>
      <c r="I1275" s="18">
        <f>'без села'!I1272/1000</f>
        <v>11</v>
      </c>
      <c r="J1275" s="18">
        <f>'без села'!J1272/1000</f>
        <v>11</v>
      </c>
      <c r="K1275" s="18">
        <f>'без села'!K1272/1000</f>
        <v>0</v>
      </c>
      <c r="L1275" s="6">
        <f t="shared" si="61"/>
        <v>0</v>
      </c>
    </row>
    <row r="1276" spans="1:12" ht="15" hidden="1">
      <c r="A1276" s="3">
        <v>210105</v>
      </c>
      <c r="B1276" s="3"/>
      <c r="C1276" s="5" t="s">
        <v>67</v>
      </c>
      <c r="D1276" s="18">
        <f>'без села'!D1273/1000</f>
        <v>1350</v>
      </c>
      <c r="E1276" s="18">
        <f>'без села'!E1273/1000</f>
        <v>0</v>
      </c>
      <c r="F1276" s="18">
        <f>'без села'!F1273/1000</f>
        <v>0</v>
      </c>
      <c r="G1276" s="6">
        <f t="shared" si="62"/>
        <v>0</v>
      </c>
      <c r="H1276" s="6" t="e">
        <f t="shared" si="63"/>
        <v>#DIV/0!</v>
      </c>
      <c r="I1276" s="18">
        <f>'без села'!I1273/1000</f>
        <v>0</v>
      </c>
      <c r="J1276" s="18">
        <f>'без села'!J1273/1000</f>
        <v>0</v>
      </c>
      <c r="K1276" s="18">
        <f>'без села'!K1273/1000</f>
        <v>0</v>
      </c>
      <c r="L1276" s="6" t="e">
        <f t="shared" si="61"/>
        <v>#DIV/0!</v>
      </c>
    </row>
    <row r="1277" spans="1:12" ht="15" hidden="1">
      <c r="A1277" s="3">
        <v>210105</v>
      </c>
      <c r="B1277" s="3"/>
      <c r="C1277" s="5" t="s">
        <v>175</v>
      </c>
      <c r="D1277" s="18">
        <f>'без села'!D1274/1000</f>
        <v>200</v>
      </c>
      <c r="E1277" s="18">
        <f>'без села'!E1274/1000</f>
        <v>0</v>
      </c>
      <c r="F1277" s="18">
        <f>'без села'!F1274/1000</f>
        <v>0</v>
      </c>
      <c r="G1277" s="6">
        <f t="shared" si="62"/>
        <v>0</v>
      </c>
      <c r="H1277" s="6" t="e">
        <f t="shared" si="63"/>
        <v>#DIV/0!</v>
      </c>
      <c r="I1277" s="18">
        <f>'без села'!I1274/1000</f>
        <v>0</v>
      </c>
      <c r="J1277" s="18">
        <f>'без села'!J1274/1000</f>
        <v>0</v>
      </c>
      <c r="K1277" s="18">
        <f>'без села'!K1274/1000</f>
        <v>0</v>
      </c>
      <c r="L1277" s="6" t="e">
        <f t="shared" si="61"/>
        <v>#DIV/0!</v>
      </c>
    </row>
    <row r="1278" spans="1:12" ht="15" hidden="1">
      <c r="A1278" s="3">
        <v>210105</v>
      </c>
      <c r="B1278" s="3"/>
      <c r="C1278" s="5" t="s">
        <v>69</v>
      </c>
      <c r="D1278" s="18">
        <f>'без села'!D1275/1000</f>
        <v>1150</v>
      </c>
      <c r="E1278" s="18">
        <f>'без села'!E1275/1000</f>
        <v>0</v>
      </c>
      <c r="F1278" s="18">
        <f>'без села'!F1275/1000</f>
        <v>0</v>
      </c>
      <c r="G1278" s="6">
        <f t="shared" si="62"/>
        <v>0</v>
      </c>
      <c r="H1278" s="6" t="e">
        <f t="shared" si="63"/>
        <v>#DIV/0!</v>
      </c>
      <c r="I1278" s="18">
        <f>'без села'!I1275/1000</f>
        <v>0</v>
      </c>
      <c r="J1278" s="18">
        <f>'без села'!J1275/1000</f>
        <v>0</v>
      </c>
      <c r="K1278" s="18">
        <f>'без села'!K1275/1000</f>
        <v>0</v>
      </c>
      <c r="L1278" s="6" t="e">
        <f t="shared" si="61"/>
        <v>#DIV/0!</v>
      </c>
    </row>
    <row r="1279" spans="1:12" ht="15">
      <c r="A1279" s="3">
        <v>210110</v>
      </c>
      <c r="B1279" s="3"/>
      <c r="C1279" s="5" t="s">
        <v>266</v>
      </c>
      <c r="D1279" s="18">
        <f>'без села'!D1276/1000</f>
        <v>1833.7</v>
      </c>
      <c r="E1279" s="18">
        <f>'без села'!E1276/1000</f>
        <v>575.405</v>
      </c>
      <c r="F1279" s="18">
        <f>'без села'!F1276/1000</f>
        <v>453.33948</v>
      </c>
      <c r="G1279" s="6">
        <f t="shared" si="62"/>
        <v>24.72266346730654</v>
      </c>
      <c r="H1279" s="6">
        <f t="shared" si="63"/>
        <v>78.78615583806189</v>
      </c>
      <c r="I1279" s="18">
        <f>'без села'!I1276/1000</f>
        <v>11.7</v>
      </c>
      <c r="J1279" s="18">
        <f>'без села'!J1276/1000</f>
        <v>16.62432</v>
      </c>
      <c r="K1279" s="18">
        <f>'без села'!K1276/1000</f>
        <v>1.16176</v>
      </c>
      <c r="L1279" s="6">
        <f t="shared" si="61"/>
        <v>6.988315913071933</v>
      </c>
    </row>
    <row r="1280" spans="1:12" ht="15" hidden="1">
      <c r="A1280" s="3">
        <v>210110</v>
      </c>
      <c r="B1280" s="3"/>
      <c r="C1280" s="5" t="s">
        <v>3</v>
      </c>
      <c r="D1280" s="18">
        <f>'без села'!D1277/1000</f>
        <v>1833.7</v>
      </c>
      <c r="E1280" s="18">
        <f>'без села'!E1277/1000</f>
        <v>0</v>
      </c>
      <c r="F1280" s="18">
        <f>'без села'!F1277/1000</f>
        <v>453.33948</v>
      </c>
      <c r="G1280" s="6">
        <f t="shared" si="62"/>
        <v>24.72266346730654</v>
      </c>
      <c r="H1280" s="6" t="e">
        <f t="shared" si="63"/>
        <v>#DIV/0!</v>
      </c>
      <c r="I1280" s="18">
        <f>'без села'!I1277/1000</f>
        <v>11.7</v>
      </c>
      <c r="J1280" s="18">
        <f>'без села'!J1277/1000</f>
        <v>16.62432</v>
      </c>
      <c r="K1280" s="18">
        <f>'без села'!K1277/1000</f>
        <v>1.16176</v>
      </c>
      <c r="L1280" s="6">
        <f t="shared" si="61"/>
        <v>6.988315913071933</v>
      </c>
    </row>
    <row r="1281" spans="1:12" ht="15" hidden="1">
      <c r="A1281" s="3">
        <v>210110</v>
      </c>
      <c r="B1281" s="3"/>
      <c r="C1281" s="5" t="s">
        <v>5</v>
      </c>
      <c r="D1281" s="18">
        <f>'без села'!D1278/1000</f>
        <v>1833.7</v>
      </c>
      <c r="E1281" s="18">
        <f>'без села'!E1278/1000</f>
        <v>0</v>
      </c>
      <c r="F1281" s="18">
        <f>'без села'!F1278/1000</f>
        <v>453.33948</v>
      </c>
      <c r="G1281" s="6">
        <f t="shared" si="62"/>
        <v>24.72266346730654</v>
      </c>
      <c r="H1281" s="6" t="e">
        <f t="shared" si="63"/>
        <v>#DIV/0!</v>
      </c>
      <c r="I1281" s="18">
        <f>'без села'!I1278/1000</f>
        <v>11.7</v>
      </c>
      <c r="J1281" s="18">
        <f>'без села'!J1278/1000</f>
        <v>16.62432</v>
      </c>
      <c r="K1281" s="18">
        <f>'без села'!K1278/1000</f>
        <v>1.16176</v>
      </c>
      <c r="L1281" s="6">
        <f t="shared" si="61"/>
        <v>6.988315913071933</v>
      </c>
    </row>
    <row r="1282" spans="1:12" ht="30" hidden="1">
      <c r="A1282" s="3">
        <v>210110</v>
      </c>
      <c r="B1282" s="3"/>
      <c r="C1282" s="5" t="s">
        <v>7</v>
      </c>
      <c r="D1282" s="18">
        <f>'без села'!D1279/1000</f>
        <v>1251.7</v>
      </c>
      <c r="E1282" s="18">
        <f>'без села'!E1279/1000</f>
        <v>0</v>
      </c>
      <c r="F1282" s="18">
        <f>'без села'!F1279/1000</f>
        <v>329.15064</v>
      </c>
      <c r="G1282" s="6">
        <f t="shared" si="62"/>
        <v>26.29628824798274</v>
      </c>
      <c r="H1282" s="6" t="e">
        <f t="shared" si="63"/>
        <v>#DIV/0!</v>
      </c>
      <c r="I1282" s="18">
        <f>'без села'!I1279/1000</f>
        <v>2.5</v>
      </c>
      <c r="J1282" s="18">
        <f>'без села'!J1279/1000</f>
        <v>2.5</v>
      </c>
      <c r="K1282" s="18">
        <f>'без села'!K1279/1000</f>
        <v>0</v>
      </c>
      <c r="L1282" s="6">
        <f t="shared" si="61"/>
        <v>0</v>
      </c>
    </row>
    <row r="1283" spans="1:12" ht="15" hidden="1">
      <c r="A1283" s="3">
        <v>210110</v>
      </c>
      <c r="B1283" s="3"/>
      <c r="C1283" s="5" t="s">
        <v>9</v>
      </c>
      <c r="D1283" s="18">
        <f>'без села'!D1280/1000</f>
        <v>1251.7</v>
      </c>
      <c r="E1283" s="18">
        <f>'без села'!E1280/1000</f>
        <v>0</v>
      </c>
      <c r="F1283" s="18">
        <f>'без села'!F1280/1000</f>
        <v>329.15064</v>
      </c>
      <c r="G1283" s="6">
        <f t="shared" si="62"/>
        <v>26.29628824798274</v>
      </c>
      <c r="H1283" s="6" t="e">
        <f t="shared" si="63"/>
        <v>#DIV/0!</v>
      </c>
      <c r="I1283" s="18">
        <f>'без села'!I1280/1000</f>
        <v>2.5</v>
      </c>
      <c r="J1283" s="18">
        <f>'без села'!J1280/1000</f>
        <v>2.5</v>
      </c>
      <c r="K1283" s="18">
        <f>'без села'!K1280/1000</f>
        <v>0</v>
      </c>
      <c r="L1283" s="6">
        <f t="shared" si="61"/>
        <v>0</v>
      </c>
    </row>
    <row r="1284" spans="1:12" ht="15" hidden="1">
      <c r="A1284" s="3">
        <v>210110</v>
      </c>
      <c r="B1284" s="3"/>
      <c r="C1284" s="5" t="s">
        <v>11</v>
      </c>
      <c r="D1284" s="18">
        <f>'без села'!D1281/1000</f>
        <v>446.661</v>
      </c>
      <c r="E1284" s="18">
        <f>'без села'!E1281/1000</f>
        <v>0</v>
      </c>
      <c r="F1284" s="18">
        <f>'без села'!F1281/1000</f>
        <v>114.06336</v>
      </c>
      <c r="G1284" s="6">
        <f t="shared" si="62"/>
        <v>25.536897109888706</v>
      </c>
      <c r="H1284" s="6" t="e">
        <f t="shared" si="63"/>
        <v>#DIV/0!</v>
      </c>
      <c r="I1284" s="18">
        <f>'без села'!I1281/1000</f>
        <v>0.905</v>
      </c>
      <c r="J1284" s="18">
        <f>'без села'!J1281/1000</f>
        <v>0.905</v>
      </c>
      <c r="K1284" s="18">
        <f>'без села'!K1281/1000</f>
        <v>0</v>
      </c>
      <c r="L1284" s="6">
        <f t="shared" si="61"/>
        <v>0</v>
      </c>
    </row>
    <row r="1285" spans="1:12" ht="45" hidden="1">
      <c r="A1285" s="3">
        <v>210110</v>
      </c>
      <c r="B1285" s="3"/>
      <c r="C1285" s="5" t="s">
        <v>13</v>
      </c>
      <c r="D1285" s="18">
        <f>'без села'!D1282/1000</f>
        <v>97.539</v>
      </c>
      <c r="E1285" s="18">
        <f>'без села'!E1282/1000</f>
        <v>0</v>
      </c>
      <c r="F1285" s="18">
        <f>'без села'!F1282/1000</f>
        <v>5.92219</v>
      </c>
      <c r="G1285" s="6">
        <f t="shared" si="62"/>
        <v>6.07161238068875</v>
      </c>
      <c r="H1285" s="6" t="e">
        <f t="shared" si="63"/>
        <v>#DIV/0!</v>
      </c>
      <c r="I1285" s="18">
        <f>'без села'!I1282/1000</f>
        <v>5.676</v>
      </c>
      <c r="J1285" s="18">
        <f>'без села'!J1282/1000</f>
        <v>10.28032</v>
      </c>
      <c r="K1285" s="18">
        <f>'без села'!K1282/1000</f>
        <v>0.85012</v>
      </c>
      <c r="L1285" s="6">
        <f aca="true" t="shared" si="64" ref="L1285:L1348">K1285/J1285*100</f>
        <v>8.269392392454709</v>
      </c>
    </row>
    <row r="1286" spans="1:12" ht="30" hidden="1">
      <c r="A1286" s="3">
        <v>210110</v>
      </c>
      <c r="B1286" s="3"/>
      <c r="C1286" s="5" t="s">
        <v>15</v>
      </c>
      <c r="D1286" s="18">
        <f>'без села'!D1283/1000</f>
        <v>16.458</v>
      </c>
      <c r="E1286" s="18">
        <f>'без села'!E1283/1000</f>
        <v>0</v>
      </c>
      <c r="F1286" s="18">
        <f>'без села'!F1283/1000</f>
        <v>0</v>
      </c>
      <c r="G1286" s="6">
        <f t="shared" si="62"/>
        <v>0</v>
      </c>
      <c r="H1286" s="6" t="e">
        <f t="shared" si="63"/>
        <v>#DIV/0!</v>
      </c>
      <c r="I1286" s="18">
        <f>'без села'!I1283/1000</f>
        <v>3.458</v>
      </c>
      <c r="J1286" s="18">
        <f>'без села'!J1283/1000</f>
        <v>5.712</v>
      </c>
      <c r="K1286" s="18">
        <f>'без села'!K1283/1000</f>
        <v>0</v>
      </c>
      <c r="L1286" s="6">
        <f t="shared" si="64"/>
        <v>0</v>
      </c>
    </row>
    <row r="1287" spans="1:12" ht="30" hidden="1">
      <c r="A1287" s="3">
        <v>210110</v>
      </c>
      <c r="B1287" s="3"/>
      <c r="C1287" s="5" t="s">
        <v>51</v>
      </c>
      <c r="D1287" s="18">
        <f>'без села'!D1284/1000</f>
        <v>0.6</v>
      </c>
      <c r="E1287" s="18">
        <f>'без села'!E1284/1000</f>
        <v>0</v>
      </c>
      <c r="F1287" s="18">
        <f>'без села'!F1284/1000</f>
        <v>0</v>
      </c>
      <c r="G1287" s="6">
        <f t="shared" si="62"/>
        <v>0</v>
      </c>
      <c r="H1287" s="6" t="e">
        <f t="shared" si="63"/>
        <v>#DIV/0!</v>
      </c>
      <c r="I1287" s="18">
        <f>'без села'!I1284/1000</f>
        <v>0</v>
      </c>
      <c r="J1287" s="18">
        <f>'без села'!J1284/1000</f>
        <v>0</v>
      </c>
      <c r="K1287" s="18">
        <f>'без села'!K1284/1000</f>
        <v>0</v>
      </c>
      <c r="L1287" s="6" t="e">
        <f t="shared" si="64"/>
        <v>#DIV/0!</v>
      </c>
    </row>
    <row r="1288" spans="1:12" ht="15" hidden="1">
      <c r="A1288" s="3">
        <v>210110</v>
      </c>
      <c r="B1288" s="3"/>
      <c r="C1288" s="5" t="s">
        <v>55</v>
      </c>
      <c r="D1288" s="18">
        <f>'без села'!D1285/1000</f>
        <v>2.9</v>
      </c>
      <c r="E1288" s="18">
        <f>'без села'!E1285/1000</f>
        <v>0</v>
      </c>
      <c r="F1288" s="18">
        <f>'без села'!F1285/1000</f>
        <v>0</v>
      </c>
      <c r="G1288" s="6">
        <f t="shared" si="62"/>
        <v>0</v>
      </c>
      <c r="H1288" s="6" t="e">
        <f t="shared" si="63"/>
        <v>#DIV/0!</v>
      </c>
      <c r="I1288" s="18">
        <f>'без села'!I1285/1000</f>
        <v>1.865</v>
      </c>
      <c r="J1288" s="18">
        <f>'без села'!J1285/1000</f>
        <v>1.865</v>
      </c>
      <c r="K1288" s="18">
        <f>'без села'!K1285/1000</f>
        <v>0</v>
      </c>
      <c r="L1288" s="6">
        <f t="shared" si="64"/>
        <v>0</v>
      </c>
    </row>
    <row r="1289" spans="1:12" ht="30" hidden="1">
      <c r="A1289" s="3">
        <v>210110</v>
      </c>
      <c r="B1289" s="3"/>
      <c r="C1289" s="5" t="s">
        <v>17</v>
      </c>
      <c r="D1289" s="18">
        <f>'без села'!D1286/1000</f>
        <v>44.076</v>
      </c>
      <c r="E1289" s="18">
        <f>'без села'!E1286/1000</f>
        <v>0</v>
      </c>
      <c r="F1289" s="18">
        <f>'без села'!F1286/1000</f>
        <v>5.0926</v>
      </c>
      <c r="G1289" s="6">
        <f t="shared" si="62"/>
        <v>11.554133768944551</v>
      </c>
      <c r="H1289" s="6" t="e">
        <f t="shared" si="63"/>
        <v>#DIV/0!</v>
      </c>
      <c r="I1289" s="18">
        <f>'без села'!I1286/1000</f>
        <v>0</v>
      </c>
      <c r="J1289" s="18">
        <f>'без села'!J1286/1000</f>
        <v>0</v>
      </c>
      <c r="K1289" s="18">
        <f>'без села'!K1286/1000</f>
        <v>0</v>
      </c>
      <c r="L1289" s="6" t="e">
        <f t="shared" si="64"/>
        <v>#DIV/0!</v>
      </c>
    </row>
    <row r="1290" spans="1:12" ht="15" hidden="1">
      <c r="A1290" s="3">
        <v>210110</v>
      </c>
      <c r="B1290" s="3"/>
      <c r="C1290" s="5" t="s">
        <v>19</v>
      </c>
      <c r="D1290" s="18">
        <f>'без села'!D1287/1000</f>
        <v>0.066</v>
      </c>
      <c r="E1290" s="18">
        <f>'без села'!E1287/1000</f>
        <v>0</v>
      </c>
      <c r="F1290" s="18">
        <f>'без села'!F1287/1000</f>
        <v>0.01461</v>
      </c>
      <c r="G1290" s="6">
        <f aca="true" t="shared" si="65" ref="G1290:G1306">F1290/D1290*100</f>
        <v>22.136363636363633</v>
      </c>
      <c r="H1290" s="6" t="e">
        <f aca="true" t="shared" si="66" ref="H1290:H1306">F1290/E1290*100</f>
        <v>#DIV/0!</v>
      </c>
      <c r="I1290" s="18">
        <f>'без села'!I1287/1000</f>
        <v>0</v>
      </c>
      <c r="J1290" s="18">
        <f>'без села'!J1287/1000</f>
        <v>0</v>
      </c>
      <c r="K1290" s="18">
        <f>'без села'!K1287/1000</f>
        <v>0</v>
      </c>
      <c r="L1290" s="6" t="e">
        <f t="shared" si="64"/>
        <v>#DIV/0!</v>
      </c>
    </row>
    <row r="1291" spans="1:12" ht="45" hidden="1">
      <c r="A1291" s="3">
        <v>210110</v>
      </c>
      <c r="B1291" s="3"/>
      <c r="C1291" s="5" t="s">
        <v>21</v>
      </c>
      <c r="D1291" s="18">
        <f>'без села'!D1288/1000</f>
        <v>2.112</v>
      </c>
      <c r="E1291" s="18">
        <f>'без села'!E1288/1000</f>
        <v>0</v>
      </c>
      <c r="F1291" s="18">
        <f>'без села'!F1288/1000</f>
        <v>0</v>
      </c>
      <c r="G1291" s="6">
        <f t="shared" si="65"/>
        <v>0</v>
      </c>
      <c r="H1291" s="6" t="e">
        <f t="shared" si="66"/>
        <v>#DIV/0!</v>
      </c>
      <c r="I1291" s="18">
        <f>'без села'!I1288/1000</f>
        <v>0</v>
      </c>
      <c r="J1291" s="18">
        <f>'без села'!J1288/1000</f>
        <v>0.153</v>
      </c>
      <c r="K1291" s="18">
        <f>'без села'!K1288/1000</f>
        <v>0</v>
      </c>
      <c r="L1291" s="6">
        <f t="shared" si="64"/>
        <v>0</v>
      </c>
    </row>
    <row r="1292" spans="1:12" ht="15" hidden="1">
      <c r="A1292" s="3">
        <v>210110</v>
      </c>
      <c r="B1292" s="3"/>
      <c r="C1292" s="5" t="s">
        <v>23</v>
      </c>
      <c r="D1292" s="18">
        <f>'без села'!D1289/1000</f>
        <v>2.52</v>
      </c>
      <c r="E1292" s="18">
        <f>'без села'!E1289/1000</f>
        <v>0</v>
      </c>
      <c r="F1292" s="18">
        <f>'без села'!F1289/1000</f>
        <v>0.40757</v>
      </c>
      <c r="G1292" s="6">
        <f t="shared" si="65"/>
        <v>16.173412698412697</v>
      </c>
      <c r="H1292" s="6" t="e">
        <f t="shared" si="66"/>
        <v>#DIV/0!</v>
      </c>
      <c r="I1292" s="18">
        <f>'без села'!I1289/1000</f>
        <v>0</v>
      </c>
      <c r="J1292" s="18">
        <f>'без села'!J1289/1000</f>
        <v>1.92432</v>
      </c>
      <c r="K1292" s="18">
        <f>'без села'!K1289/1000</f>
        <v>0.7933</v>
      </c>
      <c r="L1292" s="6">
        <f t="shared" si="64"/>
        <v>41.2249521909038</v>
      </c>
    </row>
    <row r="1293" spans="1:12" ht="15" hidden="1">
      <c r="A1293" s="3">
        <v>210110</v>
      </c>
      <c r="B1293" s="3"/>
      <c r="C1293" s="5" t="s">
        <v>25</v>
      </c>
      <c r="D1293" s="18">
        <f>'без села'!D1290/1000</f>
        <v>28.807</v>
      </c>
      <c r="E1293" s="18">
        <f>'без села'!E1290/1000</f>
        <v>0</v>
      </c>
      <c r="F1293" s="18">
        <f>'без села'!F1290/1000</f>
        <v>0.40741000000000005</v>
      </c>
      <c r="G1293" s="6">
        <f t="shared" si="65"/>
        <v>1.4142743083278373</v>
      </c>
      <c r="H1293" s="6" t="e">
        <f t="shared" si="66"/>
        <v>#DIV/0!</v>
      </c>
      <c r="I1293" s="18">
        <f>'без села'!I1290/1000</f>
        <v>0.353</v>
      </c>
      <c r="J1293" s="18">
        <f>'без села'!J1290/1000</f>
        <v>0.626</v>
      </c>
      <c r="K1293" s="18">
        <f>'без села'!K1290/1000</f>
        <v>0.05682</v>
      </c>
      <c r="L1293" s="6">
        <f t="shared" si="64"/>
        <v>9.07667731629393</v>
      </c>
    </row>
    <row r="1294" spans="1:12" ht="15" hidden="1">
      <c r="A1294" s="3">
        <v>210110</v>
      </c>
      <c r="B1294" s="3"/>
      <c r="C1294" s="5" t="s">
        <v>27</v>
      </c>
      <c r="D1294" s="18">
        <f>'без села'!D1291/1000</f>
        <v>0</v>
      </c>
      <c r="E1294" s="18">
        <f>'без села'!E1291/1000</f>
        <v>0</v>
      </c>
      <c r="F1294" s="18">
        <f>'без села'!F1291/1000</f>
        <v>0</v>
      </c>
      <c r="G1294" s="6" t="e">
        <f t="shared" si="65"/>
        <v>#DIV/0!</v>
      </c>
      <c r="H1294" s="6" t="e">
        <f t="shared" si="66"/>
        <v>#DIV/0!</v>
      </c>
      <c r="I1294" s="18">
        <f>'без села'!I1291/1000</f>
        <v>0</v>
      </c>
      <c r="J1294" s="18">
        <f>'без села'!J1291/1000</f>
        <v>0.32</v>
      </c>
      <c r="K1294" s="18">
        <f>'без села'!K1291/1000</f>
        <v>0.31164</v>
      </c>
      <c r="L1294" s="6">
        <f t="shared" si="64"/>
        <v>97.38749999999999</v>
      </c>
    </row>
    <row r="1295" spans="1:12" ht="30" hidden="1">
      <c r="A1295" s="3">
        <v>210110</v>
      </c>
      <c r="B1295" s="3"/>
      <c r="C1295" s="5" t="s">
        <v>29</v>
      </c>
      <c r="D1295" s="18">
        <f>'без села'!D1292/1000</f>
        <v>37.8</v>
      </c>
      <c r="E1295" s="18">
        <f>'без села'!E1292/1000</f>
        <v>0</v>
      </c>
      <c r="F1295" s="18">
        <f>'без села'!F1292/1000</f>
        <v>4.20329</v>
      </c>
      <c r="G1295" s="6">
        <f t="shared" si="65"/>
        <v>11.119814814814816</v>
      </c>
      <c r="H1295" s="6" t="e">
        <f t="shared" si="66"/>
        <v>#DIV/0!</v>
      </c>
      <c r="I1295" s="18">
        <f>'без села'!I1292/1000</f>
        <v>2.619</v>
      </c>
      <c r="J1295" s="18">
        <f>'без села'!J1292/1000</f>
        <v>2.619</v>
      </c>
      <c r="K1295" s="18">
        <f>'без села'!K1292/1000</f>
        <v>0</v>
      </c>
      <c r="L1295" s="6">
        <f t="shared" si="64"/>
        <v>0</v>
      </c>
    </row>
    <row r="1296" spans="1:12" ht="15" hidden="1">
      <c r="A1296" s="3">
        <v>210110</v>
      </c>
      <c r="B1296" s="3"/>
      <c r="C1296" s="5" t="s">
        <v>31</v>
      </c>
      <c r="D1296" s="18">
        <f>'без села'!D1293/1000</f>
        <v>5.564</v>
      </c>
      <c r="E1296" s="18">
        <f>'без села'!E1293/1000</f>
        <v>0</v>
      </c>
      <c r="F1296" s="18">
        <f>'без села'!F1293/1000</f>
        <v>1.92177</v>
      </c>
      <c r="G1296" s="6">
        <f t="shared" si="65"/>
        <v>34.53936017253774</v>
      </c>
      <c r="H1296" s="6" t="e">
        <f t="shared" si="66"/>
        <v>#DIV/0!</v>
      </c>
      <c r="I1296" s="18">
        <f>'без села'!I1293/1000</f>
        <v>0</v>
      </c>
      <c r="J1296" s="18">
        <f>'без села'!J1293/1000</f>
        <v>0</v>
      </c>
      <c r="K1296" s="18">
        <f>'без села'!K1293/1000</f>
        <v>0</v>
      </c>
      <c r="L1296" s="6" t="e">
        <f t="shared" si="64"/>
        <v>#DIV/0!</v>
      </c>
    </row>
    <row r="1297" spans="1:12" ht="30" hidden="1">
      <c r="A1297" s="3">
        <v>210110</v>
      </c>
      <c r="B1297" s="3"/>
      <c r="C1297" s="5" t="s">
        <v>33</v>
      </c>
      <c r="D1297" s="18">
        <f>'без села'!D1294/1000</f>
        <v>0.484</v>
      </c>
      <c r="E1297" s="18">
        <f>'без села'!E1294/1000</f>
        <v>0</v>
      </c>
      <c r="F1297" s="18">
        <f>'без села'!F1294/1000</f>
        <v>0.10002</v>
      </c>
      <c r="G1297" s="6">
        <f t="shared" si="65"/>
        <v>20.665289256198346</v>
      </c>
      <c r="H1297" s="6" t="e">
        <f t="shared" si="66"/>
        <v>#DIV/0!</v>
      </c>
      <c r="I1297" s="18">
        <f>'без села'!I1294/1000</f>
        <v>0.023</v>
      </c>
      <c r="J1297" s="18">
        <f>'без села'!J1294/1000</f>
        <v>0.023</v>
      </c>
      <c r="K1297" s="18">
        <f>'без села'!K1294/1000</f>
        <v>0</v>
      </c>
      <c r="L1297" s="6">
        <f t="shared" si="64"/>
        <v>0</v>
      </c>
    </row>
    <row r="1298" spans="1:12" ht="15" hidden="1">
      <c r="A1298" s="3">
        <v>210110</v>
      </c>
      <c r="B1298" s="3"/>
      <c r="C1298" s="5" t="s">
        <v>35</v>
      </c>
      <c r="D1298" s="18">
        <f>'без села'!D1295/1000</f>
        <v>17.038</v>
      </c>
      <c r="E1298" s="18">
        <f>'без села'!E1295/1000</f>
        <v>0</v>
      </c>
      <c r="F1298" s="18">
        <f>'без села'!F1295/1000</f>
        <v>1.8026</v>
      </c>
      <c r="G1298" s="6">
        <f t="shared" si="65"/>
        <v>10.579880267637046</v>
      </c>
      <c r="H1298" s="6" t="e">
        <f t="shared" si="66"/>
        <v>#DIV/0!</v>
      </c>
      <c r="I1298" s="18">
        <f>'без села'!I1295/1000</f>
        <v>0</v>
      </c>
      <c r="J1298" s="18">
        <f>'без села'!J1295/1000</f>
        <v>0</v>
      </c>
      <c r="K1298" s="18">
        <f>'без села'!K1295/1000</f>
        <v>0</v>
      </c>
      <c r="L1298" s="6" t="e">
        <f t="shared" si="64"/>
        <v>#DIV/0!</v>
      </c>
    </row>
    <row r="1299" spans="1:12" ht="15" hidden="1">
      <c r="A1299" s="3">
        <v>210110</v>
      </c>
      <c r="B1299" s="3"/>
      <c r="C1299" s="5" t="s">
        <v>37</v>
      </c>
      <c r="D1299" s="18">
        <f>'без села'!D1296/1000</f>
        <v>1.735</v>
      </c>
      <c r="E1299" s="18">
        <f>'без села'!E1296/1000</f>
        <v>0</v>
      </c>
      <c r="F1299" s="18">
        <f>'без села'!F1296/1000</f>
        <v>0.37889999999999996</v>
      </c>
      <c r="G1299" s="6">
        <f t="shared" si="65"/>
        <v>21.838616714697405</v>
      </c>
      <c r="H1299" s="6" t="e">
        <f t="shared" si="66"/>
        <v>#DIV/0!</v>
      </c>
      <c r="I1299" s="18">
        <f>'без села'!I1296/1000</f>
        <v>0</v>
      </c>
      <c r="J1299" s="18">
        <f>'без села'!J1296/1000</f>
        <v>0</v>
      </c>
      <c r="K1299" s="18">
        <f>'без села'!K1296/1000</f>
        <v>0</v>
      </c>
      <c r="L1299" s="6" t="e">
        <f t="shared" si="64"/>
        <v>#DIV/0!</v>
      </c>
    </row>
    <row r="1300" spans="1:12" ht="15" hidden="1">
      <c r="A1300" s="3">
        <v>210110</v>
      </c>
      <c r="B1300" s="3"/>
      <c r="C1300" s="5" t="s">
        <v>59</v>
      </c>
      <c r="D1300" s="18">
        <f>'без села'!D1297/1000</f>
        <v>12.979</v>
      </c>
      <c r="E1300" s="18">
        <f>'без села'!E1297/1000</f>
        <v>0</v>
      </c>
      <c r="F1300" s="18">
        <f>'без села'!F1297/1000</f>
        <v>0</v>
      </c>
      <c r="G1300" s="6">
        <f t="shared" si="65"/>
        <v>0</v>
      </c>
      <c r="H1300" s="6" t="e">
        <f t="shared" si="66"/>
        <v>#DIV/0!</v>
      </c>
      <c r="I1300" s="18">
        <f>'без села'!I1297/1000</f>
        <v>2.596</v>
      </c>
      <c r="J1300" s="18">
        <f>'без села'!J1297/1000</f>
        <v>2.596</v>
      </c>
      <c r="K1300" s="18">
        <f>'без села'!K1297/1000</f>
        <v>0</v>
      </c>
      <c r="L1300" s="6">
        <f t="shared" si="64"/>
        <v>0</v>
      </c>
    </row>
    <row r="1301" spans="1:12" ht="15">
      <c r="A1301" s="3">
        <v>230000</v>
      </c>
      <c r="B1301" s="3"/>
      <c r="C1301" s="5" t="s">
        <v>178</v>
      </c>
      <c r="D1301" s="18">
        <f>'без села'!D1298/1000</f>
        <v>7644.75</v>
      </c>
      <c r="E1301" s="18">
        <f>'без села'!E1298/1000</f>
        <v>2039.85</v>
      </c>
      <c r="F1301" s="18">
        <f>'без села'!F1298/1000</f>
        <v>2039.85</v>
      </c>
      <c r="G1301" s="6">
        <f t="shared" si="65"/>
        <v>26.68301775728441</v>
      </c>
      <c r="H1301" s="6">
        <f t="shared" si="66"/>
        <v>100</v>
      </c>
      <c r="I1301" s="18"/>
      <c r="J1301" s="18"/>
      <c r="K1301" s="18"/>
      <c r="L1301" s="6"/>
    </row>
    <row r="1302" spans="1:12" ht="15" hidden="1">
      <c r="A1302" s="3">
        <v>230000</v>
      </c>
      <c r="B1302" s="3"/>
      <c r="C1302" s="5" t="s">
        <v>3</v>
      </c>
      <c r="D1302" s="18">
        <f>'без села'!D1299/1000</f>
        <v>7644.75</v>
      </c>
      <c r="E1302" s="18">
        <f>'без села'!E1299/1000</f>
        <v>0</v>
      </c>
      <c r="F1302" s="18">
        <f>'без села'!F1299/1000</f>
        <v>2039.85</v>
      </c>
      <c r="G1302" s="6">
        <f t="shared" si="65"/>
        <v>26.68301775728441</v>
      </c>
      <c r="H1302" s="6" t="e">
        <f t="shared" si="66"/>
        <v>#DIV/0!</v>
      </c>
      <c r="I1302" s="18"/>
      <c r="J1302" s="18"/>
      <c r="K1302" s="18"/>
      <c r="L1302" s="6"/>
    </row>
    <row r="1303" spans="1:12" ht="30" hidden="1">
      <c r="A1303" s="3">
        <v>230000</v>
      </c>
      <c r="B1303" s="3"/>
      <c r="C1303" s="5" t="s">
        <v>180</v>
      </c>
      <c r="D1303" s="18">
        <f>'без села'!D1300/1000</f>
        <v>7644.75</v>
      </c>
      <c r="E1303" s="18">
        <f>'без села'!E1300/1000</f>
        <v>0</v>
      </c>
      <c r="F1303" s="18">
        <f>'без села'!F1300/1000</f>
        <v>2039.85</v>
      </c>
      <c r="G1303" s="6">
        <f t="shared" si="65"/>
        <v>26.68301775728441</v>
      </c>
      <c r="H1303" s="6" t="e">
        <f t="shared" si="66"/>
        <v>#DIV/0!</v>
      </c>
      <c r="I1303" s="18"/>
      <c r="J1303" s="18"/>
      <c r="K1303" s="18"/>
      <c r="L1303" s="6"/>
    </row>
    <row r="1304" spans="1:12" ht="15">
      <c r="A1304" s="3">
        <v>230100</v>
      </c>
      <c r="B1304" s="3"/>
      <c r="C1304" s="5" t="s">
        <v>233</v>
      </c>
      <c r="D1304" s="18">
        <f>'без села'!D1301/1000</f>
        <v>7644.75</v>
      </c>
      <c r="E1304" s="18">
        <f>'без села'!E1301/1000</f>
        <v>2039.85</v>
      </c>
      <c r="F1304" s="18">
        <f>'без села'!F1301/1000</f>
        <v>2039.85</v>
      </c>
      <c r="G1304" s="6">
        <f t="shared" si="65"/>
        <v>26.68301775728441</v>
      </c>
      <c r="H1304" s="6">
        <f t="shared" si="66"/>
        <v>100</v>
      </c>
      <c r="I1304" s="18"/>
      <c r="J1304" s="18"/>
      <c r="K1304" s="18"/>
      <c r="L1304" s="6"/>
    </row>
    <row r="1305" spans="1:12" ht="15" hidden="1">
      <c r="A1305" s="3">
        <v>230100</v>
      </c>
      <c r="B1305" s="3"/>
      <c r="C1305" s="5" t="s">
        <v>3</v>
      </c>
      <c r="D1305" s="18">
        <f>'без села'!D1302/1000</f>
        <v>7644.75</v>
      </c>
      <c r="E1305" s="18">
        <f>'без села'!E1302/1000</f>
        <v>0</v>
      </c>
      <c r="F1305" s="18">
        <f>'без села'!F1302/1000</f>
        <v>2039.85</v>
      </c>
      <c r="G1305" s="6">
        <f t="shared" si="65"/>
        <v>26.68301775728441</v>
      </c>
      <c r="H1305" s="6" t="e">
        <f t="shared" si="66"/>
        <v>#DIV/0!</v>
      </c>
      <c r="I1305" s="18">
        <f>'без села'!I1302/1000</f>
        <v>0</v>
      </c>
      <c r="J1305" s="18">
        <f>'без села'!J1302/1000</f>
        <v>0</v>
      </c>
      <c r="K1305" s="18">
        <f>'без села'!K1302/1000</f>
        <v>0</v>
      </c>
      <c r="L1305" s="6" t="e">
        <f t="shared" si="64"/>
        <v>#DIV/0!</v>
      </c>
    </row>
    <row r="1306" spans="1:12" ht="30" hidden="1">
      <c r="A1306" s="3">
        <v>230100</v>
      </c>
      <c r="B1306" s="3"/>
      <c r="C1306" s="5" t="s">
        <v>180</v>
      </c>
      <c r="D1306" s="18">
        <f>'без села'!D1303/1000</f>
        <v>7644.75</v>
      </c>
      <c r="E1306" s="18">
        <f>'без села'!E1303/1000</f>
        <v>0</v>
      </c>
      <c r="F1306" s="18">
        <f>'без села'!F1303/1000</f>
        <v>2039.85</v>
      </c>
      <c r="G1306" s="6">
        <f t="shared" si="65"/>
        <v>26.68301775728441</v>
      </c>
      <c r="H1306" s="6" t="e">
        <f t="shared" si="66"/>
        <v>#DIV/0!</v>
      </c>
      <c r="I1306" s="18">
        <f>'без села'!I1303/1000</f>
        <v>0</v>
      </c>
      <c r="J1306" s="18">
        <f>'без села'!J1303/1000</f>
        <v>0</v>
      </c>
      <c r="K1306" s="18">
        <f>'без села'!K1303/1000</f>
        <v>0</v>
      </c>
      <c r="L1306" s="6" t="e">
        <f t="shared" si="64"/>
        <v>#DIV/0!</v>
      </c>
    </row>
    <row r="1307" spans="1:12" ht="15">
      <c r="A1307" s="3">
        <v>240000</v>
      </c>
      <c r="B1307" s="3"/>
      <c r="C1307" s="5" t="s">
        <v>182</v>
      </c>
      <c r="D1307" s="18"/>
      <c r="E1307" s="18"/>
      <c r="F1307" s="18"/>
      <c r="G1307" s="6"/>
      <c r="H1307" s="6"/>
      <c r="I1307" s="18">
        <f>'без села'!I1304/1000</f>
        <v>31182.4</v>
      </c>
      <c r="J1307" s="18">
        <f>'без села'!J1304/1000</f>
        <v>31182.4</v>
      </c>
      <c r="K1307" s="18">
        <f>'без села'!K1304/1000</f>
        <v>799.49802</v>
      </c>
      <c r="L1307" s="6">
        <f t="shared" si="64"/>
        <v>2.5639399789624915</v>
      </c>
    </row>
    <row r="1308" spans="1:12" ht="15" hidden="1">
      <c r="A1308" s="3">
        <v>240000</v>
      </c>
      <c r="B1308" s="3"/>
      <c r="C1308" s="5" t="s">
        <v>3</v>
      </c>
      <c r="D1308" s="18">
        <f>'без села'!D1305/1000</f>
        <v>0</v>
      </c>
      <c r="E1308" s="18">
        <f>'без села'!E1305/1000</f>
        <v>0</v>
      </c>
      <c r="F1308" s="18">
        <f>'без села'!F1305/1000</f>
        <v>0</v>
      </c>
      <c r="G1308" s="6"/>
      <c r="H1308" s="6"/>
      <c r="I1308" s="18">
        <f>'без села'!I1305/1000</f>
        <v>18209</v>
      </c>
      <c r="J1308" s="18">
        <f>'без села'!J1305/1000</f>
        <v>18209</v>
      </c>
      <c r="K1308" s="18">
        <f>'без села'!K1305/1000</f>
        <v>787.96698</v>
      </c>
      <c r="L1308" s="6">
        <f t="shared" si="64"/>
        <v>4.327349003240156</v>
      </c>
    </row>
    <row r="1309" spans="1:12" ht="15" hidden="1">
      <c r="A1309" s="3">
        <v>240000</v>
      </c>
      <c r="B1309" s="3"/>
      <c r="C1309" s="5" t="s">
        <v>5</v>
      </c>
      <c r="D1309" s="18">
        <f>'без села'!D1306/1000</f>
        <v>0</v>
      </c>
      <c r="E1309" s="18">
        <f>'без села'!E1306/1000</f>
        <v>0</v>
      </c>
      <c r="F1309" s="18">
        <f>'без села'!F1306/1000</f>
        <v>0</v>
      </c>
      <c r="G1309" s="6"/>
      <c r="H1309" s="6"/>
      <c r="I1309" s="18">
        <f>'без села'!I1306/1000</f>
        <v>6615.566</v>
      </c>
      <c r="J1309" s="18">
        <f>'без села'!J1306/1000</f>
        <v>6615.566</v>
      </c>
      <c r="K1309" s="18">
        <f>'без села'!K1306/1000</f>
        <v>238.13179</v>
      </c>
      <c r="L1309" s="6">
        <f t="shared" si="64"/>
        <v>3.5995678978941488</v>
      </c>
    </row>
    <row r="1310" spans="1:12" ht="45" hidden="1">
      <c r="A1310" s="3">
        <v>240000</v>
      </c>
      <c r="B1310" s="3"/>
      <c r="C1310" s="5" t="s">
        <v>13</v>
      </c>
      <c r="D1310" s="18">
        <f>'без села'!D1307/1000</f>
        <v>0</v>
      </c>
      <c r="E1310" s="18">
        <f>'без села'!E1307/1000</f>
        <v>0</v>
      </c>
      <c r="F1310" s="18">
        <f>'без села'!F1307/1000</f>
        <v>0</v>
      </c>
      <c r="G1310" s="6"/>
      <c r="H1310" s="6"/>
      <c r="I1310" s="18">
        <f>'без села'!I1307/1000</f>
        <v>5755.766</v>
      </c>
      <c r="J1310" s="18">
        <f>'без села'!J1307/1000</f>
        <v>5755.766</v>
      </c>
      <c r="K1310" s="18">
        <f>'без села'!K1307/1000</f>
        <v>230.09779</v>
      </c>
      <c r="L1310" s="6">
        <f t="shared" si="64"/>
        <v>3.997691879760227</v>
      </c>
    </row>
    <row r="1311" spans="1:12" ht="30" hidden="1">
      <c r="A1311" s="3">
        <v>240000</v>
      </c>
      <c r="B1311" s="3"/>
      <c r="C1311" s="5" t="s">
        <v>15</v>
      </c>
      <c r="D1311" s="18">
        <f>'без села'!D1308/1000</f>
        <v>0</v>
      </c>
      <c r="E1311" s="18">
        <f>'без села'!E1308/1000</f>
        <v>0</v>
      </c>
      <c r="F1311" s="18">
        <f>'без села'!F1308/1000</f>
        <v>0</v>
      </c>
      <c r="G1311" s="6"/>
      <c r="H1311" s="6"/>
      <c r="I1311" s="18">
        <f>'без села'!I1308/1000</f>
        <v>543.6</v>
      </c>
      <c r="J1311" s="18">
        <f>'без села'!J1308/1000</f>
        <v>543.6</v>
      </c>
      <c r="K1311" s="18">
        <f>'без села'!K1308/1000</f>
        <v>16.3645</v>
      </c>
      <c r="L1311" s="6">
        <f t="shared" si="64"/>
        <v>3.010393671817513</v>
      </c>
    </row>
    <row r="1312" spans="1:12" ht="30" hidden="1">
      <c r="A1312" s="3">
        <v>240000</v>
      </c>
      <c r="B1312" s="3"/>
      <c r="C1312" s="5" t="s">
        <v>51</v>
      </c>
      <c r="D1312" s="18">
        <f>'без села'!D1309/1000</f>
        <v>0</v>
      </c>
      <c r="E1312" s="18">
        <f>'без села'!E1309/1000</f>
        <v>0</v>
      </c>
      <c r="F1312" s="18">
        <f>'без села'!F1309/1000</f>
        <v>0</v>
      </c>
      <c r="G1312" s="6"/>
      <c r="H1312" s="6"/>
      <c r="I1312" s="18">
        <f>'без села'!I1309/1000</f>
        <v>501</v>
      </c>
      <c r="J1312" s="18">
        <f>'без села'!J1309/1000</f>
        <v>501</v>
      </c>
      <c r="K1312" s="18">
        <f>'без села'!K1309/1000</f>
        <v>1</v>
      </c>
      <c r="L1312" s="6">
        <f t="shared" si="64"/>
        <v>0.19960079840319359</v>
      </c>
    </row>
    <row r="1313" spans="1:12" ht="15" hidden="1">
      <c r="A1313" s="3">
        <v>240000</v>
      </c>
      <c r="B1313" s="3"/>
      <c r="C1313" s="5" t="s">
        <v>53</v>
      </c>
      <c r="D1313" s="18">
        <f>'без села'!D1310/1000</f>
        <v>0</v>
      </c>
      <c r="E1313" s="18">
        <f>'без села'!E1310/1000</f>
        <v>0</v>
      </c>
      <c r="F1313" s="18">
        <f>'без села'!F1310/1000</f>
        <v>0</v>
      </c>
      <c r="G1313" s="6"/>
      <c r="H1313" s="6"/>
      <c r="I1313" s="18">
        <f>'без села'!I1310/1000</f>
        <v>55</v>
      </c>
      <c r="J1313" s="18">
        <f>'без села'!J1310/1000</f>
        <v>55</v>
      </c>
      <c r="K1313" s="18">
        <f>'без села'!K1310/1000</f>
        <v>0</v>
      </c>
      <c r="L1313" s="6">
        <f t="shared" si="64"/>
        <v>0</v>
      </c>
    </row>
    <row r="1314" spans="1:12" ht="30" hidden="1">
      <c r="A1314" s="3">
        <v>240000</v>
      </c>
      <c r="B1314" s="3"/>
      <c r="C1314" s="5" t="s">
        <v>17</v>
      </c>
      <c r="D1314" s="18">
        <f>'без села'!D1311/1000</f>
        <v>0</v>
      </c>
      <c r="E1314" s="18">
        <f>'без села'!E1311/1000</f>
        <v>0</v>
      </c>
      <c r="F1314" s="18">
        <f>'без села'!F1311/1000</f>
        <v>0</v>
      </c>
      <c r="G1314" s="6"/>
      <c r="H1314" s="6"/>
      <c r="I1314" s="18">
        <f>'без села'!I1311/1000</f>
        <v>21.5</v>
      </c>
      <c r="J1314" s="18">
        <f>'без села'!J1311/1000</f>
        <v>21.5</v>
      </c>
      <c r="K1314" s="18">
        <f>'без села'!K1311/1000</f>
        <v>1.1351300000000002</v>
      </c>
      <c r="L1314" s="6">
        <f t="shared" si="64"/>
        <v>5.279674418604651</v>
      </c>
    </row>
    <row r="1315" spans="1:12" ht="45" hidden="1">
      <c r="A1315" s="3">
        <v>240000</v>
      </c>
      <c r="B1315" s="3"/>
      <c r="C1315" s="5" t="s">
        <v>21</v>
      </c>
      <c r="D1315" s="18">
        <f>'без села'!D1312/1000</f>
        <v>0</v>
      </c>
      <c r="E1315" s="18">
        <f>'без села'!E1312/1000</f>
        <v>0</v>
      </c>
      <c r="F1315" s="18">
        <f>'без села'!F1312/1000</f>
        <v>0</v>
      </c>
      <c r="G1315" s="6"/>
      <c r="H1315" s="6"/>
      <c r="I1315" s="18">
        <f>'без села'!I1312/1000</f>
        <v>1002.5</v>
      </c>
      <c r="J1315" s="18">
        <f>'без села'!J1312/1000</f>
        <v>1002.5</v>
      </c>
      <c r="K1315" s="18">
        <f>'без села'!K1312/1000</f>
        <v>0</v>
      </c>
      <c r="L1315" s="6">
        <f t="shared" si="64"/>
        <v>0</v>
      </c>
    </row>
    <row r="1316" spans="1:12" ht="15" hidden="1">
      <c r="A1316" s="3">
        <v>240000</v>
      </c>
      <c r="B1316" s="3"/>
      <c r="C1316" s="5" t="s">
        <v>23</v>
      </c>
      <c r="D1316" s="18">
        <f>'без села'!D1313/1000</f>
        <v>0</v>
      </c>
      <c r="E1316" s="18">
        <f>'без села'!E1313/1000</f>
        <v>0</v>
      </c>
      <c r="F1316" s="18">
        <f>'без села'!F1313/1000</f>
        <v>0</v>
      </c>
      <c r="G1316" s="6"/>
      <c r="H1316" s="6"/>
      <c r="I1316" s="18">
        <f>'без села'!I1313/1000</f>
        <v>1</v>
      </c>
      <c r="J1316" s="18">
        <f>'без села'!J1313/1000</f>
        <v>1</v>
      </c>
      <c r="K1316" s="18">
        <f>'без села'!K1313/1000</f>
        <v>0</v>
      </c>
      <c r="L1316" s="6">
        <f t="shared" si="64"/>
        <v>0</v>
      </c>
    </row>
    <row r="1317" spans="1:12" ht="15" hidden="1">
      <c r="A1317" s="3">
        <v>240000</v>
      </c>
      <c r="B1317" s="3"/>
      <c r="C1317" s="5" t="s">
        <v>25</v>
      </c>
      <c r="D1317" s="18">
        <f>'без села'!D1314/1000</f>
        <v>0</v>
      </c>
      <c r="E1317" s="18">
        <f>'без села'!E1314/1000</f>
        <v>0</v>
      </c>
      <c r="F1317" s="18">
        <f>'без села'!F1314/1000</f>
        <v>0</v>
      </c>
      <c r="G1317" s="6"/>
      <c r="H1317" s="6"/>
      <c r="I1317" s="18">
        <f>'без села'!I1314/1000</f>
        <v>3631.166</v>
      </c>
      <c r="J1317" s="18">
        <f>'без села'!J1314/1000</f>
        <v>3631.166</v>
      </c>
      <c r="K1317" s="18">
        <f>'без села'!K1314/1000</f>
        <v>211.59816</v>
      </c>
      <c r="L1317" s="6">
        <f t="shared" si="64"/>
        <v>5.827278620696492</v>
      </c>
    </row>
    <row r="1318" spans="1:12" ht="15" hidden="1">
      <c r="A1318" s="3">
        <v>240000</v>
      </c>
      <c r="B1318" s="3"/>
      <c r="C1318" s="5" t="s">
        <v>27</v>
      </c>
      <c r="D1318" s="18">
        <f>'без села'!D1315/1000</f>
        <v>0</v>
      </c>
      <c r="E1318" s="18">
        <f>'без села'!E1315/1000</f>
        <v>0</v>
      </c>
      <c r="F1318" s="18">
        <f>'без села'!F1315/1000</f>
        <v>0</v>
      </c>
      <c r="G1318" s="6"/>
      <c r="H1318" s="6"/>
      <c r="I1318" s="18">
        <f>'без села'!I1315/1000</f>
        <v>5</v>
      </c>
      <c r="J1318" s="18">
        <f>'без села'!J1315/1000</f>
        <v>5</v>
      </c>
      <c r="K1318" s="18">
        <f>'без села'!K1315/1000</f>
        <v>0</v>
      </c>
      <c r="L1318" s="6">
        <f t="shared" si="64"/>
        <v>0</v>
      </c>
    </row>
    <row r="1319" spans="1:12" ht="30" hidden="1">
      <c r="A1319" s="3">
        <v>240000</v>
      </c>
      <c r="B1319" s="3"/>
      <c r="C1319" s="5" t="s">
        <v>29</v>
      </c>
      <c r="D1319" s="18">
        <f>'без села'!D1316/1000</f>
        <v>0</v>
      </c>
      <c r="E1319" s="18">
        <f>'без села'!E1316/1000</f>
        <v>0</v>
      </c>
      <c r="F1319" s="18">
        <f>'без села'!F1316/1000</f>
        <v>0</v>
      </c>
      <c r="G1319" s="6"/>
      <c r="H1319" s="6"/>
      <c r="I1319" s="18">
        <f>'без села'!I1316/1000</f>
        <v>232</v>
      </c>
      <c r="J1319" s="18">
        <f>'без села'!J1316/1000</f>
        <v>232</v>
      </c>
      <c r="K1319" s="18">
        <f>'без села'!K1316/1000</f>
        <v>8.034</v>
      </c>
      <c r="L1319" s="6">
        <f t="shared" si="64"/>
        <v>3.4629310344827586</v>
      </c>
    </row>
    <row r="1320" spans="1:12" ht="15" hidden="1">
      <c r="A1320" s="3">
        <v>240000</v>
      </c>
      <c r="B1320" s="3"/>
      <c r="C1320" s="5" t="s">
        <v>37</v>
      </c>
      <c r="D1320" s="18">
        <f>'без села'!D1317/1000</f>
        <v>0</v>
      </c>
      <c r="E1320" s="18">
        <f>'без села'!E1317/1000</f>
        <v>0</v>
      </c>
      <c r="F1320" s="18">
        <f>'без села'!F1317/1000</f>
        <v>0</v>
      </c>
      <c r="G1320" s="6"/>
      <c r="H1320" s="6"/>
      <c r="I1320" s="18">
        <f>'без села'!I1317/1000</f>
        <v>232</v>
      </c>
      <c r="J1320" s="18">
        <f>'без села'!J1317/1000</f>
        <v>232</v>
      </c>
      <c r="K1320" s="18">
        <f>'без села'!K1317/1000</f>
        <v>8.034</v>
      </c>
      <c r="L1320" s="6">
        <f t="shared" si="64"/>
        <v>3.4629310344827586</v>
      </c>
    </row>
    <row r="1321" spans="1:12" ht="30" hidden="1">
      <c r="A1321" s="3">
        <v>240000</v>
      </c>
      <c r="B1321" s="3"/>
      <c r="C1321" s="5" t="s">
        <v>39</v>
      </c>
      <c r="D1321" s="18">
        <f>'без села'!D1318/1000</f>
        <v>0</v>
      </c>
      <c r="E1321" s="18">
        <f>'без села'!E1318/1000</f>
        <v>0</v>
      </c>
      <c r="F1321" s="18">
        <f>'без села'!F1318/1000</f>
        <v>0</v>
      </c>
      <c r="G1321" s="6"/>
      <c r="H1321" s="6"/>
      <c r="I1321" s="18">
        <f>'без села'!I1318/1000</f>
        <v>622.8</v>
      </c>
      <c r="J1321" s="18">
        <f>'без села'!J1318/1000</f>
        <v>622.8</v>
      </c>
      <c r="K1321" s="18">
        <f>'без села'!K1318/1000</f>
        <v>0</v>
      </c>
      <c r="L1321" s="6">
        <f t="shared" si="64"/>
        <v>0</v>
      </c>
    </row>
    <row r="1322" spans="1:12" ht="45" hidden="1">
      <c r="A1322" s="3">
        <v>240000</v>
      </c>
      <c r="B1322" s="3"/>
      <c r="C1322" s="5" t="s">
        <v>184</v>
      </c>
      <c r="D1322" s="18">
        <f>'без села'!D1319/1000</f>
        <v>0</v>
      </c>
      <c r="E1322" s="18">
        <f>'без села'!E1319/1000</f>
        <v>0</v>
      </c>
      <c r="F1322" s="18">
        <f>'без села'!F1319/1000</f>
        <v>0</v>
      </c>
      <c r="G1322" s="6"/>
      <c r="H1322" s="6"/>
      <c r="I1322" s="18">
        <f>'без села'!I1319/1000</f>
        <v>573.5</v>
      </c>
      <c r="J1322" s="18">
        <f>'без села'!J1319/1000</f>
        <v>573.5</v>
      </c>
      <c r="K1322" s="18">
        <f>'без села'!K1319/1000</f>
        <v>0</v>
      </c>
      <c r="L1322" s="6">
        <f t="shared" si="64"/>
        <v>0</v>
      </c>
    </row>
    <row r="1323" spans="1:12" ht="45" hidden="1">
      <c r="A1323" s="3">
        <v>240000</v>
      </c>
      <c r="B1323" s="3"/>
      <c r="C1323" s="5" t="s">
        <v>41</v>
      </c>
      <c r="D1323" s="18">
        <f>'без села'!D1320/1000</f>
        <v>0</v>
      </c>
      <c r="E1323" s="18">
        <f>'без села'!E1320/1000</f>
        <v>0</v>
      </c>
      <c r="F1323" s="18">
        <f>'без села'!F1320/1000</f>
        <v>0</v>
      </c>
      <c r="G1323" s="6"/>
      <c r="H1323" s="6"/>
      <c r="I1323" s="18">
        <f>'без села'!I1320/1000</f>
        <v>49.3</v>
      </c>
      <c r="J1323" s="18">
        <f>'без села'!J1320/1000</f>
        <v>49.3</v>
      </c>
      <c r="K1323" s="18">
        <f>'без села'!K1320/1000</f>
        <v>0</v>
      </c>
      <c r="L1323" s="6">
        <f t="shared" si="64"/>
        <v>0</v>
      </c>
    </row>
    <row r="1324" spans="1:12" ht="15" hidden="1">
      <c r="A1324" s="3">
        <v>240000</v>
      </c>
      <c r="B1324" s="3"/>
      <c r="C1324" s="5" t="s">
        <v>61</v>
      </c>
      <c r="D1324" s="18">
        <f>'без села'!D1321/1000</f>
        <v>0</v>
      </c>
      <c r="E1324" s="18">
        <f>'без села'!E1321/1000</f>
        <v>0</v>
      </c>
      <c r="F1324" s="18">
        <f>'без села'!F1321/1000</f>
        <v>0</v>
      </c>
      <c r="G1324" s="6"/>
      <c r="H1324" s="6"/>
      <c r="I1324" s="18">
        <f>'без села'!I1321/1000</f>
        <v>11593.434</v>
      </c>
      <c r="J1324" s="18">
        <f>'без села'!J1321/1000</f>
        <v>11593.434</v>
      </c>
      <c r="K1324" s="18">
        <f>'без села'!K1321/1000</f>
        <v>549.8351899999999</v>
      </c>
      <c r="L1324" s="6">
        <f t="shared" si="64"/>
        <v>4.742643033979405</v>
      </c>
    </row>
    <row r="1325" spans="1:12" ht="45" hidden="1">
      <c r="A1325" s="3">
        <v>240000</v>
      </c>
      <c r="B1325" s="3"/>
      <c r="C1325" s="5" t="s">
        <v>97</v>
      </c>
      <c r="D1325" s="18">
        <f>'без села'!D1322/1000</f>
        <v>0</v>
      </c>
      <c r="E1325" s="18">
        <f>'без села'!E1322/1000</f>
        <v>0</v>
      </c>
      <c r="F1325" s="18">
        <f>'без села'!F1322/1000</f>
        <v>0</v>
      </c>
      <c r="G1325" s="6"/>
      <c r="H1325" s="6"/>
      <c r="I1325" s="18">
        <f>'без села'!I1322/1000</f>
        <v>10084.84</v>
      </c>
      <c r="J1325" s="18">
        <f>'без села'!J1322/1000</f>
        <v>10084.84</v>
      </c>
      <c r="K1325" s="18">
        <f>'без села'!K1322/1000</f>
        <v>544.54094</v>
      </c>
      <c r="L1325" s="6">
        <f t="shared" si="64"/>
        <v>5.399599200383943</v>
      </c>
    </row>
    <row r="1326" spans="1:12" ht="15" hidden="1">
      <c r="A1326" s="3">
        <v>240000</v>
      </c>
      <c r="B1326" s="3"/>
      <c r="C1326" s="5" t="s">
        <v>63</v>
      </c>
      <c r="D1326" s="18">
        <f>'без села'!D1323/1000</f>
        <v>0</v>
      </c>
      <c r="E1326" s="18">
        <f>'без села'!E1323/1000</f>
        <v>0</v>
      </c>
      <c r="F1326" s="18">
        <f>'без села'!F1323/1000</f>
        <v>0</v>
      </c>
      <c r="G1326" s="6"/>
      <c r="H1326" s="6"/>
      <c r="I1326" s="18">
        <f>'без села'!I1323/1000</f>
        <v>1508.594</v>
      </c>
      <c r="J1326" s="18">
        <f>'без села'!J1323/1000</f>
        <v>1508.594</v>
      </c>
      <c r="K1326" s="18">
        <f>'без села'!K1323/1000</f>
        <v>5.29425</v>
      </c>
      <c r="L1326" s="6">
        <f t="shared" si="64"/>
        <v>0.35093935147561234</v>
      </c>
    </row>
    <row r="1327" spans="1:12" ht="15" hidden="1">
      <c r="A1327" s="3">
        <v>240000</v>
      </c>
      <c r="B1327" s="3"/>
      <c r="C1327" s="5" t="s">
        <v>65</v>
      </c>
      <c r="D1327" s="18">
        <f>'без села'!D1324/1000</f>
        <v>0</v>
      </c>
      <c r="E1327" s="18">
        <f>'без села'!E1324/1000</f>
        <v>0</v>
      </c>
      <c r="F1327" s="18">
        <f>'без села'!F1324/1000</f>
        <v>0</v>
      </c>
      <c r="G1327" s="6"/>
      <c r="H1327" s="6"/>
      <c r="I1327" s="18">
        <f>'без села'!I1324/1000</f>
        <v>1508.594</v>
      </c>
      <c r="J1327" s="18">
        <f>'без села'!J1324/1000</f>
        <v>1508.594</v>
      </c>
      <c r="K1327" s="18">
        <f>'без села'!K1324/1000</f>
        <v>5.29425</v>
      </c>
      <c r="L1327" s="6">
        <f t="shared" si="64"/>
        <v>0.35093935147561234</v>
      </c>
    </row>
    <row r="1328" spans="1:12" ht="15" hidden="1">
      <c r="A1328" s="3">
        <v>240000</v>
      </c>
      <c r="B1328" s="3"/>
      <c r="C1328" s="5" t="s">
        <v>43</v>
      </c>
      <c r="D1328" s="18">
        <f>'без села'!D1325/1000</f>
        <v>0</v>
      </c>
      <c r="E1328" s="18">
        <f>'без села'!E1325/1000</f>
        <v>0</v>
      </c>
      <c r="F1328" s="18">
        <f>'без села'!F1325/1000</f>
        <v>0</v>
      </c>
      <c r="G1328" s="6"/>
      <c r="H1328" s="6"/>
      <c r="I1328" s="18">
        <f>'без села'!I1325/1000</f>
        <v>13043.4</v>
      </c>
      <c r="J1328" s="18">
        <f>'без села'!J1325/1000</f>
        <v>13043.4</v>
      </c>
      <c r="K1328" s="18">
        <f>'без села'!K1325/1000</f>
        <v>11.53104</v>
      </c>
      <c r="L1328" s="6">
        <f t="shared" si="64"/>
        <v>0.0884051704310226</v>
      </c>
    </row>
    <row r="1329" spans="1:12" ht="15" hidden="1">
      <c r="A1329" s="3">
        <v>240000</v>
      </c>
      <c r="B1329" s="3"/>
      <c r="C1329" s="5" t="s">
        <v>45</v>
      </c>
      <c r="D1329" s="18">
        <f>'без села'!D1326/1000</f>
        <v>0</v>
      </c>
      <c r="E1329" s="18">
        <f>'без села'!E1326/1000</f>
        <v>0</v>
      </c>
      <c r="F1329" s="18">
        <f>'без села'!F1326/1000</f>
        <v>0</v>
      </c>
      <c r="G1329" s="6"/>
      <c r="H1329" s="6"/>
      <c r="I1329" s="18">
        <f>'без села'!I1326/1000</f>
        <v>5042.9</v>
      </c>
      <c r="J1329" s="18">
        <f>'без села'!J1326/1000</f>
        <v>5042.9</v>
      </c>
      <c r="K1329" s="18">
        <f>'без села'!K1326/1000</f>
        <v>11.53104</v>
      </c>
      <c r="L1329" s="6">
        <f t="shared" si="64"/>
        <v>0.22865890658153049</v>
      </c>
    </row>
    <row r="1330" spans="1:12" ht="30" hidden="1">
      <c r="A1330" s="3">
        <v>240000</v>
      </c>
      <c r="B1330" s="3"/>
      <c r="C1330" s="5" t="s">
        <v>47</v>
      </c>
      <c r="D1330" s="18">
        <f>'без села'!D1327/1000</f>
        <v>0</v>
      </c>
      <c r="E1330" s="18">
        <f>'без села'!E1327/1000</f>
        <v>0</v>
      </c>
      <c r="F1330" s="18">
        <f>'без села'!F1327/1000</f>
        <v>0</v>
      </c>
      <c r="G1330" s="6"/>
      <c r="H1330" s="6"/>
      <c r="I1330" s="18">
        <f>'без села'!I1327/1000</f>
        <v>4022.9</v>
      </c>
      <c r="J1330" s="18">
        <f>'без села'!J1327/1000</f>
        <v>4022.9</v>
      </c>
      <c r="K1330" s="18">
        <f>'без села'!K1327/1000</f>
        <v>11.53104</v>
      </c>
      <c r="L1330" s="6">
        <f t="shared" si="64"/>
        <v>0.2866350145417485</v>
      </c>
    </row>
    <row r="1331" spans="1:12" ht="15" hidden="1">
      <c r="A1331" s="3">
        <v>240000</v>
      </c>
      <c r="B1331" s="3"/>
      <c r="C1331" s="5" t="s">
        <v>151</v>
      </c>
      <c r="D1331" s="18">
        <f>'без села'!D1328/1000</f>
        <v>0</v>
      </c>
      <c r="E1331" s="18">
        <f>'без села'!E1328/1000</f>
        <v>0</v>
      </c>
      <c r="F1331" s="18">
        <f>'без села'!F1328/1000</f>
        <v>0</v>
      </c>
      <c r="G1331" s="6"/>
      <c r="H1331" s="6"/>
      <c r="I1331" s="18">
        <f>'без села'!I1328/1000</f>
        <v>100</v>
      </c>
      <c r="J1331" s="18">
        <f>'без села'!J1328/1000</f>
        <v>100</v>
      </c>
      <c r="K1331" s="18">
        <f>'без села'!K1328/1000</f>
        <v>0</v>
      </c>
      <c r="L1331" s="6">
        <f t="shared" si="64"/>
        <v>0</v>
      </c>
    </row>
    <row r="1332" spans="1:12" ht="15" hidden="1">
      <c r="A1332" s="3">
        <v>240000</v>
      </c>
      <c r="B1332" s="3"/>
      <c r="C1332" s="5" t="s">
        <v>153</v>
      </c>
      <c r="D1332" s="18">
        <f>'без села'!D1329/1000</f>
        <v>0</v>
      </c>
      <c r="E1332" s="18">
        <f>'без села'!E1329/1000</f>
        <v>0</v>
      </c>
      <c r="F1332" s="18">
        <f>'без села'!F1329/1000</f>
        <v>0</v>
      </c>
      <c r="G1332" s="6"/>
      <c r="H1332" s="6"/>
      <c r="I1332" s="18">
        <f>'без села'!I1329/1000</f>
        <v>100</v>
      </c>
      <c r="J1332" s="18">
        <f>'без села'!J1329/1000</f>
        <v>100</v>
      </c>
      <c r="K1332" s="18">
        <f>'без села'!K1329/1000</f>
        <v>0</v>
      </c>
      <c r="L1332" s="6">
        <f t="shared" si="64"/>
        <v>0</v>
      </c>
    </row>
    <row r="1333" spans="1:12" ht="15" hidden="1">
      <c r="A1333" s="3">
        <v>240000</v>
      </c>
      <c r="B1333" s="3"/>
      <c r="C1333" s="5" t="s">
        <v>67</v>
      </c>
      <c r="D1333" s="18">
        <f>'без села'!D1330/1000</f>
        <v>0</v>
      </c>
      <c r="E1333" s="18">
        <f>'без села'!E1330/1000</f>
        <v>0</v>
      </c>
      <c r="F1333" s="18">
        <f>'без села'!F1330/1000</f>
        <v>0</v>
      </c>
      <c r="G1333" s="6"/>
      <c r="H1333" s="6"/>
      <c r="I1333" s="18">
        <f>'без села'!I1330/1000</f>
        <v>680</v>
      </c>
      <c r="J1333" s="18">
        <f>'без села'!J1330/1000</f>
        <v>680</v>
      </c>
      <c r="K1333" s="18">
        <f>'без села'!K1330/1000</f>
        <v>0</v>
      </c>
      <c r="L1333" s="6">
        <f t="shared" si="64"/>
        <v>0</v>
      </c>
    </row>
    <row r="1334" spans="1:12" ht="15" hidden="1">
      <c r="A1334" s="3">
        <v>240000</v>
      </c>
      <c r="B1334" s="3"/>
      <c r="C1334" s="5" t="s">
        <v>69</v>
      </c>
      <c r="D1334" s="18">
        <f>'без села'!D1331/1000</f>
        <v>0</v>
      </c>
      <c r="E1334" s="18">
        <f>'без села'!E1331/1000</f>
        <v>0</v>
      </c>
      <c r="F1334" s="18">
        <f>'без села'!F1331/1000</f>
        <v>0</v>
      </c>
      <c r="G1334" s="6"/>
      <c r="H1334" s="6"/>
      <c r="I1334" s="18">
        <f>'без села'!I1331/1000</f>
        <v>680</v>
      </c>
      <c r="J1334" s="18">
        <f>'без села'!J1331/1000</f>
        <v>680</v>
      </c>
      <c r="K1334" s="18">
        <f>'без села'!K1331/1000</f>
        <v>0</v>
      </c>
      <c r="L1334" s="6">
        <f t="shared" si="64"/>
        <v>0</v>
      </c>
    </row>
    <row r="1335" spans="1:12" ht="15" hidden="1">
      <c r="A1335" s="3">
        <v>240000</v>
      </c>
      <c r="B1335" s="3"/>
      <c r="C1335" s="5" t="s">
        <v>155</v>
      </c>
      <c r="D1335" s="18">
        <f>'без села'!D1332/1000</f>
        <v>0</v>
      </c>
      <c r="E1335" s="18">
        <f>'без села'!E1332/1000</f>
        <v>0</v>
      </c>
      <c r="F1335" s="18">
        <f>'без села'!F1332/1000</f>
        <v>0</v>
      </c>
      <c r="G1335" s="6"/>
      <c r="H1335" s="6"/>
      <c r="I1335" s="18">
        <f>'без села'!I1332/1000</f>
        <v>240</v>
      </c>
      <c r="J1335" s="18">
        <f>'без села'!J1332/1000</f>
        <v>240</v>
      </c>
      <c r="K1335" s="18">
        <f>'без села'!K1332/1000</f>
        <v>0</v>
      </c>
      <c r="L1335" s="6">
        <f t="shared" si="64"/>
        <v>0</v>
      </c>
    </row>
    <row r="1336" spans="1:12" ht="15" hidden="1">
      <c r="A1336" s="3">
        <v>240000</v>
      </c>
      <c r="B1336" s="3"/>
      <c r="C1336" s="5" t="s">
        <v>159</v>
      </c>
      <c r="D1336" s="18">
        <f>'без села'!D1333/1000</f>
        <v>0</v>
      </c>
      <c r="E1336" s="18">
        <f>'без села'!E1333/1000</f>
        <v>0</v>
      </c>
      <c r="F1336" s="18">
        <f>'без села'!F1333/1000</f>
        <v>0</v>
      </c>
      <c r="G1336" s="6"/>
      <c r="H1336" s="6"/>
      <c r="I1336" s="18">
        <f>'без села'!I1333/1000</f>
        <v>240</v>
      </c>
      <c r="J1336" s="18">
        <f>'без села'!J1333/1000</f>
        <v>240</v>
      </c>
      <c r="K1336" s="18">
        <f>'без села'!K1333/1000</f>
        <v>0</v>
      </c>
      <c r="L1336" s="6">
        <f t="shared" si="64"/>
        <v>0</v>
      </c>
    </row>
    <row r="1337" spans="1:12" ht="15" hidden="1">
      <c r="A1337" s="3">
        <v>240000</v>
      </c>
      <c r="B1337" s="3"/>
      <c r="C1337" s="5" t="s">
        <v>99</v>
      </c>
      <c r="D1337" s="18">
        <f>'без села'!D1334/1000</f>
        <v>0</v>
      </c>
      <c r="E1337" s="18">
        <f>'без села'!E1334/1000</f>
        <v>0</v>
      </c>
      <c r="F1337" s="18">
        <f>'без села'!F1334/1000</f>
        <v>0</v>
      </c>
      <c r="G1337" s="6"/>
      <c r="H1337" s="6"/>
      <c r="I1337" s="18">
        <f>'без села'!I1334/1000</f>
        <v>8000.5</v>
      </c>
      <c r="J1337" s="18">
        <f>'без села'!J1334/1000</f>
        <v>8000.5</v>
      </c>
      <c r="K1337" s="18">
        <f>'без села'!K1334/1000</f>
        <v>0</v>
      </c>
      <c r="L1337" s="6">
        <f t="shared" si="64"/>
        <v>0</v>
      </c>
    </row>
    <row r="1338" spans="1:12" ht="30" hidden="1">
      <c r="A1338" s="3">
        <v>240000</v>
      </c>
      <c r="B1338" s="3"/>
      <c r="C1338" s="5" t="s">
        <v>129</v>
      </c>
      <c r="D1338" s="18">
        <f>'без села'!D1335/1000</f>
        <v>0</v>
      </c>
      <c r="E1338" s="18">
        <f>'без села'!E1335/1000</f>
        <v>0</v>
      </c>
      <c r="F1338" s="18">
        <f>'без села'!F1335/1000</f>
        <v>0</v>
      </c>
      <c r="G1338" s="6"/>
      <c r="H1338" s="6"/>
      <c r="I1338" s="18">
        <f>'без села'!I1335/1000</f>
        <v>8000.5</v>
      </c>
      <c r="J1338" s="18">
        <f>'без села'!J1335/1000</f>
        <v>8000.5</v>
      </c>
      <c r="K1338" s="18">
        <f>'без села'!K1335/1000</f>
        <v>0</v>
      </c>
      <c r="L1338" s="6">
        <f t="shared" si="64"/>
        <v>0</v>
      </c>
    </row>
    <row r="1339" spans="1:12" ht="30">
      <c r="A1339" s="3">
        <v>240601</v>
      </c>
      <c r="B1339" s="3"/>
      <c r="C1339" s="5" t="s">
        <v>241</v>
      </c>
      <c r="D1339" s="18"/>
      <c r="E1339" s="18"/>
      <c r="F1339" s="18"/>
      <c r="G1339" s="6"/>
      <c r="H1339" s="6"/>
      <c r="I1339" s="18">
        <f>'без села'!I1336/1000</f>
        <v>10410</v>
      </c>
      <c r="J1339" s="18">
        <f>'без села'!J1336/1000</f>
        <v>10410</v>
      </c>
      <c r="K1339" s="18">
        <f>'без села'!K1336/1000</f>
        <v>4.54545</v>
      </c>
      <c r="L1339" s="6">
        <f t="shared" si="64"/>
        <v>0.043664265129682994</v>
      </c>
    </row>
    <row r="1340" spans="1:12" ht="15" hidden="1">
      <c r="A1340" s="3">
        <v>240601</v>
      </c>
      <c r="B1340" s="3"/>
      <c r="C1340" s="5" t="s">
        <v>3</v>
      </c>
      <c r="D1340" s="18">
        <f>'без села'!D1337/1000</f>
        <v>0</v>
      </c>
      <c r="E1340" s="18">
        <f>'без села'!E1337/1000</f>
        <v>0</v>
      </c>
      <c r="F1340" s="18">
        <f>'без села'!F1337/1000</f>
        <v>0</v>
      </c>
      <c r="G1340" s="6"/>
      <c r="H1340" s="6"/>
      <c r="I1340" s="18">
        <f>'без села'!I1337/1000</f>
        <v>965.3</v>
      </c>
      <c r="J1340" s="18">
        <f>'без села'!J1337/1000</f>
        <v>965.3</v>
      </c>
      <c r="K1340" s="18">
        <f>'без села'!K1337/1000</f>
        <v>4.54545</v>
      </c>
      <c r="L1340" s="6">
        <f t="shared" si="64"/>
        <v>0.4708846990572879</v>
      </c>
    </row>
    <row r="1341" spans="1:12" ht="15" hidden="1">
      <c r="A1341" s="3">
        <v>240601</v>
      </c>
      <c r="B1341" s="3"/>
      <c r="C1341" s="5" t="s">
        <v>5</v>
      </c>
      <c r="D1341" s="18">
        <f>'без села'!D1338/1000</f>
        <v>0</v>
      </c>
      <c r="E1341" s="18">
        <f>'без села'!E1338/1000</f>
        <v>0</v>
      </c>
      <c r="F1341" s="18">
        <f>'без села'!F1338/1000</f>
        <v>0</v>
      </c>
      <c r="G1341" s="6"/>
      <c r="H1341" s="6"/>
      <c r="I1341" s="18">
        <f>'без села'!I1338/1000</f>
        <v>902.9</v>
      </c>
      <c r="J1341" s="18">
        <f>'без села'!J1338/1000</f>
        <v>902.9</v>
      </c>
      <c r="K1341" s="18">
        <f>'без села'!K1338/1000</f>
        <v>4.54545</v>
      </c>
      <c r="L1341" s="6">
        <f t="shared" si="64"/>
        <v>0.5034278436150182</v>
      </c>
    </row>
    <row r="1342" spans="1:12" ht="45" hidden="1">
      <c r="A1342" s="3">
        <v>240601</v>
      </c>
      <c r="B1342" s="3"/>
      <c r="C1342" s="5" t="s">
        <v>13</v>
      </c>
      <c r="D1342" s="18">
        <f>'без села'!D1339/1000</f>
        <v>0</v>
      </c>
      <c r="E1342" s="18">
        <f>'без села'!E1339/1000</f>
        <v>0</v>
      </c>
      <c r="F1342" s="18">
        <f>'без села'!F1339/1000</f>
        <v>0</v>
      </c>
      <c r="G1342" s="6"/>
      <c r="H1342" s="6"/>
      <c r="I1342" s="18">
        <f>'без села'!I1339/1000</f>
        <v>286.1</v>
      </c>
      <c r="J1342" s="18">
        <f>'без села'!J1339/1000</f>
        <v>286.1</v>
      </c>
      <c r="K1342" s="18">
        <f>'без села'!K1339/1000</f>
        <v>4.54545</v>
      </c>
      <c r="L1342" s="6">
        <f t="shared" si="64"/>
        <v>1.5887626703949664</v>
      </c>
    </row>
    <row r="1343" spans="1:12" ht="30" hidden="1">
      <c r="A1343" s="3">
        <v>240601</v>
      </c>
      <c r="B1343" s="3"/>
      <c r="C1343" s="5" t="s">
        <v>15</v>
      </c>
      <c r="D1343" s="18">
        <f>'без села'!D1340/1000</f>
        <v>0</v>
      </c>
      <c r="E1343" s="18">
        <f>'без села'!E1340/1000</f>
        <v>0</v>
      </c>
      <c r="F1343" s="18">
        <f>'без села'!F1340/1000</f>
        <v>0</v>
      </c>
      <c r="G1343" s="6"/>
      <c r="H1343" s="6"/>
      <c r="I1343" s="18">
        <f>'без села'!I1340/1000</f>
        <v>9.1</v>
      </c>
      <c r="J1343" s="18">
        <f>'без села'!J1340/1000</f>
        <v>9.1</v>
      </c>
      <c r="K1343" s="18">
        <f>'без села'!K1340/1000</f>
        <v>0</v>
      </c>
      <c r="L1343" s="6">
        <f t="shared" si="64"/>
        <v>0</v>
      </c>
    </row>
    <row r="1344" spans="1:12" ht="15" hidden="1">
      <c r="A1344" s="3">
        <v>240601</v>
      </c>
      <c r="B1344" s="3"/>
      <c r="C1344" s="5" t="s">
        <v>25</v>
      </c>
      <c r="D1344" s="18">
        <f>'без села'!D1341/1000</f>
        <v>0</v>
      </c>
      <c r="E1344" s="18">
        <f>'без села'!E1341/1000</f>
        <v>0</v>
      </c>
      <c r="F1344" s="18">
        <f>'без села'!F1341/1000</f>
        <v>0</v>
      </c>
      <c r="G1344" s="6"/>
      <c r="H1344" s="6"/>
      <c r="I1344" s="18">
        <f>'без села'!I1341/1000</f>
        <v>277</v>
      </c>
      <c r="J1344" s="18">
        <f>'без села'!J1341/1000</f>
        <v>277</v>
      </c>
      <c r="K1344" s="18">
        <f>'без села'!K1341/1000</f>
        <v>4.54545</v>
      </c>
      <c r="L1344" s="6">
        <f t="shared" si="64"/>
        <v>1.6409566787003609</v>
      </c>
    </row>
    <row r="1345" spans="1:12" ht="15" hidden="1">
      <c r="A1345" s="3">
        <v>240601</v>
      </c>
      <c r="B1345" s="3"/>
      <c r="C1345" s="5" t="s">
        <v>27</v>
      </c>
      <c r="D1345" s="18">
        <f>'без села'!D1342/1000</f>
        <v>0</v>
      </c>
      <c r="E1345" s="18">
        <f>'без села'!E1342/1000</f>
        <v>0</v>
      </c>
      <c r="F1345" s="18">
        <f>'без села'!F1342/1000</f>
        <v>0</v>
      </c>
      <c r="G1345" s="6"/>
      <c r="H1345" s="6"/>
      <c r="I1345" s="18">
        <f>'без села'!I1342/1000</f>
        <v>5</v>
      </c>
      <c r="J1345" s="18">
        <f>'без села'!J1342/1000</f>
        <v>5</v>
      </c>
      <c r="K1345" s="18">
        <f>'без села'!K1342/1000</f>
        <v>0</v>
      </c>
      <c r="L1345" s="6">
        <f t="shared" si="64"/>
        <v>0</v>
      </c>
    </row>
    <row r="1346" spans="1:12" ht="30" hidden="1">
      <c r="A1346" s="3">
        <v>240601</v>
      </c>
      <c r="B1346" s="3"/>
      <c r="C1346" s="5" t="s">
        <v>39</v>
      </c>
      <c r="D1346" s="18">
        <f>'без села'!D1343/1000</f>
        <v>0</v>
      </c>
      <c r="E1346" s="18">
        <f>'без села'!E1343/1000</f>
        <v>0</v>
      </c>
      <c r="F1346" s="18">
        <f>'без села'!F1343/1000</f>
        <v>0</v>
      </c>
      <c r="G1346" s="6"/>
      <c r="H1346" s="6"/>
      <c r="I1346" s="18">
        <f>'без села'!I1343/1000</f>
        <v>611.8</v>
      </c>
      <c r="J1346" s="18">
        <f>'без села'!J1343/1000</f>
        <v>611.8</v>
      </c>
      <c r="K1346" s="18">
        <f>'без села'!K1343/1000</f>
        <v>0</v>
      </c>
      <c r="L1346" s="6">
        <f t="shared" si="64"/>
        <v>0</v>
      </c>
    </row>
    <row r="1347" spans="1:12" ht="45" hidden="1">
      <c r="A1347" s="3">
        <v>240601</v>
      </c>
      <c r="B1347" s="3"/>
      <c r="C1347" s="5" t="s">
        <v>184</v>
      </c>
      <c r="D1347" s="18">
        <f>'без села'!D1344/1000</f>
        <v>0</v>
      </c>
      <c r="E1347" s="18">
        <f>'без села'!E1344/1000</f>
        <v>0</v>
      </c>
      <c r="F1347" s="18">
        <f>'без села'!F1344/1000</f>
        <v>0</v>
      </c>
      <c r="G1347" s="6"/>
      <c r="H1347" s="6"/>
      <c r="I1347" s="18">
        <f>'без села'!I1344/1000</f>
        <v>573.5</v>
      </c>
      <c r="J1347" s="18">
        <f>'без села'!J1344/1000</f>
        <v>573.5</v>
      </c>
      <c r="K1347" s="18">
        <f>'без села'!K1344/1000</f>
        <v>0</v>
      </c>
      <c r="L1347" s="6">
        <f t="shared" si="64"/>
        <v>0</v>
      </c>
    </row>
    <row r="1348" spans="1:12" ht="45" hidden="1">
      <c r="A1348" s="3">
        <v>240601</v>
      </c>
      <c r="B1348" s="3"/>
      <c r="C1348" s="5" t="s">
        <v>41</v>
      </c>
      <c r="D1348" s="18">
        <f>'без села'!D1345/1000</f>
        <v>0</v>
      </c>
      <c r="E1348" s="18">
        <f>'без села'!E1345/1000</f>
        <v>0</v>
      </c>
      <c r="F1348" s="18">
        <f>'без села'!F1345/1000</f>
        <v>0</v>
      </c>
      <c r="G1348" s="6"/>
      <c r="H1348" s="6"/>
      <c r="I1348" s="18">
        <f>'без села'!I1345/1000</f>
        <v>38.3</v>
      </c>
      <c r="J1348" s="18">
        <f>'без села'!J1345/1000</f>
        <v>38.3</v>
      </c>
      <c r="K1348" s="18">
        <f>'без села'!K1345/1000</f>
        <v>0</v>
      </c>
      <c r="L1348" s="6">
        <f t="shared" si="64"/>
        <v>0</v>
      </c>
    </row>
    <row r="1349" spans="1:12" ht="15" hidden="1">
      <c r="A1349" s="3">
        <v>240601</v>
      </c>
      <c r="B1349" s="3"/>
      <c r="C1349" s="5" t="s">
        <v>61</v>
      </c>
      <c r="D1349" s="18">
        <f>'без села'!D1346/1000</f>
        <v>0</v>
      </c>
      <c r="E1349" s="18">
        <f>'без села'!E1346/1000</f>
        <v>0</v>
      </c>
      <c r="F1349" s="18">
        <f>'без села'!F1346/1000</f>
        <v>0</v>
      </c>
      <c r="G1349" s="6"/>
      <c r="H1349" s="6"/>
      <c r="I1349" s="18">
        <f>'без села'!I1346/1000</f>
        <v>62.4</v>
      </c>
      <c r="J1349" s="18">
        <f>'без села'!J1346/1000</f>
        <v>62.4</v>
      </c>
      <c r="K1349" s="18">
        <f>'без села'!K1346/1000</f>
        <v>0</v>
      </c>
      <c r="L1349" s="6">
        <f aca="true" t="shared" si="67" ref="L1349:L1387">K1349/J1349*100</f>
        <v>0</v>
      </c>
    </row>
    <row r="1350" spans="1:12" ht="45" hidden="1">
      <c r="A1350" s="3">
        <v>240601</v>
      </c>
      <c r="B1350" s="3"/>
      <c r="C1350" s="5" t="s">
        <v>97</v>
      </c>
      <c r="D1350" s="18">
        <f>'без села'!D1347/1000</f>
        <v>0</v>
      </c>
      <c r="E1350" s="18">
        <f>'без села'!E1347/1000</f>
        <v>0</v>
      </c>
      <c r="F1350" s="18">
        <f>'без села'!F1347/1000</f>
        <v>0</v>
      </c>
      <c r="G1350" s="6"/>
      <c r="H1350" s="6"/>
      <c r="I1350" s="18">
        <f>'без села'!I1347/1000</f>
        <v>62.4</v>
      </c>
      <c r="J1350" s="18">
        <f>'без села'!J1347/1000</f>
        <v>62.4</v>
      </c>
      <c r="K1350" s="18">
        <f>'без села'!K1347/1000</f>
        <v>0</v>
      </c>
      <c r="L1350" s="6">
        <f t="shared" si="67"/>
        <v>0</v>
      </c>
    </row>
    <row r="1351" spans="1:12" ht="15" hidden="1">
      <c r="A1351" s="3">
        <v>240601</v>
      </c>
      <c r="B1351" s="3"/>
      <c r="C1351" s="5" t="s">
        <v>43</v>
      </c>
      <c r="D1351" s="18">
        <f>'без села'!D1348/1000</f>
        <v>0</v>
      </c>
      <c r="E1351" s="18">
        <f>'без села'!E1348/1000</f>
        <v>0</v>
      </c>
      <c r="F1351" s="18">
        <f>'без села'!F1348/1000</f>
        <v>0</v>
      </c>
      <c r="G1351" s="6"/>
      <c r="H1351" s="6"/>
      <c r="I1351" s="18">
        <f>'без села'!I1348/1000</f>
        <v>9444.7</v>
      </c>
      <c r="J1351" s="18">
        <f>'без села'!J1348/1000</f>
        <v>9444.7</v>
      </c>
      <c r="K1351" s="18">
        <f>'без села'!K1348/1000</f>
        <v>0</v>
      </c>
      <c r="L1351" s="6">
        <f t="shared" si="67"/>
        <v>0</v>
      </c>
    </row>
    <row r="1352" spans="1:12" ht="15" hidden="1">
      <c r="A1352" s="3">
        <v>240601</v>
      </c>
      <c r="B1352" s="3"/>
      <c r="C1352" s="5" t="s">
        <v>45</v>
      </c>
      <c r="D1352" s="18">
        <f>'без села'!D1349/1000</f>
        <v>0</v>
      </c>
      <c r="E1352" s="18">
        <f>'без села'!E1349/1000</f>
        <v>0</v>
      </c>
      <c r="F1352" s="18">
        <f>'без села'!F1349/1000</f>
        <v>0</v>
      </c>
      <c r="G1352" s="6"/>
      <c r="H1352" s="6"/>
      <c r="I1352" s="18">
        <f>'без села'!I1349/1000</f>
        <v>2069.2</v>
      </c>
      <c r="J1352" s="18">
        <f>'без села'!J1349/1000</f>
        <v>2069.2</v>
      </c>
      <c r="K1352" s="18">
        <f>'без села'!K1349/1000</f>
        <v>0</v>
      </c>
      <c r="L1352" s="6">
        <f t="shared" si="67"/>
        <v>0</v>
      </c>
    </row>
    <row r="1353" spans="1:12" ht="30" hidden="1">
      <c r="A1353" s="3">
        <v>240601</v>
      </c>
      <c r="B1353" s="3"/>
      <c r="C1353" s="5" t="s">
        <v>47</v>
      </c>
      <c r="D1353" s="18">
        <f>'без села'!D1350/1000</f>
        <v>0</v>
      </c>
      <c r="E1353" s="18">
        <f>'без села'!E1350/1000</f>
        <v>0</v>
      </c>
      <c r="F1353" s="18">
        <f>'без села'!F1350/1000</f>
        <v>0</v>
      </c>
      <c r="G1353" s="6"/>
      <c r="H1353" s="6"/>
      <c r="I1353" s="18">
        <f>'без села'!I1350/1000</f>
        <v>1869.2</v>
      </c>
      <c r="J1353" s="18">
        <f>'без села'!J1350/1000</f>
        <v>1869.2</v>
      </c>
      <c r="K1353" s="18">
        <f>'без села'!K1350/1000</f>
        <v>0</v>
      </c>
      <c r="L1353" s="6">
        <f t="shared" si="67"/>
        <v>0</v>
      </c>
    </row>
    <row r="1354" spans="1:12" ht="15" hidden="1">
      <c r="A1354" s="3">
        <v>240601</v>
      </c>
      <c r="B1354" s="3"/>
      <c r="C1354" s="5" t="s">
        <v>155</v>
      </c>
      <c r="D1354" s="18">
        <f>'без села'!D1351/1000</f>
        <v>0</v>
      </c>
      <c r="E1354" s="18">
        <f>'без села'!E1351/1000</f>
        <v>0</v>
      </c>
      <c r="F1354" s="18">
        <f>'без села'!F1351/1000</f>
        <v>0</v>
      </c>
      <c r="G1354" s="6"/>
      <c r="H1354" s="6"/>
      <c r="I1354" s="18">
        <f>'без села'!I1351/1000</f>
        <v>200</v>
      </c>
      <c r="J1354" s="18">
        <f>'без села'!J1351/1000</f>
        <v>200</v>
      </c>
      <c r="K1354" s="18">
        <f>'без села'!K1351/1000</f>
        <v>0</v>
      </c>
      <c r="L1354" s="6">
        <f t="shared" si="67"/>
        <v>0</v>
      </c>
    </row>
    <row r="1355" spans="1:12" ht="15" hidden="1">
      <c r="A1355" s="3">
        <v>240601</v>
      </c>
      <c r="B1355" s="3"/>
      <c r="C1355" s="5" t="s">
        <v>159</v>
      </c>
      <c r="D1355" s="18">
        <f>'без села'!D1352/1000</f>
        <v>0</v>
      </c>
      <c r="E1355" s="18">
        <f>'без села'!E1352/1000</f>
        <v>0</v>
      </c>
      <c r="F1355" s="18">
        <f>'без села'!F1352/1000</f>
        <v>0</v>
      </c>
      <c r="G1355" s="6"/>
      <c r="H1355" s="6"/>
      <c r="I1355" s="18">
        <f>'без села'!I1352/1000</f>
        <v>200</v>
      </c>
      <c r="J1355" s="18">
        <f>'без села'!J1352/1000</f>
        <v>200</v>
      </c>
      <c r="K1355" s="18">
        <f>'без села'!K1352/1000</f>
        <v>0</v>
      </c>
      <c r="L1355" s="6">
        <f t="shared" si="67"/>
        <v>0</v>
      </c>
    </row>
    <row r="1356" spans="1:12" ht="15" hidden="1">
      <c r="A1356" s="3">
        <v>240601</v>
      </c>
      <c r="B1356" s="3"/>
      <c r="C1356" s="5" t="s">
        <v>99</v>
      </c>
      <c r="D1356" s="18">
        <f>'без села'!D1353/1000</f>
        <v>0</v>
      </c>
      <c r="E1356" s="18">
        <f>'без села'!E1353/1000</f>
        <v>0</v>
      </c>
      <c r="F1356" s="18">
        <f>'без села'!F1353/1000</f>
        <v>0</v>
      </c>
      <c r="G1356" s="6"/>
      <c r="H1356" s="6"/>
      <c r="I1356" s="18">
        <f>'без села'!I1353/1000</f>
        <v>7375.5</v>
      </c>
      <c r="J1356" s="18">
        <f>'без села'!J1353/1000</f>
        <v>7375.5</v>
      </c>
      <c r="K1356" s="18">
        <f>'без села'!K1353/1000</f>
        <v>0</v>
      </c>
      <c r="L1356" s="6">
        <f t="shared" si="67"/>
        <v>0</v>
      </c>
    </row>
    <row r="1357" spans="1:12" ht="30" hidden="1">
      <c r="A1357" s="3">
        <v>240601</v>
      </c>
      <c r="B1357" s="3"/>
      <c r="C1357" s="5" t="s">
        <v>129</v>
      </c>
      <c r="D1357" s="18">
        <f>'без села'!D1354/1000</f>
        <v>0</v>
      </c>
      <c r="E1357" s="18">
        <f>'без села'!E1354/1000</f>
        <v>0</v>
      </c>
      <c r="F1357" s="18">
        <f>'без села'!F1354/1000</f>
        <v>0</v>
      </c>
      <c r="G1357" s="6"/>
      <c r="H1357" s="6"/>
      <c r="I1357" s="18">
        <f>'без села'!I1354/1000</f>
        <v>7375.5</v>
      </c>
      <c r="J1357" s="18">
        <f>'без села'!J1354/1000</f>
        <v>7375.5</v>
      </c>
      <c r="K1357" s="18">
        <f>'без села'!K1354/1000</f>
        <v>0</v>
      </c>
      <c r="L1357" s="6">
        <f t="shared" si="67"/>
        <v>0</v>
      </c>
    </row>
    <row r="1358" spans="1:12" ht="45">
      <c r="A1358" s="3">
        <v>240900</v>
      </c>
      <c r="B1358" s="3"/>
      <c r="C1358" s="5" t="s">
        <v>267</v>
      </c>
      <c r="D1358" s="18"/>
      <c r="E1358" s="18"/>
      <c r="F1358" s="18"/>
      <c r="G1358" s="6"/>
      <c r="H1358" s="6"/>
      <c r="I1358" s="18">
        <f>'без села'!I1355/1000</f>
        <v>20772.4</v>
      </c>
      <c r="J1358" s="18">
        <f>'без села'!J1355/1000</f>
        <v>20772.4</v>
      </c>
      <c r="K1358" s="18">
        <f>'без села'!K1355/1000</f>
        <v>794.9525699999999</v>
      </c>
      <c r="L1358" s="6">
        <f t="shared" si="67"/>
        <v>3.826965444532167</v>
      </c>
    </row>
    <row r="1359" spans="1:12" ht="15" hidden="1">
      <c r="A1359" s="3">
        <v>240900</v>
      </c>
      <c r="B1359" s="3"/>
      <c r="C1359" s="5" t="s">
        <v>3</v>
      </c>
      <c r="D1359" s="18">
        <f>'без села'!D1356/1000</f>
        <v>0</v>
      </c>
      <c r="E1359" s="18">
        <f>'без села'!E1356/1000</f>
        <v>0</v>
      </c>
      <c r="F1359" s="18">
        <f>'без села'!F1356/1000</f>
        <v>0</v>
      </c>
      <c r="G1359" s="6" t="e">
        <f aca="true" t="shared" si="68" ref="G1359:G1422">F1359/D1359*100</f>
        <v>#DIV/0!</v>
      </c>
      <c r="H1359" s="6" t="e">
        <f aca="true" t="shared" si="69" ref="H1359:H1422">F1359/E1359*100</f>
        <v>#DIV/0!</v>
      </c>
      <c r="I1359" s="18">
        <f>'без села'!I1356/1000</f>
        <v>17243.7</v>
      </c>
      <c r="J1359" s="18">
        <f>'без села'!J1356/1000</f>
        <v>17243.7</v>
      </c>
      <c r="K1359" s="18">
        <f>'без села'!K1356/1000</f>
        <v>783.4215300000001</v>
      </c>
      <c r="L1359" s="6">
        <f t="shared" si="67"/>
        <v>4.543233354790446</v>
      </c>
    </row>
    <row r="1360" spans="1:12" ht="15" hidden="1">
      <c r="A1360" s="3">
        <v>240900</v>
      </c>
      <c r="B1360" s="3"/>
      <c r="C1360" s="5" t="s">
        <v>5</v>
      </c>
      <c r="D1360" s="18">
        <f>'без села'!D1357/1000</f>
        <v>0</v>
      </c>
      <c r="E1360" s="18">
        <f>'без села'!E1357/1000</f>
        <v>0</v>
      </c>
      <c r="F1360" s="18">
        <f>'без села'!F1357/1000</f>
        <v>0</v>
      </c>
      <c r="G1360" s="6" t="e">
        <f t="shared" si="68"/>
        <v>#DIV/0!</v>
      </c>
      <c r="H1360" s="6" t="e">
        <f t="shared" si="69"/>
        <v>#DIV/0!</v>
      </c>
      <c r="I1360" s="18">
        <f>'без села'!I1357/1000</f>
        <v>5712.666</v>
      </c>
      <c r="J1360" s="18">
        <f>'без села'!J1357/1000</f>
        <v>5712.666</v>
      </c>
      <c r="K1360" s="18">
        <f>'без села'!K1357/1000</f>
        <v>233.58634</v>
      </c>
      <c r="L1360" s="6">
        <f t="shared" si="67"/>
        <v>4.088919954361064</v>
      </c>
    </row>
    <row r="1361" spans="1:12" ht="45" hidden="1">
      <c r="A1361" s="3">
        <v>240900</v>
      </c>
      <c r="B1361" s="3"/>
      <c r="C1361" s="5" t="s">
        <v>13</v>
      </c>
      <c r="D1361" s="18">
        <f>'без села'!D1358/1000</f>
        <v>0</v>
      </c>
      <c r="E1361" s="18">
        <f>'без села'!E1358/1000</f>
        <v>0</v>
      </c>
      <c r="F1361" s="18">
        <f>'без села'!F1358/1000</f>
        <v>0</v>
      </c>
      <c r="G1361" s="6" t="e">
        <f t="shared" si="68"/>
        <v>#DIV/0!</v>
      </c>
      <c r="H1361" s="6" t="e">
        <f t="shared" si="69"/>
        <v>#DIV/0!</v>
      </c>
      <c r="I1361" s="18">
        <f>'без села'!I1358/1000</f>
        <v>5469.666</v>
      </c>
      <c r="J1361" s="18">
        <f>'без села'!J1358/1000</f>
        <v>5469.666</v>
      </c>
      <c r="K1361" s="18">
        <f>'без села'!K1358/1000</f>
        <v>225.55234</v>
      </c>
      <c r="L1361" s="6">
        <f t="shared" si="67"/>
        <v>4.123694938594056</v>
      </c>
    </row>
    <row r="1362" spans="1:12" ht="30" hidden="1">
      <c r="A1362" s="3">
        <v>240900</v>
      </c>
      <c r="B1362" s="3"/>
      <c r="C1362" s="5" t="s">
        <v>15</v>
      </c>
      <c r="D1362" s="18">
        <f>'без села'!D1359/1000</f>
        <v>0</v>
      </c>
      <c r="E1362" s="18">
        <f>'без села'!E1359/1000</f>
        <v>0</v>
      </c>
      <c r="F1362" s="18">
        <f>'без села'!F1359/1000</f>
        <v>0</v>
      </c>
      <c r="G1362" s="6" t="e">
        <f t="shared" si="68"/>
        <v>#DIV/0!</v>
      </c>
      <c r="H1362" s="6" t="e">
        <f t="shared" si="69"/>
        <v>#DIV/0!</v>
      </c>
      <c r="I1362" s="18">
        <f>'без села'!I1359/1000</f>
        <v>534.5</v>
      </c>
      <c r="J1362" s="18">
        <f>'без села'!J1359/1000</f>
        <v>534.5</v>
      </c>
      <c r="K1362" s="18">
        <f>'без села'!K1359/1000</f>
        <v>16.3645</v>
      </c>
      <c r="L1362" s="6">
        <f t="shared" si="67"/>
        <v>3.061646398503274</v>
      </c>
    </row>
    <row r="1363" spans="1:12" ht="30" hidden="1">
      <c r="A1363" s="3">
        <v>240900</v>
      </c>
      <c r="B1363" s="3"/>
      <c r="C1363" s="5" t="s">
        <v>51</v>
      </c>
      <c r="D1363" s="18">
        <f>'без села'!D1360/1000</f>
        <v>0</v>
      </c>
      <c r="E1363" s="18">
        <f>'без села'!E1360/1000</f>
        <v>0</v>
      </c>
      <c r="F1363" s="18">
        <f>'без села'!F1360/1000</f>
        <v>0</v>
      </c>
      <c r="G1363" s="6" t="e">
        <f t="shared" si="68"/>
        <v>#DIV/0!</v>
      </c>
      <c r="H1363" s="6" t="e">
        <f t="shared" si="69"/>
        <v>#DIV/0!</v>
      </c>
      <c r="I1363" s="18">
        <f>'без села'!I1360/1000</f>
        <v>501</v>
      </c>
      <c r="J1363" s="18">
        <f>'без села'!J1360/1000</f>
        <v>501</v>
      </c>
      <c r="K1363" s="18">
        <f>'без села'!K1360/1000</f>
        <v>1</v>
      </c>
      <c r="L1363" s="6">
        <f t="shared" si="67"/>
        <v>0.19960079840319359</v>
      </c>
    </row>
    <row r="1364" spans="1:12" ht="15" hidden="1">
      <c r="A1364" s="3">
        <v>240900</v>
      </c>
      <c r="B1364" s="3"/>
      <c r="C1364" s="5" t="s">
        <v>53</v>
      </c>
      <c r="D1364" s="18">
        <f>'без села'!D1361/1000</f>
        <v>0</v>
      </c>
      <c r="E1364" s="18">
        <f>'без села'!E1361/1000</f>
        <v>0</v>
      </c>
      <c r="F1364" s="18">
        <f>'без села'!F1361/1000</f>
        <v>0</v>
      </c>
      <c r="G1364" s="6" t="e">
        <f t="shared" si="68"/>
        <v>#DIV/0!</v>
      </c>
      <c r="H1364" s="6" t="e">
        <f t="shared" si="69"/>
        <v>#DIV/0!</v>
      </c>
      <c r="I1364" s="18">
        <f>'без села'!I1361/1000</f>
        <v>55</v>
      </c>
      <c r="J1364" s="18">
        <f>'без села'!J1361/1000</f>
        <v>55</v>
      </c>
      <c r="K1364" s="18">
        <f>'без села'!K1361/1000</f>
        <v>0</v>
      </c>
      <c r="L1364" s="6">
        <f t="shared" si="67"/>
        <v>0</v>
      </c>
    </row>
    <row r="1365" spans="1:12" ht="30" hidden="1">
      <c r="A1365" s="3">
        <v>240900</v>
      </c>
      <c r="B1365" s="3"/>
      <c r="C1365" s="5" t="s">
        <v>17</v>
      </c>
      <c r="D1365" s="18">
        <f>'без села'!D1362/1000</f>
        <v>0</v>
      </c>
      <c r="E1365" s="18">
        <f>'без села'!E1362/1000</f>
        <v>0</v>
      </c>
      <c r="F1365" s="18">
        <f>'без села'!F1362/1000</f>
        <v>0</v>
      </c>
      <c r="G1365" s="6" t="e">
        <f t="shared" si="68"/>
        <v>#DIV/0!</v>
      </c>
      <c r="H1365" s="6" t="e">
        <f t="shared" si="69"/>
        <v>#DIV/0!</v>
      </c>
      <c r="I1365" s="18">
        <f>'без села'!I1362/1000</f>
        <v>21.5</v>
      </c>
      <c r="J1365" s="18">
        <f>'без села'!J1362/1000</f>
        <v>21.5</v>
      </c>
      <c r="K1365" s="18">
        <f>'без села'!K1362/1000</f>
        <v>1.1351300000000002</v>
      </c>
      <c r="L1365" s="6">
        <f t="shared" si="67"/>
        <v>5.279674418604651</v>
      </c>
    </row>
    <row r="1366" spans="1:12" ht="45" hidden="1">
      <c r="A1366" s="3">
        <v>240900</v>
      </c>
      <c r="B1366" s="3"/>
      <c r="C1366" s="5" t="s">
        <v>21</v>
      </c>
      <c r="D1366" s="18">
        <f>'без села'!D1363/1000</f>
        <v>0</v>
      </c>
      <c r="E1366" s="18">
        <f>'без села'!E1363/1000</f>
        <v>0</v>
      </c>
      <c r="F1366" s="18">
        <f>'без села'!F1363/1000</f>
        <v>0</v>
      </c>
      <c r="G1366" s="6" t="e">
        <f t="shared" si="68"/>
        <v>#DIV/0!</v>
      </c>
      <c r="H1366" s="6" t="e">
        <f t="shared" si="69"/>
        <v>#DIV/0!</v>
      </c>
      <c r="I1366" s="18">
        <f>'без села'!I1363/1000</f>
        <v>1002.5</v>
      </c>
      <c r="J1366" s="18">
        <f>'без села'!J1363/1000</f>
        <v>1002.5</v>
      </c>
      <c r="K1366" s="18">
        <f>'без села'!K1363/1000</f>
        <v>0</v>
      </c>
      <c r="L1366" s="6">
        <f t="shared" si="67"/>
        <v>0</v>
      </c>
    </row>
    <row r="1367" spans="1:12" ht="15" hidden="1">
      <c r="A1367" s="3">
        <v>240900</v>
      </c>
      <c r="B1367" s="3"/>
      <c r="C1367" s="5" t="s">
        <v>23</v>
      </c>
      <c r="D1367" s="18">
        <f>'без села'!D1364/1000</f>
        <v>0</v>
      </c>
      <c r="E1367" s="18">
        <f>'без села'!E1364/1000</f>
        <v>0</v>
      </c>
      <c r="F1367" s="18">
        <f>'без села'!F1364/1000</f>
        <v>0</v>
      </c>
      <c r="G1367" s="6" t="e">
        <f t="shared" si="68"/>
        <v>#DIV/0!</v>
      </c>
      <c r="H1367" s="6" t="e">
        <f t="shared" si="69"/>
        <v>#DIV/0!</v>
      </c>
      <c r="I1367" s="18">
        <f>'без села'!I1364/1000</f>
        <v>1</v>
      </c>
      <c r="J1367" s="18">
        <f>'без села'!J1364/1000</f>
        <v>1</v>
      </c>
      <c r="K1367" s="18">
        <f>'без села'!K1364/1000</f>
        <v>0</v>
      </c>
      <c r="L1367" s="6">
        <f t="shared" si="67"/>
        <v>0</v>
      </c>
    </row>
    <row r="1368" spans="1:12" ht="15" hidden="1">
      <c r="A1368" s="3">
        <v>240900</v>
      </c>
      <c r="B1368" s="3"/>
      <c r="C1368" s="5" t="s">
        <v>25</v>
      </c>
      <c r="D1368" s="18">
        <f>'без села'!D1365/1000</f>
        <v>0</v>
      </c>
      <c r="E1368" s="18">
        <f>'без села'!E1365/1000</f>
        <v>0</v>
      </c>
      <c r="F1368" s="18">
        <f>'без села'!F1365/1000</f>
        <v>0</v>
      </c>
      <c r="G1368" s="6" t="e">
        <f t="shared" si="68"/>
        <v>#DIV/0!</v>
      </c>
      <c r="H1368" s="6" t="e">
        <f t="shared" si="69"/>
        <v>#DIV/0!</v>
      </c>
      <c r="I1368" s="18">
        <f>'без села'!I1365/1000</f>
        <v>3354.166</v>
      </c>
      <c r="J1368" s="18">
        <f>'без села'!J1365/1000</f>
        <v>3354.166</v>
      </c>
      <c r="K1368" s="18">
        <f>'без села'!K1365/1000</f>
        <v>207.05271</v>
      </c>
      <c r="L1368" s="6">
        <f t="shared" si="67"/>
        <v>6.173001276621371</v>
      </c>
    </row>
    <row r="1369" spans="1:12" ht="30" hidden="1">
      <c r="A1369" s="3">
        <v>240900</v>
      </c>
      <c r="B1369" s="3"/>
      <c r="C1369" s="5" t="s">
        <v>29</v>
      </c>
      <c r="D1369" s="18">
        <f>'без села'!D1366/1000</f>
        <v>0</v>
      </c>
      <c r="E1369" s="18">
        <f>'без села'!E1366/1000</f>
        <v>0</v>
      </c>
      <c r="F1369" s="18">
        <f>'без села'!F1366/1000</f>
        <v>0</v>
      </c>
      <c r="G1369" s="6" t="e">
        <f t="shared" si="68"/>
        <v>#DIV/0!</v>
      </c>
      <c r="H1369" s="6" t="e">
        <f t="shared" si="69"/>
        <v>#DIV/0!</v>
      </c>
      <c r="I1369" s="18">
        <f>'без села'!I1366/1000</f>
        <v>232</v>
      </c>
      <c r="J1369" s="18">
        <f>'без села'!J1366/1000</f>
        <v>232</v>
      </c>
      <c r="K1369" s="18">
        <f>'без села'!K1366/1000</f>
        <v>8.034</v>
      </c>
      <c r="L1369" s="6">
        <f t="shared" si="67"/>
        <v>3.4629310344827586</v>
      </c>
    </row>
    <row r="1370" spans="1:12" ht="15" hidden="1">
      <c r="A1370" s="3">
        <v>240900</v>
      </c>
      <c r="B1370" s="3"/>
      <c r="C1370" s="5" t="s">
        <v>37</v>
      </c>
      <c r="D1370" s="18">
        <f>'без села'!D1367/1000</f>
        <v>0</v>
      </c>
      <c r="E1370" s="18">
        <f>'без села'!E1367/1000</f>
        <v>0</v>
      </c>
      <c r="F1370" s="18">
        <f>'без села'!F1367/1000</f>
        <v>0</v>
      </c>
      <c r="G1370" s="6" t="e">
        <f t="shared" si="68"/>
        <v>#DIV/0!</v>
      </c>
      <c r="H1370" s="6" t="e">
        <f t="shared" si="69"/>
        <v>#DIV/0!</v>
      </c>
      <c r="I1370" s="18">
        <f>'без села'!I1367/1000</f>
        <v>232</v>
      </c>
      <c r="J1370" s="18">
        <f>'без села'!J1367/1000</f>
        <v>232</v>
      </c>
      <c r="K1370" s="18">
        <f>'без села'!K1367/1000</f>
        <v>8.034</v>
      </c>
      <c r="L1370" s="6">
        <f t="shared" si="67"/>
        <v>3.4629310344827586</v>
      </c>
    </row>
    <row r="1371" spans="1:12" ht="30" hidden="1">
      <c r="A1371" s="3">
        <v>240900</v>
      </c>
      <c r="B1371" s="3"/>
      <c r="C1371" s="5" t="s">
        <v>39</v>
      </c>
      <c r="D1371" s="18">
        <f>'без села'!D1368/1000</f>
        <v>0</v>
      </c>
      <c r="E1371" s="18">
        <f>'без села'!E1368/1000</f>
        <v>0</v>
      </c>
      <c r="F1371" s="18">
        <f>'без села'!F1368/1000</f>
        <v>0</v>
      </c>
      <c r="G1371" s="6" t="e">
        <f t="shared" si="68"/>
        <v>#DIV/0!</v>
      </c>
      <c r="H1371" s="6" t="e">
        <f t="shared" si="69"/>
        <v>#DIV/0!</v>
      </c>
      <c r="I1371" s="18">
        <f>'без села'!I1368/1000</f>
        <v>11</v>
      </c>
      <c r="J1371" s="18">
        <f>'без села'!J1368/1000</f>
        <v>11</v>
      </c>
      <c r="K1371" s="18">
        <f>'без села'!K1368/1000</f>
        <v>0</v>
      </c>
      <c r="L1371" s="6">
        <f t="shared" si="67"/>
        <v>0</v>
      </c>
    </row>
    <row r="1372" spans="1:12" ht="45" hidden="1">
      <c r="A1372" s="3">
        <v>240900</v>
      </c>
      <c r="B1372" s="3"/>
      <c r="C1372" s="5" t="s">
        <v>41</v>
      </c>
      <c r="D1372" s="18">
        <f>'без села'!D1369/1000</f>
        <v>0</v>
      </c>
      <c r="E1372" s="18">
        <f>'без села'!E1369/1000</f>
        <v>0</v>
      </c>
      <c r="F1372" s="18">
        <f>'без села'!F1369/1000</f>
        <v>0</v>
      </c>
      <c r="G1372" s="6" t="e">
        <f t="shared" si="68"/>
        <v>#DIV/0!</v>
      </c>
      <c r="H1372" s="6" t="e">
        <f t="shared" si="69"/>
        <v>#DIV/0!</v>
      </c>
      <c r="I1372" s="18">
        <f>'без села'!I1369/1000</f>
        <v>11</v>
      </c>
      <c r="J1372" s="18">
        <f>'без села'!J1369/1000</f>
        <v>11</v>
      </c>
      <c r="K1372" s="18">
        <f>'без села'!K1369/1000</f>
        <v>0</v>
      </c>
      <c r="L1372" s="6">
        <f t="shared" si="67"/>
        <v>0</v>
      </c>
    </row>
    <row r="1373" spans="1:12" ht="15" hidden="1">
      <c r="A1373" s="3">
        <v>240900</v>
      </c>
      <c r="B1373" s="3"/>
      <c r="C1373" s="5" t="s">
        <v>61</v>
      </c>
      <c r="D1373" s="18">
        <f>'без села'!D1370/1000</f>
        <v>0</v>
      </c>
      <c r="E1373" s="18">
        <f>'без села'!E1370/1000</f>
        <v>0</v>
      </c>
      <c r="F1373" s="18">
        <f>'без села'!F1370/1000</f>
        <v>0</v>
      </c>
      <c r="G1373" s="6" t="e">
        <f t="shared" si="68"/>
        <v>#DIV/0!</v>
      </c>
      <c r="H1373" s="6" t="e">
        <f t="shared" si="69"/>
        <v>#DIV/0!</v>
      </c>
      <c r="I1373" s="18">
        <f>'без села'!I1370/1000</f>
        <v>11531.034</v>
      </c>
      <c r="J1373" s="18">
        <f>'без села'!J1370/1000</f>
        <v>11531.034</v>
      </c>
      <c r="K1373" s="18">
        <f>'без села'!K1370/1000</f>
        <v>549.8351899999999</v>
      </c>
      <c r="L1373" s="6">
        <f t="shared" si="67"/>
        <v>4.768307768410014</v>
      </c>
    </row>
    <row r="1374" spans="1:12" ht="45" hidden="1">
      <c r="A1374" s="3">
        <v>240900</v>
      </c>
      <c r="B1374" s="3"/>
      <c r="C1374" s="5" t="s">
        <v>97</v>
      </c>
      <c r="D1374" s="18">
        <f>'без села'!D1371/1000</f>
        <v>0</v>
      </c>
      <c r="E1374" s="18">
        <f>'без села'!E1371/1000</f>
        <v>0</v>
      </c>
      <c r="F1374" s="18">
        <f>'без села'!F1371/1000</f>
        <v>0</v>
      </c>
      <c r="G1374" s="6" t="e">
        <f t="shared" si="68"/>
        <v>#DIV/0!</v>
      </c>
      <c r="H1374" s="6" t="e">
        <f t="shared" si="69"/>
        <v>#DIV/0!</v>
      </c>
      <c r="I1374" s="18">
        <f>'без села'!I1371/1000</f>
        <v>10022.44</v>
      </c>
      <c r="J1374" s="18">
        <f>'без села'!J1371/1000</f>
        <v>10022.44</v>
      </c>
      <c r="K1374" s="18">
        <f>'без села'!K1371/1000</f>
        <v>544.54094</v>
      </c>
      <c r="L1374" s="6">
        <f t="shared" si="67"/>
        <v>5.433217260467511</v>
      </c>
    </row>
    <row r="1375" spans="1:12" ht="15" hidden="1">
      <c r="A1375" s="3">
        <v>240900</v>
      </c>
      <c r="B1375" s="3"/>
      <c r="C1375" s="5" t="s">
        <v>63</v>
      </c>
      <c r="D1375" s="18">
        <f>'без села'!D1372/1000</f>
        <v>0</v>
      </c>
      <c r="E1375" s="18">
        <f>'без села'!E1372/1000</f>
        <v>0</v>
      </c>
      <c r="F1375" s="18">
        <f>'без села'!F1372/1000</f>
        <v>0</v>
      </c>
      <c r="G1375" s="6" t="e">
        <f t="shared" si="68"/>
        <v>#DIV/0!</v>
      </c>
      <c r="H1375" s="6" t="e">
        <f t="shared" si="69"/>
        <v>#DIV/0!</v>
      </c>
      <c r="I1375" s="18">
        <f>'без села'!I1372/1000</f>
        <v>1508.594</v>
      </c>
      <c r="J1375" s="18">
        <f>'без села'!J1372/1000</f>
        <v>1508.594</v>
      </c>
      <c r="K1375" s="18">
        <f>'без села'!K1372/1000</f>
        <v>5.29425</v>
      </c>
      <c r="L1375" s="6">
        <f t="shared" si="67"/>
        <v>0.35093935147561234</v>
      </c>
    </row>
    <row r="1376" spans="1:12" ht="15" hidden="1">
      <c r="A1376" s="3">
        <v>240900</v>
      </c>
      <c r="B1376" s="3"/>
      <c r="C1376" s="5" t="s">
        <v>65</v>
      </c>
      <c r="D1376" s="18">
        <f>'без села'!D1373/1000</f>
        <v>0</v>
      </c>
      <c r="E1376" s="18">
        <f>'без села'!E1373/1000</f>
        <v>0</v>
      </c>
      <c r="F1376" s="18">
        <f>'без села'!F1373/1000</f>
        <v>0</v>
      </c>
      <c r="G1376" s="6" t="e">
        <f t="shared" si="68"/>
        <v>#DIV/0!</v>
      </c>
      <c r="H1376" s="6" t="e">
        <f t="shared" si="69"/>
        <v>#DIV/0!</v>
      </c>
      <c r="I1376" s="18">
        <f>'без села'!I1373/1000</f>
        <v>1508.594</v>
      </c>
      <c r="J1376" s="18">
        <f>'без села'!J1373/1000</f>
        <v>1508.594</v>
      </c>
      <c r="K1376" s="18">
        <f>'без села'!K1373/1000</f>
        <v>5.29425</v>
      </c>
      <c r="L1376" s="6">
        <f t="shared" si="67"/>
        <v>0.35093935147561234</v>
      </c>
    </row>
    <row r="1377" spans="1:12" ht="15" hidden="1">
      <c r="A1377" s="3">
        <v>240900</v>
      </c>
      <c r="B1377" s="3"/>
      <c r="C1377" s="5" t="s">
        <v>43</v>
      </c>
      <c r="D1377" s="18">
        <f>'без села'!D1374/1000</f>
        <v>0</v>
      </c>
      <c r="E1377" s="18">
        <f>'без села'!E1374/1000</f>
        <v>0</v>
      </c>
      <c r="F1377" s="18">
        <f>'без села'!F1374/1000</f>
        <v>0</v>
      </c>
      <c r="G1377" s="6" t="e">
        <f t="shared" si="68"/>
        <v>#DIV/0!</v>
      </c>
      <c r="H1377" s="6" t="e">
        <f t="shared" si="69"/>
        <v>#DIV/0!</v>
      </c>
      <c r="I1377" s="18">
        <f>'без села'!I1374/1000</f>
        <v>3598.7</v>
      </c>
      <c r="J1377" s="18">
        <f>'без села'!J1374/1000</f>
        <v>3598.7</v>
      </c>
      <c r="K1377" s="18">
        <f>'без села'!K1374/1000</f>
        <v>11.53104</v>
      </c>
      <c r="L1377" s="6">
        <f t="shared" si="67"/>
        <v>0.32042237474643626</v>
      </c>
    </row>
    <row r="1378" spans="1:12" ht="15" hidden="1">
      <c r="A1378" s="3">
        <v>240900</v>
      </c>
      <c r="B1378" s="3"/>
      <c r="C1378" s="5" t="s">
        <v>45</v>
      </c>
      <c r="D1378" s="18">
        <f>'без села'!D1375/1000</f>
        <v>0</v>
      </c>
      <c r="E1378" s="18">
        <f>'без села'!E1375/1000</f>
        <v>0</v>
      </c>
      <c r="F1378" s="18">
        <f>'без села'!F1375/1000</f>
        <v>0</v>
      </c>
      <c r="G1378" s="6" t="e">
        <f t="shared" si="68"/>
        <v>#DIV/0!</v>
      </c>
      <c r="H1378" s="6" t="e">
        <f t="shared" si="69"/>
        <v>#DIV/0!</v>
      </c>
      <c r="I1378" s="18">
        <f>'без села'!I1375/1000</f>
        <v>2973.7</v>
      </c>
      <c r="J1378" s="18">
        <f>'без села'!J1375/1000</f>
        <v>2973.7</v>
      </c>
      <c r="K1378" s="18">
        <f>'без села'!K1375/1000</f>
        <v>11.53104</v>
      </c>
      <c r="L1378" s="6">
        <f t="shared" si="67"/>
        <v>0.3877674277835694</v>
      </c>
    </row>
    <row r="1379" spans="1:12" ht="30" hidden="1">
      <c r="A1379" s="3">
        <v>240900</v>
      </c>
      <c r="B1379" s="3"/>
      <c r="C1379" s="5" t="s">
        <v>47</v>
      </c>
      <c r="D1379" s="18">
        <f>'без села'!D1376/1000</f>
        <v>0</v>
      </c>
      <c r="E1379" s="18">
        <f>'без села'!E1376/1000</f>
        <v>0</v>
      </c>
      <c r="F1379" s="18">
        <f>'без села'!F1376/1000</f>
        <v>0</v>
      </c>
      <c r="G1379" s="6" t="e">
        <f t="shared" si="68"/>
        <v>#DIV/0!</v>
      </c>
      <c r="H1379" s="6" t="e">
        <f t="shared" si="69"/>
        <v>#DIV/0!</v>
      </c>
      <c r="I1379" s="18">
        <f>'без села'!I1376/1000</f>
        <v>2153.7</v>
      </c>
      <c r="J1379" s="18">
        <f>'без села'!J1376/1000</f>
        <v>2153.7</v>
      </c>
      <c r="K1379" s="18">
        <f>'без села'!K1376/1000</f>
        <v>11.53104</v>
      </c>
      <c r="L1379" s="6">
        <f t="shared" si="67"/>
        <v>0.5354060454102244</v>
      </c>
    </row>
    <row r="1380" spans="1:12" ht="15" hidden="1">
      <c r="A1380" s="3">
        <v>240900</v>
      </c>
      <c r="B1380" s="3"/>
      <c r="C1380" s="5" t="s">
        <v>151</v>
      </c>
      <c r="D1380" s="18">
        <f>'без села'!D1377/1000</f>
        <v>0</v>
      </c>
      <c r="E1380" s="18">
        <f>'без села'!E1377/1000</f>
        <v>0</v>
      </c>
      <c r="F1380" s="18">
        <f>'без села'!F1377/1000</f>
        <v>0</v>
      </c>
      <c r="G1380" s="6" t="e">
        <f t="shared" si="68"/>
        <v>#DIV/0!</v>
      </c>
      <c r="H1380" s="6" t="e">
        <f t="shared" si="69"/>
        <v>#DIV/0!</v>
      </c>
      <c r="I1380" s="18">
        <f>'без села'!I1377/1000</f>
        <v>100</v>
      </c>
      <c r="J1380" s="18">
        <f>'без села'!J1377/1000</f>
        <v>100</v>
      </c>
      <c r="K1380" s="18">
        <f>'без села'!K1377/1000</f>
        <v>0</v>
      </c>
      <c r="L1380" s="6">
        <f t="shared" si="67"/>
        <v>0</v>
      </c>
    </row>
    <row r="1381" spans="1:12" ht="15" hidden="1">
      <c r="A1381" s="3">
        <v>240900</v>
      </c>
      <c r="B1381" s="3"/>
      <c r="C1381" s="5" t="s">
        <v>153</v>
      </c>
      <c r="D1381" s="18">
        <f>'без села'!D1378/1000</f>
        <v>0</v>
      </c>
      <c r="E1381" s="18">
        <f>'без села'!E1378/1000</f>
        <v>0</v>
      </c>
      <c r="F1381" s="18">
        <f>'без села'!F1378/1000</f>
        <v>0</v>
      </c>
      <c r="G1381" s="6" t="e">
        <f t="shared" si="68"/>
        <v>#DIV/0!</v>
      </c>
      <c r="H1381" s="6" t="e">
        <f t="shared" si="69"/>
        <v>#DIV/0!</v>
      </c>
      <c r="I1381" s="18">
        <f>'без села'!I1378/1000</f>
        <v>100</v>
      </c>
      <c r="J1381" s="18">
        <f>'без села'!J1378/1000</f>
        <v>100</v>
      </c>
      <c r="K1381" s="18">
        <f>'без села'!K1378/1000</f>
        <v>0</v>
      </c>
      <c r="L1381" s="6">
        <f t="shared" si="67"/>
        <v>0</v>
      </c>
    </row>
    <row r="1382" spans="1:12" ht="15" hidden="1">
      <c r="A1382" s="3">
        <v>240900</v>
      </c>
      <c r="B1382" s="3"/>
      <c r="C1382" s="5" t="s">
        <v>67</v>
      </c>
      <c r="D1382" s="18">
        <f>'без села'!D1379/1000</f>
        <v>0</v>
      </c>
      <c r="E1382" s="18">
        <f>'без села'!E1379/1000</f>
        <v>0</v>
      </c>
      <c r="F1382" s="18">
        <f>'без села'!F1379/1000</f>
        <v>0</v>
      </c>
      <c r="G1382" s="6" t="e">
        <f t="shared" si="68"/>
        <v>#DIV/0!</v>
      </c>
      <c r="H1382" s="6" t="e">
        <f t="shared" si="69"/>
        <v>#DIV/0!</v>
      </c>
      <c r="I1382" s="18">
        <f>'без села'!I1379/1000</f>
        <v>680</v>
      </c>
      <c r="J1382" s="18">
        <f>'без села'!J1379/1000</f>
        <v>680</v>
      </c>
      <c r="K1382" s="18">
        <f>'без села'!K1379/1000</f>
        <v>0</v>
      </c>
      <c r="L1382" s="6">
        <f t="shared" si="67"/>
        <v>0</v>
      </c>
    </row>
    <row r="1383" spans="1:12" ht="15" hidden="1">
      <c r="A1383" s="3">
        <v>240900</v>
      </c>
      <c r="B1383" s="3"/>
      <c r="C1383" s="5" t="s">
        <v>69</v>
      </c>
      <c r="D1383" s="18">
        <f>'без села'!D1380/1000</f>
        <v>0</v>
      </c>
      <c r="E1383" s="18">
        <f>'без села'!E1380/1000</f>
        <v>0</v>
      </c>
      <c r="F1383" s="18">
        <f>'без села'!F1380/1000</f>
        <v>0</v>
      </c>
      <c r="G1383" s="6" t="e">
        <f t="shared" si="68"/>
        <v>#DIV/0!</v>
      </c>
      <c r="H1383" s="6" t="e">
        <f t="shared" si="69"/>
        <v>#DIV/0!</v>
      </c>
      <c r="I1383" s="18">
        <f>'без села'!I1380/1000</f>
        <v>680</v>
      </c>
      <c r="J1383" s="18">
        <f>'без села'!J1380/1000</f>
        <v>680</v>
      </c>
      <c r="K1383" s="18">
        <f>'без села'!K1380/1000</f>
        <v>0</v>
      </c>
      <c r="L1383" s="6">
        <f t="shared" si="67"/>
        <v>0</v>
      </c>
    </row>
    <row r="1384" spans="1:12" ht="15" hidden="1">
      <c r="A1384" s="3">
        <v>240900</v>
      </c>
      <c r="B1384" s="3"/>
      <c r="C1384" s="5" t="s">
        <v>155</v>
      </c>
      <c r="D1384" s="18">
        <f>'без села'!D1381/1000</f>
        <v>0</v>
      </c>
      <c r="E1384" s="18">
        <f>'без села'!E1381/1000</f>
        <v>0</v>
      </c>
      <c r="F1384" s="18">
        <f>'без села'!F1381/1000</f>
        <v>0</v>
      </c>
      <c r="G1384" s="6" t="e">
        <f t="shared" si="68"/>
        <v>#DIV/0!</v>
      </c>
      <c r="H1384" s="6" t="e">
        <f t="shared" si="69"/>
        <v>#DIV/0!</v>
      </c>
      <c r="I1384" s="18">
        <f>'без села'!I1381/1000</f>
        <v>40</v>
      </c>
      <c r="J1384" s="18">
        <f>'без села'!J1381/1000</f>
        <v>40</v>
      </c>
      <c r="K1384" s="18">
        <f>'без села'!K1381/1000</f>
        <v>0</v>
      </c>
      <c r="L1384" s="6">
        <f t="shared" si="67"/>
        <v>0</v>
      </c>
    </row>
    <row r="1385" spans="1:12" ht="15" hidden="1">
      <c r="A1385" s="3">
        <v>240900</v>
      </c>
      <c r="B1385" s="3"/>
      <c r="C1385" s="5" t="s">
        <v>159</v>
      </c>
      <c r="D1385" s="18">
        <f>'без села'!D1382/1000</f>
        <v>0</v>
      </c>
      <c r="E1385" s="18">
        <f>'без села'!E1382/1000</f>
        <v>0</v>
      </c>
      <c r="F1385" s="18">
        <f>'без села'!F1382/1000</f>
        <v>0</v>
      </c>
      <c r="G1385" s="6" t="e">
        <f t="shared" si="68"/>
        <v>#DIV/0!</v>
      </c>
      <c r="H1385" s="6" t="e">
        <f t="shared" si="69"/>
        <v>#DIV/0!</v>
      </c>
      <c r="I1385" s="18">
        <f>'без села'!I1382/1000</f>
        <v>40</v>
      </c>
      <c r="J1385" s="18">
        <f>'без села'!J1382/1000</f>
        <v>40</v>
      </c>
      <c r="K1385" s="18">
        <f>'без села'!K1382/1000</f>
        <v>0</v>
      </c>
      <c r="L1385" s="6">
        <f t="shared" si="67"/>
        <v>0</v>
      </c>
    </row>
    <row r="1386" spans="1:12" ht="15" hidden="1">
      <c r="A1386" s="3">
        <v>240900</v>
      </c>
      <c r="B1386" s="3"/>
      <c r="C1386" s="5" t="s">
        <v>99</v>
      </c>
      <c r="D1386" s="18">
        <f>'без села'!D1383/1000</f>
        <v>0</v>
      </c>
      <c r="E1386" s="18">
        <f>'без села'!E1383/1000</f>
        <v>0</v>
      </c>
      <c r="F1386" s="18">
        <f>'без села'!F1383/1000</f>
        <v>0</v>
      </c>
      <c r="G1386" s="6" t="e">
        <f t="shared" si="68"/>
        <v>#DIV/0!</v>
      </c>
      <c r="H1386" s="6" t="e">
        <f t="shared" si="69"/>
        <v>#DIV/0!</v>
      </c>
      <c r="I1386" s="18">
        <f>'без села'!I1383/1000</f>
        <v>625</v>
      </c>
      <c r="J1386" s="18">
        <f>'без села'!J1383/1000</f>
        <v>625</v>
      </c>
      <c r="K1386" s="18">
        <f>'без села'!K1383/1000</f>
        <v>0</v>
      </c>
      <c r="L1386" s="6">
        <f t="shared" si="67"/>
        <v>0</v>
      </c>
    </row>
    <row r="1387" spans="1:12" ht="30" hidden="1">
      <c r="A1387" s="3">
        <v>240900</v>
      </c>
      <c r="B1387" s="3"/>
      <c r="C1387" s="5" t="s">
        <v>129</v>
      </c>
      <c r="D1387" s="18">
        <f>'без села'!D1384/1000</f>
        <v>0</v>
      </c>
      <c r="E1387" s="18">
        <f>'без села'!E1384/1000</f>
        <v>0</v>
      </c>
      <c r="F1387" s="18">
        <f>'без села'!F1384/1000</f>
        <v>0</v>
      </c>
      <c r="G1387" s="6" t="e">
        <f t="shared" si="68"/>
        <v>#DIV/0!</v>
      </c>
      <c r="H1387" s="6" t="e">
        <f t="shared" si="69"/>
        <v>#DIV/0!</v>
      </c>
      <c r="I1387" s="18">
        <f>'без села'!I1384/1000</f>
        <v>625</v>
      </c>
      <c r="J1387" s="18">
        <f>'без села'!J1384/1000</f>
        <v>625</v>
      </c>
      <c r="K1387" s="18">
        <f>'без села'!K1384/1000</f>
        <v>0</v>
      </c>
      <c r="L1387" s="6">
        <f t="shared" si="67"/>
        <v>0</v>
      </c>
    </row>
    <row r="1388" spans="1:12" ht="15">
      <c r="A1388" s="3">
        <v>250000</v>
      </c>
      <c r="B1388" s="3"/>
      <c r="C1388" s="5" t="s">
        <v>187</v>
      </c>
      <c r="D1388" s="18">
        <f>'без села'!D1385/1000</f>
        <v>2695.584</v>
      </c>
      <c r="E1388" s="18">
        <f>'без села'!E1385/1000</f>
        <v>319.161</v>
      </c>
      <c r="F1388" s="18">
        <f>'без села'!F1385/1000</f>
        <v>271.97184999999996</v>
      </c>
      <c r="G1388" s="6">
        <f t="shared" si="68"/>
        <v>10.089533474007858</v>
      </c>
      <c r="H1388" s="6">
        <f t="shared" si="69"/>
        <v>85.21462522049998</v>
      </c>
      <c r="I1388" s="18">
        <f>'без села'!I1385/1000</f>
        <v>1350.6</v>
      </c>
      <c r="J1388" s="18">
        <f>'без села'!J1385/1000</f>
        <v>1350.6</v>
      </c>
      <c r="K1388" s="18"/>
      <c r="L1388" s="6"/>
    </row>
    <row r="1389" spans="1:12" ht="15" hidden="1">
      <c r="A1389" s="3">
        <v>250000</v>
      </c>
      <c r="B1389" s="3"/>
      <c r="C1389" s="5" t="s">
        <v>3</v>
      </c>
      <c r="D1389" s="18">
        <f>'без села'!D1386/1000</f>
        <v>2695.584</v>
      </c>
      <c r="E1389" s="18">
        <f>'без села'!E1386/1000</f>
        <v>0</v>
      </c>
      <c r="F1389" s="18">
        <f>'без села'!F1386/1000</f>
        <v>271.97184999999996</v>
      </c>
      <c r="G1389" s="6">
        <f t="shared" si="68"/>
        <v>10.089533474007858</v>
      </c>
      <c r="H1389" s="6" t="e">
        <f t="shared" si="69"/>
        <v>#DIV/0!</v>
      </c>
      <c r="I1389" s="18">
        <f>'без села'!I1386/1000</f>
        <v>950.6</v>
      </c>
      <c r="J1389" s="18">
        <f>'без села'!J1386/1000</f>
        <v>950.6</v>
      </c>
      <c r="K1389" s="18">
        <f>'без села'!K1386/1000</f>
        <v>0</v>
      </c>
      <c r="L1389" s="6"/>
    </row>
    <row r="1390" spans="1:12" ht="15" hidden="1">
      <c r="A1390" s="3">
        <v>250000</v>
      </c>
      <c r="B1390" s="3"/>
      <c r="C1390" s="5" t="s">
        <v>5</v>
      </c>
      <c r="D1390" s="18">
        <f>'без села'!D1387/1000</f>
        <v>2454.984</v>
      </c>
      <c r="E1390" s="18">
        <f>'без села'!E1387/1000</f>
        <v>0</v>
      </c>
      <c r="F1390" s="18">
        <f>'без села'!F1387/1000</f>
        <v>239.2723</v>
      </c>
      <c r="G1390" s="6">
        <f t="shared" si="68"/>
        <v>9.746389385837139</v>
      </c>
      <c r="H1390" s="6" t="e">
        <f t="shared" si="69"/>
        <v>#DIV/0!</v>
      </c>
      <c r="I1390" s="18">
        <f>'без села'!I1387/1000</f>
        <v>950.6</v>
      </c>
      <c r="J1390" s="18">
        <f>'без села'!J1387/1000</f>
        <v>950.6</v>
      </c>
      <c r="K1390" s="18">
        <f>'без села'!K1387/1000</f>
        <v>0</v>
      </c>
      <c r="L1390" s="6"/>
    </row>
    <row r="1391" spans="1:12" ht="30" hidden="1">
      <c r="A1391" s="3">
        <v>250000</v>
      </c>
      <c r="B1391" s="3"/>
      <c r="C1391" s="5" t="s">
        <v>7</v>
      </c>
      <c r="D1391" s="18">
        <f>'без села'!D1388/1000</f>
        <v>575.5</v>
      </c>
      <c r="E1391" s="18">
        <f>'без села'!E1388/1000</f>
        <v>0</v>
      </c>
      <c r="F1391" s="18">
        <f>'без села'!F1388/1000</f>
        <v>131.81573999999998</v>
      </c>
      <c r="G1391" s="6">
        <f t="shared" si="68"/>
        <v>22.904559513466545</v>
      </c>
      <c r="H1391" s="6" t="e">
        <f t="shared" si="69"/>
        <v>#DIV/0!</v>
      </c>
      <c r="I1391" s="18">
        <f>'без села'!I1388/1000</f>
        <v>0</v>
      </c>
      <c r="J1391" s="18">
        <f>'без села'!J1388/1000</f>
        <v>0</v>
      </c>
      <c r="K1391" s="18">
        <f>'без села'!K1388/1000</f>
        <v>0</v>
      </c>
      <c r="L1391" s="6"/>
    </row>
    <row r="1392" spans="1:12" ht="15" hidden="1">
      <c r="A1392" s="3">
        <v>250000</v>
      </c>
      <c r="B1392" s="3"/>
      <c r="C1392" s="5" t="s">
        <v>9</v>
      </c>
      <c r="D1392" s="18">
        <f>'без села'!D1389/1000</f>
        <v>575.5</v>
      </c>
      <c r="E1392" s="18">
        <f>'без села'!E1389/1000</f>
        <v>0</v>
      </c>
      <c r="F1392" s="18">
        <f>'без села'!F1389/1000</f>
        <v>131.81573999999998</v>
      </c>
      <c r="G1392" s="6">
        <f t="shared" si="68"/>
        <v>22.904559513466545</v>
      </c>
      <c r="H1392" s="6" t="e">
        <f t="shared" si="69"/>
        <v>#DIV/0!</v>
      </c>
      <c r="I1392" s="18">
        <f>'без села'!I1389/1000</f>
        <v>0</v>
      </c>
      <c r="J1392" s="18">
        <f>'без села'!J1389/1000</f>
        <v>0</v>
      </c>
      <c r="K1392" s="18">
        <f>'без села'!K1389/1000</f>
        <v>0</v>
      </c>
      <c r="L1392" s="6"/>
    </row>
    <row r="1393" spans="1:12" ht="15" hidden="1">
      <c r="A1393" s="3">
        <v>250000</v>
      </c>
      <c r="B1393" s="3"/>
      <c r="C1393" s="5" t="s">
        <v>11</v>
      </c>
      <c r="D1393" s="18">
        <f>'без села'!D1390/1000</f>
        <v>208.321</v>
      </c>
      <c r="E1393" s="18">
        <f>'без села'!E1390/1000</f>
        <v>0</v>
      </c>
      <c r="F1393" s="18">
        <f>'без села'!F1390/1000</f>
        <v>48.62362</v>
      </c>
      <c r="G1393" s="6">
        <f t="shared" si="68"/>
        <v>23.34071937058674</v>
      </c>
      <c r="H1393" s="6" t="e">
        <f t="shared" si="69"/>
        <v>#DIV/0!</v>
      </c>
      <c r="I1393" s="18">
        <f>'без села'!I1390/1000</f>
        <v>0</v>
      </c>
      <c r="J1393" s="18">
        <f>'без села'!J1390/1000</f>
        <v>0</v>
      </c>
      <c r="K1393" s="18">
        <f>'без села'!K1390/1000</f>
        <v>0</v>
      </c>
      <c r="L1393" s="6"/>
    </row>
    <row r="1394" spans="1:12" ht="45" hidden="1">
      <c r="A1394" s="3">
        <v>250000</v>
      </c>
      <c r="B1394" s="3"/>
      <c r="C1394" s="5" t="s">
        <v>13</v>
      </c>
      <c r="D1394" s="18">
        <f>'без села'!D1391/1000</f>
        <v>1664.59</v>
      </c>
      <c r="E1394" s="18">
        <f>'без села'!E1391/1000</f>
        <v>0</v>
      </c>
      <c r="F1394" s="18">
        <f>'без села'!F1391/1000</f>
        <v>57.148849999999996</v>
      </c>
      <c r="G1394" s="6">
        <f t="shared" si="68"/>
        <v>3.4332087781375593</v>
      </c>
      <c r="H1394" s="6" t="e">
        <f t="shared" si="69"/>
        <v>#DIV/0!</v>
      </c>
      <c r="I1394" s="18">
        <f>'без села'!I1391/1000</f>
        <v>950.6</v>
      </c>
      <c r="J1394" s="18">
        <f>'без села'!J1391/1000</f>
        <v>950.6</v>
      </c>
      <c r="K1394" s="18">
        <f>'без села'!K1391/1000</f>
        <v>0</v>
      </c>
      <c r="L1394" s="6"/>
    </row>
    <row r="1395" spans="1:12" ht="30" hidden="1">
      <c r="A1395" s="3">
        <v>250000</v>
      </c>
      <c r="B1395" s="3"/>
      <c r="C1395" s="5" t="s">
        <v>15</v>
      </c>
      <c r="D1395" s="18">
        <f>'без села'!D1392/1000</f>
        <v>1.147</v>
      </c>
      <c r="E1395" s="18">
        <f>'без села'!E1392/1000</f>
        <v>0</v>
      </c>
      <c r="F1395" s="18">
        <f>'без села'!F1392/1000</f>
        <v>0.66938</v>
      </c>
      <c r="G1395" s="6">
        <f t="shared" si="68"/>
        <v>58.359197907585006</v>
      </c>
      <c r="H1395" s="6" t="e">
        <f t="shared" si="69"/>
        <v>#DIV/0!</v>
      </c>
      <c r="I1395" s="18">
        <f>'без села'!I1392/1000</f>
        <v>0</v>
      </c>
      <c r="J1395" s="18">
        <f>'без села'!J1392/1000</f>
        <v>0</v>
      </c>
      <c r="K1395" s="18">
        <f>'без села'!K1392/1000</f>
        <v>0</v>
      </c>
      <c r="L1395" s="6"/>
    </row>
    <row r="1396" spans="1:12" ht="30" hidden="1">
      <c r="A1396" s="3">
        <v>250000</v>
      </c>
      <c r="B1396" s="3"/>
      <c r="C1396" s="5" t="s">
        <v>17</v>
      </c>
      <c r="D1396" s="18">
        <f>'без села'!D1393/1000</f>
        <v>304.061</v>
      </c>
      <c r="E1396" s="18">
        <f>'без села'!E1393/1000</f>
        <v>0</v>
      </c>
      <c r="F1396" s="18">
        <f>'без села'!F1393/1000</f>
        <v>55.935430000000004</v>
      </c>
      <c r="G1396" s="6">
        <f t="shared" si="68"/>
        <v>18.396121173054095</v>
      </c>
      <c r="H1396" s="6" t="e">
        <f t="shared" si="69"/>
        <v>#DIV/0!</v>
      </c>
      <c r="I1396" s="18">
        <f>'без села'!I1393/1000</f>
        <v>0</v>
      </c>
      <c r="J1396" s="18">
        <f>'без села'!J1393/1000</f>
        <v>0</v>
      </c>
      <c r="K1396" s="18">
        <f>'без села'!K1393/1000</f>
        <v>0</v>
      </c>
      <c r="L1396" s="6"/>
    </row>
    <row r="1397" spans="1:12" ht="15" hidden="1">
      <c r="A1397" s="3">
        <v>250000</v>
      </c>
      <c r="B1397" s="3"/>
      <c r="C1397" s="5" t="s">
        <v>19</v>
      </c>
      <c r="D1397" s="18">
        <f>'без села'!D1394/1000</f>
        <v>0.001</v>
      </c>
      <c r="E1397" s="18">
        <f>'без села'!E1394/1000</f>
        <v>0</v>
      </c>
      <c r="F1397" s="18">
        <f>'без села'!F1394/1000</f>
        <v>0</v>
      </c>
      <c r="G1397" s="6">
        <f t="shared" si="68"/>
        <v>0</v>
      </c>
      <c r="H1397" s="6" t="e">
        <f t="shared" si="69"/>
        <v>#DIV/0!</v>
      </c>
      <c r="I1397" s="18">
        <f>'без села'!I1394/1000</f>
        <v>0</v>
      </c>
      <c r="J1397" s="18">
        <f>'без села'!J1394/1000</f>
        <v>0</v>
      </c>
      <c r="K1397" s="18">
        <f>'без села'!K1394/1000</f>
        <v>0</v>
      </c>
      <c r="L1397" s="6"/>
    </row>
    <row r="1398" spans="1:12" ht="45" hidden="1">
      <c r="A1398" s="3">
        <v>250000</v>
      </c>
      <c r="B1398" s="3"/>
      <c r="C1398" s="5" t="s">
        <v>21</v>
      </c>
      <c r="D1398" s="18">
        <f>'без села'!D1395/1000</f>
        <v>0</v>
      </c>
      <c r="E1398" s="18">
        <f>'без села'!E1395/1000</f>
        <v>0</v>
      </c>
      <c r="F1398" s="18">
        <f>'без села'!F1395/1000</f>
        <v>0</v>
      </c>
      <c r="G1398" s="6" t="e">
        <f t="shared" si="68"/>
        <v>#DIV/0!</v>
      </c>
      <c r="H1398" s="6" t="e">
        <f t="shared" si="69"/>
        <v>#DIV/0!</v>
      </c>
      <c r="I1398" s="18">
        <f>'без села'!I1395/1000</f>
        <v>950.6</v>
      </c>
      <c r="J1398" s="18">
        <f>'без села'!J1395/1000</f>
        <v>950.6</v>
      </c>
      <c r="K1398" s="18">
        <f>'без села'!K1395/1000</f>
        <v>0</v>
      </c>
      <c r="L1398" s="6"/>
    </row>
    <row r="1399" spans="1:12" ht="15" hidden="1">
      <c r="A1399" s="3">
        <v>250000</v>
      </c>
      <c r="B1399" s="3"/>
      <c r="C1399" s="5" t="s">
        <v>23</v>
      </c>
      <c r="D1399" s="18">
        <f>'без села'!D1396/1000</f>
        <v>1.61</v>
      </c>
      <c r="E1399" s="18">
        <f>'без села'!E1396/1000</f>
        <v>0</v>
      </c>
      <c r="F1399" s="18">
        <f>'без села'!F1396/1000</f>
        <v>0.21881</v>
      </c>
      <c r="G1399" s="6">
        <f t="shared" si="68"/>
        <v>13.590683229813664</v>
      </c>
      <c r="H1399" s="6" t="e">
        <f t="shared" si="69"/>
        <v>#DIV/0!</v>
      </c>
      <c r="I1399" s="18">
        <f>'без села'!I1396/1000</f>
        <v>0</v>
      </c>
      <c r="J1399" s="18">
        <f>'без села'!J1396/1000</f>
        <v>0</v>
      </c>
      <c r="K1399" s="18">
        <f>'без села'!K1396/1000</f>
        <v>0</v>
      </c>
      <c r="L1399" s="6"/>
    </row>
    <row r="1400" spans="1:12" ht="15" hidden="1">
      <c r="A1400" s="3">
        <v>250000</v>
      </c>
      <c r="B1400" s="3"/>
      <c r="C1400" s="5" t="s">
        <v>25</v>
      </c>
      <c r="D1400" s="18">
        <f>'без села'!D1397/1000</f>
        <v>1357.771</v>
      </c>
      <c r="E1400" s="18">
        <f>'без села'!E1397/1000</f>
        <v>0</v>
      </c>
      <c r="F1400" s="18">
        <f>'без села'!F1397/1000</f>
        <v>0.32523</v>
      </c>
      <c r="G1400" s="6">
        <f t="shared" si="68"/>
        <v>0.023953229226430672</v>
      </c>
      <c r="H1400" s="6" t="e">
        <f t="shared" si="69"/>
        <v>#DIV/0!</v>
      </c>
      <c r="I1400" s="18">
        <f>'без села'!I1397/1000</f>
        <v>0</v>
      </c>
      <c r="J1400" s="18">
        <f>'без села'!J1397/1000</f>
        <v>0</v>
      </c>
      <c r="K1400" s="18">
        <f>'без села'!K1397/1000</f>
        <v>0</v>
      </c>
      <c r="L1400" s="6"/>
    </row>
    <row r="1401" spans="1:12" ht="15" hidden="1">
      <c r="A1401" s="3">
        <v>250000</v>
      </c>
      <c r="B1401" s="3"/>
      <c r="C1401" s="5" t="s">
        <v>27</v>
      </c>
      <c r="D1401" s="18">
        <f>'без села'!D1398/1000</f>
        <v>2.449</v>
      </c>
      <c r="E1401" s="18">
        <f>'без села'!E1398/1000</f>
        <v>0</v>
      </c>
      <c r="F1401" s="18">
        <f>'без села'!F1398/1000</f>
        <v>0.12</v>
      </c>
      <c r="G1401" s="6">
        <f t="shared" si="68"/>
        <v>4.899959167006942</v>
      </c>
      <c r="H1401" s="6" t="e">
        <f t="shared" si="69"/>
        <v>#DIV/0!</v>
      </c>
      <c r="I1401" s="18">
        <f>'без села'!I1398/1000</f>
        <v>0</v>
      </c>
      <c r="J1401" s="18">
        <f>'без села'!J1398/1000</f>
        <v>0</v>
      </c>
      <c r="K1401" s="18">
        <f>'без села'!K1398/1000</f>
        <v>0</v>
      </c>
      <c r="L1401" s="6"/>
    </row>
    <row r="1402" spans="1:12" ht="30" hidden="1">
      <c r="A1402" s="3">
        <v>250000</v>
      </c>
      <c r="B1402" s="3"/>
      <c r="C1402" s="5" t="s">
        <v>29</v>
      </c>
      <c r="D1402" s="18">
        <f>'без села'!D1399/1000</f>
        <v>1.244</v>
      </c>
      <c r="E1402" s="18">
        <f>'без села'!E1399/1000</f>
        <v>0</v>
      </c>
      <c r="F1402" s="18">
        <f>'без села'!F1399/1000</f>
        <v>0.60409</v>
      </c>
      <c r="G1402" s="6">
        <f t="shared" si="68"/>
        <v>48.56028938906752</v>
      </c>
      <c r="H1402" s="6" t="e">
        <f t="shared" si="69"/>
        <v>#DIV/0!</v>
      </c>
      <c r="I1402" s="18">
        <f>'без села'!I1399/1000</f>
        <v>0</v>
      </c>
      <c r="J1402" s="18">
        <f>'без села'!J1399/1000</f>
        <v>0</v>
      </c>
      <c r="K1402" s="18">
        <f>'без села'!K1399/1000</f>
        <v>0</v>
      </c>
      <c r="L1402" s="6"/>
    </row>
    <row r="1403" spans="1:12" ht="15" hidden="1">
      <c r="A1403" s="3">
        <v>250000</v>
      </c>
      <c r="B1403" s="3"/>
      <c r="C1403" s="5" t="s">
        <v>31</v>
      </c>
      <c r="D1403" s="18">
        <f>'без села'!D1400/1000</f>
        <v>0.701</v>
      </c>
      <c r="E1403" s="18">
        <f>'без села'!E1400/1000</f>
        <v>0</v>
      </c>
      <c r="F1403" s="18">
        <f>'без села'!F1400/1000</f>
        <v>0.45054</v>
      </c>
      <c r="G1403" s="6">
        <f t="shared" si="68"/>
        <v>64.27104136947219</v>
      </c>
      <c r="H1403" s="6" t="e">
        <f t="shared" si="69"/>
        <v>#DIV/0!</v>
      </c>
      <c r="I1403" s="18">
        <f>'без села'!I1400/1000</f>
        <v>0</v>
      </c>
      <c r="J1403" s="18">
        <f>'без села'!J1400/1000</f>
        <v>0</v>
      </c>
      <c r="K1403" s="18">
        <f>'без села'!K1400/1000</f>
        <v>0</v>
      </c>
      <c r="L1403" s="6"/>
    </row>
    <row r="1404" spans="1:12" ht="30" hidden="1">
      <c r="A1404" s="3">
        <v>250000</v>
      </c>
      <c r="B1404" s="3"/>
      <c r="C1404" s="5" t="s">
        <v>33</v>
      </c>
      <c r="D1404" s="18">
        <f>'без села'!D1401/1000</f>
        <v>0.043</v>
      </c>
      <c r="E1404" s="18">
        <f>'без села'!E1401/1000</f>
        <v>0</v>
      </c>
      <c r="F1404" s="18">
        <f>'без села'!F1401/1000</f>
        <v>0.011550000000000001</v>
      </c>
      <c r="G1404" s="6">
        <f t="shared" si="68"/>
        <v>26.860465116279077</v>
      </c>
      <c r="H1404" s="6" t="e">
        <f t="shared" si="69"/>
        <v>#DIV/0!</v>
      </c>
      <c r="I1404" s="18">
        <f>'без села'!I1401/1000</f>
        <v>0</v>
      </c>
      <c r="J1404" s="18">
        <f>'без села'!J1401/1000</f>
        <v>0</v>
      </c>
      <c r="K1404" s="18">
        <f>'без села'!K1401/1000</f>
        <v>0</v>
      </c>
      <c r="L1404" s="6"/>
    </row>
    <row r="1405" spans="1:12" ht="15" hidden="1">
      <c r="A1405" s="3">
        <v>250000</v>
      </c>
      <c r="B1405" s="3"/>
      <c r="C1405" s="5" t="s">
        <v>35</v>
      </c>
      <c r="D1405" s="18">
        <f>'без села'!D1402/1000</f>
        <v>0.5</v>
      </c>
      <c r="E1405" s="18">
        <f>'без села'!E1402/1000</f>
        <v>0</v>
      </c>
      <c r="F1405" s="18">
        <f>'без села'!F1402/1000</f>
        <v>0.142</v>
      </c>
      <c r="G1405" s="6">
        <f t="shared" si="68"/>
        <v>28.4</v>
      </c>
      <c r="H1405" s="6" t="e">
        <f t="shared" si="69"/>
        <v>#DIV/0!</v>
      </c>
      <c r="I1405" s="18">
        <f>'без села'!I1402/1000</f>
        <v>0</v>
      </c>
      <c r="J1405" s="18">
        <f>'без села'!J1402/1000</f>
        <v>0</v>
      </c>
      <c r="K1405" s="18">
        <f>'без села'!K1402/1000</f>
        <v>0</v>
      </c>
      <c r="L1405" s="6"/>
    </row>
    <row r="1406" spans="1:12" ht="30" hidden="1">
      <c r="A1406" s="3">
        <v>250000</v>
      </c>
      <c r="B1406" s="3"/>
      <c r="C1406" s="5" t="s">
        <v>39</v>
      </c>
      <c r="D1406" s="18">
        <f>'без села'!D1403/1000</f>
        <v>2.88</v>
      </c>
      <c r="E1406" s="18">
        <f>'без села'!E1403/1000</f>
        <v>0</v>
      </c>
      <c r="F1406" s="18">
        <f>'без села'!F1403/1000</f>
        <v>0.96</v>
      </c>
      <c r="G1406" s="6">
        <f t="shared" si="68"/>
        <v>33.33333333333333</v>
      </c>
      <c r="H1406" s="6" t="e">
        <f t="shared" si="69"/>
        <v>#DIV/0!</v>
      </c>
      <c r="I1406" s="18">
        <f>'без села'!I1403/1000</f>
        <v>0</v>
      </c>
      <c r="J1406" s="18">
        <f>'без села'!J1403/1000</f>
        <v>0</v>
      </c>
      <c r="K1406" s="18">
        <f>'без села'!K1403/1000</f>
        <v>0</v>
      </c>
      <c r="L1406" s="6"/>
    </row>
    <row r="1407" spans="1:12" ht="45" hidden="1">
      <c r="A1407" s="3">
        <v>250000</v>
      </c>
      <c r="B1407" s="3"/>
      <c r="C1407" s="5" t="s">
        <v>41</v>
      </c>
      <c r="D1407" s="18">
        <f>'без села'!D1404/1000</f>
        <v>2.88</v>
      </c>
      <c r="E1407" s="18">
        <f>'без села'!E1404/1000</f>
        <v>0</v>
      </c>
      <c r="F1407" s="18">
        <f>'без села'!F1404/1000</f>
        <v>0.96</v>
      </c>
      <c r="G1407" s="6">
        <f t="shared" si="68"/>
        <v>33.33333333333333</v>
      </c>
      <c r="H1407" s="6" t="e">
        <f t="shared" si="69"/>
        <v>#DIV/0!</v>
      </c>
      <c r="I1407" s="18">
        <f>'без села'!I1404/1000</f>
        <v>0</v>
      </c>
      <c r="J1407" s="18">
        <f>'без села'!J1404/1000</f>
        <v>0</v>
      </c>
      <c r="K1407" s="18">
        <f>'без села'!K1404/1000</f>
        <v>0</v>
      </c>
      <c r="L1407" s="6"/>
    </row>
    <row r="1408" spans="1:12" ht="15" hidden="1">
      <c r="A1408" s="3">
        <v>250000</v>
      </c>
      <c r="B1408" s="3"/>
      <c r="C1408" s="5" t="s">
        <v>61</v>
      </c>
      <c r="D1408" s="18">
        <f>'без села'!D1405/1000</f>
        <v>240.6</v>
      </c>
      <c r="E1408" s="18">
        <f>'без села'!E1405/1000</f>
        <v>0</v>
      </c>
      <c r="F1408" s="18">
        <f>'без села'!F1405/1000</f>
        <v>32.69955</v>
      </c>
      <c r="G1408" s="6">
        <f t="shared" si="68"/>
        <v>13.590835411471321</v>
      </c>
      <c r="H1408" s="6" t="e">
        <f t="shared" si="69"/>
        <v>#DIV/0!</v>
      </c>
      <c r="I1408" s="18">
        <f>'без села'!I1405/1000</f>
        <v>0</v>
      </c>
      <c r="J1408" s="18">
        <f>'без села'!J1405/1000</f>
        <v>0</v>
      </c>
      <c r="K1408" s="18">
        <f>'без села'!K1405/1000</f>
        <v>0</v>
      </c>
      <c r="L1408" s="6"/>
    </row>
    <row r="1409" spans="1:12" ht="45" hidden="1">
      <c r="A1409" s="3">
        <v>250000</v>
      </c>
      <c r="B1409" s="3"/>
      <c r="C1409" s="5" t="s">
        <v>97</v>
      </c>
      <c r="D1409" s="18">
        <f>'без села'!D1406/1000</f>
        <v>240.6</v>
      </c>
      <c r="E1409" s="18">
        <f>'без села'!E1406/1000</f>
        <v>0</v>
      </c>
      <c r="F1409" s="18">
        <f>'без села'!F1406/1000</f>
        <v>32.69955</v>
      </c>
      <c r="G1409" s="6">
        <f t="shared" si="68"/>
        <v>13.590835411471321</v>
      </c>
      <c r="H1409" s="6" t="e">
        <f t="shared" si="69"/>
        <v>#DIV/0!</v>
      </c>
      <c r="I1409" s="18">
        <f>'без села'!I1406/1000</f>
        <v>0</v>
      </c>
      <c r="J1409" s="18">
        <f>'без села'!J1406/1000</f>
        <v>0</v>
      </c>
      <c r="K1409" s="18">
        <f>'без села'!K1406/1000</f>
        <v>0</v>
      </c>
      <c r="L1409" s="6"/>
    </row>
    <row r="1410" spans="1:12" ht="15" hidden="1">
      <c r="A1410" s="3">
        <v>250000</v>
      </c>
      <c r="B1410" s="3"/>
      <c r="C1410" s="5" t="s">
        <v>43</v>
      </c>
      <c r="D1410" s="18">
        <f>'без села'!D1407/1000</f>
        <v>0</v>
      </c>
      <c r="E1410" s="18">
        <f>'без села'!E1407/1000</f>
        <v>0</v>
      </c>
      <c r="F1410" s="18">
        <f>'без села'!F1407/1000</f>
        <v>0</v>
      </c>
      <c r="G1410" s="6" t="e">
        <f t="shared" si="68"/>
        <v>#DIV/0!</v>
      </c>
      <c r="H1410" s="6" t="e">
        <f t="shared" si="69"/>
        <v>#DIV/0!</v>
      </c>
      <c r="I1410" s="18">
        <f>'без села'!I1407/1000</f>
        <v>400</v>
      </c>
      <c r="J1410" s="18">
        <f>'без села'!J1407/1000</f>
        <v>400</v>
      </c>
      <c r="K1410" s="18">
        <f>'без села'!K1407/1000</f>
        <v>0</v>
      </c>
      <c r="L1410" s="6"/>
    </row>
    <row r="1411" spans="1:12" ht="15" hidden="1">
      <c r="A1411" s="3">
        <v>250000</v>
      </c>
      <c r="B1411" s="3"/>
      <c r="C1411" s="5" t="s">
        <v>45</v>
      </c>
      <c r="D1411" s="18">
        <f>'без села'!D1408/1000</f>
        <v>0</v>
      </c>
      <c r="E1411" s="18">
        <f>'без села'!E1408/1000</f>
        <v>0</v>
      </c>
      <c r="F1411" s="18">
        <f>'без села'!F1408/1000</f>
        <v>0</v>
      </c>
      <c r="G1411" s="6" t="e">
        <f t="shared" si="68"/>
        <v>#DIV/0!</v>
      </c>
      <c r="H1411" s="6" t="e">
        <f t="shared" si="69"/>
        <v>#DIV/0!</v>
      </c>
      <c r="I1411" s="18">
        <f>'без села'!I1408/1000</f>
        <v>400</v>
      </c>
      <c r="J1411" s="18">
        <f>'без села'!J1408/1000</f>
        <v>400</v>
      </c>
      <c r="K1411" s="18">
        <f>'без села'!K1408/1000</f>
        <v>0</v>
      </c>
      <c r="L1411" s="6"/>
    </row>
    <row r="1412" spans="1:12" ht="15" hidden="1">
      <c r="A1412" s="3">
        <v>250000</v>
      </c>
      <c r="B1412" s="3"/>
      <c r="C1412" s="5" t="s">
        <v>67</v>
      </c>
      <c r="D1412" s="18">
        <f>'без села'!D1409/1000</f>
        <v>0</v>
      </c>
      <c r="E1412" s="18">
        <f>'без села'!E1409/1000</f>
        <v>0</v>
      </c>
      <c r="F1412" s="18">
        <f>'без села'!F1409/1000</f>
        <v>0</v>
      </c>
      <c r="G1412" s="6" t="e">
        <f t="shared" si="68"/>
        <v>#DIV/0!</v>
      </c>
      <c r="H1412" s="6" t="e">
        <f t="shared" si="69"/>
        <v>#DIV/0!</v>
      </c>
      <c r="I1412" s="18">
        <f>'без села'!I1409/1000</f>
        <v>400</v>
      </c>
      <c r="J1412" s="18">
        <f>'без села'!J1409/1000</f>
        <v>400</v>
      </c>
      <c r="K1412" s="18">
        <f>'без села'!K1409/1000</f>
        <v>0</v>
      </c>
      <c r="L1412" s="6"/>
    </row>
    <row r="1413" spans="1:12" ht="30" hidden="1">
      <c r="A1413" s="3">
        <v>250000</v>
      </c>
      <c r="B1413" s="3"/>
      <c r="C1413" s="5" t="s">
        <v>189</v>
      </c>
      <c r="D1413" s="18">
        <f>'без села'!D1410/1000</f>
        <v>0</v>
      </c>
      <c r="E1413" s="18">
        <f>'без села'!E1410/1000</f>
        <v>0</v>
      </c>
      <c r="F1413" s="18">
        <f>'без села'!F1410/1000</f>
        <v>0</v>
      </c>
      <c r="G1413" s="6" t="e">
        <f t="shared" si="68"/>
        <v>#DIV/0!</v>
      </c>
      <c r="H1413" s="6" t="e">
        <f t="shared" si="69"/>
        <v>#DIV/0!</v>
      </c>
      <c r="I1413" s="18">
        <f>'без села'!I1410/1000</f>
        <v>400</v>
      </c>
      <c r="J1413" s="18">
        <f>'без села'!J1410/1000</f>
        <v>400</v>
      </c>
      <c r="K1413" s="18">
        <f>'без села'!K1410/1000</f>
        <v>0</v>
      </c>
      <c r="L1413" s="6"/>
    </row>
    <row r="1414" spans="1:12" ht="15">
      <c r="A1414" s="3">
        <v>250404</v>
      </c>
      <c r="B1414" s="3"/>
      <c r="C1414" s="5" t="s">
        <v>230</v>
      </c>
      <c r="D1414" s="18">
        <f>'без села'!D1411/1000</f>
        <v>2695.584</v>
      </c>
      <c r="E1414" s="18">
        <f>'без села'!E1411/1000</f>
        <v>319.161</v>
      </c>
      <c r="F1414" s="18">
        <f>'без села'!F1411/1000</f>
        <v>271.97184999999996</v>
      </c>
      <c r="G1414" s="6">
        <f t="shared" si="68"/>
        <v>10.089533474007858</v>
      </c>
      <c r="H1414" s="6">
        <f t="shared" si="69"/>
        <v>85.21462522049998</v>
      </c>
      <c r="I1414" s="18"/>
      <c r="J1414" s="18"/>
      <c r="K1414" s="18"/>
      <c r="L1414" s="6"/>
    </row>
    <row r="1415" spans="1:12" ht="15" hidden="1">
      <c r="A1415" s="3">
        <v>250404</v>
      </c>
      <c r="B1415" s="3"/>
      <c r="C1415" s="5" t="s">
        <v>3</v>
      </c>
      <c r="D1415" s="18">
        <f>'без села'!D1412/1000</f>
        <v>2695.584</v>
      </c>
      <c r="E1415" s="18">
        <f>'без села'!E1412/1000</f>
        <v>0</v>
      </c>
      <c r="F1415" s="18">
        <f>'без села'!F1412/1000</f>
        <v>271.97184999999996</v>
      </c>
      <c r="G1415" s="6">
        <f t="shared" si="68"/>
        <v>10.089533474007858</v>
      </c>
      <c r="H1415" s="6" t="e">
        <f t="shared" si="69"/>
        <v>#DIV/0!</v>
      </c>
      <c r="I1415" s="18">
        <f>'без села'!I1412/1000</f>
        <v>0</v>
      </c>
      <c r="J1415" s="18">
        <f>'без села'!J1412/1000</f>
        <v>0</v>
      </c>
      <c r="K1415" s="18">
        <f>'без села'!K1412/1000</f>
        <v>0</v>
      </c>
      <c r="L1415" s="6" t="e">
        <f aca="true" t="shared" si="70" ref="L1415:L1478">K1415/J1415*100</f>
        <v>#DIV/0!</v>
      </c>
    </row>
    <row r="1416" spans="1:12" ht="15" hidden="1">
      <c r="A1416" s="3">
        <v>250404</v>
      </c>
      <c r="B1416" s="3"/>
      <c r="C1416" s="5" t="s">
        <v>5</v>
      </c>
      <c r="D1416" s="18">
        <f>'без села'!D1413/1000</f>
        <v>2454.984</v>
      </c>
      <c r="E1416" s="18">
        <f>'без села'!E1413/1000</f>
        <v>0</v>
      </c>
      <c r="F1416" s="18">
        <f>'без села'!F1413/1000</f>
        <v>239.2723</v>
      </c>
      <c r="G1416" s="6">
        <f t="shared" si="68"/>
        <v>9.746389385837139</v>
      </c>
      <c r="H1416" s="6" t="e">
        <f t="shared" si="69"/>
        <v>#DIV/0!</v>
      </c>
      <c r="I1416" s="18">
        <f>'без села'!I1413/1000</f>
        <v>0</v>
      </c>
      <c r="J1416" s="18">
        <f>'без села'!J1413/1000</f>
        <v>0</v>
      </c>
      <c r="K1416" s="18">
        <f>'без села'!K1413/1000</f>
        <v>0</v>
      </c>
      <c r="L1416" s="6" t="e">
        <f t="shared" si="70"/>
        <v>#DIV/0!</v>
      </c>
    </row>
    <row r="1417" spans="1:12" ht="30" hidden="1">
      <c r="A1417" s="3">
        <v>250404</v>
      </c>
      <c r="B1417" s="3"/>
      <c r="C1417" s="5" t="s">
        <v>7</v>
      </c>
      <c r="D1417" s="18">
        <f>'без села'!D1414/1000</f>
        <v>575.5</v>
      </c>
      <c r="E1417" s="18">
        <f>'без села'!E1414/1000</f>
        <v>0</v>
      </c>
      <c r="F1417" s="18">
        <f>'без села'!F1414/1000</f>
        <v>131.81573999999998</v>
      </c>
      <c r="G1417" s="6">
        <f t="shared" si="68"/>
        <v>22.904559513466545</v>
      </c>
      <c r="H1417" s="6" t="e">
        <f t="shared" si="69"/>
        <v>#DIV/0!</v>
      </c>
      <c r="I1417" s="18">
        <f>'без села'!I1414/1000</f>
        <v>0</v>
      </c>
      <c r="J1417" s="18">
        <f>'без села'!J1414/1000</f>
        <v>0</v>
      </c>
      <c r="K1417" s="18">
        <f>'без села'!K1414/1000</f>
        <v>0</v>
      </c>
      <c r="L1417" s="6" t="e">
        <f t="shared" si="70"/>
        <v>#DIV/0!</v>
      </c>
    </row>
    <row r="1418" spans="1:12" ht="15" hidden="1">
      <c r="A1418" s="3">
        <v>250404</v>
      </c>
      <c r="B1418" s="3"/>
      <c r="C1418" s="5" t="s">
        <v>9</v>
      </c>
      <c r="D1418" s="18">
        <f>'без села'!D1415/1000</f>
        <v>575.5</v>
      </c>
      <c r="E1418" s="18">
        <f>'без села'!E1415/1000</f>
        <v>0</v>
      </c>
      <c r="F1418" s="18">
        <f>'без села'!F1415/1000</f>
        <v>131.81573999999998</v>
      </c>
      <c r="G1418" s="6">
        <f t="shared" si="68"/>
        <v>22.904559513466545</v>
      </c>
      <c r="H1418" s="6" t="e">
        <f t="shared" si="69"/>
        <v>#DIV/0!</v>
      </c>
      <c r="I1418" s="18">
        <f>'без села'!I1415/1000</f>
        <v>0</v>
      </c>
      <c r="J1418" s="18">
        <f>'без села'!J1415/1000</f>
        <v>0</v>
      </c>
      <c r="K1418" s="18">
        <f>'без села'!K1415/1000</f>
        <v>0</v>
      </c>
      <c r="L1418" s="6" t="e">
        <f t="shared" si="70"/>
        <v>#DIV/0!</v>
      </c>
    </row>
    <row r="1419" spans="1:12" ht="15" hidden="1">
      <c r="A1419" s="3">
        <v>250404</v>
      </c>
      <c r="B1419" s="3"/>
      <c r="C1419" s="5" t="s">
        <v>11</v>
      </c>
      <c r="D1419" s="18">
        <f>'без села'!D1416/1000</f>
        <v>208.321</v>
      </c>
      <c r="E1419" s="18">
        <f>'без села'!E1416/1000</f>
        <v>0</v>
      </c>
      <c r="F1419" s="18">
        <f>'без села'!F1416/1000</f>
        <v>48.62362</v>
      </c>
      <c r="G1419" s="6">
        <f t="shared" si="68"/>
        <v>23.34071937058674</v>
      </c>
      <c r="H1419" s="6" t="e">
        <f t="shared" si="69"/>
        <v>#DIV/0!</v>
      </c>
      <c r="I1419" s="18">
        <f>'без села'!I1416/1000</f>
        <v>0</v>
      </c>
      <c r="J1419" s="18">
        <f>'без села'!J1416/1000</f>
        <v>0</v>
      </c>
      <c r="K1419" s="18">
        <f>'без села'!K1416/1000</f>
        <v>0</v>
      </c>
      <c r="L1419" s="6" t="e">
        <f t="shared" si="70"/>
        <v>#DIV/0!</v>
      </c>
    </row>
    <row r="1420" spans="1:12" ht="45" hidden="1">
      <c r="A1420" s="3">
        <v>250404</v>
      </c>
      <c r="B1420" s="3"/>
      <c r="C1420" s="5" t="s">
        <v>13</v>
      </c>
      <c r="D1420" s="18">
        <f>'без села'!D1417/1000</f>
        <v>1664.59</v>
      </c>
      <c r="E1420" s="18">
        <f>'без села'!E1417/1000</f>
        <v>0</v>
      </c>
      <c r="F1420" s="18">
        <f>'без села'!F1417/1000</f>
        <v>57.148849999999996</v>
      </c>
      <c r="G1420" s="6">
        <f t="shared" si="68"/>
        <v>3.4332087781375593</v>
      </c>
      <c r="H1420" s="6" t="e">
        <f t="shared" si="69"/>
        <v>#DIV/0!</v>
      </c>
      <c r="I1420" s="18">
        <f>'без села'!I1417/1000</f>
        <v>0</v>
      </c>
      <c r="J1420" s="18">
        <f>'без села'!J1417/1000</f>
        <v>0</v>
      </c>
      <c r="K1420" s="18">
        <f>'без села'!K1417/1000</f>
        <v>0</v>
      </c>
      <c r="L1420" s="6" t="e">
        <f t="shared" si="70"/>
        <v>#DIV/0!</v>
      </c>
    </row>
    <row r="1421" spans="1:12" ht="30" hidden="1">
      <c r="A1421" s="3">
        <v>250404</v>
      </c>
      <c r="B1421" s="3"/>
      <c r="C1421" s="5" t="s">
        <v>15</v>
      </c>
      <c r="D1421" s="18">
        <f>'без села'!D1418/1000</f>
        <v>1.147</v>
      </c>
      <c r="E1421" s="18">
        <f>'без села'!E1418/1000</f>
        <v>0</v>
      </c>
      <c r="F1421" s="18">
        <f>'без села'!F1418/1000</f>
        <v>0.66938</v>
      </c>
      <c r="G1421" s="6">
        <f t="shared" si="68"/>
        <v>58.359197907585006</v>
      </c>
      <c r="H1421" s="6" t="e">
        <f t="shared" si="69"/>
        <v>#DIV/0!</v>
      </c>
      <c r="I1421" s="18">
        <f>'без села'!I1418/1000</f>
        <v>0</v>
      </c>
      <c r="J1421" s="18">
        <f>'без села'!J1418/1000</f>
        <v>0</v>
      </c>
      <c r="K1421" s="18">
        <f>'без села'!K1418/1000</f>
        <v>0</v>
      </c>
      <c r="L1421" s="6" t="e">
        <f t="shared" si="70"/>
        <v>#DIV/0!</v>
      </c>
    </row>
    <row r="1422" spans="1:12" ht="30" hidden="1">
      <c r="A1422" s="3">
        <v>250404</v>
      </c>
      <c r="B1422" s="3"/>
      <c r="C1422" s="5" t="s">
        <v>17</v>
      </c>
      <c r="D1422" s="18">
        <f>'без села'!D1419/1000</f>
        <v>304.061</v>
      </c>
      <c r="E1422" s="18">
        <f>'без села'!E1419/1000</f>
        <v>0</v>
      </c>
      <c r="F1422" s="18">
        <f>'без села'!F1419/1000</f>
        <v>55.935430000000004</v>
      </c>
      <c r="G1422" s="6">
        <f t="shared" si="68"/>
        <v>18.396121173054095</v>
      </c>
      <c r="H1422" s="6" t="e">
        <f t="shared" si="69"/>
        <v>#DIV/0!</v>
      </c>
      <c r="I1422" s="18">
        <f>'без села'!I1419/1000</f>
        <v>0</v>
      </c>
      <c r="J1422" s="18">
        <f>'без села'!J1419/1000</f>
        <v>0</v>
      </c>
      <c r="K1422" s="18">
        <f>'без села'!K1419/1000</f>
        <v>0</v>
      </c>
      <c r="L1422" s="6" t="e">
        <f t="shared" si="70"/>
        <v>#DIV/0!</v>
      </c>
    </row>
    <row r="1423" spans="1:12" ht="15" hidden="1">
      <c r="A1423" s="3">
        <v>250404</v>
      </c>
      <c r="B1423" s="3"/>
      <c r="C1423" s="5" t="s">
        <v>19</v>
      </c>
      <c r="D1423" s="18">
        <f>'без села'!D1420/1000</f>
        <v>0.001</v>
      </c>
      <c r="E1423" s="18">
        <f>'без села'!E1420/1000</f>
        <v>0</v>
      </c>
      <c r="F1423" s="18">
        <f>'без села'!F1420/1000</f>
        <v>0</v>
      </c>
      <c r="G1423" s="6">
        <f aca="true" t="shared" si="71" ref="G1423:G1486">F1423/D1423*100</f>
        <v>0</v>
      </c>
      <c r="H1423" s="6" t="e">
        <f aca="true" t="shared" si="72" ref="H1423:H1486">F1423/E1423*100</f>
        <v>#DIV/0!</v>
      </c>
      <c r="I1423" s="18">
        <f>'без села'!I1420/1000</f>
        <v>0</v>
      </c>
      <c r="J1423" s="18">
        <f>'без села'!J1420/1000</f>
        <v>0</v>
      </c>
      <c r="K1423" s="18">
        <f>'без села'!K1420/1000</f>
        <v>0</v>
      </c>
      <c r="L1423" s="6" t="e">
        <f t="shared" si="70"/>
        <v>#DIV/0!</v>
      </c>
    </row>
    <row r="1424" spans="1:12" ht="15" hidden="1">
      <c r="A1424" s="3">
        <v>250404</v>
      </c>
      <c r="B1424" s="3"/>
      <c r="C1424" s="5" t="s">
        <v>23</v>
      </c>
      <c r="D1424" s="18">
        <f>'без села'!D1421/1000</f>
        <v>1.61</v>
      </c>
      <c r="E1424" s="18">
        <f>'без села'!E1421/1000</f>
        <v>0</v>
      </c>
      <c r="F1424" s="18">
        <f>'без села'!F1421/1000</f>
        <v>0.21881</v>
      </c>
      <c r="G1424" s="6">
        <f t="shared" si="71"/>
        <v>13.590683229813664</v>
      </c>
      <c r="H1424" s="6" t="e">
        <f t="shared" si="72"/>
        <v>#DIV/0!</v>
      </c>
      <c r="I1424" s="18">
        <f>'без села'!I1421/1000</f>
        <v>0</v>
      </c>
      <c r="J1424" s="18">
        <f>'без села'!J1421/1000</f>
        <v>0</v>
      </c>
      <c r="K1424" s="18">
        <f>'без села'!K1421/1000</f>
        <v>0</v>
      </c>
      <c r="L1424" s="6" t="e">
        <f t="shared" si="70"/>
        <v>#DIV/0!</v>
      </c>
    </row>
    <row r="1425" spans="1:12" ht="15" hidden="1">
      <c r="A1425" s="3">
        <v>250404</v>
      </c>
      <c r="B1425" s="3"/>
      <c r="C1425" s="5" t="s">
        <v>25</v>
      </c>
      <c r="D1425" s="18">
        <f>'без села'!D1422/1000</f>
        <v>1357.771</v>
      </c>
      <c r="E1425" s="18">
        <f>'без села'!E1422/1000</f>
        <v>0</v>
      </c>
      <c r="F1425" s="18">
        <f>'без села'!F1422/1000</f>
        <v>0.32523</v>
      </c>
      <c r="G1425" s="6">
        <f t="shared" si="71"/>
        <v>0.023953229226430672</v>
      </c>
      <c r="H1425" s="6" t="e">
        <f t="shared" si="72"/>
        <v>#DIV/0!</v>
      </c>
      <c r="I1425" s="18">
        <f>'без села'!I1422/1000</f>
        <v>0</v>
      </c>
      <c r="J1425" s="18">
        <f>'без села'!J1422/1000</f>
        <v>0</v>
      </c>
      <c r="K1425" s="18">
        <f>'без села'!K1422/1000</f>
        <v>0</v>
      </c>
      <c r="L1425" s="6" t="e">
        <f t="shared" si="70"/>
        <v>#DIV/0!</v>
      </c>
    </row>
    <row r="1426" spans="1:12" ht="15" hidden="1">
      <c r="A1426" s="3">
        <v>250404</v>
      </c>
      <c r="B1426" s="3"/>
      <c r="C1426" s="5" t="s">
        <v>27</v>
      </c>
      <c r="D1426" s="18">
        <f>'без села'!D1423/1000</f>
        <v>2.449</v>
      </c>
      <c r="E1426" s="18">
        <f>'без села'!E1423/1000</f>
        <v>0</v>
      </c>
      <c r="F1426" s="18">
        <f>'без села'!F1423/1000</f>
        <v>0.12</v>
      </c>
      <c r="G1426" s="6">
        <f t="shared" si="71"/>
        <v>4.899959167006942</v>
      </c>
      <c r="H1426" s="6" t="e">
        <f t="shared" si="72"/>
        <v>#DIV/0!</v>
      </c>
      <c r="I1426" s="18">
        <f>'без села'!I1423/1000</f>
        <v>0</v>
      </c>
      <c r="J1426" s="18">
        <f>'без села'!J1423/1000</f>
        <v>0</v>
      </c>
      <c r="K1426" s="18">
        <f>'без села'!K1423/1000</f>
        <v>0</v>
      </c>
      <c r="L1426" s="6" t="e">
        <f t="shared" si="70"/>
        <v>#DIV/0!</v>
      </c>
    </row>
    <row r="1427" spans="1:12" ht="30" hidden="1">
      <c r="A1427" s="3">
        <v>250404</v>
      </c>
      <c r="B1427" s="3"/>
      <c r="C1427" s="5" t="s">
        <v>29</v>
      </c>
      <c r="D1427" s="18">
        <f>'без села'!D1424/1000</f>
        <v>1.244</v>
      </c>
      <c r="E1427" s="18">
        <f>'без села'!E1424/1000</f>
        <v>0</v>
      </c>
      <c r="F1427" s="18">
        <f>'без села'!F1424/1000</f>
        <v>0.60409</v>
      </c>
      <c r="G1427" s="6">
        <f t="shared" si="71"/>
        <v>48.56028938906752</v>
      </c>
      <c r="H1427" s="6" t="e">
        <f t="shared" si="72"/>
        <v>#DIV/0!</v>
      </c>
      <c r="I1427" s="18">
        <f>'без села'!I1424/1000</f>
        <v>0</v>
      </c>
      <c r="J1427" s="18">
        <f>'без села'!J1424/1000</f>
        <v>0</v>
      </c>
      <c r="K1427" s="18">
        <f>'без села'!K1424/1000</f>
        <v>0</v>
      </c>
      <c r="L1427" s="6" t="e">
        <f t="shared" si="70"/>
        <v>#DIV/0!</v>
      </c>
    </row>
    <row r="1428" spans="1:12" ht="15" hidden="1">
      <c r="A1428" s="3">
        <v>250404</v>
      </c>
      <c r="B1428" s="3"/>
      <c r="C1428" s="5" t="s">
        <v>31</v>
      </c>
      <c r="D1428" s="18">
        <f>'без села'!D1425/1000</f>
        <v>0.701</v>
      </c>
      <c r="E1428" s="18">
        <f>'без села'!E1425/1000</f>
        <v>0</v>
      </c>
      <c r="F1428" s="18">
        <f>'без села'!F1425/1000</f>
        <v>0.45054</v>
      </c>
      <c r="G1428" s="6">
        <f t="shared" si="71"/>
        <v>64.27104136947219</v>
      </c>
      <c r="H1428" s="6" t="e">
        <f t="shared" si="72"/>
        <v>#DIV/0!</v>
      </c>
      <c r="I1428" s="18">
        <f>'без села'!I1425/1000</f>
        <v>0</v>
      </c>
      <c r="J1428" s="18">
        <f>'без села'!J1425/1000</f>
        <v>0</v>
      </c>
      <c r="K1428" s="18">
        <f>'без села'!K1425/1000</f>
        <v>0</v>
      </c>
      <c r="L1428" s="6" t="e">
        <f t="shared" si="70"/>
        <v>#DIV/0!</v>
      </c>
    </row>
    <row r="1429" spans="1:12" ht="30" hidden="1">
      <c r="A1429" s="3">
        <v>250404</v>
      </c>
      <c r="B1429" s="3"/>
      <c r="C1429" s="5" t="s">
        <v>33</v>
      </c>
      <c r="D1429" s="18">
        <f>'без села'!D1426/1000</f>
        <v>0.043</v>
      </c>
      <c r="E1429" s="18">
        <f>'без села'!E1426/1000</f>
        <v>0</v>
      </c>
      <c r="F1429" s="18">
        <f>'без села'!F1426/1000</f>
        <v>0.011550000000000001</v>
      </c>
      <c r="G1429" s="6">
        <f t="shared" si="71"/>
        <v>26.860465116279077</v>
      </c>
      <c r="H1429" s="6" t="e">
        <f t="shared" si="72"/>
        <v>#DIV/0!</v>
      </c>
      <c r="I1429" s="18">
        <f>'без села'!I1426/1000</f>
        <v>0</v>
      </c>
      <c r="J1429" s="18">
        <f>'без села'!J1426/1000</f>
        <v>0</v>
      </c>
      <c r="K1429" s="18">
        <f>'без села'!K1426/1000</f>
        <v>0</v>
      </c>
      <c r="L1429" s="6" t="e">
        <f t="shared" si="70"/>
        <v>#DIV/0!</v>
      </c>
    </row>
    <row r="1430" spans="1:12" ht="15" hidden="1">
      <c r="A1430" s="3">
        <v>250404</v>
      </c>
      <c r="B1430" s="3"/>
      <c r="C1430" s="5" t="s">
        <v>35</v>
      </c>
      <c r="D1430" s="18">
        <f>'без села'!D1427/1000</f>
        <v>0.5</v>
      </c>
      <c r="E1430" s="18">
        <f>'без села'!E1427/1000</f>
        <v>0</v>
      </c>
      <c r="F1430" s="18">
        <f>'без села'!F1427/1000</f>
        <v>0.142</v>
      </c>
      <c r="G1430" s="6">
        <f t="shared" si="71"/>
        <v>28.4</v>
      </c>
      <c r="H1430" s="6" t="e">
        <f t="shared" si="72"/>
        <v>#DIV/0!</v>
      </c>
      <c r="I1430" s="18">
        <f>'без села'!I1427/1000</f>
        <v>0</v>
      </c>
      <c r="J1430" s="18">
        <f>'без села'!J1427/1000</f>
        <v>0</v>
      </c>
      <c r="K1430" s="18">
        <f>'без села'!K1427/1000</f>
        <v>0</v>
      </c>
      <c r="L1430" s="6" t="e">
        <f t="shared" si="70"/>
        <v>#DIV/0!</v>
      </c>
    </row>
    <row r="1431" spans="1:12" ht="30" hidden="1">
      <c r="A1431" s="3">
        <v>250404</v>
      </c>
      <c r="B1431" s="3"/>
      <c r="C1431" s="5" t="s">
        <v>39</v>
      </c>
      <c r="D1431" s="18">
        <f>'без села'!D1428/1000</f>
        <v>2.88</v>
      </c>
      <c r="E1431" s="18">
        <f>'без села'!E1428/1000</f>
        <v>0</v>
      </c>
      <c r="F1431" s="18">
        <f>'без села'!F1428/1000</f>
        <v>0.96</v>
      </c>
      <c r="G1431" s="6">
        <f t="shared" si="71"/>
        <v>33.33333333333333</v>
      </c>
      <c r="H1431" s="6" t="e">
        <f t="shared" si="72"/>
        <v>#DIV/0!</v>
      </c>
      <c r="I1431" s="18">
        <f>'без села'!I1428/1000</f>
        <v>0</v>
      </c>
      <c r="J1431" s="18">
        <f>'без села'!J1428/1000</f>
        <v>0</v>
      </c>
      <c r="K1431" s="18">
        <f>'без села'!K1428/1000</f>
        <v>0</v>
      </c>
      <c r="L1431" s="6" t="e">
        <f t="shared" si="70"/>
        <v>#DIV/0!</v>
      </c>
    </row>
    <row r="1432" spans="1:12" ht="45" hidden="1">
      <c r="A1432" s="3">
        <v>250404</v>
      </c>
      <c r="B1432" s="3"/>
      <c r="C1432" s="5" t="s">
        <v>41</v>
      </c>
      <c r="D1432" s="18">
        <f>'без села'!D1429/1000</f>
        <v>2.88</v>
      </c>
      <c r="E1432" s="18">
        <f>'без села'!E1429/1000</f>
        <v>0</v>
      </c>
      <c r="F1432" s="18">
        <f>'без села'!F1429/1000</f>
        <v>0.96</v>
      </c>
      <c r="G1432" s="6">
        <f t="shared" si="71"/>
        <v>33.33333333333333</v>
      </c>
      <c r="H1432" s="6" t="e">
        <f t="shared" si="72"/>
        <v>#DIV/0!</v>
      </c>
      <c r="I1432" s="18">
        <f>'без села'!I1429/1000</f>
        <v>0</v>
      </c>
      <c r="J1432" s="18">
        <f>'без села'!J1429/1000</f>
        <v>0</v>
      </c>
      <c r="K1432" s="18">
        <f>'без села'!K1429/1000</f>
        <v>0</v>
      </c>
      <c r="L1432" s="6" t="e">
        <f t="shared" si="70"/>
        <v>#DIV/0!</v>
      </c>
    </row>
    <row r="1433" spans="1:12" ht="15" hidden="1">
      <c r="A1433" s="3">
        <v>250404</v>
      </c>
      <c r="B1433" s="3"/>
      <c r="C1433" s="5" t="s">
        <v>61</v>
      </c>
      <c r="D1433" s="18">
        <f>'без села'!D1430/1000</f>
        <v>240.6</v>
      </c>
      <c r="E1433" s="18">
        <f>'без села'!E1430/1000</f>
        <v>0</v>
      </c>
      <c r="F1433" s="18">
        <f>'без села'!F1430/1000</f>
        <v>32.69955</v>
      </c>
      <c r="G1433" s="6">
        <f t="shared" si="71"/>
        <v>13.590835411471321</v>
      </c>
      <c r="H1433" s="6" t="e">
        <f t="shared" si="72"/>
        <v>#DIV/0!</v>
      </c>
      <c r="I1433" s="18">
        <f>'без села'!I1430/1000</f>
        <v>0</v>
      </c>
      <c r="J1433" s="18">
        <f>'без села'!J1430/1000</f>
        <v>0</v>
      </c>
      <c r="K1433" s="18">
        <f>'без села'!K1430/1000</f>
        <v>0</v>
      </c>
      <c r="L1433" s="6" t="e">
        <f t="shared" si="70"/>
        <v>#DIV/0!</v>
      </c>
    </row>
    <row r="1434" spans="1:12" ht="45" hidden="1">
      <c r="A1434" s="3">
        <v>250404</v>
      </c>
      <c r="B1434" s="3"/>
      <c r="C1434" s="5" t="s">
        <v>97</v>
      </c>
      <c r="D1434" s="18">
        <f>'без села'!D1431/1000</f>
        <v>240.6</v>
      </c>
      <c r="E1434" s="18">
        <f>'без села'!E1431/1000</f>
        <v>0</v>
      </c>
      <c r="F1434" s="18">
        <f>'без села'!F1431/1000</f>
        <v>32.69955</v>
      </c>
      <c r="G1434" s="6">
        <f t="shared" si="71"/>
        <v>13.590835411471321</v>
      </c>
      <c r="H1434" s="6" t="e">
        <f t="shared" si="72"/>
        <v>#DIV/0!</v>
      </c>
      <c r="I1434" s="18">
        <f>'без села'!I1431/1000</f>
        <v>0</v>
      </c>
      <c r="J1434" s="18">
        <f>'без села'!J1431/1000</f>
        <v>0</v>
      </c>
      <c r="K1434" s="18">
        <f>'без села'!K1431/1000</f>
        <v>0</v>
      </c>
      <c r="L1434" s="6" t="e">
        <f t="shared" si="70"/>
        <v>#DIV/0!</v>
      </c>
    </row>
    <row r="1435" spans="1:12" ht="105">
      <c r="A1435" s="3">
        <v>250915</v>
      </c>
      <c r="B1435" s="3"/>
      <c r="C1435" s="5" t="s">
        <v>268</v>
      </c>
      <c r="D1435" s="18"/>
      <c r="E1435" s="18"/>
      <c r="F1435" s="18"/>
      <c r="G1435" s="6"/>
      <c r="H1435" s="6"/>
      <c r="I1435" s="18">
        <f>'без села'!I1432/1000</f>
        <v>1350.6</v>
      </c>
      <c r="J1435" s="18">
        <f>'без села'!J1432/1000</f>
        <v>1350.6</v>
      </c>
      <c r="K1435" s="18"/>
      <c r="L1435" s="6"/>
    </row>
    <row r="1436" spans="1:12" ht="15" hidden="1">
      <c r="A1436" s="3">
        <v>250915</v>
      </c>
      <c r="B1436" s="3"/>
      <c r="C1436" s="5" t="s">
        <v>3</v>
      </c>
      <c r="D1436" s="18">
        <f>'без села'!D1433/1000</f>
        <v>0</v>
      </c>
      <c r="E1436" s="18">
        <f>'без села'!E1433/1000</f>
        <v>0</v>
      </c>
      <c r="F1436" s="18">
        <f>'без села'!F1433/1000</f>
        <v>0</v>
      </c>
      <c r="G1436" s="6" t="e">
        <f t="shared" si="71"/>
        <v>#DIV/0!</v>
      </c>
      <c r="H1436" s="6" t="e">
        <f t="shared" si="72"/>
        <v>#DIV/0!</v>
      </c>
      <c r="I1436" s="18">
        <f>'без села'!I1433/1000</f>
        <v>950.6</v>
      </c>
      <c r="J1436" s="18">
        <f>'без села'!J1433/1000</f>
        <v>950.6</v>
      </c>
      <c r="K1436" s="18">
        <f>'без села'!K1433/1000</f>
        <v>0</v>
      </c>
      <c r="L1436" s="6">
        <f t="shared" si="70"/>
        <v>0</v>
      </c>
    </row>
    <row r="1437" spans="1:12" ht="15" hidden="1">
      <c r="A1437" s="3">
        <v>250915</v>
      </c>
      <c r="B1437" s="3"/>
      <c r="C1437" s="5" t="s">
        <v>5</v>
      </c>
      <c r="D1437" s="18">
        <f>'без села'!D1434/1000</f>
        <v>0</v>
      </c>
      <c r="E1437" s="18">
        <f>'без села'!E1434/1000</f>
        <v>0</v>
      </c>
      <c r="F1437" s="18">
        <f>'без села'!F1434/1000</f>
        <v>0</v>
      </c>
      <c r="G1437" s="6" t="e">
        <f t="shared" si="71"/>
        <v>#DIV/0!</v>
      </c>
      <c r="H1437" s="6" t="e">
        <f t="shared" si="72"/>
        <v>#DIV/0!</v>
      </c>
      <c r="I1437" s="18">
        <f>'без села'!I1434/1000</f>
        <v>950.6</v>
      </c>
      <c r="J1437" s="18">
        <f>'без села'!J1434/1000</f>
        <v>950.6</v>
      </c>
      <c r="K1437" s="18">
        <f>'без села'!K1434/1000</f>
        <v>0</v>
      </c>
      <c r="L1437" s="6">
        <f t="shared" si="70"/>
        <v>0</v>
      </c>
    </row>
    <row r="1438" spans="1:12" ht="45" hidden="1">
      <c r="A1438" s="3">
        <v>250915</v>
      </c>
      <c r="B1438" s="3"/>
      <c r="C1438" s="5" t="s">
        <v>13</v>
      </c>
      <c r="D1438" s="18">
        <f>'без села'!D1435/1000</f>
        <v>0</v>
      </c>
      <c r="E1438" s="18">
        <f>'без села'!E1435/1000</f>
        <v>0</v>
      </c>
      <c r="F1438" s="18">
        <f>'без села'!F1435/1000</f>
        <v>0</v>
      </c>
      <c r="G1438" s="6" t="e">
        <f t="shared" si="71"/>
        <v>#DIV/0!</v>
      </c>
      <c r="H1438" s="6" t="e">
        <f t="shared" si="72"/>
        <v>#DIV/0!</v>
      </c>
      <c r="I1438" s="18">
        <f>'без села'!I1435/1000</f>
        <v>950.6</v>
      </c>
      <c r="J1438" s="18">
        <f>'без села'!J1435/1000</f>
        <v>950.6</v>
      </c>
      <c r="K1438" s="18">
        <f>'без села'!K1435/1000</f>
        <v>0</v>
      </c>
      <c r="L1438" s="6">
        <f t="shared" si="70"/>
        <v>0</v>
      </c>
    </row>
    <row r="1439" spans="1:12" ht="45" hidden="1">
      <c r="A1439" s="3">
        <v>250915</v>
      </c>
      <c r="B1439" s="3"/>
      <c r="C1439" s="5" t="s">
        <v>21</v>
      </c>
      <c r="D1439" s="18">
        <f>'без села'!D1436/1000</f>
        <v>0</v>
      </c>
      <c r="E1439" s="18">
        <f>'без села'!E1436/1000</f>
        <v>0</v>
      </c>
      <c r="F1439" s="18">
        <f>'без села'!F1436/1000</f>
        <v>0</v>
      </c>
      <c r="G1439" s="6" t="e">
        <f t="shared" si="71"/>
        <v>#DIV/0!</v>
      </c>
      <c r="H1439" s="6" t="e">
        <f t="shared" si="72"/>
        <v>#DIV/0!</v>
      </c>
      <c r="I1439" s="18">
        <f>'без села'!I1436/1000</f>
        <v>950.6</v>
      </c>
      <c r="J1439" s="18">
        <f>'без села'!J1436/1000</f>
        <v>950.6</v>
      </c>
      <c r="K1439" s="18">
        <f>'без села'!K1436/1000</f>
        <v>0</v>
      </c>
      <c r="L1439" s="6">
        <f t="shared" si="70"/>
        <v>0</v>
      </c>
    </row>
    <row r="1440" spans="1:12" ht="15" hidden="1">
      <c r="A1440" s="3">
        <v>250915</v>
      </c>
      <c r="B1440" s="3"/>
      <c r="C1440" s="5" t="s">
        <v>43</v>
      </c>
      <c r="D1440" s="18">
        <f>'без села'!D1437/1000</f>
        <v>0</v>
      </c>
      <c r="E1440" s="18">
        <f>'без села'!E1437/1000</f>
        <v>0</v>
      </c>
      <c r="F1440" s="18">
        <f>'без села'!F1437/1000</f>
        <v>0</v>
      </c>
      <c r="G1440" s="6" t="e">
        <f t="shared" si="71"/>
        <v>#DIV/0!</v>
      </c>
      <c r="H1440" s="6" t="e">
        <f t="shared" si="72"/>
        <v>#DIV/0!</v>
      </c>
      <c r="I1440" s="18">
        <f>'без села'!I1437/1000</f>
        <v>400</v>
      </c>
      <c r="J1440" s="18">
        <f>'без села'!J1437/1000</f>
        <v>400</v>
      </c>
      <c r="K1440" s="18">
        <f>'без села'!K1437/1000</f>
        <v>0</v>
      </c>
      <c r="L1440" s="6">
        <f t="shared" si="70"/>
        <v>0</v>
      </c>
    </row>
    <row r="1441" spans="1:12" ht="15" hidden="1">
      <c r="A1441" s="3">
        <v>250915</v>
      </c>
      <c r="B1441" s="3"/>
      <c r="C1441" s="5" t="s">
        <v>45</v>
      </c>
      <c r="D1441" s="18">
        <f>'без села'!D1438/1000</f>
        <v>0</v>
      </c>
      <c r="E1441" s="18">
        <f>'без села'!E1438/1000</f>
        <v>0</v>
      </c>
      <c r="F1441" s="18">
        <f>'без села'!F1438/1000</f>
        <v>0</v>
      </c>
      <c r="G1441" s="6" t="e">
        <f t="shared" si="71"/>
        <v>#DIV/0!</v>
      </c>
      <c r="H1441" s="6" t="e">
        <f t="shared" si="72"/>
        <v>#DIV/0!</v>
      </c>
      <c r="I1441" s="18">
        <f>'без села'!I1438/1000</f>
        <v>400</v>
      </c>
      <c r="J1441" s="18">
        <f>'без села'!J1438/1000</f>
        <v>400</v>
      </c>
      <c r="K1441" s="18">
        <f>'без села'!K1438/1000</f>
        <v>0</v>
      </c>
      <c r="L1441" s="6">
        <f t="shared" si="70"/>
        <v>0</v>
      </c>
    </row>
    <row r="1442" spans="1:12" ht="15" hidden="1">
      <c r="A1442" s="3">
        <v>250915</v>
      </c>
      <c r="B1442" s="3"/>
      <c r="C1442" s="5" t="s">
        <v>67</v>
      </c>
      <c r="D1442" s="18">
        <f>'без села'!D1439/1000</f>
        <v>0</v>
      </c>
      <c r="E1442" s="18">
        <f>'без села'!E1439/1000</f>
        <v>0</v>
      </c>
      <c r="F1442" s="18">
        <f>'без села'!F1439/1000</f>
        <v>0</v>
      </c>
      <c r="G1442" s="6" t="e">
        <f t="shared" si="71"/>
        <v>#DIV/0!</v>
      </c>
      <c r="H1442" s="6" t="e">
        <f t="shared" si="72"/>
        <v>#DIV/0!</v>
      </c>
      <c r="I1442" s="18">
        <f>'без села'!I1439/1000</f>
        <v>400</v>
      </c>
      <c r="J1442" s="18">
        <f>'без села'!J1439/1000</f>
        <v>400</v>
      </c>
      <c r="K1442" s="18">
        <f>'без села'!K1439/1000</f>
        <v>0</v>
      </c>
      <c r="L1442" s="6">
        <f t="shared" si="70"/>
        <v>0</v>
      </c>
    </row>
    <row r="1443" spans="1:12" ht="30" hidden="1">
      <c r="A1443" s="3">
        <v>250915</v>
      </c>
      <c r="B1443" s="3"/>
      <c r="C1443" s="5" t="s">
        <v>189</v>
      </c>
      <c r="D1443" s="18">
        <f>'без села'!D1440/1000</f>
        <v>0</v>
      </c>
      <c r="E1443" s="18">
        <f>'без села'!E1440/1000</f>
        <v>0</v>
      </c>
      <c r="F1443" s="18">
        <f>'без села'!F1440/1000</f>
        <v>0</v>
      </c>
      <c r="G1443" s="6" t="e">
        <f t="shared" si="71"/>
        <v>#DIV/0!</v>
      </c>
      <c r="H1443" s="6" t="e">
        <f t="shared" si="72"/>
        <v>#DIV/0!</v>
      </c>
      <c r="I1443" s="18">
        <f>'без села'!I1440/1000</f>
        <v>400</v>
      </c>
      <c r="J1443" s="18">
        <f>'без села'!J1440/1000</f>
        <v>400</v>
      </c>
      <c r="K1443" s="18">
        <f>'без села'!K1440/1000</f>
        <v>0</v>
      </c>
      <c r="L1443" s="6">
        <f t="shared" si="70"/>
        <v>0</v>
      </c>
    </row>
    <row r="1444" spans="1:12" ht="15">
      <c r="A1444" s="8">
        <v>900201</v>
      </c>
      <c r="B1444" s="8"/>
      <c r="C1444" s="16" t="s">
        <v>269</v>
      </c>
      <c r="D1444" s="19">
        <f>'без села'!D1441/1000</f>
        <v>1295582.25</v>
      </c>
      <c r="E1444" s="19">
        <f>'без села'!E1441/1000</f>
        <v>327453.7012</v>
      </c>
      <c r="F1444" s="19">
        <f>'без села'!F1441/1000</f>
        <v>309522.94641000003</v>
      </c>
      <c r="G1444" s="17">
        <f t="shared" si="71"/>
        <v>23.890644257437152</v>
      </c>
      <c r="H1444" s="17">
        <f t="shared" si="72"/>
        <v>94.52418625158604</v>
      </c>
      <c r="I1444" s="19">
        <f>'без села'!I1441/1000</f>
        <v>364826.384</v>
      </c>
      <c r="J1444" s="19">
        <f>'без села'!J1441/1000</f>
        <v>372963.52256</v>
      </c>
      <c r="K1444" s="19">
        <f>'без села'!K1441/1000</f>
        <v>37541.16469</v>
      </c>
      <c r="L1444" s="17">
        <f t="shared" si="70"/>
        <v>10.065639779547238</v>
      </c>
    </row>
    <row r="1445" spans="1:12" ht="15" hidden="1">
      <c r="A1445" s="3">
        <v>900201</v>
      </c>
      <c r="B1445" s="3"/>
      <c r="C1445" s="5" t="s">
        <v>3</v>
      </c>
      <c r="D1445" s="18">
        <f>'без села'!D1442/1000</f>
        <v>1269356.118</v>
      </c>
      <c r="E1445" s="18">
        <f>'без села'!E1442/1000</f>
        <v>0</v>
      </c>
      <c r="F1445" s="18">
        <f>'без села'!F1442/1000</f>
        <v>308543.51579000003</v>
      </c>
      <c r="G1445" s="6">
        <f t="shared" si="71"/>
        <v>24.307088563620884</v>
      </c>
      <c r="H1445" s="6" t="e">
        <f t="shared" si="72"/>
        <v>#DIV/0!</v>
      </c>
      <c r="I1445" s="18">
        <f>'без села'!I1442/1000</f>
        <v>189581.064</v>
      </c>
      <c r="J1445" s="18">
        <f>'без села'!J1442/1000</f>
        <v>195300.96991999997</v>
      </c>
      <c r="K1445" s="18">
        <f>'без села'!K1442/1000</f>
        <v>34195.28985</v>
      </c>
      <c r="L1445" s="6">
        <f t="shared" si="70"/>
        <v>17.509022030974666</v>
      </c>
    </row>
    <row r="1446" spans="1:12" ht="15" hidden="1">
      <c r="A1446" s="3">
        <v>900201</v>
      </c>
      <c r="B1446" s="3"/>
      <c r="C1446" s="5" t="s">
        <v>5</v>
      </c>
      <c r="D1446" s="18">
        <f>'без села'!D1443/1000</f>
        <v>919474.2894400001</v>
      </c>
      <c r="E1446" s="18">
        <f>'без села'!E1443/1000</f>
        <v>0</v>
      </c>
      <c r="F1446" s="18">
        <f>'без села'!F1443/1000</f>
        <v>230457.30954</v>
      </c>
      <c r="G1446" s="6">
        <f t="shared" si="71"/>
        <v>25.064029759914064</v>
      </c>
      <c r="H1446" s="6" t="e">
        <f t="shared" si="72"/>
        <v>#DIV/0!</v>
      </c>
      <c r="I1446" s="18">
        <f>'без села'!I1443/1000</f>
        <v>70322.525</v>
      </c>
      <c r="J1446" s="18">
        <f>'без села'!J1443/1000</f>
        <v>76036.31448999999</v>
      </c>
      <c r="K1446" s="18">
        <f>'без села'!K1443/1000</f>
        <v>18035.73013</v>
      </c>
      <c r="L1446" s="6">
        <f t="shared" si="70"/>
        <v>23.71988996438273</v>
      </c>
    </row>
    <row r="1447" spans="1:12" ht="30" hidden="1">
      <c r="A1447" s="3">
        <v>900201</v>
      </c>
      <c r="B1447" s="3"/>
      <c r="C1447" s="5" t="s">
        <v>7</v>
      </c>
      <c r="D1447" s="18">
        <f>'без села'!D1444/1000</f>
        <v>539599.785</v>
      </c>
      <c r="E1447" s="18">
        <f>'без села'!E1444/1000</f>
        <v>0</v>
      </c>
      <c r="F1447" s="18">
        <f>'без села'!F1444/1000</f>
        <v>125541.08968</v>
      </c>
      <c r="G1447" s="6">
        <f t="shared" si="71"/>
        <v>23.26559297646866</v>
      </c>
      <c r="H1447" s="6" t="e">
        <f t="shared" si="72"/>
        <v>#DIV/0!</v>
      </c>
      <c r="I1447" s="18">
        <f>'без села'!I1444/1000</f>
        <v>10054.49</v>
      </c>
      <c r="J1447" s="18">
        <f>'без села'!J1444/1000</f>
        <v>10041.10575</v>
      </c>
      <c r="K1447" s="18">
        <f>'без села'!K1444/1000</f>
        <v>1991.4804299999998</v>
      </c>
      <c r="L1447" s="6">
        <f t="shared" si="70"/>
        <v>19.83327812278045</v>
      </c>
    </row>
    <row r="1448" spans="1:12" ht="15" hidden="1">
      <c r="A1448" s="3">
        <v>900201</v>
      </c>
      <c r="B1448" s="3"/>
      <c r="C1448" s="5" t="s">
        <v>9</v>
      </c>
      <c r="D1448" s="18">
        <f>'без села'!D1445/1000</f>
        <v>539599.785</v>
      </c>
      <c r="E1448" s="18">
        <f>'без села'!E1445/1000</f>
        <v>0</v>
      </c>
      <c r="F1448" s="18">
        <f>'без села'!F1445/1000</f>
        <v>125541.08968</v>
      </c>
      <c r="G1448" s="6">
        <f t="shared" si="71"/>
        <v>23.26559297646866</v>
      </c>
      <c r="H1448" s="6" t="e">
        <f t="shared" si="72"/>
        <v>#DIV/0!</v>
      </c>
      <c r="I1448" s="18">
        <f>'без села'!I1445/1000</f>
        <v>10054.49</v>
      </c>
      <c r="J1448" s="18">
        <f>'без села'!J1445/1000</f>
        <v>10041.10575</v>
      </c>
      <c r="K1448" s="18">
        <f>'без села'!K1445/1000</f>
        <v>1991.4804299999998</v>
      </c>
      <c r="L1448" s="6">
        <f t="shared" si="70"/>
        <v>19.83327812278045</v>
      </c>
    </row>
    <row r="1449" spans="1:12" ht="15" hidden="1">
      <c r="A1449" s="3">
        <v>900201</v>
      </c>
      <c r="B1449" s="3"/>
      <c r="C1449" s="5" t="s">
        <v>11</v>
      </c>
      <c r="D1449" s="18">
        <f>'без села'!D1446/1000</f>
        <v>193596.439</v>
      </c>
      <c r="E1449" s="18">
        <f>'без села'!E1446/1000</f>
        <v>0</v>
      </c>
      <c r="F1449" s="18">
        <f>'без села'!F1446/1000</f>
        <v>45291.54374</v>
      </c>
      <c r="G1449" s="6">
        <f t="shared" si="71"/>
        <v>23.39482274258154</v>
      </c>
      <c r="H1449" s="6" t="e">
        <f t="shared" si="72"/>
        <v>#DIV/0!</v>
      </c>
      <c r="I1449" s="18">
        <f>'без села'!I1446/1000</f>
        <v>3628.401</v>
      </c>
      <c r="J1449" s="18">
        <f>'без села'!J1446/1000</f>
        <v>3624.0811200000003</v>
      </c>
      <c r="K1449" s="18">
        <f>'без села'!K1446/1000</f>
        <v>714.44717</v>
      </c>
      <c r="L1449" s="6">
        <f t="shared" si="70"/>
        <v>19.713884605320313</v>
      </c>
    </row>
    <row r="1450" spans="1:12" ht="45" hidden="1">
      <c r="A1450" s="3">
        <v>900201</v>
      </c>
      <c r="B1450" s="3"/>
      <c r="C1450" s="5" t="s">
        <v>13</v>
      </c>
      <c r="D1450" s="18">
        <f>'без села'!D1447/1000</f>
        <v>89905.45444</v>
      </c>
      <c r="E1450" s="18">
        <f>'без села'!E1447/1000</f>
        <v>0</v>
      </c>
      <c r="F1450" s="18">
        <f>'без села'!F1447/1000</f>
        <v>17790.605399999997</v>
      </c>
      <c r="G1450" s="6">
        <f t="shared" si="71"/>
        <v>19.78812688375083</v>
      </c>
      <c r="H1450" s="6" t="e">
        <f t="shared" si="72"/>
        <v>#DIV/0!</v>
      </c>
      <c r="I1450" s="18">
        <f>'без села'!I1447/1000</f>
        <v>48804.07</v>
      </c>
      <c r="J1450" s="18">
        <f>'без села'!J1447/1000</f>
        <v>54135.19139</v>
      </c>
      <c r="K1450" s="18">
        <f>'без села'!K1447/1000</f>
        <v>10507.77866</v>
      </c>
      <c r="L1450" s="6">
        <f t="shared" si="70"/>
        <v>19.410254938049455</v>
      </c>
    </row>
    <row r="1451" spans="1:12" ht="30" hidden="1">
      <c r="A1451" s="3">
        <v>900201</v>
      </c>
      <c r="B1451" s="3"/>
      <c r="C1451" s="5" t="s">
        <v>15</v>
      </c>
      <c r="D1451" s="18">
        <f>'без села'!D1448/1000</f>
        <v>3105.001</v>
      </c>
      <c r="E1451" s="18">
        <f>'без села'!E1448/1000</f>
        <v>0</v>
      </c>
      <c r="F1451" s="18">
        <f>'без села'!F1448/1000</f>
        <v>324.46128000000004</v>
      </c>
      <c r="G1451" s="6">
        <f t="shared" si="71"/>
        <v>10.449635281921005</v>
      </c>
      <c r="H1451" s="6" t="e">
        <f t="shared" si="72"/>
        <v>#DIV/0!</v>
      </c>
      <c r="I1451" s="18">
        <f>'без села'!I1448/1000</f>
        <v>3377.534</v>
      </c>
      <c r="J1451" s="18">
        <f>'без села'!J1448/1000</f>
        <v>5643.66545</v>
      </c>
      <c r="K1451" s="18">
        <f>'без села'!K1448/1000</f>
        <v>2490.3080800000002</v>
      </c>
      <c r="L1451" s="6">
        <f t="shared" si="70"/>
        <v>44.12572116584268</v>
      </c>
    </row>
    <row r="1452" spans="1:12" ht="30" hidden="1">
      <c r="A1452" s="3">
        <v>900201</v>
      </c>
      <c r="B1452" s="3"/>
      <c r="C1452" s="5" t="s">
        <v>51</v>
      </c>
      <c r="D1452" s="18">
        <f>'без села'!D1449/1000</f>
        <v>16608.33</v>
      </c>
      <c r="E1452" s="18">
        <f>'без села'!E1449/1000</f>
        <v>0</v>
      </c>
      <c r="F1452" s="18">
        <f>'без села'!F1449/1000</f>
        <v>3990.1507</v>
      </c>
      <c r="G1452" s="6">
        <f t="shared" si="71"/>
        <v>24.02499649272383</v>
      </c>
      <c r="H1452" s="6" t="e">
        <f t="shared" si="72"/>
        <v>#DIV/0!</v>
      </c>
      <c r="I1452" s="18">
        <f>'без села'!I1449/1000</f>
        <v>1234.398</v>
      </c>
      <c r="J1452" s="18">
        <f>'без села'!J1449/1000</f>
        <v>3009.0424500000004</v>
      </c>
      <c r="K1452" s="18">
        <f>'без села'!K1449/1000</f>
        <v>1834.16703</v>
      </c>
      <c r="L1452" s="6">
        <f t="shared" si="70"/>
        <v>60.95517296540631</v>
      </c>
    </row>
    <row r="1453" spans="1:12" ht="15" hidden="1">
      <c r="A1453" s="3">
        <v>900201</v>
      </c>
      <c r="B1453" s="3"/>
      <c r="C1453" s="5" t="s">
        <v>53</v>
      </c>
      <c r="D1453" s="18">
        <f>'без села'!D1450/1000</f>
        <v>30869.477</v>
      </c>
      <c r="E1453" s="18">
        <f>'без села'!E1450/1000</f>
        <v>0</v>
      </c>
      <c r="F1453" s="18">
        <f>'без села'!F1450/1000</f>
        <v>7295.24467</v>
      </c>
      <c r="G1453" s="6">
        <f t="shared" si="71"/>
        <v>23.632550269640138</v>
      </c>
      <c r="H1453" s="6" t="e">
        <f t="shared" si="72"/>
        <v>#DIV/0!</v>
      </c>
      <c r="I1453" s="18">
        <f>'без села'!I1450/1000</f>
        <v>12134.567</v>
      </c>
      <c r="J1453" s="18">
        <f>'без села'!J1450/1000</f>
        <v>12254.2617</v>
      </c>
      <c r="K1453" s="18">
        <f>'без села'!K1450/1000</f>
        <v>3033.6409700000004</v>
      </c>
      <c r="L1453" s="6">
        <f t="shared" si="70"/>
        <v>24.75580368909537</v>
      </c>
    </row>
    <row r="1454" spans="1:12" ht="15" hidden="1">
      <c r="A1454" s="3">
        <v>900201</v>
      </c>
      <c r="B1454" s="3"/>
      <c r="C1454" s="5" t="s">
        <v>55</v>
      </c>
      <c r="D1454" s="18">
        <f>'без села'!D1451/1000</f>
        <v>61.135</v>
      </c>
      <c r="E1454" s="18">
        <f>'без села'!E1451/1000</f>
        <v>0</v>
      </c>
      <c r="F1454" s="18">
        <f>'без села'!F1451/1000</f>
        <v>0</v>
      </c>
      <c r="G1454" s="6">
        <f t="shared" si="71"/>
        <v>0</v>
      </c>
      <c r="H1454" s="6" t="e">
        <f t="shared" si="72"/>
        <v>#DIV/0!</v>
      </c>
      <c r="I1454" s="18">
        <f>'без села'!I1451/1000</f>
        <v>106.465</v>
      </c>
      <c r="J1454" s="18">
        <f>'без села'!J1451/1000</f>
        <v>225.39433</v>
      </c>
      <c r="K1454" s="18">
        <f>'без села'!K1451/1000</f>
        <v>100.42155</v>
      </c>
      <c r="L1454" s="6">
        <f t="shared" si="70"/>
        <v>44.553716147163065</v>
      </c>
    </row>
    <row r="1455" spans="1:12" ht="30" hidden="1">
      <c r="A1455" s="3">
        <v>900201</v>
      </c>
      <c r="B1455" s="3"/>
      <c r="C1455" s="5" t="s">
        <v>17</v>
      </c>
      <c r="D1455" s="18">
        <f>'без села'!D1452/1000</f>
        <v>9423.051</v>
      </c>
      <c r="E1455" s="18">
        <f>'без села'!E1452/1000</f>
        <v>0</v>
      </c>
      <c r="F1455" s="18">
        <f>'без села'!F1452/1000</f>
        <v>1651.14082</v>
      </c>
      <c r="G1455" s="6">
        <f t="shared" si="71"/>
        <v>17.522358947224205</v>
      </c>
      <c r="H1455" s="6" t="e">
        <f t="shared" si="72"/>
        <v>#DIV/0!</v>
      </c>
      <c r="I1455" s="18">
        <f>'без села'!I1452/1000</f>
        <v>482.653</v>
      </c>
      <c r="J1455" s="18">
        <f>'без села'!J1452/1000</f>
        <v>654.04751</v>
      </c>
      <c r="K1455" s="18">
        <f>'без села'!K1452/1000</f>
        <v>173.07364</v>
      </c>
      <c r="L1455" s="6">
        <f t="shared" si="70"/>
        <v>26.461936992925793</v>
      </c>
    </row>
    <row r="1456" spans="1:12" ht="15" hidden="1">
      <c r="A1456" s="3">
        <v>900201</v>
      </c>
      <c r="B1456" s="3"/>
      <c r="C1456" s="5" t="s">
        <v>19</v>
      </c>
      <c r="D1456" s="18">
        <f>'без села'!D1453/1000</f>
        <v>506.843</v>
      </c>
      <c r="E1456" s="18">
        <f>'без села'!E1453/1000</f>
        <v>0</v>
      </c>
      <c r="F1456" s="18">
        <f>'без села'!F1453/1000</f>
        <v>56.75066</v>
      </c>
      <c r="G1456" s="6">
        <f t="shared" si="71"/>
        <v>11.196891345051624</v>
      </c>
      <c r="H1456" s="6" t="e">
        <f t="shared" si="72"/>
        <v>#DIV/0!</v>
      </c>
      <c r="I1456" s="18">
        <f>'без села'!I1453/1000</f>
        <v>34.782</v>
      </c>
      <c r="J1456" s="18">
        <f>'без села'!J1453/1000</f>
        <v>40.44217</v>
      </c>
      <c r="K1456" s="18">
        <f>'без села'!K1453/1000</f>
        <v>12.20828</v>
      </c>
      <c r="L1456" s="6">
        <f t="shared" si="70"/>
        <v>30.187005296698967</v>
      </c>
    </row>
    <row r="1457" spans="1:12" ht="45" hidden="1">
      <c r="A1457" s="3">
        <v>900201</v>
      </c>
      <c r="B1457" s="3"/>
      <c r="C1457" s="5" t="s">
        <v>21</v>
      </c>
      <c r="D1457" s="18">
        <f>'без села'!D1454/1000</f>
        <v>11115.821</v>
      </c>
      <c r="E1457" s="18">
        <f>'без села'!E1454/1000</f>
        <v>0</v>
      </c>
      <c r="F1457" s="18">
        <f>'без села'!F1454/1000</f>
        <v>1688.99773</v>
      </c>
      <c r="G1457" s="6">
        <f t="shared" si="71"/>
        <v>15.194538756966312</v>
      </c>
      <c r="H1457" s="6" t="e">
        <f t="shared" si="72"/>
        <v>#DIV/0!</v>
      </c>
      <c r="I1457" s="18">
        <f>'без села'!I1454/1000</f>
        <v>21184.903</v>
      </c>
      <c r="J1457" s="18">
        <f>'без села'!J1454/1000</f>
        <v>21694.35282</v>
      </c>
      <c r="K1457" s="18">
        <f>'без села'!K1454/1000</f>
        <v>1759.4429499999999</v>
      </c>
      <c r="L1457" s="6">
        <f t="shared" si="70"/>
        <v>8.110142600695474</v>
      </c>
    </row>
    <row r="1458" spans="1:12" ht="15" hidden="1">
      <c r="A1458" s="3">
        <v>900201</v>
      </c>
      <c r="B1458" s="3"/>
      <c r="C1458" s="5" t="s">
        <v>23</v>
      </c>
      <c r="D1458" s="18">
        <f>'без села'!D1455/1000</f>
        <v>2325.31444</v>
      </c>
      <c r="E1458" s="18">
        <f>'без села'!E1455/1000</f>
        <v>0</v>
      </c>
      <c r="F1458" s="18">
        <f>'без села'!F1455/1000</f>
        <v>527.50126</v>
      </c>
      <c r="G1458" s="6">
        <f t="shared" si="71"/>
        <v>22.685158227461056</v>
      </c>
      <c r="H1458" s="6" t="e">
        <f t="shared" si="72"/>
        <v>#DIV/0!</v>
      </c>
      <c r="I1458" s="18">
        <f>'без села'!I1455/1000</f>
        <v>215.357</v>
      </c>
      <c r="J1458" s="18">
        <f>'без села'!J1455/1000</f>
        <v>282.93919</v>
      </c>
      <c r="K1458" s="18">
        <f>'без села'!K1455/1000</f>
        <v>65.0971</v>
      </c>
      <c r="L1458" s="6">
        <f t="shared" si="70"/>
        <v>23.007452590784613</v>
      </c>
    </row>
    <row r="1459" spans="1:12" ht="15" hidden="1">
      <c r="A1459" s="3">
        <v>900201</v>
      </c>
      <c r="B1459" s="3"/>
      <c r="C1459" s="5" t="s">
        <v>25</v>
      </c>
      <c r="D1459" s="18">
        <f>'без села'!D1456/1000</f>
        <v>15890.482</v>
      </c>
      <c r="E1459" s="18">
        <f>'без села'!E1456/1000</f>
        <v>0</v>
      </c>
      <c r="F1459" s="18">
        <f>'без села'!F1456/1000</f>
        <v>2256.35828</v>
      </c>
      <c r="G1459" s="6">
        <f t="shared" si="71"/>
        <v>14.199432591157398</v>
      </c>
      <c r="H1459" s="6" t="e">
        <f t="shared" si="72"/>
        <v>#DIV/0!</v>
      </c>
      <c r="I1459" s="18">
        <f>'без села'!I1456/1000</f>
        <v>10033.411</v>
      </c>
      <c r="J1459" s="18">
        <f>'без села'!J1456/1000</f>
        <v>10331.045769999999</v>
      </c>
      <c r="K1459" s="18">
        <f>'без села'!K1456/1000</f>
        <v>1039.41906</v>
      </c>
      <c r="L1459" s="6">
        <f t="shared" si="70"/>
        <v>10.06112143088492</v>
      </c>
    </row>
    <row r="1460" spans="1:12" ht="15" hidden="1">
      <c r="A1460" s="3">
        <v>900201</v>
      </c>
      <c r="B1460" s="3"/>
      <c r="C1460" s="5" t="s">
        <v>27</v>
      </c>
      <c r="D1460" s="18">
        <f>'без села'!D1457/1000</f>
        <v>532.829</v>
      </c>
      <c r="E1460" s="18">
        <f>'без села'!E1457/1000</f>
        <v>0</v>
      </c>
      <c r="F1460" s="18">
        <f>'без села'!F1457/1000</f>
        <v>87.47604</v>
      </c>
      <c r="G1460" s="6">
        <f t="shared" si="71"/>
        <v>16.417282092378606</v>
      </c>
      <c r="H1460" s="6" t="e">
        <f t="shared" si="72"/>
        <v>#DIV/0!</v>
      </c>
      <c r="I1460" s="18">
        <f>'без села'!I1457/1000</f>
        <v>136.534</v>
      </c>
      <c r="J1460" s="18">
        <f>'без села'!J1457/1000</f>
        <v>175.54164</v>
      </c>
      <c r="K1460" s="18">
        <f>'без села'!K1457/1000</f>
        <v>30.70603</v>
      </c>
      <c r="L1460" s="6">
        <f t="shared" si="70"/>
        <v>17.492163112979917</v>
      </c>
    </row>
    <row r="1461" spans="1:12" ht="30" hidden="1">
      <c r="A1461" s="3">
        <v>900201</v>
      </c>
      <c r="B1461" s="3"/>
      <c r="C1461" s="5" t="s">
        <v>29</v>
      </c>
      <c r="D1461" s="18">
        <f>'без села'!D1458/1000</f>
        <v>95794.832</v>
      </c>
      <c r="E1461" s="18">
        <f>'без села'!E1458/1000</f>
        <v>0</v>
      </c>
      <c r="F1461" s="18">
        <f>'без села'!F1458/1000</f>
        <v>41745.16292</v>
      </c>
      <c r="G1461" s="6">
        <f t="shared" si="71"/>
        <v>43.57767746802876</v>
      </c>
      <c r="H1461" s="6" t="e">
        <f t="shared" si="72"/>
        <v>#DIV/0!</v>
      </c>
      <c r="I1461" s="18">
        <f>'без села'!I1458/1000</f>
        <v>7046.936</v>
      </c>
      <c r="J1461" s="18">
        <f>'без села'!J1458/1000</f>
        <v>7386.79959</v>
      </c>
      <c r="K1461" s="18">
        <f>'без села'!K1458/1000</f>
        <v>4767.18222</v>
      </c>
      <c r="L1461" s="6">
        <f t="shared" si="70"/>
        <v>64.53650409649194</v>
      </c>
    </row>
    <row r="1462" spans="1:12" ht="15" hidden="1">
      <c r="A1462" s="3">
        <v>900201</v>
      </c>
      <c r="B1462" s="3"/>
      <c r="C1462" s="5" t="s">
        <v>31</v>
      </c>
      <c r="D1462" s="18">
        <f>'без села'!D1459/1000</f>
        <v>48704.628</v>
      </c>
      <c r="E1462" s="18">
        <f>'без села'!E1459/1000</f>
        <v>0</v>
      </c>
      <c r="F1462" s="18">
        <f>'без села'!F1459/1000</f>
        <v>31118.256289999998</v>
      </c>
      <c r="G1462" s="6">
        <f t="shared" si="71"/>
        <v>63.891785170805534</v>
      </c>
      <c r="H1462" s="6" t="e">
        <f t="shared" si="72"/>
        <v>#DIV/0!</v>
      </c>
      <c r="I1462" s="18">
        <f>'без села'!I1459/1000</f>
        <v>854.66</v>
      </c>
      <c r="J1462" s="18">
        <f>'без села'!J1459/1000</f>
        <v>958.68871</v>
      </c>
      <c r="K1462" s="18">
        <f>'без села'!K1459/1000</f>
        <v>184.04645000000002</v>
      </c>
      <c r="L1462" s="6">
        <f t="shared" si="70"/>
        <v>19.19772790481699</v>
      </c>
    </row>
    <row r="1463" spans="1:12" ht="30" hidden="1">
      <c r="A1463" s="3">
        <v>900201</v>
      </c>
      <c r="B1463" s="3"/>
      <c r="C1463" s="5" t="s">
        <v>33</v>
      </c>
      <c r="D1463" s="18">
        <f>'без села'!D1460/1000</f>
        <v>6160.412</v>
      </c>
      <c r="E1463" s="18">
        <f>'без села'!E1460/1000</f>
        <v>0</v>
      </c>
      <c r="F1463" s="18">
        <f>'без села'!F1460/1000</f>
        <v>1693.61055</v>
      </c>
      <c r="G1463" s="6">
        <f t="shared" si="71"/>
        <v>27.49183901985776</v>
      </c>
      <c r="H1463" s="6" t="e">
        <f t="shared" si="72"/>
        <v>#DIV/0!</v>
      </c>
      <c r="I1463" s="18">
        <f>'без села'!I1460/1000</f>
        <v>191.142</v>
      </c>
      <c r="J1463" s="18">
        <f>'без села'!J1460/1000</f>
        <v>223.71059</v>
      </c>
      <c r="K1463" s="18">
        <f>'без села'!K1460/1000</f>
        <v>53.91958</v>
      </c>
      <c r="L1463" s="6">
        <f t="shared" si="70"/>
        <v>24.102381563608592</v>
      </c>
    </row>
    <row r="1464" spans="1:12" ht="15" hidden="1">
      <c r="A1464" s="3">
        <v>900201</v>
      </c>
      <c r="B1464" s="3"/>
      <c r="C1464" s="5" t="s">
        <v>35</v>
      </c>
      <c r="D1464" s="18">
        <f>'без села'!D1461/1000</f>
        <v>16390.031</v>
      </c>
      <c r="E1464" s="18">
        <f>'без села'!E1461/1000</f>
        <v>0</v>
      </c>
      <c r="F1464" s="18">
        <f>'без села'!F1461/1000</f>
        <v>5199.042820000001</v>
      </c>
      <c r="G1464" s="6">
        <f t="shared" si="71"/>
        <v>31.72076257817939</v>
      </c>
      <c r="H1464" s="6" t="e">
        <f t="shared" si="72"/>
        <v>#DIV/0!</v>
      </c>
      <c r="I1464" s="18">
        <f>'без села'!I1461/1000</f>
        <v>566.305</v>
      </c>
      <c r="J1464" s="18">
        <f>'без села'!J1461/1000</f>
        <v>708.33708</v>
      </c>
      <c r="K1464" s="18">
        <f>'без села'!K1461/1000</f>
        <v>170.57792</v>
      </c>
      <c r="L1464" s="6">
        <f t="shared" si="70"/>
        <v>24.081461329117488</v>
      </c>
    </row>
    <row r="1465" spans="1:12" ht="15" hidden="1">
      <c r="A1465" s="3">
        <v>900201</v>
      </c>
      <c r="B1465" s="3"/>
      <c r="C1465" s="5" t="s">
        <v>57</v>
      </c>
      <c r="D1465" s="18">
        <f>'без села'!D1462/1000</f>
        <v>2208.906</v>
      </c>
      <c r="E1465" s="18">
        <f>'без села'!E1462/1000</f>
        <v>0</v>
      </c>
      <c r="F1465" s="18">
        <f>'без села'!F1462/1000</f>
        <v>1328.19732</v>
      </c>
      <c r="G1465" s="6">
        <f t="shared" si="71"/>
        <v>60.12919155455234</v>
      </c>
      <c r="H1465" s="6" t="e">
        <f t="shared" si="72"/>
        <v>#DIV/0!</v>
      </c>
      <c r="I1465" s="18">
        <f>'без села'!I1462/1000</f>
        <v>49.019</v>
      </c>
      <c r="J1465" s="18">
        <f>'без села'!J1462/1000</f>
        <v>53.582</v>
      </c>
      <c r="K1465" s="18">
        <f>'без села'!K1462/1000</f>
        <v>1.52579</v>
      </c>
      <c r="L1465" s="6">
        <f t="shared" si="70"/>
        <v>2.84757941099623</v>
      </c>
    </row>
    <row r="1466" spans="1:12" ht="15" hidden="1">
      <c r="A1466" s="3">
        <v>900201</v>
      </c>
      <c r="B1466" s="3"/>
      <c r="C1466" s="5" t="s">
        <v>37</v>
      </c>
      <c r="D1466" s="18">
        <f>'без села'!D1463/1000</f>
        <v>21496.472</v>
      </c>
      <c r="E1466" s="18">
        <f>'без села'!E1463/1000</f>
        <v>0</v>
      </c>
      <c r="F1466" s="18">
        <f>'без села'!F1463/1000</f>
        <v>2406.0559399999997</v>
      </c>
      <c r="G1466" s="6">
        <f t="shared" si="71"/>
        <v>11.192794519956575</v>
      </c>
      <c r="H1466" s="6" t="e">
        <f t="shared" si="72"/>
        <v>#DIV/0!</v>
      </c>
      <c r="I1466" s="18">
        <f>'без села'!I1463/1000</f>
        <v>5383.214</v>
      </c>
      <c r="J1466" s="18">
        <f>'без села'!J1463/1000</f>
        <v>5439.88521</v>
      </c>
      <c r="K1466" s="18">
        <f>'без села'!K1463/1000</f>
        <v>4357.112480000001</v>
      </c>
      <c r="L1466" s="6">
        <f t="shared" si="70"/>
        <v>80.09566951873236</v>
      </c>
    </row>
    <row r="1467" spans="1:12" ht="15" hidden="1">
      <c r="A1467" s="3">
        <v>900201</v>
      </c>
      <c r="B1467" s="3"/>
      <c r="C1467" s="5" t="s">
        <v>59</v>
      </c>
      <c r="D1467" s="18">
        <f>'без села'!D1464/1000</f>
        <v>834.383</v>
      </c>
      <c r="E1467" s="18">
        <f>'без села'!E1464/1000</f>
        <v>0</v>
      </c>
      <c r="F1467" s="18">
        <f>'без села'!F1464/1000</f>
        <v>0</v>
      </c>
      <c r="G1467" s="6">
        <f t="shared" si="71"/>
        <v>0</v>
      </c>
      <c r="H1467" s="6" t="e">
        <f t="shared" si="72"/>
        <v>#DIV/0!</v>
      </c>
      <c r="I1467" s="18">
        <f>'без села'!I1464/1000</f>
        <v>2.596</v>
      </c>
      <c r="J1467" s="18">
        <f>'без села'!J1464/1000</f>
        <v>2.596</v>
      </c>
      <c r="K1467" s="18">
        <f>'без села'!K1464/1000</f>
        <v>0</v>
      </c>
      <c r="L1467" s="6">
        <f t="shared" si="70"/>
        <v>0</v>
      </c>
    </row>
    <row r="1468" spans="1:12" ht="30" hidden="1">
      <c r="A1468" s="3">
        <v>900201</v>
      </c>
      <c r="B1468" s="3"/>
      <c r="C1468" s="5" t="s">
        <v>39</v>
      </c>
      <c r="D1468" s="18">
        <f>'без села'!D1465/1000</f>
        <v>44.95</v>
      </c>
      <c r="E1468" s="18">
        <f>'без села'!E1465/1000</f>
        <v>0</v>
      </c>
      <c r="F1468" s="18">
        <f>'без села'!F1465/1000</f>
        <v>1.43176</v>
      </c>
      <c r="G1468" s="6">
        <f t="shared" si="71"/>
        <v>3.185228031145717</v>
      </c>
      <c r="H1468" s="6" t="e">
        <f t="shared" si="72"/>
        <v>#DIV/0!</v>
      </c>
      <c r="I1468" s="18">
        <f>'без села'!I1465/1000</f>
        <v>652.094</v>
      </c>
      <c r="J1468" s="18">
        <f>'без села'!J1465/1000</f>
        <v>673.595</v>
      </c>
      <c r="K1468" s="18">
        <f>'без села'!K1465/1000</f>
        <v>24.13562</v>
      </c>
      <c r="L1468" s="6">
        <f t="shared" si="70"/>
        <v>3.5831055753086054</v>
      </c>
    </row>
    <row r="1469" spans="1:12" ht="45" hidden="1">
      <c r="A1469" s="3">
        <v>900201</v>
      </c>
      <c r="B1469" s="3"/>
      <c r="C1469" s="5" t="s">
        <v>184</v>
      </c>
      <c r="D1469" s="18">
        <f>'без села'!D1466/1000</f>
        <v>0</v>
      </c>
      <c r="E1469" s="18">
        <f>'без села'!E1466/1000</f>
        <v>0</v>
      </c>
      <c r="F1469" s="18">
        <f>'без села'!F1466/1000</f>
        <v>0</v>
      </c>
      <c r="G1469" s="6" t="e">
        <f t="shared" si="71"/>
        <v>#DIV/0!</v>
      </c>
      <c r="H1469" s="6" t="e">
        <f t="shared" si="72"/>
        <v>#DIV/0!</v>
      </c>
      <c r="I1469" s="18">
        <f>'без села'!I1466/1000</f>
        <v>573.5</v>
      </c>
      <c r="J1469" s="18">
        <f>'без села'!J1466/1000</f>
        <v>573.5</v>
      </c>
      <c r="K1469" s="18">
        <f>'без села'!K1466/1000</f>
        <v>0</v>
      </c>
      <c r="L1469" s="6">
        <f t="shared" si="70"/>
        <v>0</v>
      </c>
    </row>
    <row r="1470" spans="1:12" ht="45" hidden="1">
      <c r="A1470" s="3">
        <v>900201</v>
      </c>
      <c r="B1470" s="3"/>
      <c r="C1470" s="5" t="s">
        <v>41</v>
      </c>
      <c r="D1470" s="18">
        <f>'без села'!D1467/1000</f>
        <v>44.95</v>
      </c>
      <c r="E1470" s="18">
        <f>'без села'!E1467/1000</f>
        <v>0</v>
      </c>
      <c r="F1470" s="18">
        <f>'без села'!F1467/1000</f>
        <v>1.43176</v>
      </c>
      <c r="G1470" s="6">
        <f t="shared" si="71"/>
        <v>3.185228031145717</v>
      </c>
      <c r="H1470" s="6" t="e">
        <f t="shared" si="72"/>
        <v>#DIV/0!</v>
      </c>
      <c r="I1470" s="18">
        <f>'без села'!I1467/1000</f>
        <v>78.594</v>
      </c>
      <c r="J1470" s="18">
        <f>'без села'!J1467/1000</f>
        <v>100.095</v>
      </c>
      <c r="K1470" s="18">
        <f>'без села'!K1467/1000</f>
        <v>24.13562</v>
      </c>
      <c r="L1470" s="6">
        <f t="shared" si="70"/>
        <v>24.11271292272341</v>
      </c>
    </row>
    <row r="1471" spans="1:12" ht="30" hidden="1">
      <c r="A1471" s="3">
        <v>900201</v>
      </c>
      <c r="B1471" s="3"/>
      <c r="C1471" s="5" t="s">
        <v>180</v>
      </c>
      <c r="D1471" s="18">
        <f>'без села'!D1468/1000</f>
        <v>7644.75</v>
      </c>
      <c r="E1471" s="18">
        <f>'без села'!E1468/1000</f>
        <v>0</v>
      </c>
      <c r="F1471" s="18">
        <f>'без села'!F1468/1000</f>
        <v>2039.85</v>
      </c>
      <c r="G1471" s="6">
        <f t="shared" si="71"/>
        <v>26.68301775728441</v>
      </c>
      <c r="H1471" s="6" t="e">
        <f t="shared" si="72"/>
        <v>#DIV/0!</v>
      </c>
      <c r="I1471" s="18">
        <f>'без села'!I1468/1000</f>
        <v>0</v>
      </c>
      <c r="J1471" s="18">
        <f>'без села'!J1468/1000</f>
        <v>0</v>
      </c>
      <c r="K1471" s="18">
        <f>'без села'!K1468/1000</f>
        <v>0</v>
      </c>
      <c r="L1471" s="6" t="e">
        <f t="shared" si="70"/>
        <v>#DIV/0!</v>
      </c>
    </row>
    <row r="1472" spans="1:12" ht="15" hidden="1">
      <c r="A1472" s="3">
        <v>900201</v>
      </c>
      <c r="B1472" s="3"/>
      <c r="C1472" s="5" t="s">
        <v>61</v>
      </c>
      <c r="D1472" s="18">
        <f>'без села'!D1469/1000</f>
        <v>342237.07856</v>
      </c>
      <c r="E1472" s="18">
        <f>'без села'!E1469/1000</f>
        <v>0</v>
      </c>
      <c r="F1472" s="18">
        <f>'без села'!F1469/1000</f>
        <v>76046.35625</v>
      </c>
      <c r="G1472" s="6">
        <f t="shared" si="71"/>
        <v>22.220373248267947</v>
      </c>
      <c r="H1472" s="6" t="e">
        <f t="shared" si="72"/>
        <v>#DIV/0!</v>
      </c>
      <c r="I1472" s="18">
        <f>'без села'!I1469/1000</f>
        <v>119258.539</v>
      </c>
      <c r="J1472" s="18">
        <f>'без села'!J1469/1000</f>
        <v>119264.65543000001</v>
      </c>
      <c r="K1472" s="18">
        <f>'без села'!K1469/1000</f>
        <v>16159.559720000001</v>
      </c>
      <c r="L1472" s="6">
        <f t="shared" si="70"/>
        <v>13.549328308322266</v>
      </c>
    </row>
    <row r="1473" spans="1:12" ht="45" hidden="1">
      <c r="A1473" s="3">
        <v>900201</v>
      </c>
      <c r="B1473" s="3"/>
      <c r="C1473" s="5" t="s">
        <v>97</v>
      </c>
      <c r="D1473" s="18">
        <f>'без села'!D1470/1000</f>
        <v>50886.321</v>
      </c>
      <c r="E1473" s="18">
        <f>'без села'!E1470/1000</f>
        <v>0</v>
      </c>
      <c r="F1473" s="18">
        <f>'без села'!F1470/1000</f>
        <v>12412.11698</v>
      </c>
      <c r="G1473" s="6">
        <f t="shared" si="71"/>
        <v>24.391853716443755</v>
      </c>
      <c r="H1473" s="6" t="e">
        <f t="shared" si="72"/>
        <v>#DIV/0!</v>
      </c>
      <c r="I1473" s="18">
        <f>'без села'!I1470/1000</f>
        <v>49280.33</v>
      </c>
      <c r="J1473" s="18">
        <f>'без села'!J1470/1000</f>
        <v>49280.33</v>
      </c>
      <c r="K1473" s="18">
        <f>'без села'!K1470/1000</f>
        <v>544.54094</v>
      </c>
      <c r="L1473" s="6">
        <f t="shared" si="70"/>
        <v>1.1049863911219748</v>
      </c>
    </row>
    <row r="1474" spans="1:12" ht="15" hidden="1">
      <c r="A1474" s="3">
        <v>900201</v>
      </c>
      <c r="B1474" s="3"/>
      <c r="C1474" s="5" t="s">
        <v>63</v>
      </c>
      <c r="D1474" s="18">
        <f>'без села'!D1471/1000</f>
        <v>291350.75756</v>
      </c>
      <c r="E1474" s="18">
        <f>'без села'!E1471/1000</f>
        <v>0</v>
      </c>
      <c r="F1474" s="18">
        <f>'без села'!F1471/1000</f>
        <v>63634.239270000005</v>
      </c>
      <c r="G1474" s="6">
        <f t="shared" si="71"/>
        <v>21.841109940102125</v>
      </c>
      <c r="H1474" s="6" t="e">
        <f t="shared" si="72"/>
        <v>#DIV/0!</v>
      </c>
      <c r="I1474" s="18">
        <f>'без села'!I1471/1000</f>
        <v>69978.209</v>
      </c>
      <c r="J1474" s="18">
        <f>'без села'!J1471/1000</f>
        <v>69984.32543000001</v>
      </c>
      <c r="K1474" s="18">
        <f>'без села'!K1471/1000</f>
        <v>15615.018779999999</v>
      </c>
      <c r="L1474" s="6">
        <f t="shared" si="70"/>
        <v>22.312165880084837</v>
      </c>
    </row>
    <row r="1475" spans="1:12" ht="15" hidden="1">
      <c r="A1475" s="3">
        <v>900201</v>
      </c>
      <c r="B1475" s="3"/>
      <c r="C1475" s="5" t="s">
        <v>85</v>
      </c>
      <c r="D1475" s="18">
        <f>'без села'!D1472/1000</f>
        <v>756.878</v>
      </c>
      <c r="E1475" s="18">
        <f>'без села'!E1472/1000</f>
        <v>0</v>
      </c>
      <c r="F1475" s="18">
        <f>'без села'!F1472/1000</f>
        <v>196.45049</v>
      </c>
      <c r="G1475" s="6">
        <f t="shared" si="71"/>
        <v>25.955370614550827</v>
      </c>
      <c r="H1475" s="6" t="e">
        <f t="shared" si="72"/>
        <v>#DIV/0!</v>
      </c>
      <c r="I1475" s="18">
        <f>'без села'!I1472/1000</f>
        <v>0</v>
      </c>
      <c r="J1475" s="18">
        <f>'без села'!J1472/1000</f>
        <v>0</v>
      </c>
      <c r="K1475" s="18">
        <f>'без села'!K1472/1000</f>
        <v>0</v>
      </c>
      <c r="L1475" s="6" t="e">
        <f t="shared" si="70"/>
        <v>#DIV/0!</v>
      </c>
    </row>
    <row r="1476" spans="1:12" ht="15" hidden="1">
      <c r="A1476" s="3">
        <v>900201</v>
      </c>
      <c r="B1476" s="3"/>
      <c r="C1476" s="5" t="s">
        <v>65</v>
      </c>
      <c r="D1476" s="18">
        <f>'без села'!D1473/1000</f>
        <v>290593.87956000003</v>
      </c>
      <c r="E1476" s="18">
        <f>'без села'!E1473/1000</f>
        <v>0</v>
      </c>
      <c r="F1476" s="18">
        <f>'без села'!F1473/1000</f>
        <v>63437.78878</v>
      </c>
      <c r="G1476" s="6">
        <f t="shared" si="71"/>
        <v>21.83039397665695</v>
      </c>
      <c r="H1476" s="6" t="e">
        <f t="shared" si="72"/>
        <v>#DIV/0!</v>
      </c>
      <c r="I1476" s="18">
        <f>'без села'!I1473/1000</f>
        <v>69978.209</v>
      </c>
      <c r="J1476" s="18">
        <f>'без села'!J1473/1000</f>
        <v>69984.32543000001</v>
      </c>
      <c r="K1476" s="18">
        <f>'без села'!K1473/1000</f>
        <v>15615.018779999999</v>
      </c>
      <c r="L1476" s="6">
        <f t="shared" si="70"/>
        <v>22.312165880084837</v>
      </c>
    </row>
    <row r="1477" spans="1:12" ht="15" hidden="1">
      <c r="A1477" s="3">
        <v>900201</v>
      </c>
      <c r="B1477" s="3"/>
      <c r="C1477" s="5" t="s">
        <v>43</v>
      </c>
      <c r="D1477" s="18">
        <f>'без села'!D1474/1000</f>
        <v>26380.132</v>
      </c>
      <c r="E1477" s="18">
        <f>'без села'!E1474/1000</f>
        <v>0</v>
      </c>
      <c r="F1477" s="18">
        <f>'без села'!F1474/1000</f>
        <v>1006.57837</v>
      </c>
      <c r="G1477" s="6">
        <f t="shared" si="71"/>
        <v>3.815668435624203</v>
      </c>
      <c r="H1477" s="6" t="e">
        <f t="shared" si="72"/>
        <v>#DIV/0!</v>
      </c>
      <c r="I1477" s="18">
        <f>'без села'!I1474/1000</f>
        <v>175315.32</v>
      </c>
      <c r="J1477" s="18">
        <f>'без села'!J1474/1000</f>
        <v>177732.55263999998</v>
      </c>
      <c r="K1477" s="18">
        <f>'без села'!K1474/1000</f>
        <v>3345.87484</v>
      </c>
      <c r="L1477" s="6">
        <f t="shared" si="70"/>
        <v>1.8825334978320605</v>
      </c>
    </row>
    <row r="1478" spans="1:12" ht="15" hidden="1">
      <c r="A1478" s="3">
        <v>900201</v>
      </c>
      <c r="B1478" s="3"/>
      <c r="C1478" s="5" t="s">
        <v>45</v>
      </c>
      <c r="D1478" s="18">
        <f>'без села'!D1475/1000</f>
        <v>1729.467</v>
      </c>
      <c r="E1478" s="18">
        <f>'без села'!E1475/1000</f>
        <v>0</v>
      </c>
      <c r="F1478" s="18">
        <f>'без села'!F1475/1000</f>
        <v>0</v>
      </c>
      <c r="G1478" s="6">
        <f t="shared" si="71"/>
        <v>0</v>
      </c>
      <c r="H1478" s="6" t="e">
        <f t="shared" si="72"/>
        <v>#DIV/0!</v>
      </c>
      <c r="I1478" s="18">
        <f>'без села'!I1475/1000</f>
        <v>41003.787</v>
      </c>
      <c r="J1478" s="18">
        <f>'без села'!J1475/1000</f>
        <v>43421.01964</v>
      </c>
      <c r="K1478" s="18">
        <f>'без села'!K1475/1000</f>
        <v>3144.66069</v>
      </c>
      <c r="L1478" s="6">
        <f t="shared" si="70"/>
        <v>7.242254364526941</v>
      </c>
    </row>
    <row r="1479" spans="1:12" ht="30" hidden="1">
      <c r="A1479" s="3">
        <v>900201</v>
      </c>
      <c r="B1479" s="3"/>
      <c r="C1479" s="5" t="s">
        <v>47</v>
      </c>
      <c r="D1479" s="18">
        <f>'без села'!D1476/1000</f>
        <v>84</v>
      </c>
      <c r="E1479" s="18">
        <f>'без села'!E1476/1000</f>
        <v>0</v>
      </c>
      <c r="F1479" s="18">
        <f>'без села'!F1476/1000</f>
        <v>0</v>
      </c>
      <c r="G1479" s="6">
        <f t="shared" si="71"/>
        <v>0</v>
      </c>
      <c r="H1479" s="6" t="e">
        <f t="shared" si="72"/>
        <v>#DIV/0!</v>
      </c>
      <c r="I1479" s="18">
        <f>'без села'!I1476/1000</f>
        <v>5295.258</v>
      </c>
      <c r="J1479" s="18">
        <f>'без села'!J1476/1000</f>
        <v>7275.25268</v>
      </c>
      <c r="K1479" s="18">
        <f>'без села'!K1476/1000</f>
        <v>2022.85026</v>
      </c>
      <c r="L1479" s="6">
        <f aca="true" t="shared" si="73" ref="L1479:L1542">K1479/J1479*100</f>
        <v>27.804536130558148</v>
      </c>
    </row>
    <row r="1480" spans="1:12" ht="15" hidden="1">
      <c r="A1480" s="3">
        <v>900201</v>
      </c>
      <c r="B1480" s="3"/>
      <c r="C1480" s="5" t="s">
        <v>151</v>
      </c>
      <c r="D1480" s="18">
        <f>'без села'!D1477/1000</f>
        <v>0</v>
      </c>
      <c r="E1480" s="18">
        <f>'без села'!E1477/1000</f>
        <v>0</v>
      </c>
      <c r="F1480" s="18">
        <f>'без села'!F1477/1000</f>
        <v>0</v>
      </c>
      <c r="G1480" s="6" t="e">
        <f t="shared" si="71"/>
        <v>#DIV/0!</v>
      </c>
      <c r="H1480" s="6" t="e">
        <f t="shared" si="72"/>
        <v>#DIV/0!</v>
      </c>
      <c r="I1480" s="18">
        <f>'без села'!I1477/1000</f>
        <v>610.404</v>
      </c>
      <c r="J1480" s="18">
        <f>'без села'!J1477/1000</f>
        <v>610.404</v>
      </c>
      <c r="K1480" s="18">
        <f>'без села'!K1477/1000</f>
        <v>0</v>
      </c>
      <c r="L1480" s="6">
        <f t="shared" si="73"/>
        <v>0</v>
      </c>
    </row>
    <row r="1481" spans="1:12" ht="15" hidden="1">
      <c r="A1481" s="3">
        <v>900201</v>
      </c>
      <c r="B1481" s="3"/>
      <c r="C1481" s="5" t="s">
        <v>153</v>
      </c>
      <c r="D1481" s="18">
        <f>'без села'!D1478/1000</f>
        <v>0</v>
      </c>
      <c r="E1481" s="18">
        <f>'без села'!E1478/1000</f>
        <v>0</v>
      </c>
      <c r="F1481" s="18">
        <f>'без села'!F1478/1000</f>
        <v>0</v>
      </c>
      <c r="G1481" s="6" t="e">
        <f t="shared" si="71"/>
        <v>#DIV/0!</v>
      </c>
      <c r="H1481" s="6" t="e">
        <f t="shared" si="72"/>
        <v>#DIV/0!</v>
      </c>
      <c r="I1481" s="18">
        <f>'без села'!I1478/1000</f>
        <v>610.404</v>
      </c>
      <c r="J1481" s="18">
        <f>'без села'!J1478/1000</f>
        <v>610.404</v>
      </c>
      <c r="K1481" s="18">
        <f>'без села'!K1478/1000</f>
        <v>0</v>
      </c>
      <c r="L1481" s="6">
        <f t="shared" si="73"/>
        <v>0</v>
      </c>
    </row>
    <row r="1482" spans="1:12" ht="15" hidden="1">
      <c r="A1482" s="3">
        <v>900201</v>
      </c>
      <c r="B1482" s="3"/>
      <c r="C1482" s="5" t="s">
        <v>67</v>
      </c>
      <c r="D1482" s="18">
        <f>'без села'!D1479/1000</f>
        <v>1645.467</v>
      </c>
      <c r="E1482" s="18">
        <f>'без села'!E1479/1000</f>
        <v>0</v>
      </c>
      <c r="F1482" s="18">
        <f>'без села'!F1479/1000</f>
        <v>0</v>
      </c>
      <c r="G1482" s="6">
        <f t="shared" si="71"/>
        <v>0</v>
      </c>
      <c r="H1482" s="6" t="e">
        <f t="shared" si="72"/>
        <v>#DIV/0!</v>
      </c>
      <c r="I1482" s="18">
        <f>'без села'!I1479/1000</f>
        <v>1479.562</v>
      </c>
      <c r="J1482" s="18">
        <f>'без села'!J1479/1000</f>
        <v>1916.79996</v>
      </c>
      <c r="K1482" s="18">
        <f>'без села'!K1479/1000</f>
        <v>508.34090000000003</v>
      </c>
      <c r="L1482" s="6">
        <f t="shared" si="73"/>
        <v>26.520289576800703</v>
      </c>
    </row>
    <row r="1483" spans="1:12" ht="15" hidden="1">
      <c r="A1483" s="3">
        <v>900201</v>
      </c>
      <c r="B1483" s="3"/>
      <c r="C1483" s="5" t="s">
        <v>175</v>
      </c>
      <c r="D1483" s="18">
        <f>'без села'!D1480/1000</f>
        <v>200</v>
      </c>
      <c r="E1483" s="18">
        <f>'без села'!E1480/1000</f>
        <v>0</v>
      </c>
      <c r="F1483" s="18">
        <f>'без села'!F1480/1000</f>
        <v>0</v>
      </c>
      <c r="G1483" s="6">
        <f t="shared" si="71"/>
        <v>0</v>
      </c>
      <c r="H1483" s="6" t="e">
        <f t="shared" si="72"/>
        <v>#DIV/0!</v>
      </c>
      <c r="I1483" s="18">
        <f>'без села'!I1480/1000</f>
        <v>0</v>
      </c>
      <c r="J1483" s="18">
        <f>'без села'!J1480/1000</f>
        <v>0</v>
      </c>
      <c r="K1483" s="18">
        <f>'без села'!K1480/1000</f>
        <v>0</v>
      </c>
      <c r="L1483" s="6" t="e">
        <f t="shared" si="73"/>
        <v>#DIV/0!</v>
      </c>
    </row>
    <row r="1484" spans="1:12" ht="30" hidden="1">
      <c r="A1484" s="3">
        <v>900201</v>
      </c>
      <c r="B1484" s="3"/>
      <c r="C1484" s="5" t="s">
        <v>189</v>
      </c>
      <c r="D1484" s="18">
        <f>'без села'!D1481/1000</f>
        <v>0</v>
      </c>
      <c r="E1484" s="18">
        <f>'без села'!E1481/1000</f>
        <v>0</v>
      </c>
      <c r="F1484" s="18">
        <f>'без села'!F1481/1000</f>
        <v>0</v>
      </c>
      <c r="G1484" s="6" t="e">
        <f t="shared" si="71"/>
        <v>#DIV/0!</v>
      </c>
      <c r="H1484" s="6" t="e">
        <f t="shared" si="72"/>
        <v>#DIV/0!</v>
      </c>
      <c r="I1484" s="18">
        <f>'без села'!I1481/1000</f>
        <v>400</v>
      </c>
      <c r="J1484" s="18">
        <f>'без села'!J1481/1000</f>
        <v>400</v>
      </c>
      <c r="K1484" s="18">
        <f>'без села'!K1481/1000</f>
        <v>0</v>
      </c>
      <c r="L1484" s="6">
        <f t="shared" si="73"/>
        <v>0</v>
      </c>
    </row>
    <row r="1485" spans="1:12" ht="15" hidden="1">
      <c r="A1485" s="3">
        <v>900201</v>
      </c>
      <c r="B1485" s="3"/>
      <c r="C1485" s="5" t="s">
        <v>69</v>
      </c>
      <c r="D1485" s="18">
        <f>'без села'!D1482/1000</f>
        <v>1445.467</v>
      </c>
      <c r="E1485" s="18">
        <f>'без села'!E1482/1000</f>
        <v>0</v>
      </c>
      <c r="F1485" s="18">
        <f>'без села'!F1482/1000</f>
        <v>0</v>
      </c>
      <c r="G1485" s="6">
        <f t="shared" si="71"/>
        <v>0</v>
      </c>
      <c r="H1485" s="6" t="e">
        <f t="shared" si="72"/>
        <v>#DIV/0!</v>
      </c>
      <c r="I1485" s="18">
        <f>'без села'!I1482/1000</f>
        <v>1079.562</v>
      </c>
      <c r="J1485" s="18">
        <f>'без села'!J1482/1000</f>
        <v>1516.79996</v>
      </c>
      <c r="K1485" s="18">
        <f>'без села'!K1482/1000</f>
        <v>508.34090000000003</v>
      </c>
      <c r="L1485" s="6">
        <f t="shared" si="73"/>
        <v>33.51403701250098</v>
      </c>
    </row>
    <row r="1486" spans="1:12" ht="15" hidden="1">
      <c r="A1486" s="3">
        <v>900201</v>
      </c>
      <c r="B1486" s="3"/>
      <c r="C1486" s="5" t="s">
        <v>155</v>
      </c>
      <c r="D1486" s="18">
        <f>'без села'!D1483/1000</f>
        <v>0</v>
      </c>
      <c r="E1486" s="18">
        <f>'без села'!E1483/1000</f>
        <v>0</v>
      </c>
      <c r="F1486" s="18">
        <f>'без села'!F1483/1000</f>
        <v>0</v>
      </c>
      <c r="G1486" s="6" t="e">
        <f t="shared" si="71"/>
        <v>#DIV/0!</v>
      </c>
      <c r="H1486" s="6" t="e">
        <f t="shared" si="72"/>
        <v>#DIV/0!</v>
      </c>
      <c r="I1486" s="18">
        <f>'без села'!I1483/1000</f>
        <v>33618.563</v>
      </c>
      <c r="J1486" s="18">
        <f>'без села'!J1483/1000</f>
        <v>33618.563</v>
      </c>
      <c r="K1486" s="18">
        <f>'без села'!K1483/1000</f>
        <v>613.4695300000001</v>
      </c>
      <c r="L1486" s="6">
        <f t="shared" si="73"/>
        <v>1.824794028227798</v>
      </c>
    </row>
    <row r="1487" spans="1:12" ht="15" hidden="1">
      <c r="A1487" s="3">
        <v>900201</v>
      </c>
      <c r="B1487" s="3"/>
      <c r="C1487" s="5" t="s">
        <v>157</v>
      </c>
      <c r="D1487" s="18">
        <f>'без села'!D1484/1000</f>
        <v>0</v>
      </c>
      <c r="E1487" s="18">
        <f>'без села'!E1484/1000</f>
        <v>0</v>
      </c>
      <c r="F1487" s="18">
        <f>'без села'!F1484/1000</f>
        <v>0</v>
      </c>
      <c r="G1487" s="6" t="e">
        <f aca="true" t="shared" si="74" ref="G1487:G1550">F1487/D1487*100</f>
        <v>#DIV/0!</v>
      </c>
      <c r="H1487" s="6" t="e">
        <f aca="true" t="shared" si="75" ref="H1487:H1550">F1487/E1487*100</f>
        <v>#DIV/0!</v>
      </c>
      <c r="I1487" s="18">
        <f>'без села'!I1484/1000</f>
        <v>200</v>
      </c>
      <c r="J1487" s="18">
        <f>'без села'!J1484/1000</f>
        <v>200</v>
      </c>
      <c r="K1487" s="18">
        <f>'без села'!K1484/1000</f>
        <v>0</v>
      </c>
      <c r="L1487" s="6">
        <f t="shared" si="73"/>
        <v>0</v>
      </c>
    </row>
    <row r="1488" spans="1:12" ht="15" hidden="1">
      <c r="A1488" s="3">
        <v>900201</v>
      </c>
      <c r="B1488" s="3"/>
      <c r="C1488" s="5" t="s">
        <v>159</v>
      </c>
      <c r="D1488" s="18">
        <f>'без села'!D1485/1000</f>
        <v>0</v>
      </c>
      <c r="E1488" s="18">
        <f>'без села'!E1485/1000</f>
        <v>0</v>
      </c>
      <c r="F1488" s="18">
        <f>'без села'!F1485/1000</f>
        <v>0</v>
      </c>
      <c r="G1488" s="6" t="e">
        <f t="shared" si="74"/>
        <v>#DIV/0!</v>
      </c>
      <c r="H1488" s="6" t="e">
        <f t="shared" si="75"/>
        <v>#DIV/0!</v>
      </c>
      <c r="I1488" s="18">
        <f>'без села'!I1485/1000</f>
        <v>33418.563</v>
      </c>
      <c r="J1488" s="18">
        <f>'без села'!J1485/1000</f>
        <v>33418.563</v>
      </c>
      <c r="K1488" s="18">
        <f>'без села'!K1485/1000</f>
        <v>613.4695300000001</v>
      </c>
      <c r="L1488" s="6">
        <f t="shared" si="73"/>
        <v>1.8357148690085807</v>
      </c>
    </row>
    <row r="1489" spans="1:12" ht="15" hidden="1">
      <c r="A1489" s="3">
        <v>900201</v>
      </c>
      <c r="B1489" s="3"/>
      <c r="C1489" s="5" t="s">
        <v>99</v>
      </c>
      <c r="D1489" s="18">
        <f>'без села'!D1486/1000</f>
        <v>24650.665</v>
      </c>
      <c r="E1489" s="18">
        <f>'без села'!E1486/1000</f>
        <v>0</v>
      </c>
      <c r="F1489" s="18">
        <f>'без села'!F1486/1000</f>
        <v>1006.57837</v>
      </c>
      <c r="G1489" s="6">
        <f t="shared" si="74"/>
        <v>4.083372071301119</v>
      </c>
      <c r="H1489" s="6" t="e">
        <f t="shared" si="75"/>
        <v>#DIV/0!</v>
      </c>
      <c r="I1489" s="18">
        <f>'без села'!I1486/1000</f>
        <v>134311.533</v>
      </c>
      <c r="J1489" s="18">
        <f>'без села'!J1486/1000</f>
        <v>134311.533</v>
      </c>
      <c r="K1489" s="18">
        <f>'без села'!K1486/1000</f>
        <v>201.21415</v>
      </c>
      <c r="L1489" s="6">
        <f t="shared" si="73"/>
        <v>0.14981152065325617</v>
      </c>
    </row>
    <row r="1490" spans="1:12" ht="30" hidden="1">
      <c r="A1490" s="3">
        <v>900201</v>
      </c>
      <c r="B1490" s="3"/>
      <c r="C1490" s="5" t="s">
        <v>129</v>
      </c>
      <c r="D1490" s="18">
        <f>'без села'!D1487/1000</f>
        <v>24265.2</v>
      </c>
      <c r="E1490" s="18">
        <f>'без села'!E1487/1000</f>
        <v>0</v>
      </c>
      <c r="F1490" s="18">
        <f>'без села'!F1487/1000</f>
        <v>1006.57837</v>
      </c>
      <c r="G1490" s="6">
        <f t="shared" si="74"/>
        <v>4.14823850617345</v>
      </c>
      <c r="H1490" s="6" t="e">
        <f t="shared" si="75"/>
        <v>#DIV/0!</v>
      </c>
      <c r="I1490" s="18">
        <f>'без села'!I1487/1000</f>
        <v>134311.533</v>
      </c>
      <c r="J1490" s="18">
        <f>'без села'!J1487/1000</f>
        <v>134311.533</v>
      </c>
      <c r="K1490" s="18">
        <f>'без села'!K1487/1000</f>
        <v>201.21415</v>
      </c>
      <c r="L1490" s="6">
        <f t="shared" si="73"/>
        <v>0.14981152065325617</v>
      </c>
    </row>
    <row r="1491" spans="1:12" ht="15" hidden="1">
      <c r="A1491" s="3">
        <v>900201</v>
      </c>
      <c r="B1491" s="3"/>
      <c r="C1491" s="5" t="s">
        <v>101</v>
      </c>
      <c r="D1491" s="18">
        <f>'без села'!D1488/1000</f>
        <v>385.465</v>
      </c>
      <c r="E1491" s="18">
        <f>'без села'!E1488/1000</f>
        <v>0</v>
      </c>
      <c r="F1491" s="18">
        <f>'без села'!F1488/1000</f>
        <v>0</v>
      </c>
      <c r="G1491" s="6">
        <f t="shared" si="74"/>
        <v>0</v>
      </c>
      <c r="H1491" s="6" t="e">
        <f t="shared" si="75"/>
        <v>#DIV/0!</v>
      </c>
      <c r="I1491" s="18">
        <f>'без села'!I1488/1000</f>
        <v>0</v>
      </c>
      <c r="J1491" s="18">
        <f>'без села'!J1488/1000</f>
        <v>0</v>
      </c>
      <c r="K1491" s="18">
        <f>'без села'!K1488/1000</f>
        <v>0</v>
      </c>
      <c r="L1491" s="6" t="e">
        <f t="shared" si="73"/>
        <v>#DIV/0!</v>
      </c>
    </row>
    <row r="1492" spans="1:12" ht="45">
      <c r="A1492" s="3">
        <v>250301</v>
      </c>
      <c r="B1492" s="3"/>
      <c r="C1492" s="5" t="s">
        <v>270</v>
      </c>
      <c r="D1492" s="18">
        <f>'без села'!D1489/1000</f>
        <v>97386.3</v>
      </c>
      <c r="E1492" s="18">
        <f>'без села'!E1489/1000</f>
        <v>24346.575</v>
      </c>
      <c r="F1492" s="18">
        <f>'без села'!F1489/1000</f>
        <v>22602.89914</v>
      </c>
      <c r="G1492" s="6">
        <f t="shared" si="74"/>
        <v>23.209526535046514</v>
      </c>
      <c r="H1492" s="6">
        <f t="shared" si="75"/>
        <v>92.83810614018606</v>
      </c>
      <c r="I1492" s="18"/>
      <c r="J1492" s="18"/>
      <c r="K1492" s="18"/>
      <c r="L1492" s="6"/>
    </row>
    <row r="1493" spans="1:12" ht="15" hidden="1">
      <c r="A1493" s="3">
        <v>250301</v>
      </c>
      <c r="B1493" s="3"/>
      <c r="C1493" s="5" t="s">
        <v>3</v>
      </c>
      <c r="D1493" s="18">
        <f>'без села'!D1490/1000</f>
        <v>97386.3</v>
      </c>
      <c r="E1493" s="18">
        <f>'без села'!E1490/1000</f>
        <v>0</v>
      </c>
      <c r="F1493" s="18">
        <f>'без села'!F1490/1000</f>
        <v>22602.89914</v>
      </c>
      <c r="G1493" s="6">
        <f t="shared" si="74"/>
        <v>23.209526535046514</v>
      </c>
      <c r="H1493" s="6" t="e">
        <f t="shared" si="75"/>
        <v>#DIV/0!</v>
      </c>
      <c r="I1493" s="18"/>
      <c r="J1493" s="18"/>
      <c r="K1493" s="18"/>
      <c r="L1493" s="6"/>
    </row>
    <row r="1494" spans="1:12" ht="15" hidden="1">
      <c r="A1494" s="3">
        <v>250301</v>
      </c>
      <c r="B1494" s="3"/>
      <c r="C1494" s="5" t="s">
        <v>61</v>
      </c>
      <c r="D1494" s="18">
        <f>'без села'!D1491/1000</f>
        <v>97386.3</v>
      </c>
      <c r="E1494" s="18">
        <f>'без села'!E1491/1000</f>
        <v>0</v>
      </c>
      <c r="F1494" s="18">
        <f>'без села'!F1491/1000</f>
        <v>22602.89914</v>
      </c>
      <c r="G1494" s="6">
        <f t="shared" si="74"/>
        <v>23.209526535046514</v>
      </c>
      <c r="H1494" s="6" t="e">
        <f t="shared" si="75"/>
        <v>#DIV/0!</v>
      </c>
      <c r="I1494" s="18"/>
      <c r="J1494" s="18"/>
      <c r="K1494" s="18"/>
      <c r="L1494" s="6"/>
    </row>
    <row r="1495" spans="1:12" ht="30" hidden="1">
      <c r="A1495" s="3">
        <v>250301</v>
      </c>
      <c r="B1495" s="3"/>
      <c r="C1495" s="5" t="s">
        <v>195</v>
      </c>
      <c r="D1495" s="18">
        <f>'без села'!D1492/1000</f>
        <v>97386.3</v>
      </c>
      <c r="E1495" s="18">
        <f>'без села'!E1492/1000</f>
        <v>0</v>
      </c>
      <c r="F1495" s="18">
        <f>'без села'!F1492/1000</f>
        <v>22602.89914</v>
      </c>
      <c r="G1495" s="6">
        <f t="shared" si="74"/>
        <v>23.209526535046514</v>
      </c>
      <c r="H1495" s="6" t="e">
        <f t="shared" si="75"/>
        <v>#DIV/0!</v>
      </c>
      <c r="I1495" s="18"/>
      <c r="J1495" s="18"/>
      <c r="K1495" s="18"/>
      <c r="L1495" s="6"/>
    </row>
    <row r="1496" spans="1:12" ht="45">
      <c r="A1496" s="3">
        <v>250311</v>
      </c>
      <c r="B1496" s="3"/>
      <c r="C1496" s="5" t="s">
        <v>271</v>
      </c>
      <c r="D1496" s="18">
        <f>'без села'!D1493/1000</f>
        <v>89.4</v>
      </c>
      <c r="E1496" s="18">
        <f>'без села'!E1493/1000</f>
        <v>22.35</v>
      </c>
      <c r="F1496" s="18">
        <f>'без села'!F1493/1000</f>
        <v>22.44527</v>
      </c>
      <c r="G1496" s="6">
        <f t="shared" si="74"/>
        <v>25.106565995525727</v>
      </c>
      <c r="H1496" s="6">
        <f t="shared" si="75"/>
        <v>100.42626398210291</v>
      </c>
      <c r="I1496" s="18"/>
      <c r="J1496" s="18"/>
      <c r="K1496" s="18"/>
      <c r="L1496" s="6"/>
    </row>
    <row r="1497" spans="1:12" ht="60">
      <c r="A1497" s="3">
        <v>250344</v>
      </c>
      <c r="B1497" s="3"/>
      <c r="C1497" s="5" t="s">
        <v>272</v>
      </c>
      <c r="D1497" s="18"/>
      <c r="E1497" s="18"/>
      <c r="F1497" s="18"/>
      <c r="G1497" s="6"/>
      <c r="H1497" s="6"/>
      <c r="I1497" s="18">
        <f>'без села'!I1494/1000</f>
        <v>75</v>
      </c>
      <c r="J1497" s="18">
        <f>'без села'!J1494/1000</f>
        <v>75</v>
      </c>
      <c r="K1497" s="18"/>
      <c r="L1497" s="6"/>
    </row>
    <row r="1498" spans="1:12" ht="15" hidden="1">
      <c r="A1498" s="3">
        <v>250344</v>
      </c>
      <c r="B1498" s="3"/>
      <c r="C1498" s="5" t="s">
        <v>3</v>
      </c>
      <c r="D1498" s="18">
        <f>'без села'!D1495/1000</f>
        <v>0</v>
      </c>
      <c r="E1498" s="18">
        <f>'без села'!E1495/1000</f>
        <v>0</v>
      </c>
      <c r="F1498" s="18">
        <f>'без села'!F1495/1000</f>
        <v>0</v>
      </c>
      <c r="G1498" s="6" t="e">
        <f t="shared" si="74"/>
        <v>#DIV/0!</v>
      </c>
      <c r="H1498" s="6" t="e">
        <f t="shared" si="75"/>
        <v>#DIV/0!</v>
      </c>
      <c r="I1498" s="18">
        <f>'без села'!I1495/1000</f>
        <v>75</v>
      </c>
      <c r="J1498" s="18">
        <f>'без села'!J1495/1000</f>
        <v>0</v>
      </c>
      <c r="K1498" s="18">
        <f>'без села'!K1495/1000</f>
        <v>0</v>
      </c>
      <c r="L1498" s="6" t="e">
        <f t="shared" si="73"/>
        <v>#DIV/0!</v>
      </c>
    </row>
    <row r="1499" spans="1:12" ht="15" hidden="1">
      <c r="A1499" s="3">
        <v>250344</v>
      </c>
      <c r="B1499" s="3"/>
      <c r="C1499" s="5" t="s">
        <v>61</v>
      </c>
      <c r="D1499" s="18">
        <f>'без села'!D1496/1000</f>
        <v>0</v>
      </c>
      <c r="E1499" s="18">
        <f>'без села'!E1496/1000</f>
        <v>0</v>
      </c>
      <c r="F1499" s="18">
        <f>'без села'!F1496/1000</f>
        <v>0</v>
      </c>
      <c r="G1499" s="6" t="e">
        <f t="shared" si="74"/>
        <v>#DIV/0!</v>
      </c>
      <c r="H1499" s="6" t="e">
        <f t="shared" si="75"/>
        <v>#DIV/0!</v>
      </c>
      <c r="I1499" s="18">
        <f>'без села'!I1496/1000</f>
        <v>75</v>
      </c>
      <c r="J1499" s="18">
        <f>'без села'!J1496/1000</f>
        <v>0</v>
      </c>
      <c r="K1499" s="18">
        <f>'без села'!K1496/1000</f>
        <v>0</v>
      </c>
      <c r="L1499" s="6" t="e">
        <f t="shared" si="73"/>
        <v>#DIV/0!</v>
      </c>
    </row>
    <row r="1500" spans="1:12" ht="30" hidden="1">
      <c r="A1500" s="3">
        <v>250344</v>
      </c>
      <c r="B1500" s="3"/>
      <c r="C1500" s="5" t="s">
        <v>195</v>
      </c>
      <c r="D1500" s="18">
        <f>'без села'!D1497/1000</f>
        <v>0</v>
      </c>
      <c r="E1500" s="18">
        <f>'без села'!E1497/1000</f>
        <v>0</v>
      </c>
      <c r="F1500" s="18">
        <f>'без села'!F1497/1000</f>
        <v>0</v>
      </c>
      <c r="G1500" s="6" t="e">
        <f t="shared" si="74"/>
        <v>#DIV/0!</v>
      </c>
      <c r="H1500" s="6" t="e">
        <f t="shared" si="75"/>
        <v>#DIV/0!</v>
      </c>
      <c r="I1500" s="18">
        <f>'без села'!I1497/1000</f>
        <v>75</v>
      </c>
      <c r="J1500" s="18">
        <f>'без села'!J1497/1000</f>
        <v>0</v>
      </c>
      <c r="K1500" s="18">
        <f>'без села'!K1497/1000</f>
        <v>0</v>
      </c>
      <c r="L1500" s="6" t="e">
        <f t="shared" si="73"/>
        <v>#DIV/0!</v>
      </c>
    </row>
    <row r="1501" spans="1:12" ht="15">
      <c r="A1501" s="8">
        <v>900202</v>
      </c>
      <c r="B1501" s="8"/>
      <c r="C1501" s="16" t="s">
        <v>197</v>
      </c>
      <c r="D1501" s="19">
        <f>'без села'!D1498/1000</f>
        <v>1393057.95</v>
      </c>
      <c r="E1501" s="19">
        <f>'без села'!E1498/1000</f>
        <v>351822.6262</v>
      </c>
      <c r="F1501" s="19">
        <f>'без села'!F1498/1000</f>
        <v>332148.29082</v>
      </c>
      <c r="G1501" s="17">
        <f t="shared" si="74"/>
        <v>23.843106513982423</v>
      </c>
      <c r="H1501" s="17">
        <f t="shared" si="75"/>
        <v>94.40788229213666</v>
      </c>
      <c r="I1501" s="19">
        <f>'без села'!I1498/1000</f>
        <v>364901.384</v>
      </c>
      <c r="J1501" s="19">
        <f>'без села'!J1498/1000</f>
        <v>373038.52256</v>
      </c>
      <c r="K1501" s="19">
        <f>'без села'!K1498/1000</f>
        <v>37541.16469</v>
      </c>
      <c r="L1501" s="17">
        <f t="shared" si="73"/>
        <v>10.06361606634388</v>
      </c>
    </row>
    <row r="1502" spans="1:12" ht="15">
      <c r="A1502" s="3"/>
      <c r="B1502" s="3" t="s">
        <v>2</v>
      </c>
      <c r="C1502" s="5" t="s">
        <v>273</v>
      </c>
      <c r="D1502" s="18">
        <f>'без села'!D1499/1000</f>
        <v>1366681.818</v>
      </c>
      <c r="E1502" s="18">
        <f>'без села'!E1499/1000</f>
        <v>348374.8862</v>
      </c>
      <c r="F1502" s="18">
        <f>'без села'!F1499/1000</f>
        <v>331141.71245</v>
      </c>
      <c r="G1502" s="6">
        <f t="shared" si="74"/>
        <v>24.22961278101967</v>
      </c>
      <c r="H1502" s="6">
        <f t="shared" si="75"/>
        <v>95.05326749066909</v>
      </c>
      <c r="I1502" s="18">
        <f>'без села'!I1499/1000</f>
        <v>189626.064</v>
      </c>
      <c r="J1502" s="18">
        <f>'без села'!J1499/1000</f>
        <v>195345.96991999997</v>
      </c>
      <c r="K1502" s="18">
        <f>'без села'!K1499/1000</f>
        <v>34195.28985</v>
      </c>
      <c r="L1502" s="6">
        <f t="shared" si="73"/>
        <v>17.50498864348417</v>
      </c>
    </row>
    <row r="1503" spans="1:12" ht="15">
      <c r="A1503" s="3"/>
      <c r="B1503" s="3" t="s">
        <v>4</v>
      </c>
      <c r="C1503" s="5" t="s">
        <v>274</v>
      </c>
      <c r="D1503" s="18">
        <f>'без села'!D1500/1000</f>
        <v>919324.2894400001</v>
      </c>
      <c r="E1503" s="18">
        <f>'без села'!E1500/1000</f>
        <v>241113.70582</v>
      </c>
      <c r="F1503" s="18">
        <f>'без села'!F1500/1000</f>
        <v>230430.16178999998</v>
      </c>
      <c r="G1503" s="6">
        <f t="shared" si="74"/>
        <v>25.065166278850835</v>
      </c>
      <c r="H1503" s="6">
        <f t="shared" si="75"/>
        <v>95.56908472139047</v>
      </c>
      <c r="I1503" s="18">
        <f>'без села'!I1500/1000</f>
        <v>70292.525</v>
      </c>
      <c r="J1503" s="18">
        <f>'без села'!J1500/1000</f>
        <v>76006.31448999999</v>
      </c>
      <c r="K1503" s="18">
        <f>'без села'!K1500/1000</f>
        <v>18035.73013</v>
      </c>
      <c r="L1503" s="6">
        <f t="shared" si="73"/>
        <v>23.729252300968927</v>
      </c>
    </row>
    <row r="1504" spans="1:12" ht="30">
      <c r="A1504" s="3"/>
      <c r="B1504" s="3" t="s">
        <v>6</v>
      </c>
      <c r="C1504" s="5" t="s">
        <v>275</v>
      </c>
      <c r="D1504" s="18">
        <f>'без села'!D1501/1000</f>
        <v>539510.734</v>
      </c>
      <c r="E1504" s="18">
        <f>'без села'!E1501/1000</f>
        <v>126780.52</v>
      </c>
      <c r="F1504" s="18">
        <f>'без села'!F1501/1000</f>
        <v>125522.86286000001</v>
      </c>
      <c r="G1504" s="6">
        <f t="shared" si="74"/>
        <v>23.26605476954236</v>
      </c>
      <c r="H1504" s="6">
        <f t="shared" si="75"/>
        <v>99.00800443159564</v>
      </c>
      <c r="I1504" s="18">
        <f>'без села'!I1501/1000</f>
        <v>10054.49</v>
      </c>
      <c r="J1504" s="18">
        <f>'без села'!J1501/1000</f>
        <v>10041.10575</v>
      </c>
      <c r="K1504" s="18">
        <f>'без села'!K1501/1000</f>
        <v>1991.4804299999998</v>
      </c>
      <c r="L1504" s="6">
        <f t="shared" si="73"/>
        <v>19.83327812278045</v>
      </c>
    </row>
    <row r="1505" spans="1:12" ht="15">
      <c r="A1505" s="3"/>
      <c r="B1505" s="3" t="s">
        <v>8</v>
      </c>
      <c r="C1505" s="5" t="s">
        <v>276</v>
      </c>
      <c r="D1505" s="18">
        <f>'без села'!D1502/1000</f>
        <v>539510.734</v>
      </c>
      <c r="E1505" s="18">
        <f>'без села'!E1502/1000</f>
        <v>126780.52</v>
      </c>
      <c r="F1505" s="18">
        <f>'без села'!F1502/1000</f>
        <v>125522.86286000001</v>
      </c>
      <c r="G1505" s="6">
        <f t="shared" si="74"/>
        <v>23.26605476954236</v>
      </c>
      <c r="H1505" s="6">
        <f t="shared" si="75"/>
        <v>99.00800443159564</v>
      </c>
      <c r="I1505" s="18">
        <f>'без села'!I1502/1000</f>
        <v>10054.49</v>
      </c>
      <c r="J1505" s="18">
        <f>'без села'!J1502/1000</f>
        <v>10041.10575</v>
      </c>
      <c r="K1505" s="18">
        <f>'без села'!K1502/1000</f>
        <v>1991.4804299999998</v>
      </c>
      <c r="L1505" s="6">
        <f t="shared" si="73"/>
        <v>19.83327812278045</v>
      </c>
    </row>
    <row r="1506" spans="1:12" ht="15">
      <c r="A1506" s="3"/>
      <c r="B1506" s="3" t="s">
        <v>10</v>
      </c>
      <c r="C1506" s="5" t="s">
        <v>277</v>
      </c>
      <c r="D1506" s="18">
        <f>'без села'!D1503/1000</f>
        <v>193564.203</v>
      </c>
      <c r="E1506" s="18">
        <f>'без села'!E1503/1000</f>
        <v>45786.71545</v>
      </c>
      <c r="F1506" s="18">
        <f>'без села'!F1503/1000</f>
        <v>45287.139630000005</v>
      </c>
      <c r="G1506" s="6">
        <f t="shared" si="74"/>
        <v>23.39644362341109</v>
      </c>
      <c r="H1506" s="6">
        <f t="shared" si="75"/>
        <v>98.9089066226086</v>
      </c>
      <c r="I1506" s="18">
        <f>'без села'!I1503/1000</f>
        <v>3628.401</v>
      </c>
      <c r="J1506" s="18">
        <f>'без села'!J1503/1000</f>
        <v>3624.0811200000003</v>
      </c>
      <c r="K1506" s="18">
        <f>'без села'!K1503/1000</f>
        <v>714.44717</v>
      </c>
      <c r="L1506" s="6">
        <f t="shared" si="73"/>
        <v>19.713884605320313</v>
      </c>
    </row>
    <row r="1507" spans="1:12" ht="30">
      <c r="A1507" s="3"/>
      <c r="B1507" s="3" t="s">
        <v>12</v>
      </c>
      <c r="C1507" s="5" t="s">
        <v>278</v>
      </c>
      <c r="D1507" s="18">
        <f>'без села'!D1504/1000</f>
        <v>89876.74144</v>
      </c>
      <c r="E1507" s="18">
        <f>'без села'!E1504/1000</f>
        <v>20710.38282</v>
      </c>
      <c r="F1507" s="18">
        <f>'без села'!F1504/1000</f>
        <v>17786.08858</v>
      </c>
      <c r="G1507" s="6">
        <f t="shared" si="74"/>
        <v>19.7894230420822</v>
      </c>
      <c r="H1507" s="6">
        <f t="shared" si="75"/>
        <v>85.88005704473984</v>
      </c>
      <c r="I1507" s="18">
        <f>'без села'!I1504/1000</f>
        <v>48774.07</v>
      </c>
      <c r="J1507" s="18">
        <f>'без села'!J1504/1000</f>
        <v>54105.19139</v>
      </c>
      <c r="K1507" s="18">
        <f>'без села'!K1504/1000</f>
        <v>10507.77866</v>
      </c>
      <c r="L1507" s="6">
        <f t="shared" si="73"/>
        <v>19.421017447767685</v>
      </c>
    </row>
    <row r="1508" spans="1:12" ht="30">
      <c r="A1508" s="3"/>
      <c r="B1508" s="3" t="s">
        <v>14</v>
      </c>
      <c r="C1508" s="5" t="s">
        <v>279</v>
      </c>
      <c r="D1508" s="18">
        <f>'без села'!D1505/1000</f>
        <v>3098.001</v>
      </c>
      <c r="E1508" s="18">
        <f>'без села'!E1505/1000</f>
        <v>398.732</v>
      </c>
      <c r="F1508" s="18">
        <f>'без села'!F1505/1000</f>
        <v>323.42733000000004</v>
      </c>
      <c r="G1508" s="6">
        <f t="shared" si="74"/>
        <v>10.43987171082256</v>
      </c>
      <c r="H1508" s="6">
        <f t="shared" si="75"/>
        <v>81.1139637651355</v>
      </c>
      <c r="I1508" s="18">
        <f>'без села'!I1505/1000</f>
        <v>3374.534</v>
      </c>
      <c r="J1508" s="18">
        <f>'без села'!J1505/1000</f>
        <v>5640.66545</v>
      </c>
      <c r="K1508" s="18">
        <f>'без села'!K1505/1000</f>
        <v>2490.3080800000002</v>
      </c>
      <c r="L1508" s="6">
        <f t="shared" si="73"/>
        <v>44.14918952514725</v>
      </c>
    </row>
    <row r="1509" spans="1:12" ht="30">
      <c r="A1509" s="3"/>
      <c r="B1509" s="3" t="s">
        <v>50</v>
      </c>
      <c r="C1509" s="5" t="s">
        <v>235</v>
      </c>
      <c r="D1509" s="18">
        <f>'без села'!D1506/1000</f>
        <v>16608.33</v>
      </c>
      <c r="E1509" s="18">
        <f>'без села'!E1506/1000</f>
        <v>4783.135</v>
      </c>
      <c r="F1509" s="18">
        <f>'без села'!F1506/1000</f>
        <v>3990.1507</v>
      </c>
      <c r="G1509" s="6">
        <f t="shared" si="74"/>
        <v>24.02499649272383</v>
      </c>
      <c r="H1509" s="6">
        <f t="shared" si="75"/>
        <v>83.42124359860217</v>
      </c>
      <c r="I1509" s="18">
        <f>'без села'!I1506/1000</f>
        <v>1234.398</v>
      </c>
      <c r="J1509" s="18">
        <f>'без села'!J1506/1000</f>
        <v>3009.0424500000004</v>
      </c>
      <c r="K1509" s="18">
        <f>'без села'!K1506/1000</f>
        <v>1834.16703</v>
      </c>
      <c r="L1509" s="6">
        <f t="shared" si="73"/>
        <v>60.95517296540631</v>
      </c>
    </row>
    <row r="1510" spans="1:12" ht="15">
      <c r="A1510" s="3"/>
      <c r="B1510" s="3" t="s">
        <v>52</v>
      </c>
      <c r="C1510" s="5" t="s">
        <v>53</v>
      </c>
      <c r="D1510" s="18">
        <f>'без села'!D1507/1000</f>
        <v>30869.477</v>
      </c>
      <c r="E1510" s="18">
        <f>'без села'!E1507/1000</f>
        <v>7439.553</v>
      </c>
      <c r="F1510" s="18">
        <f>'без села'!F1507/1000</f>
        <v>7295.24467</v>
      </c>
      <c r="G1510" s="6">
        <f t="shared" si="74"/>
        <v>23.632550269640138</v>
      </c>
      <c r="H1510" s="6">
        <f t="shared" si="75"/>
        <v>98.06025536749318</v>
      </c>
      <c r="I1510" s="18">
        <f>'без села'!I1507/1000</f>
        <v>12131.567</v>
      </c>
      <c r="J1510" s="18">
        <f>'без села'!J1507/1000</f>
        <v>12251.2617</v>
      </c>
      <c r="K1510" s="18">
        <f>'без села'!K1507/1000</f>
        <v>3033.6409700000004</v>
      </c>
      <c r="L1510" s="6">
        <f t="shared" si="73"/>
        <v>24.76186571053331</v>
      </c>
    </row>
    <row r="1511" spans="1:12" ht="15">
      <c r="A1511" s="3"/>
      <c r="B1511" s="3" t="s">
        <v>54</v>
      </c>
      <c r="C1511" s="5" t="s">
        <v>280</v>
      </c>
      <c r="D1511" s="18">
        <f>'без села'!D1508/1000</f>
        <v>61.135</v>
      </c>
      <c r="E1511" s="18"/>
      <c r="F1511" s="18"/>
      <c r="G1511" s="6"/>
      <c r="H1511" s="6"/>
      <c r="I1511" s="18">
        <f>'без села'!I1508/1000</f>
        <v>106.465</v>
      </c>
      <c r="J1511" s="18">
        <f>'без села'!J1508/1000</f>
        <v>225.39433</v>
      </c>
      <c r="K1511" s="18">
        <f>'без села'!K1508/1000</f>
        <v>100.42155</v>
      </c>
      <c r="L1511" s="6">
        <f t="shared" si="73"/>
        <v>44.553716147163065</v>
      </c>
    </row>
    <row r="1512" spans="1:12" ht="30">
      <c r="A1512" s="3"/>
      <c r="B1512" s="3" t="s">
        <v>16</v>
      </c>
      <c r="C1512" s="5" t="s">
        <v>281</v>
      </c>
      <c r="D1512" s="18">
        <f>'без села'!D1509/1000</f>
        <v>9421.551</v>
      </c>
      <c r="E1512" s="18">
        <f>'без села'!E1509/1000</f>
        <v>1875.59</v>
      </c>
      <c r="F1512" s="18">
        <f>'без села'!F1509/1000</f>
        <v>1650.8933200000001</v>
      </c>
      <c r="G1512" s="6">
        <f t="shared" si="74"/>
        <v>17.522521716435012</v>
      </c>
      <c r="H1512" s="6">
        <f t="shared" si="75"/>
        <v>88.01994679007673</v>
      </c>
      <c r="I1512" s="18">
        <f>'без села'!I1509/1000</f>
        <v>482.653</v>
      </c>
      <c r="J1512" s="18">
        <f>'без села'!J1509/1000</f>
        <v>654.04751</v>
      </c>
      <c r="K1512" s="18">
        <f>'без села'!K1509/1000</f>
        <v>173.07364</v>
      </c>
      <c r="L1512" s="6">
        <f t="shared" si="73"/>
        <v>26.461936992925793</v>
      </c>
    </row>
    <row r="1513" spans="1:12" ht="15">
      <c r="A1513" s="3"/>
      <c r="B1513" s="3" t="s">
        <v>18</v>
      </c>
      <c r="C1513" s="5" t="s">
        <v>19</v>
      </c>
      <c r="D1513" s="18">
        <f>'без села'!D1510/1000</f>
        <v>494.843</v>
      </c>
      <c r="E1513" s="18">
        <f>'без села'!E1510/1000</f>
        <v>66.985</v>
      </c>
      <c r="F1513" s="18">
        <f>'без села'!F1510/1000</f>
        <v>54.75066</v>
      </c>
      <c r="G1513" s="6">
        <f t="shared" si="74"/>
        <v>11.064248660686319</v>
      </c>
      <c r="H1513" s="6">
        <f t="shared" si="75"/>
        <v>81.73570202284094</v>
      </c>
      <c r="I1513" s="18">
        <f>'без села'!I1510/1000</f>
        <v>34.782</v>
      </c>
      <c r="J1513" s="18">
        <f>'без села'!J1510/1000</f>
        <v>40.44217</v>
      </c>
      <c r="K1513" s="18">
        <f>'без села'!K1510/1000</f>
        <v>12.20828</v>
      </c>
      <c r="L1513" s="6">
        <f t="shared" si="73"/>
        <v>30.187005296698967</v>
      </c>
    </row>
    <row r="1514" spans="1:12" ht="45">
      <c r="A1514" s="3"/>
      <c r="B1514" s="3" t="s">
        <v>20</v>
      </c>
      <c r="C1514" s="5" t="s">
        <v>282</v>
      </c>
      <c r="D1514" s="18">
        <f>'без села'!D1511/1000</f>
        <v>11113.608</v>
      </c>
      <c r="E1514" s="18">
        <f>'без села'!E1511/1000</f>
        <v>2676.873</v>
      </c>
      <c r="F1514" s="18">
        <f>'без села'!F1511/1000</f>
        <v>1688.99773</v>
      </c>
      <c r="G1514" s="6">
        <f t="shared" si="74"/>
        <v>15.197564373334025</v>
      </c>
      <c r="H1514" s="6">
        <f t="shared" si="75"/>
        <v>63.095923116262895</v>
      </c>
      <c r="I1514" s="18">
        <f>'без села'!I1511/1000</f>
        <v>21165.903</v>
      </c>
      <c r="J1514" s="18">
        <f>'без села'!J1511/1000</f>
        <v>21675.35282</v>
      </c>
      <c r="K1514" s="18">
        <f>'без села'!K1511/1000</f>
        <v>1759.4429499999999</v>
      </c>
      <c r="L1514" s="6">
        <f t="shared" si="73"/>
        <v>8.117251721856862</v>
      </c>
    </row>
    <row r="1515" spans="1:12" ht="15">
      <c r="A1515" s="3"/>
      <c r="B1515" s="3" t="s">
        <v>22</v>
      </c>
      <c r="C1515" s="5" t="s">
        <v>23</v>
      </c>
      <c r="D1515" s="18">
        <f>'без села'!D1512/1000</f>
        <v>2322.31444</v>
      </c>
      <c r="E1515" s="18">
        <f>'без села'!E1512/1000</f>
        <v>594.09582</v>
      </c>
      <c r="F1515" s="18">
        <f>'без села'!F1512/1000</f>
        <v>526.82626</v>
      </c>
      <c r="G1515" s="6">
        <f t="shared" si="74"/>
        <v>22.685397417586568</v>
      </c>
      <c r="H1515" s="6">
        <f t="shared" si="75"/>
        <v>88.67698480019605</v>
      </c>
      <c r="I1515" s="18">
        <f>'без села'!I1512/1000</f>
        <v>215.357</v>
      </c>
      <c r="J1515" s="18">
        <f>'без села'!J1512/1000</f>
        <v>282.93919</v>
      </c>
      <c r="K1515" s="18">
        <f>'без села'!K1512/1000</f>
        <v>65.0971</v>
      </c>
      <c r="L1515" s="6">
        <f t="shared" si="73"/>
        <v>23.007452590784613</v>
      </c>
    </row>
    <row r="1516" spans="1:12" ht="15">
      <c r="A1516" s="3"/>
      <c r="B1516" s="3" t="s">
        <v>24</v>
      </c>
      <c r="C1516" s="5" t="s">
        <v>283</v>
      </c>
      <c r="D1516" s="18">
        <f>'без села'!D1513/1000</f>
        <v>15887.482</v>
      </c>
      <c r="E1516" s="18">
        <f>'без села'!E1513/1000</f>
        <v>2875.419</v>
      </c>
      <c r="F1516" s="18">
        <f>'без села'!F1513/1000</f>
        <v>2255.79791</v>
      </c>
      <c r="G1516" s="6">
        <f t="shared" si="74"/>
        <v>14.198586723811864</v>
      </c>
      <c r="H1516" s="6">
        <f t="shared" si="75"/>
        <v>78.45110260452476</v>
      </c>
      <c r="I1516" s="18">
        <f>'без села'!I1513/1000</f>
        <v>10028.411</v>
      </c>
      <c r="J1516" s="18">
        <f>'без села'!J1513/1000</f>
        <v>10326.045769999999</v>
      </c>
      <c r="K1516" s="18">
        <f>'без села'!K1513/1000</f>
        <v>1039.41906</v>
      </c>
      <c r="L1516" s="6">
        <f t="shared" si="73"/>
        <v>10.065993151219589</v>
      </c>
    </row>
    <row r="1517" spans="1:12" ht="15">
      <c r="A1517" s="3"/>
      <c r="B1517" s="3" t="s">
        <v>26</v>
      </c>
      <c r="C1517" s="5" t="s">
        <v>284</v>
      </c>
      <c r="D1517" s="18">
        <f>'без села'!D1514/1000</f>
        <v>532.829</v>
      </c>
      <c r="E1517" s="18">
        <f>'без села'!E1514/1000</f>
        <v>124.957</v>
      </c>
      <c r="F1517" s="18">
        <f>'без села'!F1514/1000</f>
        <v>87.47604</v>
      </c>
      <c r="G1517" s="6">
        <f t="shared" si="74"/>
        <v>16.417282092378606</v>
      </c>
      <c r="H1517" s="6">
        <f t="shared" si="75"/>
        <v>70.00491369030946</v>
      </c>
      <c r="I1517" s="18">
        <f>'без села'!I1514/1000</f>
        <v>136.534</v>
      </c>
      <c r="J1517" s="18">
        <f>'без села'!J1514/1000</f>
        <v>175.54164</v>
      </c>
      <c r="K1517" s="18">
        <f>'без села'!K1514/1000</f>
        <v>30.70603</v>
      </c>
      <c r="L1517" s="6">
        <f t="shared" si="73"/>
        <v>17.492163112979917</v>
      </c>
    </row>
    <row r="1518" spans="1:12" ht="16.5" customHeight="1">
      <c r="A1518" s="3"/>
      <c r="B1518" s="3" t="s">
        <v>28</v>
      </c>
      <c r="C1518" s="5" t="s">
        <v>236</v>
      </c>
      <c r="D1518" s="18">
        <f>'без села'!D1515/1000</f>
        <v>95794.832</v>
      </c>
      <c r="E1518" s="18">
        <f>'без села'!E1515/1000</f>
        <v>47709.01455</v>
      </c>
      <c r="F1518" s="18">
        <f>'без села'!F1515/1000</f>
        <v>41745.16292</v>
      </c>
      <c r="G1518" s="6">
        <f t="shared" si="74"/>
        <v>43.57767746802876</v>
      </c>
      <c r="H1518" s="6">
        <f t="shared" si="75"/>
        <v>87.49952878664102</v>
      </c>
      <c r="I1518" s="18">
        <f>'без села'!I1515/1000</f>
        <v>7046.936</v>
      </c>
      <c r="J1518" s="18">
        <f>'без села'!J1515/1000</f>
        <v>7386.79959</v>
      </c>
      <c r="K1518" s="18">
        <f>'без села'!K1515/1000</f>
        <v>4767.18222</v>
      </c>
      <c r="L1518" s="6">
        <f t="shared" si="73"/>
        <v>64.53650409649194</v>
      </c>
    </row>
    <row r="1519" spans="1:12" ht="15" hidden="1">
      <c r="A1519" s="3"/>
      <c r="B1519" s="3" t="s">
        <v>30</v>
      </c>
      <c r="C1519" s="5" t="s">
        <v>31</v>
      </c>
      <c r="D1519" s="18">
        <f>'без села'!D1516/1000</f>
        <v>48704.628</v>
      </c>
      <c r="E1519" s="18">
        <f>'без села'!E1516/1000</f>
        <v>0</v>
      </c>
      <c r="F1519" s="18">
        <f>'без села'!F1516/1000</f>
        <v>31118.256289999998</v>
      </c>
      <c r="G1519" s="6">
        <f t="shared" si="74"/>
        <v>63.891785170805534</v>
      </c>
      <c r="H1519" s="6" t="e">
        <f t="shared" si="75"/>
        <v>#DIV/0!</v>
      </c>
      <c r="I1519" s="18">
        <f>'без села'!I1516/1000</f>
        <v>854.66</v>
      </c>
      <c r="J1519" s="18">
        <f>'без села'!J1516/1000</f>
        <v>958.68871</v>
      </c>
      <c r="K1519" s="18">
        <f>'без села'!K1516/1000</f>
        <v>184.04645000000002</v>
      </c>
      <c r="L1519" s="6">
        <f t="shared" si="73"/>
        <v>19.19772790481699</v>
      </c>
    </row>
    <row r="1520" spans="1:12" ht="30" hidden="1">
      <c r="A1520" s="3"/>
      <c r="B1520" s="3" t="s">
        <v>32</v>
      </c>
      <c r="C1520" s="5" t="s">
        <v>33</v>
      </c>
      <c r="D1520" s="18">
        <f>'без села'!D1517/1000</f>
        <v>6160.412</v>
      </c>
      <c r="E1520" s="18">
        <f>'без села'!E1517/1000</f>
        <v>0</v>
      </c>
      <c r="F1520" s="18">
        <f>'без села'!F1517/1000</f>
        <v>1693.61055</v>
      </c>
      <c r="G1520" s="6">
        <f t="shared" si="74"/>
        <v>27.49183901985776</v>
      </c>
      <c r="H1520" s="6" t="e">
        <f t="shared" si="75"/>
        <v>#DIV/0!</v>
      </c>
      <c r="I1520" s="18">
        <f>'без села'!I1517/1000</f>
        <v>191.142</v>
      </c>
      <c r="J1520" s="18">
        <f>'без села'!J1517/1000</f>
        <v>223.71059</v>
      </c>
      <c r="K1520" s="18">
        <f>'без села'!K1517/1000</f>
        <v>53.91958</v>
      </c>
      <c r="L1520" s="6">
        <f t="shared" si="73"/>
        <v>24.102381563608592</v>
      </c>
    </row>
    <row r="1521" spans="1:12" ht="15" hidden="1">
      <c r="A1521" s="3"/>
      <c r="B1521" s="3" t="s">
        <v>34</v>
      </c>
      <c r="C1521" s="5" t="s">
        <v>35</v>
      </c>
      <c r="D1521" s="18">
        <f>'без села'!D1518/1000</f>
        <v>16390.031</v>
      </c>
      <c r="E1521" s="18">
        <f>'без села'!E1518/1000</f>
        <v>0</v>
      </c>
      <c r="F1521" s="18">
        <f>'без села'!F1518/1000</f>
        <v>5199.042820000001</v>
      </c>
      <c r="G1521" s="6">
        <f t="shared" si="74"/>
        <v>31.72076257817939</v>
      </c>
      <c r="H1521" s="6" t="e">
        <f t="shared" si="75"/>
        <v>#DIV/0!</v>
      </c>
      <c r="I1521" s="18">
        <f>'без села'!I1518/1000</f>
        <v>566.305</v>
      </c>
      <c r="J1521" s="18">
        <f>'без села'!J1518/1000</f>
        <v>708.33708</v>
      </c>
      <c r="K1521" s="18">
        <f>'без села'!K1518/1000</f>
        <v>170.57792</v>
      </c>
      <c r="L1521" s="6">
        <f t="shared" si="73"/>
        <v>24.081461329117488</v>
      </c>
    </row>
    <row r="1522" spans="1:12" ht="15" hidden="1">
      <c r="A1522" s="3"/>
      <c r="B1522" s="3" t="s">
        <v>56</v>
      </c>
      <c r="C1522" s="5" t="s">
        <v>57</v>
      </c>
      <c r="D1522" s="18">
        <f>'без села'!D1519/1000</f>
        <v>2208.906</v>
      </c>
      <c r="E1522" s="18">
        <f>'без села'!E1519/1000</f>
        <v>0</v>
      </c>
      <c r="F1522" s="18">
        <f>'без села'!F1519/1000</f>
        <v>1328.19732</v>
      </c>
      <c r="G1522" s="6">
        <f t="shared" si="74"/>
        <v>60.12919155455234</v>
      </c>
      <c r="H1522" s="6" t="e">
        <f t="shared" si="75"/>
        <v>#DIV/0!</v>
      </c>
      <c r="I1522" s="18">
        <f>'без села'!I1519/1000</f>
        <v>49.019</v>
      </c>
      <c r="J1522" s="18">
        <f>'без села'!J1519/1000</f>
        <v>53.582</v>
      </c>
      <c r="K1522" s="18">
        <f>'без села'!K1519/1000</f>
        <v>1.52579</v>
      </c>
      <c r="L1522" s="6">
        <f t="shared" si="73"/>
        <v>2.84757941099623</v>
      </c>
    </row>
    <row r="1523" spans="1:12" ht="15" hidden="1">
      <c r="A1523" s="3"/>
      <c r="B1523" s="3" t="s">
        <v>36</v>
      </c>
      <c r="C1523" s="5" t="s">
        <v>37</v>
      </c>
      <c r="D1523" s="18">
        <f>'без села'!D1520/1000</f>
        <v>21496.472</v>
      </c>
      <c r="E1523" s="18">
        <f>'без села'!E1520/1000</f>
        <v>0</v>
      </c>
      <c r="F1523" s="18">
        <f>'без села'!F1520/1000</f>
        <v>2406.0559399999997</v>
      </c>
      <c r="G1523" s="6">
        <f t="shared" si="74"/>
        <v>11.192794519956575</v>
      </c>
      <c r="H1523" s="6" t="e">
        <f t="shared" si="75"/>
        <v>#DIV/0!</v>
      </c>
      <c r="I1523" s="18">
        <f>'без села'!I1520/1000</f>
        <v>5383.214</v>
      </c>
      <c r="J1523" s="18">
        <f>'без села'!J1520/1000</f>
        <v>5439.88521</v>
      </c>
      <c r="K1523" s="18">
        <f>'без села'!K1520/1000</f>
        <v>4357.112480000001</v>
      </c>
      <c r="L1523" s="6">
        <f t="shared" si="73"/>
        <v>80.09566951873236</v>
      </c>
    </row>
    <row r="1524" spans="1:12" ht="15" hidden="1">
      <c r="A1524" s="3"/>
      <c r="B1524" s="3" t="s">
        <v>58</v>
      </c>
      <c r="C1524" s="5" t="s">
        <v>59</v>
      </c>
      <c r="D1524" s="18">
        <f>'без села'!D1521/1000</f>
        <v>834.383</v>
      </c>
      <c r="E1524" s="18">
        <f>'без села'!E1521/1000</f>
        <v>0</v>
      </c>
      <c r="F1524" s="18">
        <f>'без села'!F1521/1000</f>
        <v>0</v>
      </c>
      <c r="G1524" s="6">
        <f t="shared" si="74"/>
        <v>0</v>
      </c>
      <c r="H1524" s="6" t="e">
        <f t="shared" si="75"/>
        <v>#DIV/0!</v>
      </c>
      <c r="I1524" s="18">
        <f>'без села'!I1521/1000</f>
        <v>2.596</v>
      </c>
      <c r="J1524" s="18">
        <f>'без села'!J1521/1000</f>
        <v>2.596</v>
      </c>
      <c r="K1524" s="18">
        <f>'без села'!K1521/1000</f>
        <v>0</v>
      </c>
      <c r="L1524" s="6">
        <f t="shared" si="73"/>
        <v>0</v>
      </c>
    </row>
    <row r="1525" spans="1:12" ht="30">
      <c r="A1525" s="3"/>
      <c r="B1525" s="3" t="s">
        <v>38</v>
      </c>
      <c r="C1525" s="5" t="s">
        <v>285</v>
      </c>
      <c r="D1525" s="18">
        <f>'без села'!D1522/1000</f>
        <v>44.95</v>
      </c>
      <c r="E1525" s="18">
        <f>'без села'!E1522/1000</f>
        <v>2.116</v>
      </c>
      <c r="F1525" s="18">
        <f>'без села'!F1522/1000</f>
        <v>1.43176</v>
      </c>
      <c r="G1525" s="6">
        <f t="shared" si="74"/>
        <v>3.185228031145717</v>
      </c>
      <c r="H1525" s="6">
        <f t="shared" si="75"/>
        <v>67.66351606805291</v>
      </c>
      <c r="I1525" s="18">
        <f>'без села'!I1522/1000</f>
        <v>652.094</v>
      </c>
      <c r="J1525" s="18">
        <f>'без села'!J1522/1000</f>
        <v>673.595</v>
      </c>
      <c r="K1525" s="18">
        <f>'без села'!K1522/1000</f>
        <v>24.13562</v>
      </c>
      <c r="L1525" s="6">
        <f t="shared" si="73"/>
        <v>3.5831055753086054</v>
      </c>
    </row>
    <row r="1526" spans="1:12" ht="45">
      <c r="A1526" s="3"/>
      <c r="B1526" s="3" t="s">
        <v>183</v>
      </c>
      <c r="C1526" s="5" t="s">
        <v>286</v>
      </c>
      <c r="D1526" s="18"/>
      <c r="E1526" s="18"/>
      <c r="F1526" s="18"/>
      <c r="G1526" s="6"/>
      <c r="H1526" s="6"/>
      <c r="I1526" s="18">
        <f>'без села'!I1523/1000</f>
        <v>573.5</v>
      </c>
      <c r="J1526" s="18">
        <f>'без села'!J1523/1000</f>
        <v>573.5</v>
      </c>
      <c r="K1526" s="18"/>
      <c r="L1526" s="6"/>
    </row>
    <row r="1527" spans="1:12" ht="45">
      <c r="A1527" s="3"/>
      <c r="B1527" s="3" t="s">
        <v>40</v>
      </c>
      <c r="C1527" s="5" t="s">
        <v>287</v>
      </c>
      <c r="D1527" s="18">
        <f>'без села'!D1524/1000</f>
        <v>44.95</v>
      </c>
      <c r="E1527" s="18">
        <f>'без села'!E1524/1000</f>
        <v>2.116</v>
      </c>
      <c r="F1527" s="18">
        <f>'без села'!F1524/1000</f>
        <v>1.43176</v>
      </c>
      <c r="G1527" s="6">
        <f t="shared" si="74"/>
        <v>3.185228031145717</v>
      </c>
      <c r="H1527" s="6">
        <f t="shared" si="75"/>
        <v>67.66351606805291</v>
      </c>
      <c r="I1527" s="18">
        <f>'без села'!I1524/1000</f>
        <v>78.594</v>
      </c>
      <c r="J1527" s="18">
        <f>'без села'!J1524/1000</f>
        <v>100.095</v>
      </c>
      <c r="K1527" s="18">
        <f>'без села'!K1524/1000</f>
        <v>24.13562</v>
      </c>
      <c r="L1527" s="6">
        <f t="shared" si="73"/>
        <v>24.11271292272341</v>
      </c>
    </row>
    <row r="1528" spans="1:12" ht="30">
      <c r="A1528" s="3"/>
      <c r="B1528" s="3" t="s">
        <v>179</v>
      </c>
      <c r="C1528" s="5" t="s">
        <v>237</v>
      </c>
      <c r="D1528" s="18">
        <f>'без села'!D1525/1000</f>
        <v>7644.75</v>
      </c>
      <c r="E1528" s="18">
        <f>'без села'!E1525/1000</f>
        <v>2039.85</v>
      </c>
      <c r="F1528" s="18">
        <f>'без села'!F1525/1000</f>
        <v>2039.85</v>
      </c>
      <c r="G1528" s="6">
        <f t="shared" si="74"/>
        <v>26.68301775728441</v>
      </c>
      <c r="H1528" s="6">
        <f t="shared" si="75"/>
        <v>100</v>
      </c>
      <c r="I1528" s="18"/>
      <c r="J1528" s="18"/>
      <c r="K1528" s="18"/>
      <c r="L1528" s="6"/>
    </row>
    <row r="1529" spans="1:12" ht="15">
      <c r="A1529" s="3"/>
      <c r="B1529" s="3" t="s">
        <v>60</v>
      </c>
      <c r="C1529" s="5" t="s">
        <v>288</v>
      </c>
      <c r="D1529" s="18">
        <f>'без села'!D1526/1000</f>
        <v>439712.77856</v>
      </c>
      <c r="E1529" s="18">
        <f>'без села'!E1526/1000</f>
        <v>105221.33038</v>
      </c>
      <c r="F1529" s="18">
        <f>'без села'!F1526/1000</f>
        <v>98671.70066</v>
      </c>
      <c r="G1529" s="6">
        <f t="shared" si="74"/>
        <v>22.44003482981243</v>
      </c>
      <c r="H1529" s="6">
        <f t="shared" si="75"/>
        <v>93.77537834168564</v>
      </c>
      <c r="I1529" s="18">
        <f>'без села'!I1526/1000</f>
        <v>119333.539</v>
      </c>
      <c r="J1529" s="18">
        <f>'без села'!J1526/1000</f>
        <v>119339.65543000001</v>
      </c>
      <c r="K1529" s="18">
        <f>'без села'!K1526/1000</f>
        <v>16159.559720000001</v>
      </c>
      <c r="L1529" s="6">
        <f t="shared" si="73"/>
        <v>13.540813120143932</v>
      </c>
    </row>
    <row r="1530" spans="1:12" ht="33" customHeight="1">
      <c r="A1530" s="3"/>
      <c r="B1530" s="3" t="s">
        <v>96</v>
      </c>
      <c r="C1530" s="5" t="s">
        <v>289</v>
      </c>
      <c r="D1530" s="18">
        <f>'без села'!D1527/1000</f>
        <v>50886.321</v>
      </c>
      <c r="E1530" s="18">
        <f>'без села'!E1527/1000</f>
        <v>14330.04738</v>
      </c>
      <c r="F1530" s="18">
        <f>'без села'!F1527/1000</f>
        <v>12412.11698</v>
      </c>
      <c r="G1530" s="6">
        <f t="shared" si="74"/>
        <v>24.391853716443755</v>
      </c>
      <c r="H1530" s="6">
        <f t="shared" si="75"/>
        <v>86.61602192134553</v>
      </c>
      <c r="I1530" s="18">
        <f>'без села'!I1527/1000</f>
        <v>49280.33</v>
      </c>
      <c r="J1530" s="18">
        <f>'без села'!J1527/1000</f>
        <v>49280.33</v>
      </c>
      <c r="K1530" s="18">
        <f>'без села'!K1527/1000</f>
        <v>544.54094</v>
      </c>
      <c r="L1530" s="6">
        <f t="shared" si="73"/>
        <v>1.1049863911219748</v>
      </c>
    </row>
    <row r="1531" spans="1:12" ht="30">
      <c r="A1531" s="3"/>
      <c r="B1531" s="3" t="s">
        <v>194</v>
      </c>
      <c r="C1531" s="5" t="s">
        <v>238</v>
      </c>
      <c r="D1531" s="18">
        <f>'без села'!D1528/1000</f>
        <v>97475.7</v>
      </c>
      <c r="E1531" s="18">
        <f>'без села'!E1528/1000</f>
        <v>24368.925</v>
      </c>
      <c r="F1531" s="18">
        <f>'без села'!F1528/1000</f>
        <v>22625.34441</v>
      </c>
      <c r="G1531" s="6">
        <f t="shared" si="74"/>
        <v>23.21126640793552</v>
      </c>
      <c r="H1531" s="6">
        <f t="shared" si="75"/>
        <v>92.84506563174207</v>
      </c>
      <c r="I1531" s="18">
        <f>'без села'!I1528/1000</f>
        <v>75</v>
      </c>
      <c r="J1531" s="18">
        <f>'без села'!J1528/1000</f>
        <v>75</v>
      </c>
      <c r="K1531" s="18"/>
      <c r="L1531" s="6"/>
    </row>
    <row r="1532" spans="1:12" ht="15">
      <c r="A1532" s="3"/>
      <c r="B1532" s="3" t="s">
        <v>62</v>
      </c>
      <c r="C1532" s="5" t="s">
        <v>239</v>
      </c>
      <c r="D1532" s="18">
        <f>'без села'!D1529/1000</f>
        <v>291350.75756</v>
      </c>
      <c r="E1532" s="18">
        <f>'без села'!E1529/1000</f>
        <v>66522.358</v>
      </c>
      <c r="F1532" s="18">
        <f>'без села'!F1529/1000</f>
        <v>63634.239270000005</v>
      </c>
      <c r="G1532" s="6">
        <f t="shared" si="74"/>
        <v>21.841109940102125</v>
      </c>
      <c r="H1532" s="6">
        <f t="shared" si="75"/>
        <v>95.65842399934171</v>
      </c>
      <c r="I1532" s="18">
        <f>'без села'!I1529/1000</f>
        <v>69978.209</v>
      </c>
      <c r="J1532" s="18">
        <f>'без села'!J1529/1000</f>
        <v>69984.32543000001</v>
      </c>
      <c r="K1532" s="18">
        <f>'без села'!K1529/1000</f>
        <v>15615.018779999999</v>
      </c>
      <c r="L1532" s="6">
        <f t="shared" si="73"/>
        <v>22.312165880084837</v>
      </c>
    </row>
    <row r="1533" spans="1:12" ht="15">
      <c r="A1533" s="3"/>
      <c r="B1533" s="3" t="s">
        <v>84</v>
      </c>
      <c r="C1533" s="5" t="s">
        <v>290</v>
      </c>
      <c r="D1533" s="18">
        <f>'без села'!D1530/1000</f>
        <v>756.878</v>
      </c>
      <c r="E1533" s="18">
        <f>'без села'!E1530/1000</f>
        <v>201.269</v>
      </c>
      <c r="F1533" s="18">
        <f>'без села'!F1530/1000</f>
        <v>196.45049</v>
      </c>
      <c r="G1533" s="6">
        <f t="shared" si="74"/>
        <v>25.955370614550827</v>
      </c>
      <c r="H1533" s="6">
        <f t="shared" si="75"/>
        <v>97.60593534026602</v>
      </c>
      <c r="I1533" s="18"/>
      <c r="J1533" s="18"/>
      <c r="K1533" s="18"/>
      <c r="L1533" s="6"/>
    </row>
    <row r="1534" spans="1:12" ht="15">
      <c r="A1534" s="3"/>
      <c r="B1534" s="3" t="s">
        <v>64</v>
      </c>
      <c r="C1534" s="5" t="s">
        <v>291</v>
      </c>
      <c r="D1534" s="18">
        <f>'без села'!D1531/1000</f>
        <v>290593.87956000003</v>
      </c>
      <c r="E1534" s="18">
        <f>'без села'!E1531/1000</f>
        <v>66321.089</v>
      </c>
      <c r="F1534" s="18">
        <f>'без села'!F1531/1000</f>
        <v>63437.78878</v>
      </c>
      <c r="G1534" s="6">
        <f t="shared" si="74"/>
        <v>21.83039397665695</v>
      </c>
      <c r="H1534" s="6">
        <f t="shared" si="75"/>
        <v>95.65251375772795</v>
      </c>
      <c r="I1534" s="18">
        <f>'без села'!I1531/1000</f>
        <v>69978.209</v>
      </c>
      <c r="J1534" s="18">
        <f>'без села'!J1531/1000</f>
        <v>69984.32543000001</v>
      </c>
      <c r="K1534" s="18">
        <f>'без села'!K1531/1000</f>
        <v>15615.018779999999</v>
      </c>
      <c r="L1534" s="6">
        <f t="shared" si="73"/>
        <v>22.312165880084837</v>
      </c>
    </row>
    <row r="1535" spans="1:12" ht="15">
      <c r="A1535" s="3"/>
      <c r="B1535" s="3" t="s">
        <v>42</v>
      </c>
      <c r="C1535" s="5" t="s">
        <v>240</v>
      </c>
      <c r="D1535" s="18">
        <f>'без села'!D1532/1000</f>
        <v>26376.132</v>
      </c>
      <c r="E1535" s="18">
        <f>'без села'!E1532/1000</f>
        <v>3447.74</v>
      </c>
      <c r="F1535" s="18">
        <f>'без села'!F1532/1000</f>
        <v>1006.57837</v>
      </c>
      <c r="G1535" s="6">
        <f t="shared" si="74"/>
        <v>3.816247090361846</v>
      </c>
      <c r="H1535" s="6">
        <f t="shared" si="75"/>
        <v>29.19530968112445</v>
      </c>
      <c r="I1535" s="18">
        <f>'без села'!I1532/1000</f>
        <v>175275.32</v>
      </c>
      <c r="J1535" s="18">
        <f>'без села'!J1532/1000</f>
        <v>177692.55263999998</v>
      </c>
      <c r="K1535" s="18">
        <f>'без села'!K1532/1000</f>
        <v>3345.87484</v>
      </c>
      <c r="L1535" s="6">
        <f t="shared" si="73"/>
        <v>1.8829572710222957</v>
      </c>
    </row>
    <row r="1536" spans="1:12" ht="15" hidden="1">
      <c r="A1536" s="3"/>
      <c r="B1536" s="3" t="s">
        <v>44</v>
      </c>
      <c r="C1536" s="5" t="s">
        <v>45</v>
      </c>
      <c r="D1536" s="18">
        <f>'без села'!D1533/1000</f>
        <v>1725.467</v>
      </c>
      <c r="E1536" s="18">
        <f>'без села'!E1533/1000</f>
        <v>80</v>
      </c>
      <c r="F1536" s="18"/>
      <c r="G1536" s="6"/>
      <c r="H1536" s="6"/>
      <c r="I1536" s="18">
        <f>'без села'!I1533/1000</f>
        <v>40963.787</v>
      </c>
      <c r="J1536" s="18">
        <f>'без села'!J1533/1000</f>
        <v>43381.01964</v>
      </c>
      <c r="K1536" s="18">
        <f>'без села'!K1533/1000</f>
        <v>3144.66069</v>
      </c>
      <c r="L1536" s="6">
        <f t="shared" si="73"/>
        <v>7.248932173785116</v>
      </c>
    </row>
    <row r="1537" spans="1:12" ht="30" hidden="1">
      <c r="A1537" s="3"/>
      <c r="B1537" s="3" t="s">
        <v>46</v>
      </c>
      <c r="C1537" s="5" t="s">
        <v>47</v>
      </c>
      <c r="D1537" s="18">
        <f>'без села'!D1534/1000</f>
        <v>80</v>
      </c>
      <c r="E1537" s="18"/>
      <c r="F1537" s="18"/>
      <c r="G1537" s="6"/>
      <c r="H1537" s="6"/>
      <c r="I1537" s="18">
        <f>'без села'!I1534/1000</f>
        <v>5295.258</v>
      </c>
      <c r="J1537" s="18">
        <f>'без села'!J1534/1000</f>
        <v>7275.25268</v>
      </c>
      <c r="K1537" s="18">
        <f>'без села'!K1534/1000</f>
        <v>2022.85026</v>
      </c>
      <c r="L1537" s="6">
        <f t="shared" si="73"/>
        <v>27.804536130558148</v>
      </c>
    </row>
    <row r="1538" spans="1:12" ht="15" hidden="1">
      <c r="A1538" s="3"/>
      <c r="B1538" s="3" t="s">
        <v>150</v>
      </c>
      <c r="C1538" s="5" t="s">
        <v>151</v>
      </c>
      <c r="D1538" s="18"/>
      <c r="E1538" s="18"/>
      <c r="F1538" s="18"/>
      <c r="G1538" s="6"/>
      <c r="H1538" s="6"/>
      <c r="I1538" s="18">
        <f>'без села'!I1535/1000</f>
        <v>610.404</v>
      </c>
      <c r="J1538" s="18">
        <f>'без села'!J1535/1000</f>
        <v>610.404</v>
      </c>
      <c r="K1538" s="18">
        <f>'без села'!K1535/1000</f>
        <v>0</v>
      </c>
      <c r="L1538" s="6"/>
    </row>
    <row r="1539" spans="1:12" ht="15" hidden="1">
      <c r="A1539" s="3"/>
      <c r="B1539" s="3" t="s">
        <v>152</v>
      </c>
      <c r="C1539" s="5" t="s">
        <v>153</v>
      </c>
      <c r="D1539" s="18">
        <f>'без села'!D1536/1000</f>
        <v>0</v>
      </c>
      <c r="E1539" s="18">
        <f>'без села'!E1536/1000</f>
        <v>0</v>
      </c>
      <c r="F1539" s="18">
        <f>'без села'!F1536/1000</f>
        <v>0</v>
      </c>
      <c r="G1539" s="6"/>
      <c r="H1539" s="6"/>
      <c r="I1539" s="18">
        <f>'без села'!I1536/1000</f>
        <v>610.404</v>
      </c>
      <c r="J1539" s="18">
        <f>'без села'!J1536/1000</f>
        <v>610.404</v>
      </c>
      <c r="K1539" s="18">
        <f>'без села'!K1536/1000</f>
        <v>0</v>
      </c>
      <c r="L1539" s="6">
        <f t="shared" si="73"/>
        <v>0</v>
      </c>
    </row>
    <row r="1540" spans="1:12" ht="15" hidden="1">
      <c r="A1540" s="3"/>
      <c r="B1540" s="3" t="s">
        <v>66</v>
      </c>
      <c r="C1540" s="5" t="s">
        <v>67</v>
      </c>
      <c r="D1540" s="18">
        <f>'без села'!D1537/1000</f>
        <v>1645.467</v>
      </c>
      <c r="E1540" s="18">
        <f>'без села'!E1537/1000</f>
        <v>80</v>
      </c>
      <c r="F1540" s="18"/>
      <c r="G1540" s="6"/>
      <c r="H1540" s="6"/>
      <c r="I1540" s="18">
        <f>'без села'!I1537/1000</f>
        <v>1479.562</v>
      </c>
      <c r="J1540" s="18">
        <f>'без села'!J1537/1000</f>
        <v>1916.79996</v>
      </c>
      <c r="K1540" s="18">
        <f>'без села'!K1537/1000</f>
        <v>508.34090000000003</v>
      </c>
      <c r="L1540" s="6">
        <f t="shared" si="73"/>
        <v>26.520289576800703</v>
      </c>
    </row>
    <row r="1541" spans="1:12" ht="15" hidden="1">
      <c r="A1541" s="3"/>
      <c r="B1541" s="3" t="s">
        <v>174</v>
      </c>
      <c r="C1541" s="5" t="s">
        <v>175</v>
      </c>
      <c r="D1541" s="18">
        <f>'без села'!D1538/1000</f>
        <v>200</v>
      </c>
      <c r="E1541" s="18">
        <f>'без села'!E1538/1000</f>
        <v>0</v>
      </c>
      <c r="F1541" s="18">
        <f>'без села'!F1538/1000</f>
        <v>0</v>
      </c>
      <c r="G1541" s="6"/>
      <c r="H1541" s="6"/>
      <c r="I1541" s="18">
        <f>'без села'!I1538/1000</f>
        <v>0</v>
      </c>
      <c r="J1541" s="18">
        <f>'без села'!J1538/1000</f>
        <v>0</v>
      </c>
      <c r="K1541" s="18">
        <f>'без села'!K1538/1000</f>
        <v>0</v>
      </c>
      <c r="L1541" s="6" t="e">
        <f t="shared" si="73"/>
        <v>#DIV/0!</v>
      </c>
    </row>
    <row r="1542" spans="1:12" ht="30" hidden="1">
      <c r="A1542" s="3"/>
      <c r="B1542" s="3" t="s">
        <v>188</v>
      </c>
      <c r="C1542" s="5" t="s">
        <v>189</v>
      </c>
      <c r="D1542" s="18">
        <f>'без села'!D1539/1000</f>
        <v>0</v>
      </c>
      <c r="E1542" s="18">
        <f>'без села'!E1539/1000</f>
        <v>0</v>
      </c>
      <c r="F1542" s="18">
        <f>'без села'!F1539/1000</f>
        <v>0</v>
      </c>
      <c r="G1542" s="6"/>
      <c r="H1542" s="6"/>
      <c r="I1542" s="18">
        <f>'без села'!I1539/1000</f>
        <v>400</v>
      </c>
      <c r="J1542" s="18">
        <f>'без села'!J1539/1000</f>
        <v>400</v>
      </c>
      <c r="K1542" s="18">
        <f>'без села'!K1539/1000</f>
        <v>0</v>
      </c>
      <c r="L1542" s="6">
        <f t="shared" si="73"/>
        <v>0</v>
      </c>
    </row>
    <row r="1543" spans="1:12" ht="15" hidden="1">
      <c r="A1543" s="3"/>
      <c r="B1543" s="3" t="s">
        <v>68</v>
      </c>
      <c r="C1543" s="5" t="s">
        <v>69</v>
      </c>
      <c r="D1543" s="18">
        <f>'без села'!D1540/1000</f>
        <v>1445.467</v>
      </c>
      <c r="E1543" s="18">
        <f>'без села'!E1540/1000</f>
        <v>0</v>
      </c>
      <c r="F1543" s="18">
        <f>'без села'!F1540/1000</f>
        <v>0</v>
      </c>
      <c r="G1543" s="6"/>
      <c r="H1543" s="6"/>
      <c r="I1543" s="18">
        <f>'без села'!I1540/1000</f>
        <v>1079.562</v>
      </c>
      <c r="J1543" s="18">
        <f>'без села'!J1540/1000</f>
        <v>1516.79996</v>
      </c>
      <c r="K1543" s="18">
        <f>'без села'!K1540/1000</f>
        <v>508.34090000000003</v>
      </c>
      <c r="L1543" s="6">
        <f aca="true" t="shared" si="76" ref="L1543:L1554">K1543/J1543*100</f>
        <v>33.51403701250098</v>
      </c>
    </row>
    <row r="1544" spans="1:12" ht="15" hidden="1">
      <c r="A1544" s="3"/>
      <c r="B1544" s="3" t="s">
        <v>154</v>
      </c>
      <c r="C1544" s="5" t="s">
        <v>155</v>
      </c>
      <c r="D1544" s="18"/>
      <c r="E1544" s="18"/>
      <c r="F1544" s="18"/>
      <c r="G1544" s="6"/>
      <c r="H1544" s="6"/>
      <c r="I1544" s="18">
        <f>'без села'!I1541/1000</f>
        <v>33578.563</v>
      </c>
      <c r="J1544" s="18">
        <f>'без села'!J1541/1000</f>
        <v>33578.563</v>
      </c>
      <c r="K1544" s="18">
        <f>'без села'!K1541/1000</f>
        <v>613.4695300000001</v>
      </c>
      <c r="L1544" s="6">
        <f t="shared" si="76"/>
        <v>1.8269677889432019</v>
      </c>
    </row>
    <row r="1545" spans="1:12" ht="15" hidden="1">
      <c r="A1545" s="3"/>
      <c r="B1545" s="3" t="s">
        <v>156</v>
      </c>
      <c r="C1545" s="5" t="s">
        <v>157</v>
      </c>
      <c r="D1545" s="18">
        <f>'без села'!D1542/1000</f>
        <v>0</v>
      </c>
      <c r="E1545" s="18">
        <f>'без села'!E1542/1000</f>
        <v>0</v>
      </c>
      <c r="F1545" s="18">
        <f>'без села'!F1542/1000</f>
        <v>0</v>
      </c>
      <c r="G1545" s="6" t="e">
        <f t="shared" si="74"/>
        <v>#DIV/0!</v>
      </c>
      <c r="H1545" s="6" t="e">
        <f t="shared" si="75"/>
        <v>#DIV/0!</v>
      </c>
      <c r="I1545" s="18">
        <f>'без села'!I1542/1000</f>
        <v>200</v>
      </c>
      <c r="J1545" s="18">
        <f>'без села'!J1542/1000</f>
        <v>200</v>
      </c>
      <c r="K1545" s="18">
        <f>'без села'!K1542/1000</f>
        <v>0</v>
      </c>
      <c r="L1545" s="6">
        <f t="shared" si="76"/>
        <v>0</v>
      </c>
    </row>
    <row r="1546" spans="1:12" ht="15" hidden="1">
      <c r="A1546" s="3"/>
      <c r="B1546" s="3" t="s">
        <v>158</v>
      </c>
      <c r="C1546" s="5" t="s">
        <v>159</v>
      </c>
      <c r="D1546" s="18">
        <f>'без села'!D1543/1000</f>
        <v>0</v>
      </c>
      <c r="E1546" s="18">
        <f>'без села'!E1543/1000</f>
        <v>0</v>
      </c>
      <c r="F1546" s="18">
        <f>'без села'!F1543/1000</f>
        <v>0</v>
      </c>
      <c r="G1546" s="6" t="e">
        <f t="shared" si="74"/>
        <v>#DIV/0!</v>
      </c>
      <c r="H1546" s="6" t="e">
        <f t="shared" si="75"/>
        <v>#DIV/0!</v>
      </c>
      <c r="I1546" s="18">
        <f>'без села'!I1543/1000</f>
        <v>33418.563</v>
      </c>
      <c r="J1546" s="18">
        <f>'без села'!J1543/1000</f>
        <v>33418.563</v>
      </c>
      <c r="K1546" s="18">
        <f>'без села'!K1543/1000</f>
        <v>613.4695300000001</v>
      </c>
      <c r="L1546" s="6">
        <f t="shared" si="76"/>
        <v>1.8357148690085807</v>
      </c>
    </row>
    <row r="1547" spans="1:12" ht="15" hidden="1">
      <c r="A1547" s="3"/>
      <c r="B1547" s="3" t="s">
        <v>98</v>
      </c>
      <c r="C1547" s="5" t="s">
        <v>99</v>
      </c>
      <c r="D1547" s="18">
        <f>'без села'!D1544/1000</f>
        <v>24650.665</v>
      </c>
      <c r="E1547" s="18">
        <f>'без села'!E1544/1000</f>
        <v>3367.74</v>
      </c>
      <c r="F1547" s="18">
        <f>'без села'!F1544/1000</f>
        <v>1006.57837</v>
      </c>
      <c r="G1547" s="6">
        <f t="shared" si="74"/>
        <v>4.083372071301119</v>
      </c>
      <c r="H1547" s="6">
        <f t="shared" si="75"/>
        <v>29.88883850891102</v>
      </c>
      <c r="I1547" s="18">
        <f>'без села'!I1544/1000</f>
        <v>134311.533</v>
      </c>
      <c r="J1547" s="18">
        <f>'без села'!J1544/1000</f>
        <v>134311.533</v>
      </c>
      <c r="K1547" s="18">
        <f>'без села'!K1544/1000</f>
        <v>201.21415</v>
      </c>
      <c r="L1547" s="6">
        <f t="shared" si="76"/>
        <v>0.14981152065325617</v>
      </c>
    </row>
    <row r="1548" spans="1:12" ht="30" hidden="1">
      <c r="A1548" s="3"/>
      <c r="B1548" s="3" t="s">
        <v>128</v>
      </c>
      <c r="C1548" s="5" t="s">
        <v>129</v>
      </c>
      <c r="D1548" s="18">
        <f>'без села'!D1545/1000</f>
        <v>24265.2</v>
      </c>
      <c r="E1548" s="18">
        <f>'без села'!E1545/1000</f>
        <v>3367.74</v>
      </c>
      <c r="F1548" s="18">
        <f>'без села'!F1545/1000</f>
        <v>1006.57837</v>
      </c>
      <c r="G1548" s="6">
        <f t="shared" si="74"/>
        <v>4.14823850617345</v>
      </c>
      <c r="H1548" s="6">
        <f t="shared" si="75"/>
        <v>29.88883850891102</v>
      </c>
      <c r="I1548" s="18">
        <f>'без села'!I1545/1000</f>
        <v>134311.533</v>
      </c>
      <c r="J1548" s="18">
        <f>'без села'!J1545/1000</f>
        <v>134311.533</v>
      </c>
      <c r="K1548" s="18">
        <f>'без села'!K1545/1000</f>
        <v>201.21415</v>
      </c>
      <c r="L1548" s="6">
        <f t="shared" si="76"/>
        <v>0.14981152065325617</v>
      </c>
    </row>
    <row r="1549" spans="1:12" ht="15" hidden="1">
      <c r="A1549" s="3"/>
      <c r="B1549" s="3" t="s">
        <v>100</v>
      </c>
      <c r="C1549" s="5" t="s">
        <v>101</v>
      </c>
      <c r="D1549" s="18">
        <f>'без села'!D1546/1000</f>
        <v>385.465</v>
      </c>
      <c r="E1549" s="18"/>
      <c r="F1549" s="18"/>
      <c r="G1549" s="6"/>
      <c r="H1549" s="6"/>
      <c r="I1549" s="18"/>
      <c r="J1549" s="18"/>
      <c r="K1549" s="18"/>
      <c r="L1549" s="6"/>
    </row>
    <row r="1550" spans="1:12" ht="15">
      <c r="A1550" s="8"/>
      <c r="B1550" s="8"/>
      <c r="C1550" s="8" t="s">
        <v>197</v>
      </c>
      <c r="D1550" s="19">
        <f>'без села'!D1547/1000</f>
        <v>1393057.95</v>
      </c>
      <c r="E1550" s="19">
        <f>'без села'!E1547/1000</f>
        <v>351822.6262</v>
      </c>
      <c r="F1550" s="19">
        <f>'без села'!F1547/1000</f>
        <v>332148.29082</v>
      </c>
      <c r="G1550" s="17">
        <f t="shared" si="74"/>
        <v>23.843106513982423</v>
      </c>
      <c r="H1550" s="17">
        <f t="shared" si="75"/>
        <v>94.40788229213666</v>
      </c>
      <c r="I1550" s="19">
        <f>'без села'!I1547/1000</f>
        <v>364901.384</v>
      </c>
      <c r="J1550" s="19">
        <f>'без села'!J1547/1000</f>
        <v>373038.52255999995</v>
      </c>
      <c r="K1550" s="19">
        <f>'без села'!K1547/1000</f>
        <v>37541.16469</v>
      </c>
      <c r="L1550" s="17">
        <f t="shared" si="76"/>
        <v>10.063616066343881</v>
      </c>
    </row>
    <row r="1551" spans="1:12" ht="15">
      <c r="A1551" s="7" t="s">
        <v>210</v>
      </c>
      <c r="B1551" s="8"/>
      <c r="C1551" s="9"/>
      <c r="D1551" s="19"/>
      <c r="E1551" s="19"/>
      <c r="F1551" s="19"/>
      <c r="G1551" s="6"/>
      <c r="H1551" s="6"/>
      <c r="I1551" s="19">
        <f>'без села'!I1548/1000</f>
        <v>22.3</v>
      </c>
      <c r="J1551" s="19"/>
      <c r="K1551" s="19">
        <f>'без села'!K1548/1000</f>
        <v>-20.10814</v>
      </c>
      <c r="L1551" s="6"/>
    </row>
    <row r="1552" spans="1:12" ht="36.75">
      <c r="A1552" s="3">
        <v>250908</v>
      </c>
      <c r="B1552" s="3"/>
      <c r="C1552" s="10" t="s">
        <v>211</v>
      </c>
      <c r="D1552" s="18"/>
      <c r="E1552" s="18"/>
      <c r="F1552" s="18"/>
      <c r="G1552" s="6"/>
      <c r="H1552" s="6"/>
      <c r="I1552" s="18">
        <f>'без села'!I1549/1000</f>
        <v>138.9</v>
      </c>
      <c r="J1552" s="18"/>
      <c r="K1552" s="18"/>
      <c r="L1552" s="6"/>
    </row>
    <row r="1553" spans="1:12" ht="27" customHeight="1">
      <c r="A1553" s="3">
        <v>250909</v>
      </c>
      <c r="B1553" s="3"/>
      <c r="C1553" s="10" t="s">
        <v>212</v>
      </c>
      <c r="D1553" s="18"/>
      <c r="E1553" s="18"/>
      <c r="F1553" s="18"/>
      <c r="G1553" s="6"/>
      <c r="H1553" s="6"/>
      <c r="I1553" s="18">
        <f>'без села'!I1550/1000</f>
        <v>-116.6</v>
      </c>
      <c r="J1553" s="18"/>
      <c r="K1553" s="18">
        <f>'без села'!K1550/1000</f>
        <v>-20.10814</v>
      </c>
      <c r="L1553" s="6"/>
    </row>
    <row r="1554" spans="1:12" ht="15">
      <c r="A1554" s="11" t="s">
        <v>213</v>
      </c>
      <c r="B1554" s="8"/>
      <c r="C1554" s="9"/>
      <c r="D1554" s="19">
        <f>'без села'!D1551/1000</f>
        <v>1393057.95</v>
      </c>
      <c r="E1554" s="19">
        <f>'без села'!E1551/1000</f>
        <v>351822.6262</v>
      </c>
      <c r="F1554" s="19">
        <f>'без села'!F1551/1000</f>
        <v>332148.29082</v>
      </c>
      <c r="G1554" s="17">
        <f>F1554/D1554*100</f>
        <v>23.843106513982423</v>
      </c>
      <c r="H1554" s="17">
        <f>F1554/E1554*100</f>
        <v>94.40788229213666</v>
      </c>
      <c r="I1554" s="19">
        <f>'без села'!I1551/1000</f>
        <v>364923.684</v>
      </c>
      <c r="J1554" s="19">
        <f>'без села'!J1551/1000</f>
        <v>373038.52255999995</v>
      </c>
      <c r="K1554" s="19">
        <f>'без села'!K1551/1000</f>
        <v>37521.056549999994</v>
      </c>
      <c r="L1554" s="17">
        <f t="shared" si="76"/>
        <v>10.058225700796106</v>
      </c>
    </row>
    <row r="1555" spans="1:12" ht="15">
      <c r="A1555" s="3">
        <v>900211</v>
      </c>
      <c r="B1555" s="3"/>
      <c r="C1555" s="10" t="s">
        <v>214</v>
      </c>
      <c r="D1555" s="20"/>
      <c r="E1555" s="20">
        <f>'без села'!E1552/1000</f>
        <v>-38277.941</v>
      </c>
      <c r="F1555" s="20">
        <f>'без села'!F1552/1000</f>
        <v>-5993.688229999997</v>
      </c>
      <c r="G1555" s="6"/>
      <c r="H1555" s="6"/>
      <c r="I1555" s="20">
        <f>'без села'!I1552/1000</f>
        <v>20000</v>
      </c>
      <c r="J1555" s="20"/>
      <c r="K1555" s="20">
        <f>'без села'!K1552/1000</f>
        <v>10922.998220000003</v>
      </c>
      <c r="L1555" s="6"/>
    </row>
    <row r="1556" spans="1:12" s="2" customFormat="1" ht="15">
      <c r="A1556" s="7" t="s">
        <v>215</v>
      </c>
      <c r="B1556" s="3"/>
      <c r="C1556" s="10"/>
      <c r="D1556" s="21"/>
      <c r="E1556" s="21">
        <f>'без села'!E1553/1000</f>
        <v>38277.941</v>
      </c>
      <c r="F1556" s="21">
        <f>'без села'!F1553/1000</f>
        <v>5993.688229999997</v>
      </c>
      <c r="G1556" s="6"/>
      <c r="H1556" s="6"/>
      <c r="I1556" s="21">
        <f>'без села'!I1553/1000</f>
        <v>-20000</v>
      </c>
      <c r="J1556" s="21"/>
      <c r="K1556" s="21">
        <f>'без села'!K1553/1000</f>
        <v>-10922.998220000003</v>
      </c>
      <c r="L1556" s="6"/>
    </row>
    <row r="1557" spans="1:12" s="2" customFormat="1" ht="15">
      <c r="A1557" s="14">
        <v>400000</v>
      </c>
      <c r="B1557" s="3"/>
      <c r="C1557" s="10" t="s">
        <v>216</v>
      </c>
      <c r="D1557" s="20"/>
      <c r="E1557" s="20"/>
      <c r="F1557" s="20"/>
      <c r="G1557" s="6"/>
      <c r="H1557" s="6"/>
      <c r="I1557" s="20">
        <f>'без села'!I1554/1000</f>
        <v>-20000</v>
      </c>
      <c r="J1557" s="20"/>
      <c r="K1557" s="20">
        <f>'без села'!K1554/1000</f>
        <v>0</v>
      </c>
      <c r="L1557" s="6"/>
    </row>
    <row r="1558" spans="1:12" s="2" customFormat="1" ht="15">
      <c r="A1558" s="14">
        <v>401100</v>
      </c>
      <c r="B1558" s="3"/>
      <c r="C1558" s="10" t="s">
        <v>217</v>
      </c>
      <c r="D1558" s="20"/>
      <c r="E1558" s="20"/>
      <c r="F1558" s="20"/>
      <c r="G1558" s="6"/>
      <c r="H1558" s="6"/>
      <c r="I1558" s="20"/>
      <c r="J1558" s="20"/>
      <c r="K1558" s="20">
        <f>'без села'!K1555/1000</f>
        <v>0</v>
      </c>
      <c r="L1558" s="6"/>
    </row>
    <row r="1559" spans="1:12" s="2" customFormat="1" ht="15">
      <c r="A1559" s="14">
        <v>402100</v>
      </c>
      <c r="B1559" s="3"/>
      <c r="C1559" s="10" t="s">
        <v>218</v>
      </c>
      <c r="D1559" s="20"/>
      <c r="E1559" s="20"/>
      <c r="F1559" s="20"/>
      <c r="G1559" s="6"/>
      <c r="H1559" s="6"/>
      <c r="I1559" s="20">
        <f>'без села'!I1556/1000</f>
        <v>20000</v>
      </c>
      <c r="J1559" s="20"/>
      <c r="K1559" s="20">
        <f>'без села'!K1556/1000</f>
        <v>0</v>
      </c>
      <c r="L1559" s="6"/>
    </row>
    <row r="1560" spans="1:12" s="2" customFormat="1" ht="24.75" hidden="1">
      <c r="A1560" s="3">
        <v>601000</v>
      </c>
      <c r="B1560" s="3"/>
      <c r="C1560" s="10" t="s">
        <v>219</v>
      </c>
      <c r="D1560" s="18"/>
      <c r="E1560" s="18"/>
      <c r="F1560" s="18"/>
      <c r="G1560" s="6"/>
      <c r="H1560" s="6"/>
      <c r="I1560" s="18"/>
      <c r="J1560" s="18"/>
      <c r="K1560" s="18">
        <f>'без села'!K1557/1000</f>
        <v>0</v>
      </c>
      <c r="L1560" s="6"/>
    </row>
    <row r="1561" spans="1:12" s="2" customFormat="1" ht="24.75" hidden="1">
      <c r="A1561" s="3">
        <v>601100</v>
      </c>
      <c r="B1561" s="3"/>
      <c r="C1561" s="10" t="s">
        <v>220</v>
      </c>
      <c r="D1561" s="18"/>
      <c r="E1561" s="18"/>
      <c r="F1561" s="18"/>
      <c r="G1561" s="6"/>
      <c r="H1561" s="6"/>
      <c r="I1561" s="18"/>
      <c r="J1561" s="18"/>
      <c r="K1561" s="18">
        <f>'без села'!K1558/1000</f>
        <v>0</v>
      </c>
      <c r="L1561" s="6"/>
    </row>
    <row r="1562" spans="1:12" s="2" customFormat="1" ht="24.75" hidden="1">
      <c r="A1562" s="3">
        <v>601200</v>
      </c>
      <c r="B1562" s="3"/>
      <c r="C1562" s="10" t="s">
        <v>221</v>
      </c>
      <c r="D1562" s="18"/>
      <c r="E1562" s="18"/>
      <c r="F1562" s="18"/>
      <c r="G1562" s="6"/>
      <c r="H1562" s="6"/>
      <c r="I1562" s="18"/>
      <c r="J1562" s="18"/>
      <c r="K1562" s="18">
        <f>'без села'!K1559/1000</f>
        <v>0</v>
      </c>
      <c r="L1562" s="6"/>
    </row>
    <row r="1563" spans="1:12" s="2" customFormat="1" ht="15">
      <c r="A1563" s="3">
        <v>602000</v>
      </c>
      <c r="B1563" s="3"/>
      <c r="C1563" s="10" t="s">
        <v>222</v>
      </c>
      <c r="D1563" s="20"/>
      <c r="E1563" s="20">
        <f>'без села'!E1560/1000</f>
        <v>32780.519</v>
      </c>
      <c r="F1563" s="20">
        <f>'без села'!F1560/1000</f>
        <v>5993.688229999997</v>
      </c>
      <c r="G1563" s="6"/>
      <c r="H1563" s="6"/>
      <c r="I1563" s="20"/>
      <c r="J1563" s="20"/>
      <c r="K1563" s="20">
        <f>'без села'!K1560/1000</f>
        <v>-10922.998220000003</v>
      </c>
      <c r="L1563" s="6"/>
    </row>
    <row r="1564" spans="1:12" s="2" customFormat="1" ht="15">
      <c r="A1564" s="3">
        <v>602100</v>
      </c>
      <c r="B1564" s="3"/>
      <c r="C1564" s="10" t="s">
        <v>223</v>
      </c>
      <c r="D1564" s="18">
        <f>'без села'!D1561/1000</f>
        <v>32780.519</v>
      </c>
      <c r="E1564" s="18">
        <f>'без села'!E1561/1000</f>
        <v>32780.519</v>
      </c>
      <c r="F1564" s="18">
        <f>'без села'!F1561/1000</f>
        <v>32780.51877</v>
      </c>
      <c r="G1564" s="6"/>
      <c r="H1564" s="6"/>
      <c r="I1564" s="18"/>
      <c r="J1564" s="18"/>
      <c r="K1564" s="18">
        <f>'без села'!K1561/1000</f>
        <v>12331.341779999999</v>
      </c>
      <c r="L1564" s="6"/>
    </row>
    <row r="1565" spans="1:12" s="2" customFormat="1" ht="15">
      <c r="A1565" s="3">
        <v>602200</v>
      </c>
      <c r="B1565" s="3"/>
      <c r="C1565" s="10" t="s">
        <v>224</v>
      </c>
      <c r="D1565" s="18">
        <f>'без села'!D1562/1000</f>
        <v>32780.519</v>
      </c>
      <c r="E1565" s="18"/>
      <c r="F1565" s="18">
        <f>'без села'!F1562/1000</f>
        <v>26786.830540000003</v>
      </c>
      <c r="G1565" s="6"/>
      <c r="H1565" s="6"/>
      <c r="I1565" s="18"/>
      <c r="J1565" s="18"/>
      <c r="K1565" s="18">
        <f>'без села'!K1562/1000</f>
        <v>23104.24626</v>
      </c>
      <c r="L1565" s="6"/>
    </row>
    <row r="1566" spans="1:12" s="2" customFormat="1" ht="15">
      <c r="A1566" s="3">
        <v>602300</v>
      </c>
      <c r="B1566" s="3"/>
      <c r="C1566" s="10" t="s">
        <v>225</v>
      </c>
      <c r="D1566" s="18"/>
      <c r="E1566" s="18"/>
      <c r="F1566" s="18"/>
      <c r="G1566" s="6"/>
      <c r="H1566" s="6"/>
      <c r="I1566" s="18"/>
      <c r="J1566" s="18"/>
      <c r="K1566" s="18">
        <f>'без села'!K1563/1000</f>
        <v>-150.09374</v>
      </c>
      <c r="L1566" s="6"/>
    </row>
    <row r="1567" spans="1:12" s="2" customFormat="1" ht="24.75">
      <c r="A1567" s="3">
        <v>603000</v>
      </c>
      <c r="B1567" s="3"/>
      <c r="C1567" s="10" t="s">
        <v>226</v>
      </c>
      <c r="D1567" s="18"/>
      <c r="E1567" s="18">
        <f>'без села'!E1564/1000</f>
        <v>5497.422</v>
      </c>
      <c r="F1567" s="18"/>
      <c r="G1567" s="6"/>
      <c r="H1567" s="6"/>
      <c r="I1567" s="18"/>
      <c r="J1567" s="18"/>
      <c r="K1567" s="18"/>
      <c r="L1567" s="6"/>
    </row>
    <row r="1568" spans="1:12" s="2" customFormat="1" ht="15">
      <c r="A1568" s="7"/>
      <c r="B1568" s="7"/>
      <c r="C1568" s="9" t="s">
        <v>227</v>
      </c>
      <c r="D1568" s="21">
        <f>'без села'!D1565/1000</f>
        <v>1393057.95</v>
      </c>
      <c r="E1568" s="21">
        <f>'без села'!E1565/1000</f>
        <v>313544.6852</v>
      </c>
      <c r="F1568" s="21">
        <f>'без села'!F1565/1000</f>
        <v>326154.60258999997</v>
      </c>
      <c r="G1568" s="17"/>
      <c r="H1568" s="17"/>
      <c r="I1568" s="21">
        <f>'без села'!I1565/1000</f>
        <v>384923.684</v>
      </c>
      <c r="J1568" s="21">
        <f>'без села'!J1565/1000</f>
        <v>373038.52255999995</v>
      </c>
      <c r="K1568" s="21">
        <f>'без села'!K1565/1000</f>
        <v>48444.054769999995</v>
      </c>
      <c r="L1568" s="17"/>
    </row>
    <row r="1569" spans="1:11" s="2" customFormat="1" ht="15">
      <c r="A1569" s="1"/>
      <c r="B1569" s="1"/>
      <c r="C1569" s="1"/>
      <c r="D1569" s="2">
        <f>1393057950/1000</f>
        <v>1393057.95</v>
      </c>
      <c r="E1569" s="2">
        <f>313544685/1000</f>
        <v>313544.685</v>
      </c>
      <c r="F1569" s="2">
        <f>326154602/1000</f>
        <v>326154.602</v>
      </c>
      <c r="I1569" s="2">
        <f>384923684/1000</f>
        <v>384923.684</v>
      </c>
      <c r="J1569" s="2">
        <f>54443813/1000</f>
        <v>54443.813</v>
      </c>
      <c r="K1569" s="2">
        <f>48444055/1000</f>
        <v>48444.055</v>
      </c>
    </row>
    <row r="1570" spans="1:11" s="2" customFormat="1" ht="15">
      <c r="A1570" s="1"/>
      <c r="B1570" s="1"/>
      <c r="C1570" s="1"/>
      <c r="D1570" s="2">
        <f>D1569-D1568</f>
        <v>0</v>
      </c>
      <c r="E1570" s="2">
        <f>E1569-E1568</f>
        <v>-0.00020000000949949026</v>
      </c>
      <c r="F1570" s="2">
        <f>F1569-F1568</f>
        <v>-0.0005899999523535371</v>
      </c>
      <c r="I1570" s="2">
        <f>I1569-I1568</f>
        <v>0</v>
      </c>
      <c r="K1570" s="2">
        <f>K1569-K1568</f>
        <v>0.0002300000051036477</v>
      </c>
    </row>
  </sheetData>
  <sheetProtection/>
  <mergeCells count="3">
    <mergeCell ref="A2:L2"/>
    <mergeCell ref="D4:H4"/>
    <mergeCell ref="I4:L4"/>
  </mergeCells>
  <printOptions/>
  <pageMargins left="0.15748031496062992" right="0.15748031496062992" top="0.3937007874015748" bottom="0.2755905511811024" header="0.31496062992125984" footer="0.31496062992125984"/>
  <pageSetup fitToHeight="47"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2009-05-12T12:34:05Z</cp:lastPrinted>
  <dcterms:created xsi:type="dcterms:W3CDTF">2009-04-06T11:41:56Z</dcterms:created>
  <dcterms:modified xsi:type="dcterms:W3CDTF">2009-05-12T12:34:10Z</dcterms:modified>
  <cp:category/>
  <cp:version/>
  <cp:contentType/>
  <cp:contentStatus/>
</cp:coreProperties>
</file>