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20" yWindow="5295" windowWidth="5970" windowHeight="6060" tabRatio="601" activeTab="0"/>
  </bookViews>
  <sheets>
    <sheet name="Додаток № 1" sheetId="1" r:id="rId1"/>
    <sheet name="свод" sheetId="2" state="hidden" r:id="rId2"/>
    <sheet name="Лист1" sheetId="3" state="hidden" r:id="rId3"/>
  </sheets>
  <definedNames>
    <definedName name="_xlnm.Print_Titles" localSheetId="0">'Додаток № 1'!$9:$11</definedName>
    <definedName name="_xlnm.Print_Titles" localSheetId="1">'свод'!$5:$7</definedName>
    <definedName name="_xlnm.Print_Area" localSheetId="0">'Додаток № 1'!$B$1:$G$165</definedName>
    <definedName name="_xlnm.Print_Area" localSheetId="1">'свод'!$A$1:$C$137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B65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з обласного бюджету</t>
        </r>
      </text>
    </comment>
    <comment ref="B130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бюджет розвитку
</t>
        </r>
      </text>
    </comment>
  </commentList>
</comments>
</file>

<file path=xl/sharedStrings.xml><?xml version="1.0" encoding="utf-8"?>
<sst xmlns="http://schemas.openxmlformats.org/spreadsheetml/2006/main" count="544" uniqueCount="211">
  <si>
    <t>Податкові надходження</t>
  </si>
  <si>
    <t>1. Податки на доходи, податки на прибуток, податки на збільшення ринкової вартості</t>
  </si>
  <si>
    <t>Податок на прибуток підприємств</t>
  </si>
  <si>
    <t>2. Податки на власність</t>
  </si>
  <si>
    <t>Плата за землю</t>
  </si>
  <si>
    <t>Місцеві податки і збори</t>
  </si>
  <si>
    <t>Неподаткові надходження</t>
  </si>
  <si>
    <t>1. Доходи від власності та підприємницької діяльності</t>
  </si>
  <si>
    <t>Державне мито</t>
  </si>
  <si>
    <t>Адміністративні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</si>
  <si>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позивної давності</t>
  </si>
  <si>
    <t>Інші надходження</t>
  </si>
  <si>
    <t>Відсотки за користування позиками, які надивалися з місцевих бюджетів</t>
  </si>
  <si>
    <t>Надходження від продажу землі</t>
  </si>
  <si>
    <t>Надходження від відчуження майна, яке належить  Автономній Республіці Крим та майна, що знаходиться у комунальній власності</t>
  </si>
  <si>
    <t>Разом доходів</t>
  </si>
  <si>
    <t xml:space="preserve">Офіційні трансферти </t>
  </si>
  <si>
    <t xml:space="preserve">Від органів державного управління </t>
  </si>
  <si>
    <t>Кошти, що надходять з інших бюджетів</t>
  </si>
  <si>
    <t>Дотації</t>
  </si>
  <si>
    <t>Субвенції</t>
  </si>
  <si>
    <t>Кошти, одержані із загального фонду бюджету до бюджету розвитку (спеціального фонду)</t>
  </si>
  <si>
    <t>Загальний фонд</t>
  </si>
  <si>
    <t>Спеціальний фонд</t>
  </si>
  <si>
    <t>Разом</t>
  </si>
  <si>
    <t>у т.ч. бюджет розвитку</t>
  </si>
  <si>
    <t>х</t>
  </si>
  <si>
    <t xml:space="preserve">Всього </t>
  </si>
  <si>
    <t xml:space="preserve"> Доходи від операцій з капіталом</t>
  </si>
  <si>
    <t>1. Надходження від продажу основного капіталу</t>
  </si>
  <si>
    <t xml:space="preserve"> Цільові фонди</t>
  </si>
  <si>
    <t>Податок з доходів фізичних осіб</t>
  </si>
  <si>
    <t>(грн.)</t>
  </si>
  <si>
    <t>Плата за використання лісових ресурсів</t>
  </si>
  <si>
    <t xml:space="preserve">Єдиний податок для суб"єктів малого підприємництва </t>
  </si>
  <si>
    <t>Надходження, які враховуються при визначенні обсягів міжбюджетних трансфертів</t>
  </si>
  <si>
    <t>Податок на прибуток підприємств і організацій, що належать до комунальної власності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</si>
  <si>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</si>
  <si>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Надходження, які не враховуються при визначенні обсягів міжбюджетних трансфертів</t>
  </si>
  <si>
    <t>Власні надходження бюджетних установ</t>
  </si>
  <si>
    <t>ЗАГАЛЬНИЙ ОБСЯГ ДОХОДІВ</t>
  </si>
  <si>
    <t>Вид доходу</t>
  </si>
  <si>
    <t>Інші субвенції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</si>
  <si>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</si>
  <si>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Субвенція на виконання власних повноважень територіальних громад сіл, селищ, міст і їх об'єднань</t>
  </si>
  <si>
    <t>в тому числі бюджет розвитку</t>
  </si>
  <si>
    <t>Разом доходів загального фонду</t>
  </si>
  <si>
    <t>Разом доходів спеціального фонду</t>
  </si>
  <si>
    <t xml:space="preserve">Всього загальний фонд </t>
  </si>
  <si>
    <t xml:space="preserve">Всього спеціальний фонд </t>
  </si>
  <si>
    <t>Доходи від операцій з кредитування та надання гарантій</t>
  </si>
  <si>
    <t>разом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</si>
  <si>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</si>
  <si>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м.Запоріжжя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</si>
  <si>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</si>
  <si>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</si>
  <si>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</si>
  <si>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Надходження коштів від відшкодування втрат сільськогосподарського та лісогосподарського виробництва</t>
  </si>
  <si>
    <t xml:space="preserve">Інші надходження </t>
  </si>
  <si>
    <t>3. Інші неподаткові надходження</t>
  </si>
  <si>
    <t xml:space="preserve"> 4. Власні надходження бюджетних установ</t>
  </si>
  <si>
    <t xml:space="preserve">Субвенція з державного бюджету місцевим бюджетам на виплату державної соціальної допомоги на дітей-сиріт та дітей 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прийомним сім'ям за принципом "гроші ходять за дитиною" </t>
  </si>
  <si>
    <t>Додаток 1</t>
  </si>
  <si>
    <t xml:space="preserve">Код класифікації бюджету </t>
  </si>
  <si>
    <t>________№ ___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</si>
  <si>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діяльності.</t>
  </si>
  <si>
    <t>Штрафні санкції за порушення законодавства про патентування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</si>
  <si>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населенних пунктів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</si>
  <si>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містах, Київі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</si>
  <si>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на вирівнювання фінансової забезпеченості місцевих бюджетів</t>
  </si>
  <si>
    <t>Фіксований податок на доходи фізичних осіб від зайняття підприємницькою діяльністю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</si>
  <si>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</si>
  <si>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</si>
  <si>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</si>
  <si>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</si>
  <si>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</si>
  <si>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</si>
  <si>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Плата за оренду майна бюджетних установ</t>
  </si>
  <si>
    <t>Інші джерела власних надходжень бюджетних установ</t>
  </si>
  <si>
    <t>Державне мито, що сплачується за місцем розгляду та оформлення документів</t>
  </si>
  <si>
    <t>Державне мито, пов'язане з видачею та оформленням закордонних паспортів та паспортів громадян</t>
  </si>
  <si>
    <t>Надходження коштів від Державного фонду дорогоцінних металів та дорогоцінного каміння</t>
  </si>
  <si>
    <t>Надходження коштів від Державного фонду дорогоцінних металів і дорогоцінного каміння</t>
  </si>
  <si>
    <t>Дивіденди, нараховані на акції (частки, паї) господарських товариств, що є у власності відповідної територіальної громади</t>
  </si>
  <si>
    <t>Кошти від реалізації безхазяйного майна</t>
  </si>
  <si>
    <t>Відсотки за користування довгостроковим кредитом, що надається з місцевих бюджетів молодим сім'м та одиноким молодим громадянам на будівництво (реконструкцію) та придбання житла</t>
  </si>
  <si>
    <t xml:space="preserve">      Додаток 1</t>
  </si>
  <si>
    <t xml:space="preserve">      до рішення міської ради </t>
  </si>
  <si>
    <t>Плата за використання надр</t>
  </si>
  <si>
    <t>Частина чистого прибутку (доходу) комунальних унітарних підприємств та їх об'єднань, що вилучається до бюджету</t>
  </si>
  <si>
    <t>Надходження від орендної плати за користування цілісним майновим комплексом та іншим державним майном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</si>
  <si>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</si>
  <si>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</si>
  <si>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здійснення заходів щодо соціально-економічного розвитку регіонів</t>
  </si>
  <si>
    <t>В.Ф.Кальцев</t>
  </si>
  <si>
    <t>Надходження від орендної плати за користування цілісним майновим комплексом та іншим майном комунальної власності</t>
  </si>
  <si>
    <t xml:space="preserve">Код </t>
  </si>
  <si>
    <t>Найменування доходів згідно із бюджетною класифікацією</t>
  </si>
  <si>
    <t>6= (гр.3+гр.4)</t>
  </si>
  <si>
    <t xml:space="preserve">Бюджет м.Запоріжжя на 2011 рік </t>
  </si>
  <si>
    <t>Збір за місця для паркування транспортних засобів</t>
  </si>
  <si>
    <t>Туристичний збір</t>
  </si>
  <si>
    <t>Збір за першу реєстрацію транспортного засобу</t>
  </si>
  <si>
    <t>Збір за провадження деяких видів підприємницької діяльності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</si>
  <si>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 повноважень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</si>
  <si>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строків повноважень</t>
  </si>
  <si>
    <t>Податок на доходи фізичних осіб</t>
  </si>
  <si>
    <t>Субвенція з державного бюджету місцевим бюджетам на соціально-економічний розвиток регіонів</t>
  </si>
  <si>
    <t>Податок на прибуток підприємств і фінансових установ комунальної власності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</si>
  <si>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</si>
  <si>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</si>
  <si>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 xml:space="preserve"> 3. Збори та плата за спеціальне використання природних ресурсів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</si>
  <si>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</t>
  </si>
  <si>
    <t>Плата за користування надрами для видобування корисних копалин місцевого значення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</si>
  <si>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</si>
  <si>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</si>
  <si>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</si>
  <si>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</si>
  <si>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</si>
  <si>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</si>
  <si>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</si>
  <si>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</si>
  <si>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</si>
  <si>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</si>
  <si>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</si>
  <si>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 xml:space="preserve">Збір за провадження торговельної діяльності із придбанням короткотермінового торгового патенту 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</si>
  <si>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</si>
  <si>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</si>
  <si>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</si>
  <si>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</si>
  <si>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</si>
  <si>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 xml:space="preserve">Єдиний податок </t>
  </si>
  <si>
    <t>Єдиний податок з юридичних осіб</t>
  </si>
  <si>
    <t>Єдиний податок з фізичних осіб</t>
  </si>
  <si>
    <t>Екологічний податок</t>
  </si>
  <si>
    <t>Дивіденди (дохід), нараховані на акції (частки, паї) господарських товариств, у статутних капіталах яких є майно Автономної республіки Крим, комунальна власність</t>
  </si>
  <si>
    <t>Плата за розміщення тимчасово вільних коштів місцевих бюджетів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</si>
  <si>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</si>
  <si>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2. Адміністративні збори та платежі, доходи від некомерційної господарської діяльності</t>
  </si>
  <si>
    <t xml:space="preserve">Плата за ліцензії </t>
  </si>
  <si>
    <t>Реєстраційний збір за проведення державної реєстрації юридичних осіб та фізичних осіб - підприємців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</si>
  <si>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</si>
  <si>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</si>
  <si>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позиками, які надавалися з місцевих бюджетів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</si>
  <si>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</si>
  <si>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</si>
  <si>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</si>
  <si>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Благодійні внески, гранти та дарунки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</si>
  <si>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</si>
  <si>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</si>
  <si>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відчуження майна, яке належить  Автономній Республіці Крим та майна, що перебуває у комунальній власності</t>
  </si>
  <si>
    <t>2. Кошти від продажу землі і нематеріальних активів</t>
  </si>
  <si>
    <t>Кошти від продажу землі</t>
  </si>
  <si>
    <t xml:space="preserve"> 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</si>
  <si>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</si>
  <si>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</si>
  <si>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прийомним сім'ям за принципом "гроші ходять за дитиною" </t>
  </si>
  <si>
    <t>Реєстраційний збір за проведення державної реєстрації юридичних осіб та фізичних осіб-підприємців</t>
  </si>
  <si>
    <t xml:space="preserve">Субвенція з державного бюджету міському бюджету міста Запоріжжя на будівництво автотранспортної магістралі через річку Дніпро 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</si>
  <si>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</si>
  <si>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</si>
  <si>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</si>
  <si>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реалізованого палива податковими агентами - суб'єктами господарювання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</si>
  <si>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</si>
  <si>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Надходження бюджетних установ від реалізації в установленому порядку майна (крім нерухомого майна)</t>
  </si>
  <si>
    <t>Кошти від продажу прав на земельні ділянки несільськогосподарського призначення до розмежування земель державної та комунальної власності (крім продажу прав на земельні ділянки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</si>
  <si>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Секретар міської ради</t>
  </si>
  <si>
    <t>Фіксований податок на доходи фізичних осіб від зайняття підприємницькою діяльністю, нарахований до 1 січня 2011 року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</si>
  <si>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</si>
  <si>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</si>
  <si>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</si>
  <si>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Податок з власників водних транспортних засобів</t>
  </si>
  <si>
    <t>Збір за першу реєстрацію суден (фізичних осіб)</t>
  </si>
  <si>
    <t>6. Інші податки та збори</t>
  </si>
  <si>
    <t>5. Місцеві податки і збори</t>
  </si>
  <si>
    <t>4. Місцеві податки і збори, нараховані до 1 січня 2011 року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</si>
  <si>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</si>
  <si>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</si>
  <si>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</si>
  <si>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</si>
  <si>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</si>
  <si>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видачу дозволу на розміщення об'єктів торгівлі та сфери послуг</t>
  </si>
  <si>
    <t>Збір за забруднення навколишнього природного середовища</t>
  </si>
  <si>
    <t>Надходження коштів від енергопідприємств до Державного фонду охорони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</si>
  <si>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</si>
  <si>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</si>
  <si>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Місцеві податки і збори, нараховані до 1 січня 2011 року</t>
  </si>
  <si>
    <t>Єдиний податок з юридичних осіб, нарахований до 1 січня 2011 року</t>
  </si>
  <si>
    <t>Єдиний податок з фізичних осіб, нарахований до 1 січня 2011 року</t>
  </si>
  <si>
    <t>Додаткова дотаціяз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</si>
  <si>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пов'язаних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</si>
  <si>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Субвенція з державного бюджету місцевим бюджетам на соціально-економічний розвиток</t>
  </si>
  <si>
    <t>Податок на промисел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</si>
  <si>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</si>
  <si>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місті Запоріжжі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</si>
  <si>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енергіїтарифам, що затверджувалися та погоджувалися відповідними органами державної влади чи органами місцевого самоврядування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</si>
  <si>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</si>
  <si>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Субвенція з державного бюджету місцевим бюджетам на реалізацію пріоритетів розвитку регіонів </t>
  </si>
  <si>
    <t>Податок на нерухоме майно, відмінне від земельної ділянки</t>
  </si>
  <si>
    <t>Податок на нерухоме майно, відмінне від земельної ділянки, сплачений юридичними особами</t>
  </si>
  <si>
    <t>Податок на нерухоме майно, відмінне від земельної ділянки, сплачений фізичними особами</t>
  </si>
  <si>
    <t>Збір за першу реєстрацію суден (юридичних осіб)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</si>
  <si>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</si>
  <si>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Доходи бюджету м.Запоріжжя на 2012 рік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</si>
  <si>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</si>
  <si>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</si>
  <si>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</si>
  <si>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</si>
  <si>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</si>
  <si>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</si>
  <si>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r>
      <t xml:space="preserve">     </t>
    </r>
    <r>
      <rPr>
        <b/>
        <u val="single"/>
        <sz val="20"/>
        <rFont val="Times New Roman"/>
        <family val="1"/>
      </rPr>
      <t>23.02.2012 №6</t>
    </r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</si>
</sst>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#,##0.000"/>
    <numFmt numFmtId="176" formatCode="0.0000000"/>
    <numFmt numFmtId="177" formatCode="0.000000"/>
    <numFmt numFmtId="178" formatCode="0.00000"/>
    <numFmt numFmtId="179" formatCode="#,##0\ &quot;к.&quot;;\-#,##0\ &quot;к.&quot;"/>
    <numFmt numFmtId="180" formatCode="#,##0\ &quot;к.&quot;;[Red]\-#,##0\ &quot;к.&quot;"/>
    <numFmt numFmtId="181" formatCode="#,##0.00\ &quot;к.&quot;;\-#,##0.00\ &quot;к.&quot;"/>
    <numFmt numFmtId="182" formatCode="#,##0.00\ &quot;к.&quot;;[Red]\-#,##0.00\ &quot;к.&quot;"/>
    <numFmt numFmtId="183" formatCode="_-* #,##0\ &quot;к.&quot;_-;\-* #,##0\ &quot;к.&quot;_-;_-* &quot;-&quot;\ &quot;к.&quot;_-;_-@_-"/>
    <numFmt numFmtId="184" formatCode="_-* #,##0\ _к_._-;\-* #,##0\ _к_._-;_-* &quot;-&quot;\ _к_._-;_-@_-"/>
    <numFmt numFmtId="185" formatCode="_-* #,##0.00\ &quot;к.&quot;_-;\-* #,##0.00\ &quot;к.&quot;_-;_-* &quot;-&quot;??\ &quot;к.&quot;_-;_-@_-"/>
    <numFmt numFmtId="186" formatCode="_-* #,##0.00\ _к_._-;\-* #,##0.00\ _к_._-;_-* &quot;-&quot;??\ _к_._-;_-@_-"/>
    <numFmt numFmtId="187" formatCode="#,##0\ &quot;р.&quot;;[Red]\-#,##0\ &quot;р.&quot;"/>
    <numFmt numFmtId="188" formatCode="#,##0.0"/>
    <numFmt numFmtId="189" formatCode="_-* #,##0.00\ _р_._-;\-* #,##0.00\ _р_._-;_-* &quot;-&quot;??\ _р_._-;_-@_-"/>
    <numFmt numFmtId="190" formatCode="#,##0\ &quot;р.&quot;;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0.00_)"/>
    <numFmt numFmtId="197" formatCode="0_)"/>
    <numFmt numFmtId="198" formatCode="0.000_)"/>
    <numFmt numFmtId="199" formatCode="0.0000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mmmm\ d\,\ yyyy"/>
    <numFmt numFmtId="209" formatCode="&quot;R&quot;\ #,##0;&quot;R&quot;\ \-#,##0"/>
    <numFmt numFmtId="210" formatCode="&quot;R&quot;\ #,##0;[Red]&quot;R&quot;\ \-#,##0"/>
    <numFmt numFmtId="211" formatCode="&quot;R&quot;\ #,##0.00;&quot;R&quot;\ \-#,##0.00"/>
    <numFmt numFmtId="212" formatCode="&quot;R&quot;\ #,##0.00;[Red]&quot;R&quot;\ \-#,##0.00"/>
    <numFmt numFmtId="213" formatCode="_ &quot;R&quot;\ * #,##0_ ;_ &quot;R&quot;\ * \-#,##0_ ;_ &quot;R&quot;\ * &quot;-&quot;_ ;_ @_ "/>
    <numFmt numFmtId="214" formatCode="_ * #,##0_ ;_ * \-#,##0_ ;_ * &quot;-&quot;_ ;_ @_ "/>
    <numFmt numFmtId="215" formatCode="_ &quot;R&quot;\ * #,##0.00_ ;_ &quot;R&quot;\ * \-#,##0.00_ ;_ &quot;R&quot;\ * &quot;-&quot;??_ ;_ @_ "/>
    <numFmt numFmtId="216" formatCode="_ * #,##0.00_ ;_ * \-#,##0.00_ ;_ * &quot;-&quot;??_ ;_ @_ "/>
    <numFmt numFmtId="217" formatCode="0.00000000"/>
    <numFmt numFmtId="218" formatCode="0.0%"/>
    <numFmt numFmtId="219" formatCode="#,##0.0_р_."/>
    <numFmt numFmtId="220" formatCode="#,##0.0_ ;\-#,##0.0\ "/>
    <numFmt numFmtId="221" formatCode="0,000,000"/>
    <numFmt numFmtId="222" formatCode="#,##0.0000"/>
    <numFmt numFmtId="223" formatCode="#,##0.00000"/>
    <numFmt numFmtId="224" formatCode="#,##0.000000"/>
  </numFmts>
  <fonts count="54">
    <font>
      <sz val="10"/>
      <name val="Arial Cyr"/>
      <family val="0"/>
    </font>
    <font>
      <sz val="12"/>
      <name val="Times New Roman Cyr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sz val="12"/>
      <name val="UkrainianPragmatica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6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16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 Cyr"/>
      <family val="2"/>
    </font>
    <font>
      <sz val="14"/>
      <color indexed="10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Times New Roman"/>
      <family val="1"/>
    </font>
    <font>
      <sz val="8"/>
      <name val="Arial Cyr"/>
      <family val="0"/>
    </font>
    <font>
      <b/>
      <u val="single"/>
      <sz val="20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53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5" xfId="0" applyFill="1" applyBorder="1" applyAlignment="1">
      <alignment horizontal="justify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1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5" fillId="0" borderId="15" xfId="0" applyFont="1" applyBorder="1" applyAlignment="1">
      <alignment wrapText="1"/>
    </xf>
    <xf numFmtId="0" fontId="11" fillId="0" borderId="15" xfId="0" applyFont="1" applyBorder="1" applyAlignment="1">
      <alignment horizontal="center"/>
    </xf>
    <xf numFmtId="3" fontId="11" fillId="0" borderId="15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3" fontId="11" fillId="24" borderId="15" xfId="0" applyNumberFormat="1" applyFont="1" applyFill="1" applyBorder="1" applyAlignment="1">
      <alignment vertical="center"/>
    </xf>
    <xf numFmtId="3" fontId="19" fillId="0" borderId="15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19" xfId="53" applyFont="1" applyBorder="1" applyAlignment="1" applyProtection="1">
      <alignment horizontal="center" vertical="center"/>
      <protection/>
    </xf>
    <xf numFmtId="3" fontId="19" fillId="0" borderId="12" xfId="0" applyNumberFormat="1" applyFont="1" applyBorder="1" applyAlignment="1">
      <alignment vertical="center"/>
    </xf>
    <xf numFmtId="0" fontId="9" fillId="0" borderId="0" xfId="0" applyFont="1" applyAlignment="1">
      <alignment/>
    </xf>
    <xf numFmtId="3" fontId="11" fillId="0" borderId="15" xfId="0" applyNumberFormat="1" applyFont="1" applyBorder="1" applyAlignment="1">
      <alignment horizontal="right" vertical="center"/>
    </xf>
    <xf numFmtId="3" fontId="19" fillId="0" borderId="15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/>
    </xf>
    <xf numFmtId="3" fontId="0" fillId="0" borderId="15" xfId="0" applyNumberForma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20" xfId="0" applyBorder="1" applyAlignment="1">
      <alignment/>
    </xf>
    <xf numFmtId="4" fontId="0" fillId="0" borderId="15" xfId="0" applyNumberForma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4" fontId="0" fillId="0" borderId="0" xfId="0" applyNumberFormat="1" applyAlignment="1">
      <alignment/>
    </xf>
    <xf numFmtId="3" fontId="19" fillId="0" borderId="15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3" fontId="9" fillId="0" borderId="15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9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justify"/>
    </xf>
    <xf numFmtId="0" fontId="7" fillId="0" borderId="21" xfId="0" applyFont="1" applyFill="1" applyBorder="1" applyAlignment="1">
      <alignment horizontal="justify"/>
    </xf>
    <xf numFmtId="0" fontId="27" fillId="0" borderId="0" xfId="0" applyFont="1" applyAlignment="1">
      <alignment/>
    </xf>
    <xf numFmtId="0" fontId="17" fillId="0" borderId="0" xfId="0" applyFont="1" applyAlignment="1">
      <alignment vertical="center" wrapText="1"/>
    </xf>
    <xf numFmtId="3" fontId="19" fillId="0" borderId="13" xfId="0" applyNumberFormat="1" applyFont="1" applyBorder="1" applyAlignment="1">
      <alignment vertical="center"/>
    </xf>
    <xf numFmtId="0" fontId="16" fillId="0" borderId="10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3" fontId="9" fillId="0" borderId="15" xfId="0" applyNumberFormat="1" applyFont="1" applyFill="1" applyBorder="1" applyAlignment="1">
      <alignment/>
    </xf>
    <xf numFmtId="3" fontId="11" fillId="0" borderId="15" xfId="0" applyNumberFormat="1" applyFont="1" applyBorder="1" applyAlignment="1">
      <alignment horizontal="right" vertic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justify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justify"/>
    </xf>
    <xf numFmtId="4" fontId="9" fillId="0" borderId="15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justify"/>
    </xf>
    <xf numFmtId="0" fontId="30" fillId="0" borderId="15" xfId="0" applyFont="1" applyFill="1" applyBorder="1" applyAlignment="1">
      <alignment horizontal="justify"/>
    </xf>
    <xf numFmtId="0" fontId="28" fillId="0" borderId="15" xfId="53" applyFont="1" applyBorder="1" applyAlignment="1" applyProtection="1">
      <alignment vertical="center" wrapText="1"/>
      <protection/>
    </xf>
    <xf numFmtId="0" fontId="15" fillId="0" borderId="15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center" wrapText="1"/>
    </xf>
    <xf numFmtId="0" fontId="21" fillId="0" borderId="15" xfId="53" applyFont="1" applyBorder="1" applyAlignment="1" applyProtection="1">
      <alignment horizontal="center" vertical="center"/>
      <protection/>
    </xf>
    <xf numFmtId="0" fontId="3" fillId="0" borderId="15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/>
      <protection/>
    </xf>
    <xf numFmtId="0" fontId="28" fillId="0" borderId="15" xfId="53" applyFont="1" applyBorder="1" applyAlignment="1" applyProtection="1">
      <alignment vertical="top" wrapText="1"/>
      <protection/>
    </xf>
    <xf numFmtId="0" fontId="4" fillId="0" borderId="15" xfId="53" applyFont="1" applyBorder="1" applyAlignment="1" applyProtection="1">
      <alignment vertical="center" wrapText="1"/>
      <protection/>
    </xf>
    <xf numFmtId="0" fontId="5" fillId="0" borderId="15" xfId="53" applyFont="1" applyBorder="1" applyAlignment="1" applyProtection="1">
      <alignment vertical="top" wrapText="1"/>
      <protection/>
    </xf>
    <xf numFmtId="0" fontId="5" fillId="0" borderId="15" xfId="53" applyFont="1" applyBorder="1" applyAlignment="1" applyProtection="1">
      <alignment horizontal="left" vertical="top" wrapText="1"/>
      <protection/>
    </xf>
    <xf numFmtId="0" fontId="29" fillId="0" borderId="15" xfId="53" applyFont="1" applyBorder="1" applyAlignment="1" applyProtection="1">
      <alignment vertical="center" wrapText="1"/>
      <protection/>
    </xf>
    <xf numFmtId="0" fontId="5" fillId="0" borderId="15" xfId="53" applyFont="1" applyBorder="1" applyAlignment="1" applyProtection="1">
      <alignment vertical="center" wrapText="1"/>
      <protection/>
    </xf>
    <xf numFmtId="0" fontId="29" fillId="0" borderId="15" xfId="53" applyFont="1" applyBorder="1" applyAlignment="1" applyProtection="1">
      <alignment vertical="top" wrapText="1"/>
      <protection/>
    </xf>
    <xf numFmtId="0" fontId="29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/>
      <protection/>
    </xf>
    <xf numFmtId="0" fontId="28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 wrapText="1"/>
      <protection/>
    </xf>
    <xf numFmtId="3" fontId="19" fillId="0" borderId="15" xfId="0" applyNumberFormat="1" applyFont="1" applyBorder="1" applyAlignment="1">
      <alignment horizontal="center" vertical="center" wrapText="1"/>
    </xf>
    <xf numFmtId="0" fontId="21" fillId="0" borderId="15" xfId="53" applyFont="1" applyBorder="1" applyAlignment="1" applyProtection="1">
      <alignment horizontal="center" vertical="center" wrapText="1"/>
      <protection/>
    </xf>
    <xf numFmtId="0" fontId="29" fillId="0" borderId="15" xfId="53" applyFont="1" applyBorder="1" applyAlignment="1" applyProtection="1">
      <alignment horizontal="center" vertical="center" wrapText="1"/>
      <protection/>
    </xf>
    <xf numFmtId="0" fontId="28" fillId="0" borderId="15" xfId="53" applyFont="1" applyBorder="1" applyAlignment="1" applyProtection="1">
      <alignment horizontal="left" vertical="center" wrapText="1"/>
      <protection/>
    </xf>
    <xf numFmtId="0" fontId="4" fillId="0" borderId="15" xfId="53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15" xfId="53" applyFont="1" applyBorder="1" applyAlignment="1" applyProtection="1">
      <alignment vertical="center" wrapText="1"/>
      <protection/>
    </xf>
    <xf numFmtId="0" fontId="0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vertical="top" wrapText="1"/>
    </xf>
    <xf numFmtId="0" fontId="16" fillId="0" borderId="15" xfId="0" applyFont="1" applyBorder="1" applyAlignment="1">
      <alignment wrapText="1"/>
    </xf>
    <xf numFmtId="0" fontId="21" fillId="0" borderId="17" xfId="53" applyFont="1" applyBorder="1" applyAlignment="1" applyProtection="1">
      <alignment horizontal="center" vertical="center"/>
      <protection/>
    </xf>
    <xf numFmtId="0" fontId="3" fillId="0" borderId="17" xfId="53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16" fillId="0" borderId="18" xfId="0" applyFont="1" applyBorder="1" applyAlignment="1">
      <alignment wrapText="1"/>
    </xf>
    <xf numFmtId="0" fontId="20" fillId="0" borderId="11" xfId="0" applyFont="1" applyBorder="1" applyAlignment="1">
      <alignment horizontal="left"/>
    </xf>
    <xf numFmtId="0" fontId="15" fillId="0" borderId="15" xfId="0" applyFont="1" applyBorder="1" applyAlignment="1">
      <alignment vertical="center" wrapText="1"/>
    </xf>
    <xf numFmtId="0" fontId="31" fillId="0" borderId="15" xfId="0" applyFont="1" applyFill="1" applyBorder="1" applyAlignment="1">
      <alignment horizontal="justify"/>
    </xf>
    <xf numFmtId="0" fontId="16" fillId="0" borderId="22" xfId="0" applyFont="1" applyBorder="1" applyAlignment="1">
      <alignment vertical="center" wrapText="1"/>
    </xf>
    <xf numFmtId="3" fontId="11" fillId="0" borderId="15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left"/>
    </xf>
    <xf numFmtId="3" fontId="19" fillId="0" borderId="12" xfId="0" applyNumberFormat="1" applyFont="1" applyBorder="1" applyAlignment="1">
      <alignment/>
    </xf>
    <xf numFmtId="0" fontId="21" fillId="0" borderId="15" xfId="53" applyFont="1" applyFill="1" applyBorder="1" applyAlignment="1" applyProtection="1">
      <alignment horizontal="center" vertical="center"/>
      <protection/>
    </xf>
    <xf numFmtId="0" fontId="22" fillId="0" borderId="15" xfId="53" applyFont="1" applyFill="1" applyBorder="1" applyAlignment="1" applyProtection="1">
      <alignment horizontal="center" vertical="center"/>
      <protection/>
    </xf>
    <xf numFmtId="3" fontId="11" fillId="0" borderId="15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/>
    </xf>
    <xf numFmtId="0" fontId="31" fillId="0" borderId="15" xfId="0" applyFont="1" applyFill="1" applyBorder="1" applyAlignment="1">
      <alignment horizontal="justify" vertical="center"/>
    </xf>
    <xf numFmtId="3" fontId="9" fillId="0" borderId="15" xfId="0" applyNumberFormat="1" applyFont="1" applyFill="1" applyBorder="1" applyAlignment="1">
      <alignment vertical="center"/>
    </xf>
    <xf numFmtId="0" fontId="15" fillId="0" borderId="24" xfId="0" applyFont="1" applyBorder="1" applyAlignment="1">
      <alignment vertical="center" wrapText="1"/>
    </xf>
    <xf numFmtId="0" fontId="30" fillId="0" borderId="15" xfId="0" applyFont="1" applyFill="1" applyBorder="1" applyAlignment="1">
      <alignment horizontal="justify" vertical="center"/>
    </xf>
    <xf numFmtId="0" fontId="21" fillId="0" borderId="15" xfId="53" applyFont="1" applyFill="1" applyBorder="1" applyAlignment="1" applyProtection="1">
      <alignment horizontal="center" vertical="center" wrapText="1"/>
      <protection/>
    </xf>
    <xf numFmtId="0" fontId="22" fillId="0" borderId="15" xfId="5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/>
    </xf>
    <xf numFmtId="0" fontId="5" fillId="0" borderId="15" xfId="53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>
      <alignment vertical="top" wrapText="1"/>
    </xf>
    <xf numFmtId="0" fontId="22" fillId="0" borderId="15" xfId="53" applyFont="1" applyBorder="1" applyAlignment="1" applyProtection="1">
      <alignment horizontal="center" vertical="center" wrapText="1"/>
      <protection/>
    </xf>
    <xf numFmtId="0" fontId="29" fillId="0" borderId="15" xfId="53" applyFont="1" applyFill="1" applyBorder="1" applyAlignment="1" applyProtection="1">
      <alignment vertical="center" wrapText="1"/>
      <protection/>
    </xf>
    <xf numFmtId="3" fontId="11" fillId="0" borderId="15" xfId="0" applyNumberFormat="1" applyFont="1" applyFill="1" applyBorder="1" applyAlignment="1">
      <alignment horizontal="right" vertical="center"/>
    </xf>
    <xf numFmtId="0" fontId="28" fillId="0" borderId="15" xfId="53" applyFont="1" applyFill="1" applyBorder="1" applyAlignment="1" applyProtection="1">
      <alignment vertical="center" wrapText="1"/>
      <protection/>
    </xf>
    <xf numFmtId="0" fontId="4" fillId="0" borderId="15" xfId="53" applyFont="1" applyFill="1" applyBorder="1" applyAlignment="1" applyProtection="1">
      <alignment vertical="center" wrapText="1"/>
      <protection/>
    </xf>
    <xf numFmtId="0" fontId="28" fillId="0" borderId="15" xfId="53" applyFont="1" applyFill="1" applyBorder="1" applyAlignment="1" applyProtection="1">
      <alignment vertical="top" wrapText="1"/>
      <protection/>
    </xf>
    <xf numFmtId="3" fontId="0" fillId="0" borderId="15" xfId="0" applyNumberFormat="1" applyBorder="1" applyAlignment="1">
      <alignment/>
    </xf>
    <xf numFmtId="0" fontId="29" fillId="0" borderId="15" xfId="53" applyFont="1" applyBorder="1" applyAlignment="1" applyProtection="1">
      <alignment horizontal="left" vertical="center" wrapText="1"/>
      <protection/>
    </xf>
    <xf numFmtId="0" fontId="16" fillId="0" borderId="15" xfId="0" applyFont="1" applyBorder="1" applyAlignment="1">
      <alignment horizontal="left" vertical="top" wrapText="1"/>
    </xf>
    <xf numFmtId="0" fontId="16" fillId="0" borderId="18" xfId="0" applyFont="1" applyBorder="1" applyAlignment="1">
      <alignment vertical="top" wrapText="1"/>
    </xf>
    <xf numFmtId="0" fontId="0" fillId="0" borderId="25" xfId="0" applyFont="1" applyBorder="1" applyAlignment="1">
      <alignment horizontal="center" vertical="center"/>
    </xf>
    <xf numFmtId="3" fontId="11" fillId="0" borderId="25" xfId="0" applyNumberFormat="1" applyFont="1" applyBorder="1" applyAlignment="1">
      <alignment vertical="center"/>
    </xf>
    <xf numFmtId="3" fontId="19" fillId="0" borderId="25" xfId="0" applyNumberFormat="1" applyFont="1" applyBorder="1" applyAlignment="1">
      <alignment horizontal="center" vertical="center"/>
    </xf>
    <xf numFmtId="3" fontId="11" fillId="0" borderId="15" xfId="0" applyNumberFormat="1" applyFont="1" applyFill="1" applyBorder="1" applyAlignment="1">
      <alignment vertic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1" fillId="0" borderId="2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_бюджет 1998 по клас.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71"/>
  <sheetViews>
    <sheetView showGridLines="0" tabSelected="1" view="pageBreakPreview" zoomScaleSheetLayoutView="100" zoomScalePageLayoutView="0" workbookViewId="0" topLeftCell="B1">
      <selection activeCell="C3" sqref="C3"/>
    </sheetView>
  </sheetViews>
  <sheetFormatPr defaultColWidth="9.00390625" defaultRowHeight="12.75"/>
  <cols>
    <col min="1" max="1" width="2.875" style="0" hidden="1" customWidth="1"/>
    <col min="2" max="2" width="11.00390625" style="0" customWidth="1"/>
    <col min="3" max="3" width="56.125" style="3" customWidth="1"/>
    <col min="4" max="4" width="14.125" style="0" customWidth="1"/>
    <col min="5" max="5" width="12.875" style="0" customWidth="1"/>
    <col min="6" max="6" width="10.75390625" style="0" customWidth="1"/>
    <col min="7" max="7" width="12.875" style="0" customWidth="1"/>
    <col min="8" max="8" width="7.875" style="0" customWidth="1"/>
    <col min="9" max="9" width="4.625" style="0" customWidth="1"/>
    <col min="10" max="10" width="5.00390625" style="0" customWidth="1"/>
    <col min="11" max="11" width="4.625" style="0" customWidth="1"/>
    <col min="12" max="12" width="4.875" style="0" customWidth="1"/>
  </cols>
  <sheetData>
    <row r="1" ht="9" customHeight="1"/>
    <row r="2" spans="4:6" ht="26.25">
      <c r="D2" s="149" t="s">
        <v>86</v>
      </c>
      <c r="F2" s="5"/>
    </row>
    <row r="3" spans="4:6" ht="26.25" customHeight="1">
      <c r="D3" s="149" t="s">
        <v>87</v>
      </c>
      <c r="F3" s="5"/>
    </row>
    <row r="4" spans="4:6" ht="26.25" customHeight="1">
      <c r="D4" s="149" t="s">
        <v>210</v>
      </c>
      <c r="F4" s="5"/>
    </row>
    <row r="5" spans="4:6" ht="6.75" customHeight="1">
      <c r="D5" s="1"/>
      <c r="E5" s="1"/>
      <c r="F5" s="1"/>
    </row>
    <row r="6" spans="3:13" ht="21" customHeight="1">
      <c r="C6" s="151" t="s">
        <v>203</v>
      </c>
      <c r="D6" s="151"/>
      <c r="E6" s="151"/>
      <c r="F6" s="151"/>
      <c r="G6" s="61"/>
      <c r="H6" s="61"/>
      <c r="I6" s="61"/>
      <c r="J6" s="61"/>
      <c r="K6" s="61"/>
      <c r="L6" s="61"/>
      <c r="M6" s="61"/>
    </row>
    <row r="7" spans="3:7" ht="11.25" customHeight="1">
      <c r="C7"/>
      <c r="G7" s="1" t="s">
        <v>32</v>
      </c>
    </row>
    <row r="8" ht="5.25" customHeight="1" thickBot="1"/>
    <row r="9" spans="2:7" ht="18" customHeight="1">
      <c r="B9" s="154" t="s">
        <v>96</v>
      </c>
      <c r="C9" s="156" t="s">
        <v>97</v>
      </c>
      <c r="D9" s="158" t="s">
        <v>22</v>
      </c>
      <c r="E9" s="160" t="s">
        <v>23</v>
      </c>
      <c r="F9" s="161"/>
      <c r="G9" s="152" t="s">
        <v>24</v>
      </c>
    </row>
    <row r="10" spans="2:7" ht="39.75" customHeight="1" thickBot="1">
      <c r="B10" s="155"/>
      <c r="C10" s="157"/>
      <c r="D10" s="159"/>
      <c r="E10" s="77" t="s">
        <v>51</v>
      </c>
      <c r="F10" s="77" t="s">
        <v>25</v>
      </c>
      <c r="G10" s="153"/>
    </row>
    <row r="11" spans="2:7" ht="14.25" customHeight="1" thickBot="1">
      <c r="B11" s="10">
        <v>1</v>
      </c>
      <c r="C11" s="9">
        <v>2</v>
      </c>
      <c r="D11" s="7">
        <v>3</v>
      </c>
      <c r="E11" s="8">
        <v>4</v>
      </c>
      <c r="F11" s="8">
        <v>5</v>
      </c>
      <c r="G11" s="9" t="s">
        <v>98</v>
      </c>
    </row>
    <row r="12" spans="2:7" ht="18" customHeight="1">
      <c r="B12" s="105">
        <v>10000000</v>
      </c>
      <c r="C12" s="106" t="s">
        <v>0</v>
      </c>
      <c r="D12" s="26">
        <f>D13+D31+D47+D39</f>
        <v>1670271100</v>
      </c>
      <c r="E12" s="132">
        <f>E21+E47+E76</f>
        <v>68640000</v>
      </c>
      <c r="F12" s="131">
        <f>F47</f>
        <v>44960000</v>
      </c>
      <c r="G12" s="26">
        <f aca="true" t="shared" si="0" ref="G12:G97">SUM(D12:E12)</f>
        <v>1738911100</v>
      </c>
    </row>
    <row r="13" spans="2:7" ht="30" customHeight="1">
      <c r="B13" s="78">
        <v>11000000</v>
      </c>
      <c r="C13" s="80" t="s">
        <v>1</v>
      </c>
      <c r="D13" s="25">
        <f>D14+D19</f>
        <v>1319841100</v>
      </c>
      <c r="E13" s="29" t="s">
        <v>26</v>
      </c>
      <c r="F13" s="29" t="s">
        <v>26</v>
      </c>
      <c r="G13" s="25">
        <f t="shared" si="0"/>
        <v>1319841100</v>
      </c>
    </row>
    <row r="14" spans="2:7" ht="15.75" customHeight="1">
      <c r="B14" s="118">
        <v>11010000</v>
      </c>
      <c r="C14" s="81" t="s">
        <v>106</v>
      </c>
      <c r="D14" s="25">
        <f>SUM(D15:D18)</f>
        <v>1303331100</v>
      </c>
      <c r="E14" s="29" t="s">
        <v>26</v>
      </c>
      <c r="F14" s="29" t="s">
        <v>26</v>
      </c>
      <c r="G14" s="25">
        <f>SUM(D14:E14)</f>
        <v>1303331100</v>
      </c>
    </row>
    <row r="15" spans="2:7" ht="45">
      <c r="B15" s="82">
        <v>11010100</v>
      </c>
      <c r="C15" s="83" t="s">
        <v>204</v>
      </c>
      <c r="D15" s="27">
        <v>1233720100</v>
      </c>
      <c r="E15" s="29" t="s">
        <v>26</v>
      </c>
      <c r="F15" s="29" t="s">
        <v>26</v>
      </c>
      <c r="G15" s="25">
        <f>SUM(D15:E15)</f>
        <v>1233720100</v>
      </c>
    </row>
    <row r="16" spans="2:7" ht="60.75" customHeight="1">
      <c r="B16" s="119">
        <v>11010200</v>
      </c>
      <c r="C16" s="140" t="s">
        <v>205</v>
      </c>
      <c r="D16" s="27">
        <v>34850000</v>
      </c>
      <c r="E16" s="29" t="s">
        <v>26</v>
      </c>
      <c r="F16" s="29" t="s">
        <v>26</v>
      </c>
      <c r="G16" s="25">
        <f>SUM(D16:E16)</f>
        <v>34850000</v>
      </c>
    </row>
    <row r="17" spans="2:7" ht="45">
      <c r="B17" s="82">
        <v>11010400</v>
      </c>
      <c r="C17" s="83" t="s">
        <v>206</v>
      </c>
      <c r="D17" s="27">
        <v>4561000</v>
      </c>
      <c r="E17" s="29" t="s">
        <v>26</v>
      </c>
      <c r="F17" s="29" t="s">
        <v>26</v>
      </c>
      <c r="G17" s="25">
        <f>SUM(D17:E17)</f>
        <v>4561000</v>
      </c>
    </row>
    <row r="18" spans="2:7" ht="30">
      <c r="B18" s="82">
        <v>11010500</v>
      </c>
      <c r="C18" s="83" t="s">
        <v>207</v>
      </c>
      <c r="D18" s="27">
        <v>30200000</v>
      </c>
      <c r="E18" s="29" t="s">
        <v>26</v>
      </c>
      <c r="F18" s="29" t="s">
        <v>26</v>
      </c>
      <c r="G18" s="25">
        <f>SUM(D18:E18)</f>
        <v>30200000</v>
      </c>
    </row>
    <row r="19" spans="2:7" ht="15.75" customHeight="1">
      <c r="B19" s="118">
        <v>11020000</v>
      </c>
      <c r="C19" s="81" t="s">
        <v>2</v>
      </c>
      <c r="D19" s="25">
        <f>D20</f>
        <v>16510000</v>
      </c>
      <c r="E19" s="29" t="s">
        <v>26</v>
      </c>
      <c r="F19" s="29" t="s">
        <v>26</v>
      </c>
      <c r="G19" s="25">
        <f t="shared" si="0"/>
        <v>16510000</v>
      </c>
    </row>
    <row r="20" spans="2:7" ht="28.5" customHeight="1">
      <c r="B20" s="82">
        <v>11020200</v>
      </c>
      <c r="C20" s="75" t="s">
        <v>108</v>
      </c>
      <c r="D20" s="27">
        <f>16445000+65000</f>
        <v>16510000</v>
      </c>
      <c r="E20" s="29" t="s">
        <v>26</v>
      </c>
      <c r="F20" s="29" t="s">
        <v>26</v>
      </c>
      <c r="G20" s="25">
        <f t="shared" si="0"/>
        <v>16510000</v>
      </c>
    </row>
    <row r="21" spans="2:7" ht="17.25" customHeight="1">
      <c r="B21" s="78">
        <v>12000000</v>
      </c>
      <c r="C21" s="80" t="s">
        <v>3</v>
      </c>
      <c r="D21" s="29" t="s">
        <v>26</v>
      </c>
      <c r="E21" s="25">
        <f>E26+E22</f>
        <v>600000</v>
      </c>
      <c r="F21" s="29" t="s">
        <v>26</v>
      </c>
      <c r="G21" s="25">
        <f t="shared" si="0"/>
        <v>600000</v>
      </c>
    </row>
    <row r="22" spans="2:7" ht="31.5" hidden="1">
      <c r="B22" s="78">
        <v>12020000</v>
      </c>
      <c r="C22" s="81" t="s">
        <v>168</v>
      </c>
      <c r="D22" s="29" t="s">
        <v>26</v>
      </c>
      <c r="E22" s="27">
        <f>SUM(E23:E25)</f>
        <v>0</v>
      </c>
      <c r="F22" s="29" t="s">
        <v>26</v>
      </c>
      <c r="G22" s="25">
        <f t="shared" si="0"/>
        <v>0</v>
      </c>
    </row>
    <row r="23" spans="2:7" ht="30" hidden="1">
      <c r="B23" s="82">
        <v>12020100</v>
      </c>
      <c r="C23" s="75" t="s">
        <v>169</v>
      </c>
      <c r="D23" s="29" t="s">
        <v>26</v>
      </c>
      <c r="E23" s="27"/>
      <c r="F23" s="29" t="s">
        <v>26</v>
      </c>
      <c r="G23" s="25">
        <f t="shared" si="0"/>
        <v>0</v>
      </c>
    </row>
    <row r="24" spans="2:7" ht="30" hidden="1">
      <c r="B24" s="82">
        <v>12020200</v>
      </c>
      <c r="C24" s="75" t="s">
        <v>170</v>
      </c>
      <c r="D24" s="29" t="s">
        <v>26</v>
      </c>
      <c r="E24" s="27"/>
      <c r="F24" s="29" t="s">
        <v>26</v>
      </c>
      <c r="G24" s="25">
        <f t="shared" si="0"/>
        <v>0</v>
      </c>
    </row>
    <row r="25" spans="2:7" ht="17.25" customHeight="1" hidden="1">
      <c r="B25" s="82">
        <v>12020400</v>
      </c>
      <c r="C25" s="75" t="s">
        <v>171</v>
      </c>
      <c r="D25" s="29" t="s">
        <v>26</v>
      </c>
      <c r="E25" s="27"/>
      <c r="F25" s="29" t="s">
        <v>26</v>
      </c>
      <c r="G25" s="25">
        <f t="shared" si="0"/>
        <v>0</v>
      </c>
    </row>
    <row r="26" spans="2:7" ht="15.75">
      <c r="B26" s="118">
        <v>12030000</v>
      </c>
      <c r="C26" s="139" t="s">
        <v>102</v>
      </c>
      <c r="D26" s="129" t="s">
        <v>26</v>
      </c>
      <c r="E26" s="27">
        <f>SUM(E27:E30)</f>
        <v>600000</v>
      </c>
      <c r="F26" s="29" t="s">
        <v>26</v>
      </c>
      <c r="G26" s="25">
        <f t="shared" si="0"/>
        <v>600000</v>
      </c>
    </row>
    <row r="27" spans="2:7" ht="28.5" customHeight="1">
      <c r="B27" s="119">
        <v>12030100</v>
      </c>
      <c r="C27" s="140" t="s">
        <v>109</v>
      </c>
      <c r="D27" s="129" t="s">
        <v>26</v>
      </c>
      <c r="E27" s="27">
        <v>330000</v>
      </c>
      <c r="F27" s="29" t="s">
        <v>26</v>
      </c>
      <c r="G27" s="25">
        <f t="shared" si="0"/>
        <v>330000</v>
      </c>
    </row>
    <row r="28" spans="2:7" ht="28.5" customHeight="1">
      <c r="B28" s="119">
        <v>12030200</v>
      </c>
      <c r="C28" s="140" t="s">
        <v>110</v>
      </c>
      <c r="D28" s="129" t="s">
        <v>26</v>
      </c>
      <c r="E28" s="27">
        <v>260000</v>
      </c>
      <c r="F28" s="29" t="s">
        <v>26</v>
      </c>
      <c r="G28" s="25">
        <f t="shared" si="0"/>
        <v>260000</v>
      </c>
    </row>
    <row r="29" spans="2:7" ht="15">
      <c r="B29" s="119">
        <v>12030300</v>
      </c>
      <c r="C29" s="140" t="s">
        <v>201</v>
      </c>
      <c r="D29" s="129" t="s">
        <v>26</v>
      </c>
      <c r="E29" s="27">
        <v>1000</v>
      </c>
      <c r="F29" s="29"/>
      <c r="G29" s="25">
        <f t="shared" si="0"/>
        <v>1000</v>
      </c>
    </row>
    <row r="30" spans="2:7" ht="15">
      <c r="B30" s="119">
        <v>12030400</v>
      </c>
      <c r="C30" s="140" t="s">
        <v>172</v>
      </c>
      <c r="D30" s="129" t="s">
        <v>26</v>
      </c>
      <c r="E30" s="27">
        <v>9000</v>
      </c>
      <c r="F30" s="29" t="s">
        <v>26</v>
      </c>
      <c r="G30" s="25">
        <f t="shared" si="0"/>
        <v>9000</v>
      </c>
    </row>
    <row r="31" spans="2:7" ht="32.25" customHeight="1">
      <c r="B31" s="78">
        <v>13000000</v>
      </c>
      <c r="C31" s="80" t="s">
        <v>111</v>
      </c>
      <c r="D31" s="25">
        <f>SUM(D32:D34)</f>
        <v>338580000</v>
      </c>
      <c r="E31" s="29" t="s">
        <v>26</v>
      </c>
      <c r="F31" s="29" t="s">
        <v>26</v>
      </c>
      <c r="G31" s="25">
        <f t="shared" si="0"/>
        <v>338580000</v>
      </c>
    </row>
    <row r="32" spans="2:7" ht="63" hidden="1">
      <c r="B32" s="78">
        <v>13010200</v>
      </c>
      <c r="C32" s="84" t="s">
        <v>112</v>
      </c>
      <c r="D32" s="27"/>
      <c r="E32" s="29" t="s">
        <v>26</v>
      </c>
      <c r="F32" s="29" t="s">
        <v>26</v>
      </c>
      <c r="G32" s="25">
        <f t="shared" si="0"/>
        <v>0</v>
      </c>
    </row>
    <row r="33" spans="2:7" ht="31.5">
      <c r="B33" s="78">
        <v>13030200</v>
      </c>
      <c r="C33" s="81" t="s">
        <v>113</v>
      </c>
      <c r="D33" s="25">
        <v>6080000</v>
      </c>
      <c r="E33" s="29" t="s">
        <v>26</v>
      </c>
      <c r="F33" s="29" t="s">
        <v>26</v>
      </c>
      <c r="G33" s="25">
        <f t="shared" si="0"/>
        <v>6080000</v>
      </c>
    </row>
    <row r="34" spans="2:7" ht="15" customHeight="1">
      <c r="B34" s="118">
        <v>13050000</v>
      </c>
      <c r="C34" s="81" t="s">
        <v>4</v>
      </c>
      <c r="D34" s="27">
        <f>SUM(D35:D38)</f>
        <v>332500000</v>
      </c>
      <c r="E34" s="29" t="s">
        <v>26</v>
      </c>
      <c r="F34" s="29" t="s">
        <v>26</v>
      </c>
      <c r="G34" s="25">
        <f t="shared" si="0"/>
        <v>332500000</v>
      </c>
    </row>
    <row r="35" spans="2:7" ht="15" customHeight="1">
      <c r="B35" s="82">
        <v>13050100</v>
      </c>
      <c r="C35" s="75" t="s">
        <v>71</v>
      </c>
      <c r="D35" s="27">
        <v>78600000</v>
      </c>
      <c r="E35" s="29" t="s">
        <v>26</v>
      </c>
      <c r="F35" s="29" t="s">
        <v>26</v>
      </c>
      <c r="G35" s="25">
        <f t="shared" si="0"/>
        <v>78600000</v>
      </c>
    </row>
    <row r="36" spans="2:7" ht="15" customHeight="1">
      <c r="B36" s="82">
        <v>13050200</v>
      </c>
      <c r="C36" s="75" t="s">
        <v>72</v>
      </c>
      <c r="D36" s="27">
        <v>234000000</v>
      </c>
      <c r="E36" s="29" t="s">
        <v>26</v>
      </c>
      <c r="F36" s="29" t="s">
        <v>26</v>
      </c>
      <c r="G36" s="25">
        <f t="shared" si="0"/>
        <v>234000000</v>
      </c>
    </row>
    <row r="37" spans="2:7" ht="15" customHeight="1">
      <c r="B37" s="82">
        <v>13050300</v>
      </c>
      <c r="C37" s="75" t="s">
        <v>73</v>
      </c>
      <c r="D37" s="27">
        <v>2350000</v>
      </c>
      <c r="E37" s="29" t="s">
        <v>26</v>
      </c>
      <c r="F37" s="29" t="s">
        <v>26</v>
      </c>
      <c r="G37" s="25">
        <f t="shared" si="0"/>
        <v>2350000</v>
      </c>
    </row>
    <row r="38" spans="2:7" ht="14.25" customHeight="1">
      <c r="B38" s="82">
        <v>13050500</v>
      </c>
      <c r="C38" s="75" t="s">
        <v>74</v>
      </c>
      <c r="D38" s="27">
        <v>17550000</v>
      </c>
      <c r="E38" s="29" t="s">
        <v>26</v>
      </c>
      <c r="F38" s="29" t="s">
        <v>26</v>
      </c>
      <c r="G38" s="25">
        <f t="shared" si="0"/>
        <v>17550000</v>
      </c>
    </row>
    <row r="39" spans="2:7" ht="31.5">
      <c r="B39" s="118">
        <v>16010000</v>
      </c>
      <c r="C39" s="80" t="s">
        <v>175</v>
      </c>
      <c r="D39" s="25">
        <f>SUM(D40:D46)</f>
        <v>120000</v>
      </c>
      <c r="E39" s="29" t="s">
        <v>26</v>
      </c>
      <c r="F39" s="29" t="s">
        <v>26</v>
      </c>
      <c r="G39" s="25">
        <f t="shared" si="0"/>
        <v>120000</v>
      </c>
    </row>
    <row r="40" spans="2:7" ht="14.25" customHeight="1" hidden="1">
      <c r="B40" s="82">
        <v>16010100</v>
      </c>
      <c r="C40" s="75" t="s">
        <v>176</v>
      </c>
      <c r="D40" s="27"/>
      <c r="E40" s="29" t="s">
        <v>26</v>
      </c>
      <c r="F40" s="29" t="s">
        <v>26</v>
      </c>
      <c r="G40" s="25">
        <f t="shared" si="0"/>
        <v>0</v>
      </c>
    </row>
    <row r="41" spans="2:7" ht="14.25" customHeight="1">
      <c r="B41" s="82">
        <v>16010200</v>
      </c>
      <c r="C41" s="75" t="s">
        <v>177</v>
      </c>
      <c r="D41" s="27">
        <v>120000</v>
      </c>
      <c r="E41" s="29" t="s">
        <v>26</v>
      </c>
      <c r="F41" s="29" t="s">
        <v>26</v>
      </c>
      <c r="G41" s="25">
        <f t="shared" si="0"/>
        <v>120000</v>
      </c>
    </row>
    <row r="42" spans="2:7" ht="14.25" customHeight="1" hidden="1">
      <c r="B42" s="82">
        <v>16010400</v>
      </c>
      <c r="C42" s="75" t="s">
        <v>178</v>
      </c>
      <c r="D42" s="27"/>
      <c r="E42" s="29" t="s">
        <v>26</v>
      </c>
      <c r="F42" s="29" t="s">
        <v>26</v>
      </c>
      <c r="G42" s="25">
        <f t="shared" si="0"/>
        <v>0</v>
      </c>
    </row>
    <row r="43" spans="2:7" ht="14.25" customHeight="1" hidden="1">
      <c r="B43" s="82">
        <v>16010500</v>
      </c>
      <c r="C43" s="75" t="s">
        <v>179</v>
      </c>
      <c r="D43" s="27"/>
      <c r="E43" s="29" t="s">
        <v>26</v>
      </c>
      <c r="F43" s="29" t="s">
        <v>26</v>
      </c>
      <c r="G43" s="25">
        <f t="shared" si="0"/>
        <v>0</v>
      </c>
    </row>
    <row r="44" spans="2:7" ht="14.25" customHeight="1" hidden="1">
      <c r="B44" s="82">
        <v>16010600</v>
      </c>
      <c r="C44" s="75" t="s">
        <v>180</v>
      </c>
      <c r="D44" s="27"/>
      <c r="E44" s="29" t="s">
        <v>26</v>
      </c>
      <c r="F44" s="29" t="s">
        <v>26</v>
      </c>
      <c r="G44" s="25">
        <f t="shared" si="0"/>
        <v>0</v>
      </c>
    </row>
    <row r="45" spans="2:7" ht="30" hidden="1">
      <c r="B45" s="82">
        <v>16011500</v>
      </c>
      <c r="C45" s="75" t="s">
        <v>181</v>
      </c>
      <c r="D45" s="27"/>
      <c r="E45" s="29" t="s">
        <v>26</v>
      </c>
      <c r="F45" s="29" t="s">
        <v>26</v>
      </c>
      <c r="G45" s="25">
        <f t="shared" si="0"/>
        <v>0</v>
      </c>
    </row>
    <row r="46" spans="2:7" ht="15" hidden="1">
      <c r="B46" s="82">
        <v>16012100</v>
      </c>
      <c r="C46" s="75" t="s">
        <v>192</v>
      </c>
      <c r="D46" s="27"/>
      <c r="E46" s="29" t="s">
        <v>26</v>
      </c>
      <c r="F46" s="29" t="s">
        <v>26</v>
      </c>
      <c r="G46" s="25">
        <f t="shared" si="0"/>
        <v>0</v>
      </c>
    </row>
    <row r="47" spans="2:7" ht="17.25" customHeight="1">
      <c r="B47" s="118">
        <v>18000000</v>
      </c>
      <c r="C47" s="81" t="s">
        <v>174</v>
      </c>
      <c r="D47" s="130">
        <f>D51+D54+D57</f>
        <v>11730000</v>
      </c>
      <c r="E47" s="66">
        <f>E57+E71+E48</f>
        <v>45490000</v>
      </c>
      <c r="F47" s="66">
        <f>F71+F48</f>
        <v>44960000</v>
      </c>
      <c r="G47" s="130">
        <f t="shared" si="0"/>
        <v>57220000</v>
      </c>
    </row>
    <row r="48" spans="2:7" ht="17.25" customHeight="1">
      <c r="B48" s="118">
        <v>18010000</v>
      </c>
      <c r="C48" s="81" t="s">
        <v>198</v>
      </c>
      <c r="D48" s="29" t="s">
        <v>26</v>
      </c>
      <c r="E48" s="66">
        <f>E49+E50</f>
        <v>2500000</v>
      </c>
      <c r="F48" s="66">
        <f>F49+F50</f>
        <v>2500000</v>
      </c>
      <c r="G48" s="25">
        <f t="shared" si="0"/>
        <v>2500000</v>
      </c>
    </row>
    <row r="49" spans="2:7" ht="31.5">
      <c r="B49" s="82">
        <v>18010100</v>
      </c>
      <c r="C49" s="88" t="s">
        <v>199</v>
      </c>
      <c r="D49" s="29" t="s">
        <v>26</v>
      </c>
      <c r="E49" s="137">
        <v>750000</v>
      </c>
      <c r="F49" s="137">
        <f>E49</f>
        <v>750000</v>
      </c>
      <c r="G49" s="25">
        <f t="shared" si="0"/>
        <v>750000</v>
      </c>
    </row>
    <row r="50" spans="2:7" ht="31.5">
      <c r="B50" s="82">
        <v>18010200</v>
      </c>
      <c r="C50" s="88" t="s">
        <v>200</v>
      </c>
      <c r="D50" s="29" t="s">
        <v>26</v>
      </c>
      <c r="E50" s="137">
        <v>1750000</v>
      </c>
      <c r="F50" s="137">
        <f>E50</f>
        <v>1750000</v>
      </c>
      <c r="G50" s="25">
        <f t="shared" si="0"/>
        <v>1750000</v>
      </c>
    </row>
    <row r="51" spans="2:7" ht="17.25" customHeight="1">
      <c r="B51" s="118">
        <v>18020000</v>
      </c>
      <c r="C51" s="81" t="s">
        <v>100</v>
      </c>
      <c r="D51" s="130">
        <f>D52+D53</f>
        <v>720000</v>
      </c>
      <c r="E51" s="53" t="s">
        <v>26</v>
      </c>
      <c r="F51" s="53" t="s">
        <v>26</v>
      </c>
      <c r="G51" s="130">
        <f t="shared" si="0"/>
        <v>720000</v>
      </c>
    </row>
    <row r="52" spans="2:7" ht="31.5">
      <c r="B52" s="119">
        <v>18020100</v>
      </c>
      <c r="C52" s="88" t="s">
        <v>114</v>
      </c>
      <c r="D52" s="27">
        <v>720000</v>
      </c>
      <c r="E52" s="29" t="s">
        <v>26</v>
      </c>
      <c r="F52" s="29" t="s">
        <v>26</v>
      </c>
      <c r="G52" s="25">
        <f t="shared" si="0"/>
        <v>720000</v>
      </c>
    </row>
    <row r="53" spans="2:7" ht="31.5" hidden="1">
      <c r="B53" s="119">
        <v>18020200</v>
      </c>
      <c r="C53" s="88" t="s">
        <v>115</v>
      </c>
      <c r="D53" s="25"/>
      <c r="E53" s="29" t="s">
        <v>26</v>
      </c>
      <c r="F53" s="29" t="s">
        <v>26</v>
      </c>
      <c r="G53" s="25">
        <f t="shared" si="0"/>
        <v>0</v>
      </c>
    </row>
    <row r="54" spans="2:7" ht="15.75">
      <c r="B54" s="118">
        <v>18030000</v>
      </c>
      <c r="C54" s="81" t="s">
        <v>101</v>
      </c>
      <c r="D54" s="148">
        <f>D55+D56</f>
        <v>250000</v>
      </c>
      <c r="E54" s="29" t="s">
        <v>26</v>
      </c>
      <c r="F54" s="29" t="s">
        <v>26</v>
      </c>
      <c r="G54" s="130">
        <f t="shared" si="0"/>
        <v>250000</v>
      </c>
    </row>
    <row r="55" spans="2:7" ht="15.75">
      <c r="B55" s="119">
        <v>18030100</v>
      </c>
      <c r="C55" s="88" t="s">
        <v>116</v>
      </c>
      <c r="D55" s="148">
        <v>150000</v>
      </c>
      <c r="E55" s="29" t="s">
        <v>26</v>
      </c>
      <c r="F55" s="29" t="s">
        <v>26</v>
      </c>
      <c r="G55" s="130">
        <f t="shared" si="0"/>
        <v>150000</v>
      </c>
    </row>
    <row r="56" spans="2:7" ht="15.75">
      <c r="B56" s="119">
        <v>18030200</v>
      </c>
      <c r="C56" s="88" t="s">
        <v>117</v>
      </c>
      <c r="D56" s="148">
        <v>100000</v>
      </c>
      <c r="E56" s="29" t="s">
        <v>26</v>
      </c>
      <c r="F56" s="29" t="s">
        <v>26</v>
      </c>
      <c r="G56" s="130">
        <f t="shared" si="0"/>
        <v>100000</v>
      </c>
    </row>
    <row r="57" spans="2:7" ht="31.5">
      <c r="B57" s="118">
        <v>18040000</v>
      </c>
      <c r="C57" s="81" t="s">
        <v>103</v>
      </c>
      <c r="D57" s="148">
        <f>SUM(D58:D67)+D69+D70</f>
        <v>10760000</v>
      </c>
      <c r="E57" s="66">
        <f>E68</f>
        <v>530000</v>
      </c>
      <c r="F57" s="29" t="s">
        <v>26</v>
      </c>
      <c r="G57" s="130">
        <f t="shared" si="0"/>
        <v>11290000</v>
      </c>
    </row>
    <row r="58" spans="2:7" ht="31.5">
      <c r="B58" s="82">
        <v>18040100</v>
      </c>
      <c r="C58" s="88" t="s">
        <v>118</v>
      </c>
      <c r="D58" s="27">
        <v>3335000</v>
      </c>
      <c r="E58" s="29" t="s">
        <v>26</v>
      </c>
      <c r="F58" s="29" t="s">
        <v>26</v>
      </c>
      <c r="G58" s="25">
        <f t="shared" si="0"/>
        <v>3335000</v>
      </c>
    </row>
    <row r="59" spans="2:7" ht="31.5">
      <c r="B59" s="82">
        <v>18040200</v>
      </c>
      <c r="C59" s="88" t="s">
        <v>119</v>
      </c>
      <c r="D59" s="27">
        <v>4210000</v>
      </c>
      <c r="E59" s="29" t="s">
        <v>26</v>
      </c>
      <c r="F59" s="29" t="s">
        <v>26</v>
      </c>
      <c r="G59" s="25">
        <f t="shared" si="0"/>
        <v>4210000</v>
      </c>
    </row>
    <row r="60" spans="2:7" ht="31.5">
      <c r="B60" s="82">
        <v>18040500</v>
      </c>
      <c r="C60" s="88" t="s">
        <v>120</v>
      </c>
      <c r="D60" s="27">
        <v>82000</v>
      </c>
      <c r="E60" s="29" t="s">
        <v>26</v>
      </c>
      <c r="F60" s="29" t="s">
        <v>26</v>
      </c>
      <c r="G60" s="25">
        <f t="shared" si="0"/>
        <v>82000</v>
      </c>
    </row>
    <row r="61" spans="2:7" s="128" customFormat="1" ht="37.5" customHeight="1">
      <c r="B61" s="82">
        <v>18040600</v>
      </c>
      <c r="C61" s="85" t="s">
        <v>121</v>
      </c>
      <c r="D61" s="27">
        <v>1160000</v>
      </c>
      <c r="E61" s="29" t="s">
        <v>26</v>
      </c>
      <c r="F61" s="29" t="s">
        <v>26</v>
      </c>
      <c r="G61" s="25">
        <f t="shared" si="0"/>
        <v>1160000</v>
      </c>
    </row>
    <row r="62" spans="2:7" ht="31.5">
      <c r="B62" s="82">
        <v>18040700</v>
      </c>
      <c r="C62" s="88" t="s">
        <v>122</v>
      </c>
      <c r="D62" s="27">
        <v>825000</v>
      </c>
      <c r="E62" s="29" t="s">
        <v>26</v>
      </c>
      <c r="F62" s="29" t="s">
        <v>26</v>
      </c>
      <c r="G62" s="25">
        <f t="shared" si="0"/>
        <v>825000</v>
      </c>
    </row>
    <row r="63" spans="2:7" ht="33.75" customHeight="1">
      <c r="B63" s="82">
        <v>18040800</v>
      </c>
      <c r="C63" s="88" t="s">
        <v>123</v>
      </c>
      <c r="D63" s="27">
        <v>613000</v>
      </c>
      <c r="E63" s="29" t="s">
        <v>26</v>
      </c>
      <c r="F63" s="29" t="s">
        <v>26</v>
      </c>
      <c r="G63" s="25">
        <f t="shared" si="0"/>
        <v>613000</v>
      </c>
    </row>
    <row r="64" spans="2:7" ht="31.5">
      <c r="B64" s="82">
        <v>18040900</v>
      </c>
      <c r="C64" s="88" t="s">
        <v>124</v>
      </c>
      <c r="D64" s="27">
        <v>1400</v>
      </c>
      <c r="E64" s="29" t="s">
        <v>26</v>
      </c>
      <c r="F64" s="29" t="s">
        <v>26</v>
      </c>
      <c r="G64" s="25">
        <f t="shared" si="0"/>
        <v>1400</v>
      </c>
    </row>
    <row r="65" spans="2:7" ht="31.5">
      <c r="B65" s="82">
        <v>18041000</v>
      </c>
      <c r="C65" s="88" t="s">
        <v>125</v>
      </c>
      <c r="D65" s="27">
        <v>30000</v>
      </c>
      <c r="E65" s="29" t="s">
        <v>26</v>
      </c>
      <c r="F65" s="29" t="s">
        <v>26</v>
      </c>
      <c r="G65" s="25">
        <f t="shared" si="0"/>
        <v>30000</v>
      </c>
    </row>
    <row r="66" spans="2:7" ht="31.5">
      <c r="B66" s="82">
        <v>18041300</v>
      </c>
      <c r="C66" s="88" t="s">
        <v>126</v>
      </c>
      <c r="D66" s="27">
        <v>52000</v>
      </c>
      <c r="E66" s="29" t="s">
        <v>26</v>
      </c>
      <c r="F66" s="29" t="s">
        <v>26</v>
      </c>
      <c r="G66" s="25">
        <f t="shared" si="0"/>
        <v>52000</v>
      </c>
    </row>
    <row r="67" spans="2:7" ht="31.5">
      <c r="B67" s="82">
        <v>18041400</v>
      </c>
      <c r="C67" s="88" t="s">
        <v>127</v>
      </c>
      <c r="D67" s="27">
        <v>307600</v>
      </c>
      <c r="E67" s="29" t="s">
        <v>26</v>
      </c>
      <c r="F67" s="29" t="s">
        <v>26</v>
      </c>
      <c r="G67" s="25">
        <f t="shared" si="0"/>
        <v>307600</v>
      </c>
    </row>
    <row r="68" spans="2:7" ht="63">
      <c r="B68" s="82">
        <v>18041500</v>
      </c>
      <c r="C68" s="88" t="s">
        <v>128</v>
      </c>
      <c r="D68" s="129" t="s">
        <v>26</v>
      </c>
      <c r="E68" s="66">
        <v>530000</v>
      </c>
      <c r="F68" s="29" t="s">
        <v>26</v>
      </c>
      <c r="G68" s="25">
        <f t="shared" si="0"/>
        <v>530000</v>
      </c>
    </row>
    <row r="69" spans="2:7" ht="31.5">
      <c r="B69" s="82">
        <v>18041700</v>
      </c>
      <c r="C69" s="88" t="s">
        <v>129</v>
      </c>
      <c r="D69" s="27">
        <v>12000</v>
      </c>
      <c r="E69" s="29" t="s">
        <v>26</v>
      </c>
      <c r="F69" s="29" t="s">
        <v>26</v>
      </c>
      <c r="G69" s="25">
        <f t="shared" si="0"/>
        <v>12000</v>
      </c>
    </row>
    <row r="70" spans="2:7" ht="31.5">
      <c r="B70" s="82">
        <v>18041800</v>
      </c>
      <c r="C70" s="88" t="s">
        <v>130</v>
      </c>
      <c r="D70" s="27">
        <v>132000</v>
      </c>
      <c r="E70" s="29" t="s">
        <v>26</v>
      </c>
      <c r="F70" s="29" t="s">
        <v>26</v>
      </c>
      <c r="G70" s="25">
        <f t="shared" si="0"/>
        <v>132000</v>
      </c>
    </row>
    <row r="71" spans="2:7" ht="15.75">
      <c r="B71" s="78">
        <v>18050000</v>
      </c>
      <c r="C71" s="81" t="s">
        <v>131</v>
      </c>
      <c r="D71" s="29" t="s">
        <v>26</v>
      </c>
      <c r="E71" s="137">
        <f>SUM(E72:E75)</f>
        <v>42460000</v>
      </c>
      <c r="F71" s="137">
        <f>E71</f>
        <v>42460000</v>
      </c>
      <c r="G71" s="25">
        <f t="shared" si="0"/>
        <v>42460000</v>
      </c>
    </row>
    <row r="72" spans="2:7" ht="30" hidden="1">
      <c r="B72" s="82">
        <v>18050100</v>
      </c>
      <c r="C72" s="75" t="s">
        <v>187</v>
      </c>
      <c r="D72" s="29" t="s">
        <v>26</v>
      </c>
      <c r="E72" s="137"/>
      <c r="F72" s="137">
        <f>E72</f>
        <v>0</v>
      </c>
      <c r="G72" s="25">
        <f t="shared" si="0"/>
        <v>0</v>
      </c>
    </row>
    <row r="73" spans="2:7" ht="30" hidden="1">
      <c r="B73" s="82">
        <v>18050200</v>
      </c>
      <c r="C73" s="75" t="s">
        <v>188</v>
      </c>
      <c r="D73" s="29" t="s">
        <v>26</v>
      </c>
      <c r="E73" s="137"/>
      <c r="F73" s="137">
        <f>E73</f>
        <v>0</v>
      </c>
      <c r="G73" s="25">
        <f t="shared" si="0"/>
        <v>0</v>
      </c>
    </row>
    <row r="74" spans="2:7" ht="15">
      <c r="B74" s="82">
        <v>18050300</v>
      </c>
      <c r="C74" s="75" t="s">
        <v>132</v>
      </c>
      <c r="D74" s="29" t="s">
        <v>26</v>
      </c>
      <c r="E74" s="137">
        <v>16460000</v>
      </c>
      <c r="F74" s="137">
        <f>E74</f>
        <v>16460000</v>
      </c>
      <c r="G74" s="25">
        <f t="shared" si="0"/>
        <v>16460000</v>
      </c>
    </row>
    <row r="75" spans="2:7" ht="15">
      <c r="B75" s="82">
        <v>18050400</v>
      </c>
      <c r="C75" s="75" t="s">
        <v>133</v>
      </c>
      <c r="D75" s="29" t="s">
        <v>26</v>
      </c>
      <c r="E75" s="137">
        <v>26000000</v>
      </c>
      <c r="F75" s="137">
        <f>E75</f>
        <v>26000000</v>
      </c>
      <c r="G75" s="25">
        <f t="shared" si="0"/>
        <v>26000000</v>
      </c>
    </row>
    <row r="76" spans="2:7" ht="14.25">
      <c r="B76" s="78">
        <v>19000000</v>
      </c>
      <c r="C76" s="87" t="s">
        <v>173</v>
      </c>
      <c r="D76" s="29" t="s">
        <v>26</v>
      </c>
      <c r="E76" s="137">
        <f>E77+E82</f>
        <v>22550000</v>
      </c>
      <c r="F76" s="129" t="s">
        <v>26</v>
      </c>
      <c r="G76" s="25">
        <f t="shared" si="0"/>
        <v>22550000</v>
      </c>
    </row>
    <row r="77" spans="2:7" ht="14.25">
      <c r="B77" s="78">
        <v>19010000</v>
      </c>
      <c r="C77" s="136" t="s">
        <v>134</v>
      </c>
      <c r="D77" s="129" t="s">
        <v>26</v>
      </c>
      <c r="E77" s="137">
        <f>SUM(E78:E81)</f>
        <v>22550000</v>
      </c>
      <c r="F77" s="129" t="s">
        <v>26</v>
      </c>
      <c r="G77" s="25">
        <f t="shared" si="0"/>
        <v>22550000</v>
      </c>
    </row>
    <row r="78" spans="2:7" ht="30">
      <c r="B78" s="82">
        <v>19010100</v>
      </c>
      <c r="C78" s="138" t="s">
        <v>159</v>
      </c>
      <c r="D78" s="129" t="s">
        <v>26</v>
      </c>
      <c r="E78" s="137">
        <v>7000000</v>
      </c>
      <c r="F78" s="29" t="s">
        <v>26</v>
      </c>
      <c r="G78" s="25">
        <f t="shared" si="0"/>
        <v>7000000</v>
      </c>
    </row>
    <row r="79" spans="2:7" ht="30">
      <c r="B79" s="82">
        <v>19010200</v>
      </c>
      <c r="C79" s="138" t="s">
        <v>160</v>
      </c>
      <c r="D79" s="129" t="s">
        <v>26</v>
      </c>
      <c r="E79" s="137">
        <v>1300000</v>
      </c>
      <c r="F79" s="29" t="s">
        <v>26</v>
      </c>
      <c r="G79" s="25">
        <f t="shared" si="0"/>
        <v>1300000</v>
      </c>
    </row>
    <row r="80" spans="2:7" ht="45">
      <c r="B80" s="82">
        <v>19010300</v>
      </c>
      <c r="C80" s="138" t="s">
        <v>161</v>
      </c>
      <c r="D80" s="129" t="s">
        <v>26</v>
      </c>
      <c r="E80" s="137">
        <v>11750000</v>
      </c>
      <c r="F80" s="29" t="s">
        <v>26</v>
      </c>
      <c r="G80" s="25">
        <f t="shared" si="0"/>
        <v>11750000</v>
      </c>
    </row>
    <row r="81" spans="2:7" ht="30">
      <c r="B81" s="82">
        <v>19010500</v>
      </c>
      <c r="C81" s="138" t="s">
        <v>162</v>
      </c>
      <c r="D81" s="129" t="s">
        <v>26</v>
      </c>
      <c r="E81" s="137">
        <v>2500000</v>
      </c>
      <c r="F81" s="29" t="s">
        <v>26</v>
      </c>
      <c r="G81" s="25">
        <f t="shared" si="0"/>
        <v>2500000</v>
      </c>
    </row>
    <row r="82" spans="2:7" ht="28.5" hidden="1">
      <c r="B82" s="78">
        <v>19050000</v>
      </c>
      <c r="C82" s="136" t="s">
        <v>182</v>
      </c>
      <c r="D82" s="129" t="s">
        <v>26</v>
      </c>
      <c r="E82" s="137">
        <f>SUM(E83:E85)</f>
        <v>0</v>
      </c>
      <c r="F82" s="29" t="s">
        <v>26</v>
      </c>
      <c r="G82" s="25">
        <f t="shared" si="0"/>
        <v>0</v>
      </c>
    </row>
    <row r="83" spans="2:7" ht="30" hidden="1">
      <c r="B83" s="82">
        <v>19050100</v>
      </c>
      <c r="C83" s="138" t="s">
        <v>183</v>
      </c>
      <c r="D83" s="129" t="s">
        <v>26</v>
      </c>
      <c r="E83" s="137"/>
      <c r="F83" s="29" t="s">
        <v>26</v>
      </c>
      <c r="G83" s="25">
        <f t="shared" si="0"/>
        <v>0</v>
      </c>
    </row>
    <row r="84" spans="2:7" ht="45" hidden="1">
      <c r="B84" s="82">
        <v>19050200</v>
      </c>
      <c r="C84" s="138" t="s">
        <v>184</v>
      </c>
      <c r="D84" s="129" t="s">
        <v>26</v>
      </c>
      <c r="E84" s="137"/>
      <c r="F84" s="29" t="s">
        <v>26</v>
      </c>
      <c r="G84" s="25">
        <f t="shared" si="0"/>
        <v>0</v>
      </c>
    </row>
    <row r="85" spans="2:7" ht="30" hidden="1">
      <c r="B85" s="82">
        <v>19050300</v>
      </c>
      <c r="C85" s="138" t="s">
        <v>185</v>
      </c>
      <c r="D85" s="129" t="s">
        <v>26</v>
      </c>
      <c r="E85" s="137"/>
      <c r="F85" s="29" t="s">
        <v>26</v>
      </c>
      <c r="G85" s="25">
        <f t="shared" si="0"/>
        <v>0</v>
      </c>
    </row>
    <row r="86" spans="2:7" ht="17.25" customHeight="1">
      <c r="B86" s="78">
        <v>20000000</v>
      </c>
      <c r="C86" s="79" t="s">
        <v>6</v>
      </c>
      <c r="D86" s="25">
        <f>D87+D96+D104</f>
        <v>31835500</v>
      </c>
      <c r="E86" s="25">
        <f>E104+E112+E87</f>
        <v>52588917</v>
      </c>
      <c r="F86" s="25">
        <f>F109+F87</f>
        <v>40000</v>
      </c>
      <c r="G86" s="25">
        <f t="shared" si="0"/>
        <v>84424417</v>
      </c>
    </row>
    <row r="87" spans="2:7" ht="30.75" customHeight="1">
      <c r="B87" s="78">
        <v>21000000</v>
      </c>
      <c r="C87" s="80" t="s">
        <v>7</v>
      </c>
      <c r="D87" s="25">
        <f>D88+D90+D91</f>
        <v>2470500</v>
      </c>
      <c r="E87" s="66">
        <f>E95+E89</f>
        <v>30000</v>
      </c>
      <c r="F87" s="66">
        <f>F95+F89</f>
        <v>30000</v>
      </c>
      <c r="G87" s="25">
        <f t="shared" si="0"/>
        <v>2500500</v>
      </c>
    </row>
    <row r="88" spans="2:7" ht="48" customHeight="1">
      <c r="B88" s="119">
        <v>21010300</v>
      </c>
      <c r="C88" s="85" t="s">
        <v>89</v>
      </c>
      <c r="D88" s="27">
        <v>610500</v>
      </c>
      <c r="E88" s="29" t="s">
        <v>26</v>
      </c>
      <c r="F88" s="29" t="s">
        <v>26</v>
      </c>
      <c r="G88" s="25">
        <f t="shared" si="0"/>
        <v>610500</v>
      </c>
    </row>
    <row r="89" spans="2:7" ht="64.5" customHeight="1">
      <c r="B89" s="82">
        <v>21010800</v>
      </c>
      <c r="C89" s="86" t="s">
        <v>135</v>
      </c>
      <c r="D89" s="29" t="s">
        <v>26</v>
      </c>
      <c r="E89" s="66">
        <v>30000</v>
      </c>
      <c r="F89" s="66">
        <f>E89</f>
        <v>30000</v>
      </c>
      <c r="G89" s="25">
        <f t="shared" si="0"/>
        <v>30000</v>
      </c>
    </row>
    <row r="90" spans="2:7" ht="29.25" customHeight="1">
      <c r="B90" s="78">
        <v>21050000</v>
      </c>
      <c r="C90" s="87" t="s">
        <v>136</v>
      </c>
      <c r="D90" s="25">
        <v>1100000</v>
      </c>
      <c r="E90" s="29" t="s">
        <v>26</v>
      </c>
      <c r="F90" s="29" t="s">
        <v>26</v>
      </c>
      <c r="G90" s="25">
        <f t="shared" si="0"/>
        <v>1100000</v>
      </c>
    </row>
    <row r="91" spans="2:7" ht="14.25">
      <c r="B91" s="78">
        <v>21080000</v>
      </c>
      <c r="C91" s="87" t="s">
        <v>58</v>
      </c>
      <c r="D91" s="25">
        <f>D92+D93+D94</f>
        <v>760000</v>
      </c>
      <c r="E91" s="29" t="s">
        <v>26</v>
      </c>
      <c r="F91" s="29" t="s">
        <v>26</v>
      </c>
      <c r="G91" s="25">
        <f t="shared" si="0"/>
        <v>760000</v>
      </c>
    </row>
    <row r="92" spans="2:7" ht="15">
      <c r="B92" s="82">
        <v>21080500</v>
      </c>
      <c r="C92" s="75" t="s">
        <v>11</v>
      </c>
      <c r="D92" s="25">
        <v>400000</v>
      </c>
      <c r="E92" s="29" t="s">
        <v>26</v>
      </c>
      <c r="F92" s="29" t="s">
        <v>26</v>
      </c>
      <c r="G92" s="25">
        <f t="shared" si="0"/>
        <v>400000</v>
      </c>
    </row>
    <row r="93" spans="2:7" s="128" customFormat="1" ht="66" customHeight="1">
      <c r="B93" s="82">
        <v>21080900</v>
      </c>
      <c r="C93" s="75" t="s">
        <v>137</v>
      </c>
      <c r="D93" s="25">
        <v>90000</v>
      </c>
      <c r="E93" s="29" t="s">
        <v>26</v>
      </c>
      <c r="F93" s="29" t="s">
        <v>26</v>
      </c>
      <c r="G93" s="25">
        <f t="shared" si="0"/>
        <v>90000</v>
      </c>
    </row>
    <row r="94" spans="2:7" ht="18.75" customHeight="1">
      <c r="B94" s="82">
        <v>21081100</v>
      </c>
      <c r="C94" s="88" t="s">
        <v>9</v>
      </c>
      <c r="D94" s="25">
        <v>270000</v>
      </c>
      <c r="E94" s="29" t="s">
        <v>26</v>
      </c>
      <c r="F94" s="29" t="s">
        <v>26</v>
      </c>
      <c r="G94" s="25">
        <f t="shared" si="0"/>
        <v>270000</v>
      </c>
    </row>
    <row r="95" spans="2:7" ht="47.25" hidden="1">
      <c r="B95" s="78">
        <v>21110000</v>
      </c>
      <c r="C95" s="81" t="s">
        <v>57</v>
      </c>
      <c r="D95" s="29" t="s">
        <v>26</v>
      </c>
      <c r="E95" s="66">
        <v>0</v>
      </c>
      <c r="F95" s="29">
        <v>0</v>
      </c>
      <c r="G95" s="25">
        <f t="shared" si="0"/>
        <v>0</v>
      </c>
    </row>
    <row r="96" spans="2:7" ht="31.5" customHeight="1">
      <c r="B96" s="78">
        <v>22000000</v>
      </c>
      <c r="C96" s="80" t="s">
        <v>138</v>
      </c>
      <c r="D96" s="27">
        <f>D97+D99+D101</f>
        <v>23130000</v>
      </c>
      <c r="E96" s="29" t="s">
        <v>26</v>
      </c>
      <c r="F96" s="29" t="s">
        <v>26</v>
      </c>
      <c r="G96" s="25">
        <f t="shared" si="0"/>
        <v>23130000</v>
      </c>
    </row>
    <row r="97" spans="2:7" ht="15.75">
      <c r="B97" s="78">
        <v>22010000</v>
      </c>
      <c r="C97" s="98" t="s">
        <v>139</v>
      </c>
      <c r="D97" s="27">
        <f>D98</f>
        <v>530000</v>
      </c>
      <c r="E97" s="29" t="s">
        <v>26</v>
      </c>
      <c r="F97" s="29" t="s">
        <v>26</v>
      </c>
      <c r="G97" s="25">
        <f t="shared" si="0"/>
        <v>530000</v>
      </c>
    </row>
    <row r="98" spans="2:7" ht="31.5">
      <c r="B98" s="82">
        <v>22010300</v>
      </c>
      <c r="C98" s="133" t="s">
        <v>140</v>
      </c>
      <c r="D98" s="25">
        <v>530000</v>
      </c>
      <c r="E98" s="29" t="s">
        <v>26</v>
      </c>
      <c r="F98" s="29" t="s">
        <v>26</v>
      </c>
      <c r="G98" s="25">
        <f>SUM(D98:E98)</f>
        <v>530000</v>
      </c>
    </row>
    <row r="99" spans="2:7" ht="47.25">
      <c r="B99" s="78">
        <v>22080000</v>
      </c>
      <c r="C99" s="81" t="s">
        <v>90</v>
      </c>
      <c r="D99" s="25">
        <f>D100</f>
        <v>21500000</v>
      </c>
      <c r="E99" s="29" t="s">
        <v>26</v>
      </c>
      <c r="F99" s="29" t="s">
        <v>26</v>
      </c>
      <c r="G99" s="25">
        <f aca="true" t="shared" si="1" ref="G99:G148">SUM(D99:E99)</f>
        <v>21500000</v>
      </c>
    </row>
    <row r="100" spans="2:7" ht="51.75" customHeight="1">
      <c r="B100" s="82">
        <v>22080400</v>
      </c>
      <c r="C100" s="88" t="s">
        <v>141</v>
      </c>
      <c r="D100" s="25">
        <v>21500000</v>
      </c>
      <c r="E100" s="29" t="s">
        <v>26</v>
      </c>
      <c r="F100" s="29" t="s">
        <v>26</v>
      </c>
      <c r="G100" s="25">
        <f t="shared" si="1"/>
        <v>21500000</v>
      </c>
    </row>
    <row r="101" spans="2:7" ht="15.75" customHeight="1">
      <c r="B101" s="118">
        <v>22090000</v>
      </c>
      <c r="C101" s="81" t="s">
        <v>8</v>
      </c>
      <c r="D101" s="27">
        <f>D102+D103</f>
        <v>1100000</v>
      </c>
      <c r="E101" s="29" t="s">
        <v>26</v>
      </c>
      <c r="F101" s="29" t="s">
        <v>26</v>
      </c>
      <c r="G101" s="25">
        <f t="shared" si="1"/>
        <v>1100000</v>
      </c>
    </row>
    <row r="102" spans="2:7" ht="44.25" customHeight="1">
      <c r="B102" s="82">
        <v>22090100</v>
      </c>
      <c r="C102" s="75" t="s">
        <v>75</v>
      </c>
      <c r="D102" s="27">
        <v>940000</v>
      </c>
      <c r="E102" s="29" t="s">
        <v>26</v>
      </c>
      <c r="F102" s="29" t="s">
        <v>26</v>
      </c>
      <c r="G102" s="25">
        <f t="shared" si="1"/>
        <v>940000</v>
      </c>
    </row>
    <row r="103" spans="2:7" ht="45">
      <c r="B103" s="82">
        <v>22090400</v>
      </c>
      <c r="C103" s="75" t="s">
        <v>76</v>
      </c>
      <c r="D103" s="27">
        <v>160000</v>
      </c>
      <c r="E103" s="29" t="s">
        <v>26</v>
      </c>
      <c r="F103" s="29" t="s">
        <v>26</v>
      </c>
      <c r="G103" s="25">
        <f t="shared" si="1"/>
        <v>160000</v>
      </c>
    </row>
    <row r="104" spans="2:7" ht="18" customHeight="1">
      <c r="B104" s="78">
        <v>24000000</v>
      </c>
      <c r="C104" s="80" t="s">
        <v>59</v>
      </c>
      <c r="D104" s="25">
        <f>D105+D106</f>
        <v>6235000</v>
      </c>
      <c r="E104" s="25">
        <f>E106+E109</f>
        <v>673980</v>
      </c>
      <c r="F104" s="29" t="str">
        <f>F106</f>
        <v>х</v>
      </c>
      <c r="G104" s="25">
        <f t="shared" si="1"/>
        <v>6908980</v>
      </c>
    </row>
    <row r="105" spans="2:7" ht="43.5" customHeight="1">
      <c r="B105" s="78">
        <v>24030000</v>
      </c>
      <c r="C105" s="89" t="s">
        <v>10</v>
      </c>
      <c r="D105" s="25">
        <v>35000</v>
      </c>
      <c r="E105" s="29" t="s">
        <v>26</v>
      </c>
      <c r="F105" s="29" t="s">
        <v>26</v>
      </c>
      <c r="G105" s="25">
        <f t="shared" si="1"/>
        <v>35000</v>
      </c>
    </row>
    <row r="106" spans="2:7" ht="14.25">
      <c r="B106" s="78">
        <v>24060000</v>
      </c>
      <c r="C106" s="90" t="s">
        <v>11</v>
      </c>
      <c r="D106" s="25">
        <f>D107</f>
        <v>6200000</v>
      </c>
      <c r="E106" s="25">
        <f>E108</f>
        <v>650000</v>
      </c>
      <c r="F106" s="29" t="s">
        <v>26</v>
      </c>
      <c r="G106" s="25">
        <f t="shared" si="1"/>
        <v>6850000</v>
      </c>
    </row>
    <row r="107" spans="2:7" ht="15">
      <c r="B107" s="91">
        <v>24060300</v>
      </c>
      <c r="C107" s="92" t="s">
        <v>11</v>
      </c>
      <c r="D107" s="25">
        <v>6200000</v>
      </c>
      <c r="E107" s="29" t="s">
        <v>26</v>
      </c>
      <c r="F107" s="29" t="s">
        <v>26</v>
      </c>
      <c r="G107" s="25">
        <f t="shared" si="1"/>
        <v>6200000</v>
      </c>
    </row>
    <row r="108" spans="2:7" ht="47.25" customHeight="1">
      <c r="B108" s="93">
        <v>24062100</v>
      </c>
      <c r="C108" s="92" t="s">
        <v>142</v>
      </c>
      <c r="D108" s="29" t="s">
        <v>26</v>
      </c>
      <c r="E108" s="25">
        <v>650000</v>
      </c>
      <c r="F108" s="29" t="s">
        <v>26</v>
      </c>
      <c r="G108" s="25">
        <f t="shared" si="1"/>
        <v>650000</v>
      </c>
    </row>
    <row r="109" spans="2:7" ht="17.25" customHeight="1">
      <c r="B109" s="78">
        <v>24110000</v>
      </c>
      <c r="C109" s="90" t="s">
        <v>50</v>
      </c>
      <c r="D109" s="94" t="s">
        <v>26</v>
      </c>
      <c r="E109" s="25">
        <f>E110+E111</f>
        <v>23980</v>
      </c>
      <c r="F109" s="25">
        <f>F110</f>
        <v>10000</v>
      </c>
      <c r="G109" s="25">
        <f t="shared" si="1"/>
        <v>23980</v>
      </c>
    </row>
    <row r="110" spans="2:7" ht="27.75" customHeight="1">
      <c r="B110" s="93">
        <v>24110600</v>
      </c>
      <c r="C110" s="92" t="s">
        <v>143</v>
      </c>
      <c r="D110" s="94" t="s">
        <v>26</v>
      </c>
      <c r="E110" s="25">
        <v>10000</v>
      </c>
      <c r="F110" s="25">
        <f>E110</f>
        <v>10000</v>
      </c>
      <c r="G110" s="25">
        <f t="shared" si="1"/>
        <v>10000</v>
      </c>
    </row>
    <row r="111" spans="2:7" ht="60">
      <c r="B111" s="93">
        <v>24110900</v>
      </c>
      <c r="C111" s="92" t="s">
        <v>196</v>
      </c>
      <c r="D111" s="94" t="s">
        <v>26</v>
      </c>
      <c r="E111" s="25">
        <v>13980</v>
      </c>
      <c r="F111" s="94" t="s">
        <v>26</v>
      </c>
      <c r="G111" s="25">
        <f t="shared" si="1"/>
        <v>13980</v>
      </c>
    </row>
    <row r="112" spans="2:7" ht="18.75" customHeight="1">
      <c r="B112" s="126">
        <v>25000000</v>
      </c>
      <c r="C112" s="96" t="s">
        <v>60</v>
      </c>
      <c r="D112" s="29" t="s">
        <v>26</v>
      </c>
      <c r="E112" s="27">
        <f>E113+E118</f>
        <v>51884937</v>
      </c>
      <c r="F112" s="29" t="s">
        <v>26</v>
      </c>
      <c r="G112" s="25">
        <f t="shared" si="1"/>
        <v>51884937</v>
      </c>
    </row>
    <row r="113" spans="2:7" ht="28.5">
      <c r="B113" s="126">
        <v>25010000</v>
      </c>
      <c r="C113" s="96" t="s">
        <v>144</v>
      </c>
      <c r="D113" s="29" t="s">
        <v>26</v>
      </c>
      <c r="E113" s="27">
        <f>SUM(E114:E117)</f>
        <v>50252328</v>
      </c>
      <c r="F113" s="29" t="s">
        <v>26</v>
      </c>
      <c r="G113" s="25">
        <f t="shared" si="1"/>
        <v>50252328</v>
      </c>
    </row>
    <row r="114" spans="2:7" ht="35.25" customHeight="1">
      <c r="B114" s="127">
        <v>25010100</v>
      </c>
      <c r="C114" s="97" t="s">
        <v>145</v>
      </c>
      <c r="D114" s="29" t="s">
        <v>26</v>
      </c>
      <c r="E114" s="27">
        <v>43654185</v>
      </c>
      <c r="F114" s="29" t="s">
        <v>26</v>
      </c>
      <c r="G114" s="25">
        <f t="shared" si="1"/>
        <v>43654185</v>
      </c>
    </row>
    <row r="115" spans="2:7" ht="28.5" customHeight="1">
      <c r="B115" s="127">
        <v>25010200</v>
      </c>
      <c r="C115" s="97" t="s">
        <v>146</v>
      </c>
      <c r="D115" s="29" t="s">
        <v>26</v>
      </c>
      <c r="E115" s="27">
        <v>52200</v>
      </c>
      <c r="F115" s="29" t="s">
        <v>26</v>
      </c>
      <c r="G115" s="25">
        <f t="shared" si="1"/>
        <v>52200</v>
      </c>
    </row>
    <row r="116" spans="2:7" ht="20.25" customHeight="1">
      <c r="B116" s="127">
        <v>25010300</v>
      </c>
      <c r="C116" s="97" t="s">
        <v>77</v>
      </c>
      <c r="D116" s="29" t="s">
        <v>26</v>
      </c>
      <c r="E116" s="27">
        <v>6375282</v>
      </c>
      <c r="F116" s="29" t="s">
        <v>26</v>
      </c>
      <c r="G116" s="25">
        <f t="shared" si="1"/>
        <v>6375282</v>
      </c>
    </row>
    <row r="117" spans="2:7" ht="30" customHeight="1">
      <c r="B117" s="127">
        <v>25010400</v>
      </c>
      <c r="C117" s="97" t="s">
        <v>164</v>
      </c>
      <c r="D117" s="29" t="s">
        <v>26</v>
      </c>
      <c r="E117" s="27">
        <v>170661</v>
      </c>
      <c r="F117" s="29" t="s">
        <v>26</v>
      </c>
      <c r="G117" s="25">
        <f t="shared" si="1"/>
        <v>170661</v>
      </c>
    </row>
    <row r="118" spans="2:7" ht="20.25" customHeight="1">
      <c r="B118" s="126">
        <v>25020000</v>
      </c>
      <c r="C118" s="96" t="s">
        <v>78</v>
      </c>
      <c r="D118" s="29" t="s">
        <v>26</v>
      </c>
      <c r="E118" s="27">
        <f>SUM(E119:E120)</f>
        <v>1632609</v>
      </c>
      <c r="F118" s="29" t="s">
        <v>26</v>
      </c>
      <c r="G118" s="25">
        <f t="shared" si="1"/>
        <v>1632609</v>
      </c>
    </row>
    <row r="119" spans="2:7" ht="42" customHeight="1" hidden="1">
      <c r="B119" s="127">
        <v>25020100</v>
      </c>
      <c r="C119" s="97" t="s">
        <v>147</v>
      </c>
      <c r="D119" s="29" t="s">
        <v>26</v>
      </c>
      <c r="E119" s="27"/>
      <c r="F119" s="29" t="s">
        <v>26</v>
      </c>
      <c r="G119" s="25">
        <f t="shared" si="1"/>
        <v>0</v>
      </c>
    </row>
    <row r="120" spans="2:7" ht="43.5" customHeight="1">
      <c r="B120" s="127">
        <v>25020200</v>
      </c>
      <c r="C120" s="97" t="s">
        <v>154</v>
      </c>
      <c r="D120" s="29" t="s">
        <v>26</v>
      </c>
      <c r="E120" s="27">
        <v>1632609</v>
      </c>
      <c r="F120" s="29" t="s">
        <v>26</v>
      </c>
      <c r="G120" s="25">
        <f t="shared" si="1"/>
        <v>1632609</v>
      </c>
    </row>
    <row r="121" spans="2:7" ht="18.75">
      <c r="B121" s="95">
        <v>30000000</v>
      </c>
      <c r="C121" s="79" t="s">
        <v>28</v>
      </c>
      <c r="D121" s="25">
        <f>D125+D123</f>
        <v>169500</v>
      </c>
      <c r="E121" s="28">
        <f>E122+E127</f>
        <v>23000000</v>
      </c>
      <c r="F121" s="28">
        <f>F122+F127</f>
        <v>23000000</v>
      </c>
      <c r="G121" s="25">
        <f t="shared" si="1"/>
        <v>23169500</v>
      </c>
    </row>
    <row r="122" spans="2:7" ht="15.75">
      <c r="B122" s="95">
        <v>31000000</v>
      </c>
      <c r="C122" s="80" t="s">
        <v>29</v>
      </c>
      <c r="D122" s="29" t="s">
        <v>26</v>
      </c>
      <c r="E122" s="28">
        <f>E126</f>
        <v>15000000</v>
      </c>
      <c r="F122" s="28">
        <f>F126</f>
        <v>15000000</v>
      </c>
      <c r="G122" s="25">
        <f t="shared" si="1"/>
        <v>15000000</v>
      </c>
    </row>
    <row r="123" spans="2:7" ht="78.75">
      <c r="B123" s="95">
        <v>31010000</v>
      </c>
      <c r="C123" s="98" t="s">
        <v>148</v>
      </c>
      <c r="D123" s="66">
        <f>D124</f>
        <v>150000</v>
      </c>
      <c r="E123" s="29" t="s">
        <v>26</v>
      </c>
      <c r="F123" s="29" t="s">
        <v>26</v>
      </c>
      <c r="G123" s="25">
        <f t="shared" si="1"/>
        <v>150000</v>
      </c>
    </row>
    <row r="124" spans="2:7" ht="68.25" customHeight="1">
      <c r="B124" s="135">
        <v>31010200</v>
      </c>
      <c r="C124" s="86" t="s">
        <v>149</v>
      </c>
      <c r="D124" s="25">
        <v>150000</v>
      </c>
      <c r="E124" s="29" t="s">
        <v>26</v>
      </c>
      <c r="F124" s="29" t="s">
        <v>26</v>
      </c>
      <c r="G124" s="25">
        <f t="shared" si="1"/>
        <v>150000</v>
      </c>
    </row>
    <row r="125" spans="2:7" ht="31.5">
      <c r="B125" s="95">
        <v>31020000</v>
      </c>
      <c r="C125" s="98" t="s">
        <v>82</v>
      </c>
      <c r="D125" s="25">
        <v>19500</v>
      </c>
      <c r="E125" s="29" t="s">
        <v>26</v>
      </c>
      <c r="F125" s="29" t="s">
        <v>26</v>
      </c>
      <c r="G125" s="25">
        <f t="shared" si="1"/>
        <v>19500</v>
      </c>
    </row>
    <row r="126" spans="2:7" ht="52.5" customHeight="1">
      <c r="B126" s="95">
        <v>31030000</v>
      </c>
      <c r="C126" s="84" t="s">
        <v>150</v>
      </c>
      <c r="D126" s="29" t="s">
        <v>26</v>
      </c>
      <c r="E126" s="25">
        <v>15000000</v>
      </c>
      <c r="F126" s="27">
        <f>E126</f>
        <v>15000000</v>
      </c>
      <c r="G126" s="25">
        <f t="shared" si="1"/>
        <v>15000000</v>
      </c>
    </row>
    <row r="127" spans="2:7" ht="31.5">
      <c r="B127" s="95">
        <v>33000000</v>
      </c>
      <c r="C127" s="80" t="s">
        <v>151</v>
      </c>
      <c r="D127" s="29" t="s">
        <v>26</v>
      </c>
      <c r="E127" s="27">
        <f>E128</f>
        <v>8000000</v>
      </c>
      <c r="F127" s="25">
        <f>F128</f>
        <v>8000000</v>
      </c>
      <c r="G127" s="25">
        <f t="shared" si="1"/>
        <v>8000000</v>
      </c>
    </row>
    <row r="128" spans="2:7" ht="15.75">
      <c r="B128" s="95">
        <v>33010000</v>
      </c>
      <c r="C128" s="84" t="s">
        <v>152</v>
      </c>
      <c r="D128" s="29" t="s">
        <v>26</v>
      </c>
      <c r="E128" s="27">
        <f>E129+E130</f>
        <v>8000000</v>
      </c>
      <c r="F128" s="27">
        <f>E128</f>
        <v>8000000</v>
      </c>
      <c r="G128" s="25">
        <f t="shared" si="1"/>
        <v>8000000</v>
      </c>
    </row>
    <row r="129" spans="2:7" ht="130.5" customHeight="1">
      <c r="B129" s="95">
        <v>33010100</v>
      </c>
      <c r="C129" s="88" t="s">
        <v>163</v>
      </c>
      <c r="D129" s="29" t="s">
        <v>26</v>
      </c>
      <c r="E129" s="27">
        <v>7500000</v>
      </c>
      <c r="F129" s="27">
        <f>E129</f>
        <v>7500000</v>
      </c>
      <c r="G129" s="25">
        <f t="shared" si="1"/>
        <v>7500000</v>
      </c>
    </row>
    <row r="130" spans="2:7" ht="133.5" customHeight="1">
      <c r="B130" s="95">
        <v>33010500</v>
      </c>
      <c r="C130" s="88" t="s">
        <v>165</v>
      </c>
      <c r="D130" s="29" t="s">
        <v>26</v>
      </c>
      <c r="E130" s="27">
        <v>500000</v>
      </c>
      <c r="F130" s="27">
        <f>E130</f>
        <v>500000</v>
      </c>
      <c r="G130" s="25">
        <f t="shared" si="1"/>
        <v>500000</v>
      </c>
    </row>
    <row r="131" spans="2:7" ht="18.75">
      <c r="B131" s="78">
        <v>50000000</v>
      </c>
      <c r="C131" s="79" t="s">
        <v>30</v>
      </c>
      <c r="D131" s="29" t="s">
        <v>26</v>
      </c>
      <c r="E131" s="25">
        <f>E132</f>
        <v>850000</v>
      </c>
      <c r="F131" s="29" t="s">
        <v>26</v>
      </c>
      <c r="G131" s="25">
        <f t="shared" si="1"/>
        <v>850000</v>
      </c>
    </row>
    <row r="132" spans="2:7" ht="63.75" customHeight="1">
      <c r="B132" s="78">
        <v>50110000</v>
      </c>
      <c r="C132" s="87" t="s">
        <v>153</v>
      </c>
      <c r="D132" s="29" t="s">
        <v>26</v>
      </c>
      <c r="E132" s="27">
        <v>850000</v>
      </c>
      <c r="F132" s="29" t="s">
        <v>26</v>
      </c>
      <c r="G132" s="25">
        <f t="shared" si="1"/>
        <v>850000</v>
      </c>
    </row>
    <row r="133" spans="2:7" s="35" customFormat="1" ht="15.75" customHeight="1">
      <c r="B133" s="99"/>
      <c r="C133" s="100" t="s">
        <v>15</v>
      </c>
      <c r="D133" s="37">
        <f>D12+D86+D121</f>
        <v>1702276100</v>
      </c>
      <c r="E133" s="37">
        <f>E12+E86+E121+E131</f>
        <v>145078917</v>
      </c>
      <c r="F133" s="37">
        <f>F86+F121+F12</f>
        <v>68000000</v>
      </c>
      <c r="G133" s="37">
        <f t="shared" si="1"/>
        <v>1847355017</v>
      </c>
    </row>
    <row r="134" spans="2:7" ht="19.5" customHeight="1">
      <c r="B134" s="78">
        <v>40000000</v>
      </c>
      <c r="C134" s="79" t="s">
        <v>16</v>
      </c>
      <c r="D134" s="37">
        <f>D135</f>
        <v>621794528</v>
      </c>
      <c r="E134" s="37">
        <f>E135</f>
        <v>32498200</v>
      </c>
      <c r="F134" s="29" t="s">
        <v>26</v>
      </c>
      <c r="G134" s="37">
        <f t="shared" si="1"/>
        <v>654292728</v>
      </c>
    </row>
    <row r="135" spans="2:7" ht="18" customHeight="1">
      <c r="B135" s="78">
        <v>41000000</v>
      </c>
      <c r="C135" s="80" t="s">
        <v>17</v>
      </c>
      <c r="D135" s="25">
        <f>D136+D137+D142</f>
        <v>621794528</v>
      </c>
      <c r="E135" s="25">
        <f>E142</f>
        <v>32498200</v>
      </c>
      <c r="F135" s="29" t="s">
        <v>26</v>
      </c>
      <c r="G135" s="25">
        <f t="shared" si="1"/>
        <v>654292728</v>
      </c>
    </row>
    <row r="136" spans="2:7" ht="17.25" customHeight="1" hidden="1">
      <c r="B136" s="78">
        <v>41010000</v>
      </c>
      <c r="C136" s="101" t="s">
        <v>18</v>
      </c>
      <c r="D136" s="25"/>
      <c r="E136" s="53" t="s">
        <v>26</v>
      </c>
      <c r="F136" s="29" t="s">
        <v>26</v>
      </c>
      <c r="G136" s="25">
        <f t="shared" si="1"/>
        <v>0</v>
      </c>
    </row>
    <row r="137" spans="2:7" s="31" customFormat="1" ht="18.75" customHeight="1">
      <c r="B137" s="78">
        <v>41020000</v>
      </c>
      <c r="C137" s="101" t="s">
        <v>19</v>
      </c>
      <c r="D137" s="25">
        <f>SUM(D138:D141)</f>
        <v>5386000</v>
      </c>
      <c r="E137" s="53" t="s">
        <v>26</v>
      </c>
      <c r="F137" s="29" t="s">
        <v>26</v>
      </c>
      <c r="G137" s="25">
        <f t="shared" si="1"/>
        <v>5386000</v>
      </c>
    </row>
    <row r="138" spans="2:7" ht="45" hidden="1">
      <c r="B138" s="102">
        <v>41020600</v>
      </c>
      <c r="C138" s="103" t="s">
        <v>69</v>
      </c>
      <c r="D138" s="25"/>
      <c r="E138" s="53" t="s">
        <v>26</v>
      </c>
      <c r="F138" s="29" t="s">
        <v>26</v>
      </c>
      <c r="G138" s="25">
        <f t="shared" si="1"/>
        <v>0</v>
      </c>
    </row>
    <row r="139" spans="2:7" ht="75">
      <c r="B139" s="102">
        <v>41021000</v>
      </c>
      <c r="C139" s="103" t="s">
        <v>193</v>
      </c>
      <c r="D139" s="25">
        <v>5386000</v>
      </c>
      <c r="E139" s="53" t="s">
        <v>26</v>
      </c>
      <c r="F139" s="29" t="s">
        <v>26</v>
      </c>
      <c r="G139" s="25">
        <f t="shared" si="1"/>
        <v>5386000</v>
      </c>
    </row>
    <row r="140" spans="2:7" ht="46.5" customHeight="1" hidden="1">
      <c r="B140" s="102">
        <v>41021100</v>
      </c>
      <c r="C140" s="143" t="s">
        <v>189</v>
      </c>
      <c r="D140" s="25"/>
      <c r="E140" s="53" t="s">
        <v>26</v>
      </c>
      <c r="F140" s="29" t="s">
        <v>26</v>
      </c>
      <c r="G140" s="25">
        <f t="shared" si="1"/>
        <v>0</v>
      </c>
    </row>
    <row r="141" spans="2:7" ht="135" hidden="1">
      <c r="B141" s="102">
        <v>41021600</v>
      </c>
      <c r="C141" s="103" t="s">
        <v>190</v>
      </c>
      <c r="D141" s="25"/>
      <c r="E141" s="53" t="s">
        <v>26</v>
      </c>
      <c r="F141" s="29" t="s">
        <v>26</v>
      </c>
      <c r="G141" s="25">
        <f t="shared" si="1"/>
        <v>0</v>
      </c>
    </row>
    <row r="142" spans="2:7" s="31" customFormat="1" ht="18" customHeight="1">
      <c r="B142" s="78">
        <v>41030000</v>
      </c>
      <c r="C142" s="101" t="s">
        <v>20</v>
      </c>
      <c r="D142" s="25">
        <f>SUM(D143:D159)</f>
        <v>616408528</v>
      </c>
      <c r="E142" s="25">
        <f>SUM(E143:E159)</f>
        <v>32498200</v>
      </c>
      <c r="F142" s="29" t="s">
        <v>26</v>
      </c>
      <c r="G142" s="25">
        <f t="shared" si="1"/>
        <v>648906728</v>
      </c>
    </row>
    <row r="143" spans="2:7" ht="44.25" customHeight="1" hidden="1">
      <c r="B143" s="102">
        <v>41030300</v>
      </c>
      <c r="C143" s="103" t="s">
        <v>52</v>
      </c>
      <c r="D143" s="36"/>
      <c r="E143" s="29"/>
      <c r="F143" s="29" t="s">
        <v>26</v>
      </c>
      <c r="G143" s="25">
        <f t="shared" si="1"/>
        <v>0</v>
      </c>
    </row>
    <row r="144" spans="2:7" ht="33" customHeight="1" hidden="1">
      <c r="B144" s="102">
        <v>41030500</v>
      </c>
      <c r="C144" s="103" t="s">
        <v>44</v>
      </c>
      <c r="D144" s="29"/>
      <c r="E144" s="25"/>
      <c r="F144" s="29" t="s">
        <v>26</v>
      </c>
      <c r="G144" s="25">
        <f t="shared" si="1"/>
        <v>0</v>
      </c>
    </row>
    <row r="145" spans="2:7" ht="60.75" customHeight="1">
      <c r="B145" s="102">
        <v>41030600</v>
      </c>
      <c r="C145" s="103" t="s">
        <v>56</v>
      </c>
      <c r="D145" s="120">
        <v>399286613</v>
      </c>
      <c r="E145" s="29" t="s">
        <v>26</v>
      </c>
      <c r="F145" s="29" t="s">
        <v>26</v>
      </c>
      <c r="G145" s="25">
        <f t="shared" si="1"/>
        <v>399286613</v>
      </c>
    </row>
    <row r="146" spans="2:7" ht="105">
      <c r="B146" s="102">
        <v>41030800</v>
      </c>
      <c r="C146" s="103" t="s">
        <v>92</v>
      </c>
      <c r="D146" s="25">
        <v>162521500</v>
      </c>
      <c r="E146" s="29" t="s">
        <v>26</v>
      </c>
      <c r="F146" s="29" t="s">
        <v>26</v>
      </c>
      <c r="G146" s="25">
        <f t="shared" si="1"/>
        <v>162521500</v>
      </c>
    </row>
    <row r="147" spans="2:7" ht="226.5" customHeight="1">
      <c r="B147" s="102">
        <v>41030900</v>
      </c>
      <c r="C147" s="103" t="s">
        <v>208</v>
      </c>
      <c r="D147" s="25">
        <v>53938200</v>
      </c>
      <c r="E147" s="29" t="s">
        <v>26</v>
      </c>
      <c r="F147" s="29" t="s">
        <v>26</v>
      </c>
      <c r="G147" s="25">
        <f>SUM(D147:E147)</f>
        <v>53938200</v>
      </c>
    </row>
    <row r="148" spans="2:7" ht="60">
      <c r="B148" s="102">
        <v>41031000</v>
      </c>
      <c r="C148" s="103" t="s">
        <v>55</v>
      </c>
      <c r="D148" s="25">
        <v>212900</v>
      </c>
      <c r="E148" s="29" t="s">
        <v>26</v>
      </c>
      <c r="F148" s="29" t="s">
        <v>26</v>
      </c>
      <c r="G148" s="25">
        <f t="shared" si="1"/>
        <v>212900</v>
      </c>
    </row>
    <row r="149" spans="2:9" ht="45" hidden="1">
      <c r="B149" s="102">
        <v>41032700</v>
      </c>
      <c r="C149" s="103" t="s">
        <v>194</v>
      </c>
      <c r="D149" s="66"/>
      <c r="E149" s="29" t="s">
        <v>26</v>
      </c>
      <c r="F149" s="29" t="s">
        <v>26</v>
      </c>
      <c r="G149" s="25">
        <f aca="true" t="shared" si="2" ref="G149:G157">SUM(D149:E149)</f>
        <v>0</v>
      </c>
      <c r="I149" s="63"/>
    </row>
    <row r="150" spans="2:9" ht="30" hidden="1">
      <c r="B150" s="102">
        <v>41033800</v>
      </c>
      <c r="C150" s="103" t="s">
        <v>191</v>
      </c>
      <c r="D150" s="66"/>
      <c r="E150" s="29" t="s">
        <v>26</v>
      </c>
      <c r="F150" s="29" t="s">
        <v>26</v>
      </c>
      <c r="G150" s="25">
        <f t="shared" si="2"/>
        <v>0</v>
      </c>
      <c r="I150" s="134"/>
    </row>
    <row r="151" spans="2:9" ht="90" hidden="1">
      <c r="B151" s="102">
        <v>41034200</v>
      </c>
      <c r="C151" s="103" t="s">
        <v>104</v>
      </c>
      <c r="D151" s="66"/>
      <c r="E151" s="29" t="s">
        <v>26</v>
      </c>
      <c r="F151" s="29" t="s">
        <v>26</v>
      </c>
      <c r="G151" s="25">
        <f t="shared" si="2"/>
        <v>0</v>
      </c>
      <c r="I151" s="134"/>
    </row>
    <row r="152" spans="2:7" ht="123" customHeight="1">
      <c r="B152" s="102">
        <v>41034300</v>
      </c>
      <c r="C152" s="103" t="s">
        <v>209</v>
      </c>
      <c r="D152" s="29" t="s">
        <v>26</v>
      </c>
      <c r="E152" s="36">
        <v>6300</v>
      </c>
      <c r="F152" s="29" t="s">
        <v>26</v>
      </c>
      <c r="G152" s="25">
        <f t="shared" si="2"/>
        <v>6300</v>
      </c>
    </row>
    <row r="153" spans="2:7" ht="60">
      <c r="B153" s="102">
        <v>41034400</v>
      </c>
      <c r="C153" s="103" t="s">
        <v>202</v>
      </c>
      <c r="D153" s="29" t="s">
        <v>26</v>
      </c>
      <c r="E153" s="36">
        <v>28491900</v>
      </c>
      <c r="F153" s="29"/>
      <c r="G153" s="25">
        <f t="shared" si="2"/>
        <v>28491900</v>
      </c>
    </row>
    <row r="154" spans="2:7" ht="45" hidden="1">
      <c r="B154" s="102">
        <v>41034500</v>
      </c>
      <c r="C154" s="104" t="s">
        <v>155</v>
      </c>
      <c r="D154" s="66"/>
      <c r="E154" s="29" t="s">
        <v>26</v>
      </c>
      <c r="F154" s="29" t="s">
        <v>26</v>
      </c>
      <c r="G154" s="25">
        <f t="shared" si="2"/>
        <v>0</v>
      </c>
    </row>
    <row r="155" spans="2:7" ht="104.25" customHeight="1" hidden="1">
      <c r="B155" s="102">
        <v>41034900</v>
      </c>
      <c r="C155" s="103" t="s">
        <v>67</v>
      </c>
      <c r="D155" s="29" t="s">
        <v>26</v>
      </c>
      <c r="E155" s="66"/>
      <c r="F155" s="29" t="s">
        <v>26</v>
      </c>
      <c r="G155" s="25">
        <f t="shared" si="2"/>
        <v>0</v>
      </c>
    </row>
    <row r="156" spans="2:7" ht="18" customHeight="1">
      <c r="B156" s="102">
        <v>41035000</v>
      </c>
      <c r="C156" s="103" t="s">
        <v>42</v>
      </c>
      <c r="D156" s="29" t="s">
        <v>26</v>
      </c>
      <c r="E156" s="36">
        <v>4000000</v>
      </c>
      <c r="F156" s="29" t="s">
        <v>26</v>
      </c>
      <c r="G156" s="25">
        <f t="shared" si="2"/>
        <v>4000000</v>
      </c>
    </row>
    <row r="157" spans="2:7" ht="107.25" customHeight="1" thickBot="1">
      <c r="B157" s="102">
        <v>41035800</v>
      </c>
      <c r="C157" s="103" t="s">
        <v>156</v>
      </c>
      <c r="D157" s="25">
        <v>449315</v>
      </c>
      <c r="E157" s="53" t="s">
        <v>26</v>
      </c>
      <c r="F157" s="53" t="s">
        <v>26</v>
      </c>
      <c r="G157" s="25">
        <f t="shared" si="2"/>
        <v>449315</v>
      </c>
    </row>
    <row r="158" spans="2:7" ht="119.25" customHeight="1" hidden="1">
      <c r="B158" s="102">
        <v>41036600</v>
      </c>
      <c r="C158" s="103" t="s">
        <v>195</v>
      </c>
      <c r="D158" s="29" t="s">
        <v>26</v>
      </c>
      <c r="E158" s="115"/>
      <c r="F158" s="29" t="s">
        <v>26</v>
      </c>
      <c r="G158" s="25">
        <f>SUM(D158:E158)</f>
        <v>0</v>
      </c>
    </row>
    <row r="159" spans="2:7" ht="30" customHeight="1" hidden="1" thickBot="1">
      <c r="B159" s="145">
        <v>41037800</v>
      </c>
      <c r="C159" s="144" t="s">
        <v>197</v>
      </c>
      <c r="D159" s="146"/>
      <c r="E159" s="147" t="s">
        <v>26</v>
      </c>
      <c r="F159" s="54"/>
      <c r="G159" s="146">
        <f>SUM(D159:E159)</f>
        <v>0</v>
      </c>
    </row>
    <row r="160" spans="2:7" s="31" customFormat="1" ht="16.5" customHeight="1" thickBot="1">
      <c r="B160" s="107"/>
      <c r="C160" s="108" t="s">
        <v>15</v>
      </c>
      <c r="D160" s="34">
        <f>D133+D134</f>
        <v>2324070628</v>
      </c>
      <c r="E160" s="34">
        <f>E133+E134</f>
        <v>177577117</v>
      </c>
      <c r="F160" s="34">
        <f>F133</f>
        <v>68000000</v>
      </c>
      <c r="G160" s="62">
        <f>SUM(D160:E160)</f>
        <v>2501647745</v>
      </c>
    </row>
    <row r="161" spans="2:7" ht="33" customHeight="1" hidden="1" thickBot="1">
      <c r="B161" s="109">
        <v>43010000</v>
      </c>
      <c r="C161" s="110" t="s">
        <v>21</v>
      </c>
      <c r="D161" s="54"/>
      <c r="E161" s="30">
        <f>F161</f>
        <v>0</v>
      </c>
      <c r="F161" s="30">
        <v>0</v>
      </c>
      <c r="G161" s="30">
        <f>SUM(D161:E161)</f>
        <v>0</v>
      </c>
    </row>
    <row r="162" spans="2:9" s="31" customFormat="1" ht="16.5" customHeight="1" hidden="1" thickBot="1">
      <c r="B162" s="111"/>
      <c r="C162" s="116" t="s">
        <v>27</v>
      </c>
      <c r="D162" s="117">
        <f>D161+D160</f>
        <v>2324070628</v>
      </c>
      <c r="E162" s="117">
        <f>E160+E161</f>
        <v>177577117</v>
      </c>
      <c r="F162" s="117">
        <f>F160+F161</f>
        <v>68000000</v>
      </c>
      <c r="G162" s="62">
        <f>SUM(D162:E162)</f>
        <v>2501647745</v>
      </c>
      <c r="H162" s="32"/>
      <c r="I162" s="32"/>
    </row>
    <row r="163" ht="13.5" customHeight="1"/>
    <row r="164" ht="18">
      <c r="B164" s="4"/>
    </row>
    <row r="165" spans="2:6" ht="26.25">
      <c r="B165" s="150" t="s">
        <v>166</v>
      </c>
      <c r="F165" s="150" t="s">
        <v>94</v>
      </c>
    </row>
    <row r="171" ht="12.75">
      <c r="D171" s="6"/>
    </row>
  </sheetData>
  <sheetProtection/>
  <mergeCells count="6">
    <mergeCell ref="C6:F6"/>
    <mergeCell ref="G9:G10"/>
    <mergeCell ref="B9:B10"/>
    <mergeCell ref="C9:C10"/>
    <mergeCell ref="D9:D10"/>
    <mergeCell ref="E9:F9"/>
  </mergeCells>
  <printOptions/>
  <pageMargins left="1.2" right="0.15748031496062992" top="0.4724409448818898" bottom="0.4330708661417323" header="0.4330708661417323" footer="0.3937007874015748"/>
  <pageSetup fitToHeight="4" horizontalDpi="600" verticalDpi="600" orientation="portrait" paperSize="9" scale="7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8"/>
  <sheetViews>
    <sheetView showGridLines="0" view="pageBreakPreview" zoomScale="91" zoomScaleNormal="82" zoomScaleSheetLayoutView="91" zoomScalePageLayoutView="0" workbookViewId="0" topLeftCell="A1">
      <pane xSplit="2" ySplit="7" topLeftCell="C7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79" sqref="C79"/>
    </sheetView>
  </sheetViews>
  <sheetFormatPr defaultColWidth="9.00390625" defaultRowHeight="12.75"/>
  <cols>
    <col min="1" max="1" width="11.25390625" style="0" customWidth="1"/>
    <col min="2" max="2" width="108.625" style="1" customWidth="1"/>
    <col min="3" max="3" width="25.875" style="0" customWidth="1"/>
    <col min="4" max="4" width="10.25390625" style="0" customWidth="1"/>
  </cols>
  <sheetData>
    <row r="1" ht="12" customHeight="1">
      <c r="C1" s="56" t="s">
        <v>62</v>
      </c>
    </row>
    <row r="2" spans="3:4" ht="15.75" customHeight="1">
      <c r="C2" s="56" t="s">
        <v>64</v>
      </c>
      <c r="D2" s="60"/>
    </row>
    <row r="3" spans="1:3" s="12" customFormat="1" ht="21" customHeight="1">
      <c r="A3" s="151" t="s">
        <v>99</v>
      </c>
      <c r="B3" s="151"/>
      <c r="C3" s="151"/>
    </row>
    <row r="4" spans="1:3" s="13" customFormat="1" ht="12" customHeight="1">
      <c r="A4" s="15"/>
      <c r="B4" s="16"/>
      <c r="C4" s="38" t="s">
        <v>32</v>
      </c>
    </row>
    <row r="5" spans="1:4" s="14" customFormat="1" ht="17.25" customHeight="1">
      <c r="A5" s="166" t="s">
        <v>63</v>
      </c>
      <c r="B5" s="169" t="s">
        <v>41</v>
      </c>
      <c r="C5" s="162" t="s">
        <v>24</v>
      </c>
      <c r="D5" s="44"/>
    </row>
    <row r="6" spans="1:4" s="14" customFormat="1" ht="12" customHeight="1">
      <c r="A6" s="167"/>
      <c r="B6" s="170"/>
      <c r="C6" s="163"/>
      <c r="D6" s="44"/>
    </row>
    <row r="7" spans="1:3" s="22" customFormat="1" ht="15.75" customHeight="1">
      <c r="A7" s="168"/>
      <c r="B7" s="171"/>
      <c r="C7" s="164"/>
    </row>
    <row r="8" spans="1:3" ht="21" customHeight="1">
      <c r="A8" s="57"/>
      <c r="B8" s="74" t="s">
        <v>35</v>
      </c>
      <c r="C8" s="55" t="e">
        <f>C9+C20+C21</f>
        <v>#REF!</v>
      </c>
    </row>
    <row r="9" spans="1:3" s="18" customFormat="1" ht="16.5" customHeight="1">
      <c r="A9" s="67">
        <v>11010000</v>
      </c>
      <c r="B9" s="68" t="s">
        <v>31</v>
      </c>
      <c r="C9" s="65" t="e">
        <f>SUM(C10:C19)</f>
        <v>#REF!</v>
      </c>
    </row>
    <row r="10" spans="1:3" s="18" customFormat="1" ht="16.5" customHeight="1">
      <c r="A10" s="17">
        <v>11010100</v>
      </c>
      <c r="B10" s="11"/>
      <c r="C10" s="39">
        <f>'Додаток № 1'!D15</f>
        <v>1233720100</v>
      </c>
    </row>
    <row r="11" spans="1:3" s="18" customFormat="1" ht="16.5" customHeight="1">
      <c r="A11" s="17">
        <v>11010200</v>
      </c>
      <c r="B11" s="11"/>
      <c r="C11" s="39">
        <f>'Додаток № 1'!D16</f>
        <v>34850000</v>
      </c>
    </row>
    <row r="12" spans="1:3" s="18" customFormat="1" ht="16.5" customHeight="1">
      <c r="A12" s="17">
        <v>11010300</v>
      </c>
      <c r="B12" s="11"/>
      <c r="C12" s="39" t="e">
        <f>'Додаток № 1'!#REF!</f>
        <v>#REF!</v>
      </c>
    </row>
    <row r="13" spans="1:3" s="18" customFormat="1" ht="16.5" customHeight="1">
      <c r="A13" s="17">
        <v>11010600</v>
      </c>
      <c r="B13" s="11"/>
      <c r="C13" s="39">
        <f>'Додаток № 1'!D18</f>
        <v>30200000</v>
      </c>
    </row>
    <row r="14" spans="1:3" s="18" customFormat="1" ht="16.5" customHeight="1">
      <c r="A14" s="17">
        <v>11010700</v>
      </c>
      <c r="B14" s="11"/>
      <c r="C14" s="39" t="e">
        <f>'Додаток № 1'!#REF!</f>
        <v>#REF!</v>
      </c>
    </row>
    <row r="15" spans="1:3" s="18" customFormat="1" ht="16.5" customHeight="1">
      <c r="A15" s="17">
        <v>11010800</v>
      </c>
      <c r="B15" s="11"/>
      <c r="C15" s="39" t="e">
        <f>'Додаток № 1'!#REF!</f>
        <v>#REF!</v>
      </c>
    </row>
    <row r="16" spans="1:3" s="18" customFormat="1" ht="16.5" customHeight="1">
      <c r="A16" s="17">
        <v>11011100</v>
      </c>
      <c r="B16" s="11"/>
      <c r="C16" s="39" t="e">
        <f>'Додаток № 1'!#REF!</f>
        <v>#REF!</v>
      </c>
    </row>
    <row r="17" spans="1:3" s="18" customFormat="1" ht="16.5" customHeight="1">
      <c r="A17" s="17">
        <v>11011200</v>
      </c>
      <c r="B17" s="11"/>
      <c r="C17" s="39" t="e">
        <f>'Додаток № 1'!#REF!</f>
        <v>#REF!</v>
      </c>
    </row>
    <row r="18" spans="1:3" s="18" customFormat="1" ht="16.5" customHeight="1">
      <c r="A18" s="17">
        <v>11011300</v>
      </c>
      <c r="B18" s="11"/>
      <c r="C18" s="39" t="e">
        <f>'Додаток № 1'!#REF!</f>
        <v>#REF!</v>
      </c>
    </row>
    <row r="19" spans="1:3" s="18" customFormat="1" ht="16.5" customHeight="1">
      <c r="A19" s="17">
        <v>11011400</v>
      </c>
      <c r="B19" s="11"/>
      <c r="C19" s="39" t="e">
        <f>'Додаток № 1'!#REF!</f>
        <v>#REF!</v>
      </c>
    </row>
    <row r="20" spans="1:3" s="18" customFormat="1" ht="20.25" customHeight="1">
      <c r="A20" s="67">
        <v>22010300</v>
      </c>
      <c r="B20" s="68" t="s">
        <v>157</v>
      </c>
      <c r="C20" s="65">
        <f>'Додаток № 1'!D98</f>
        <v>530000</v>
      </c>
    </row>
    <row r="21" spans="1:3" s="18" customFormat="1" ht="16.5" customHeight="1">
      <c r="A21" s="67">
        <v>22090000</v>
      </c>
      <c r="B21" s="68" t="s">
        <v>8</v>
      </c>
      <c r="C21" s="65">
        <f>C22+C23</f>
        <v>1100000</v>
      </c>
    </row>
    <row r="22" spans="1:3" s="18" customFormat="1" ht="18.75" customHeight="1">
      <c r="A22" s="17">
        <v>22090100</v>
      </c>
      <c r="B22" s="11" t="s">
        <v>79</v>
      </c>
      <c r="C22" s="39">
        <f>'Додаток № 1'!D102</f>
        <v>940000</v>
      </c>
    </row>
    <row r="23" spans="1:3" s="18" customFormat="1" ht="18.75" customHeight="1">
      <c r="A23" s="17">
        <v>22090400</v>
      </c>
      <c r="B23" s="11" t="s">
        <v>80</v>
      </c>
      <c r="C23" s="39">
        <f>'Додаток № 1'!D103</f>
        <v>160000</v>
      </c>
    </row>
    <row r="24" spans="1:4" ht="19.5" customHeight="1">
      <c r="A24" s="57"/>
      <c r="B24" s="125" t="s">
        <v>38</v>
      </c>
      <c r="C24" s="55" t="e">
        <f>C25+C26+C27+C28+C29+C30+C35+C43+C47+C48+C49+C50+C51+C52+C53+C54+C55+C56</f>
        <v>#REF!</v>
      </c>
      <c r="D24" s="18"/>
    </row>
    <row r="25" spans="1:4" ht="30">
      <c r="A25" s="57">
        <v>11010400</v>
      </c>
      <c r="B25" s="83" t="s">
        <v>167</v>
      </c>
      <c r="C25" s="55">
        <f>'Додаток № 1'!D17</f>
        <v>4561000</v>
      </c>
      <c r="D25" s="18"/>
    </row>
    <row r="26" spans="1:4" ht="15">
      <c r="A26" s="57">
        <v>11011600</v>
      </c>
      <c r="B26" s="83" t="s">
        <v>70</v>
      </c>
      <c r="C26" s="55" t="e">
        <f>'Додаток № 1'!#REF!</f>
        <v>#REF!</v>
      </c>
      <c r="D26" s="18"/>
    </row>
    <row r="27" spans="1:3" s="18" customFormat="1" ht="21" customHeight="1">
      <c r="A27" s="67">
        <v>11020000</v>
      </c>
      <c r="B27" s="68" t="s">
        <v>36</v>
      </c>
      <c r="C27" s="65">
        <f>'Додаток № 1'!D20</f>
        <v>16510000</v>
      </c>
    </row>
    <row r="28" spans="1:3" s="18" customFormat="1" ht="16.5" customHeight="1">
      <c r="A28" s="67">
        <v>13010000</v>
      </c>
      <c r="B28" s="68" t="s">
        <v>33</v>
      </c>
      <c r="C28" s="65">
        <f>'Додаток № 1'!D32</f>
        <v>0</v>
      </c>
    </row>
    <row r="29" spans="1:3" s="18" customFormat="1" ht="16.5" customHeight="1">
      <c r="A29" s="67">
        <v>13030000</v>
      </c>
      <c r="B29" s="68" t="s">
        <v>88</v>
      </c>
      <c r="C29" s="65">
        <f>'Додаток № 1'!D33</f>
        <v>6080000</v>
      </c>
    </row>
    <row r="30" spans="1:3" s="18" customFormat="1" ht="16.5" customHeight="1">
      <c r="A30" s="67">
        <v>13050000</v>
      </c>
      <c r="B30" s="68" t="s">
        <v>4</v>
      </c>
      <c r="C30" s="65">
        <f>SUM(C31:C34)</f>
        <v>332500000</v>
      </c>
    </row>
    <row r="31" spans="1:3" s="18" customFormat="1" ht="16.5" customHeight="1">
      <c r="A31" s="69">
        <v>13050100</v>
      </c>
      <c r="B31" s="70" t="s">
        <v>71</v>
      </c>
      <c r="C31" s="39">
        <f>'Додаток № 1'!D35</f>
        <v>78600000</v>
      </c>
    </row>
    <row r="32" spans="1:3" s="18" customFormat="1" ht="16.5" customHeight="1">
      <c r="A32" s="69">
        <v>13050200</v>
      </c>
      <c r="B32" s="11" t="s">
        <v>72</v>
      </c>
      <c r="C32" s="39">
        <f>'Додаток № 1'!D36</f>
        <v>234000000</v>
      </c>
    </row>
    <row r="33" spans="1:3" s="18" customFormat="1" ht="16.5" customHeight="1">
      <c r="A33" s="69">
        <v>13050300</v>
      </c>
      <c r="B33" s="11" t="s">
        <v>73</v>
      </c>
      <c r="C33" s="39">
        <f>'Додаток № 1'!D37</f>
        <v>2350000</v>
      </c>
    </row>
    <row r="34" spans="1:3" s="18" customFormat="1" ht="16.5" customHeight="1">
      <c r="A34" s="69">
        <v>13050500</v>
      </c>
      <c r="B34" s="11" t="s">
        <v>74</v>
      </c>
      <c r="C34" s="39">
        <f>'Додаток № 1'!D38</f>
        <v>17550000</v>
      </c>
    </row>
    <row r="35" spans="1:3" s="18" customFormat="1" ht="16.5" customHeight="1">
      <c r="A35" s="118">
        <v>16010000</v>
      </c>
      <c r="B35" s="68" t="s">
        <v>186</v>
      </c>
      <c r="C35" s="39">
        <f>SUM(C36:C42)</f>
        <v>120000</v>
      </c>
    </row>
    <row r="36" spans="1:3" s="18" customFormat="1" ht="16.5" customHeight="1">
      <c r="A36" s="82">
        <v>16010100</v>
      </c>
      <c r="B36" s="75" t="s">
        <v>176</v>
      </c>
      <c r="C36" s="39">
        <f>'Додаток № 1'!D40</f>
        <v>0</v>
      </c>
    </row>
    <row r="37" spans="1:3" s="18" customFormat="1" ht="16.5" customHeight="1">
      <c r="A37" s="82">
        <v>16010200</v>
      </c>
      <c r="B37" s="75" t="s">
        <v>177</v>
      </c>
      <c r="C37" s="39">
        <f>'Додаток № 1'!D41</f>
        <v>120000</v>
      </c>
    </row>
    <row r="38" spans="1:3" s="18" customFormat="1" ht="16.5" customHeight="1">
      <c r="A38" s="82">
        <v>16010400</v>
      </c>
      <c r="B38" s="75" t="s">
        <v>178</v>
      </c>
      <c r="C38" s="39">
        <f>'Додаток № 1'!D42</f>
        <v>0</v>
      </c>
    </row>
    <row r="39" spans="1:3" s="18" customFormat="1" ht="16.5" customHeight="1">
      <c r="A39" s="82">
        <v>16010500</v>
      </c>
      <c r="B39" s="75" t="s">
        <v>179</v>
      </c>
      <c r="C39" s="39">
        <f>'Додаток № 1'!D43</f>
        <v>0</v>
      </c>
    </row>
    <row r="40" spans="1:3" s="18" customFormat="1" ht="16.5" customHeight="1">
      <c r="A40" s="82">
        <v>16010600</v>
      </c>
      <c r="B40" s="75" t="s">
        <v>180</v>
      </c>
      <c r="C40" s="39">
        <f>'Додаток № 1'!D44</f>
        <v>0</v>
      </c>
    </row>
    <row r="41" spans="1:3" s="18" customFormat="1" ht="16.5" customHeight="1">
      <c r="A41" s="82">
        <v>16011500</v>
      </c>
      <c r="B41" s="75" t="s">
        <v>181</v>
      </c>
      <c r="C41" s="39">
        <f>'Додаток № 1'!D45</f>
        <v>0</v>
      </c>
    </row>
    <row r="42" spans="1:3" s="18" customFormat="1" ht="16.5" customHeight="1">
      <c r="A42" s="82">
        <v>16012100</v>
      </c>
      <c r="B42" s="75" t="s">
        <v>192</v>
      </c>
      <c r="C42" s="39">
        <f>'Додаток № 1'!D46</f>
        <v>0</v>
      </c>
    </row>
    <row r="43" spans="1:3" s="18" customFormat="1" ht="15" customHeight="1">
      <c r="A43" s="67">
        <v>18000000</v>
      </c>
      <c r="B43" s="68" t="s">
        <v>5</v>
      </c>
      <c r="C43" s="65">
        <f>SUM(C44:C46)</f>
        <v>11730000</v>
      </c>
    </row>
    <row r="44" spans="1:3" s="18" customFormat="1" ht="15" customHeight="1">
      <c r="A44" s="67">
        <v>18020000</v>
      </c>
      <c r="B44" s="11" t="s">
        <v>100</v>
      </c>
      <c r="C44" s="121">
        <f>'Додаток № 1'!D51</f>
        <v>720000</v>
      </c>
    </row>
    <row r="45" spans="1:3" s="18" customFormat="1" ht="15" customHeight="1">
      <c r="A45" s="67">
        <v>18030000</v>
      </c>
      <c r="B45" s="11" t="s">
        <v>101</v>
      </c>
      <c r="C45" s="39">
        <f>'Додаток № 1'!D54</f>
        <v>250000</v>
      </c>
    </row>
    <row r="46" spans="1:3" s="18" customFormat="1" ht="15" customHeight="1">
      <c r="A46" s="67">
        <v>18040000</v>
      </c>
      <c r="B46" s="11" t="s">
        <v>103</v>
      </c>
      <c r="C46" s="39">
        <f>'Додаток № 1'!D57</f>
        <v>10760000</v>
      </c>
    </row>
    <row r="47" spans="1:3" s="18" customFormat="1" ht="25.5">
      <c r="A47" s="67">
        <v>21010300</v>
      </c>
      <c r="B47" s="68" t="s">
        <v>89</v>
      </c>
      <c r="C47" s="65">
        <f>'Додаток № 1'!D88</f>
        <v>610500</v>
      </c>
    </row>
    <row r="48" spans="1:3" s="18" customFormat="1" ht="24" customHeight="1">
      <c r="A48" s="67">
        <v>21050000</v>
      </c>
      <c r="B48" s="68" t="s">
        <v>136</v>
      </c>
      <c r="C48" s="65">
        <f>'Додаток № 1'!D90</f>
        <v>1100000</v>
      </c>
    </row>
    <row r="49" spans="1:3" s="18" customFormat="1" ht="21" customHeight="1">
      <c r="A49" s="67">
        <v>21080500</v>
      </c>
      <c r="B49" s="68" t="s">
        <v>58</v>
      </c>
      <c r="C49" s="65">
        <f>'Додаток № 1'!D92</f>
        <v>400000</v>
      </c>
    </row>
    <row r="50" spans="1:3" s="18" customFormat="1" ht="21.75" customHeight="1">
      <c r="A50" s="67">
        <v>21080900</v>
      </c>
      <c r="B50" s="68" t="s">
        <v>66</v>
      </c>
      <c r="C50" s="65">
        <f>'Додаток № 1'!D93</f>
        <v>90000</v>
      </c>
    </row>
    <row r="51" spans="1:3" s="18" customFormat="1" ht="21.75" customHeight="1">
      <c r="A51" s="67">
        <v>21081100</v>
      </c>
      <c r="B51" s="68" t="s">
        <v>9</v>
      </c>
      <c r="C51" s="65">
        <f>'Додаток № 1'!D94</f>
        <v>270000</v>
      </c>
    </row>
    <row r="52" spans="1:3" s="18" customFormat="1" ht="25.5">
      <c r="A52" s="67">
        <v>22080400</v>
      </c>
      <c r="B52" s="68" t="s">
        <v>95</v>
      </c>
      <c r="C52" s="65">
        <f>'Додаток № 1'!D100</f>
        <v>21500000</v>
      </c>
    </row>
    <row r="53" spans="1:3" s="18" customFormat="1" ht="25.5">
      <c r="A53" s="67">
        <v>24030000</v>
      </c>
      <c r="B53" s="68" t="s">
        <v>37</v>
      </c>
      <c r="C53" s="65">
        <f>'Додаток № 1'!D105</f>
        <v>35000</v>
      </c>
    </row>
    <row r="54" spans="1:3" s="18" customFormat="1" ht="16.5" customHeight="1">
      <c r="A54" s="67">
        <v>24060300</v>
      </c>
      <c r="B54" s="68" t="s">
        <v>11</v>
      </c>
      <c r="C54" s="65">
        <f>'Додаток № 1'!D107</f>
        <v>6200000</v>
      </c>
    </row>
    <row r="55" spans="1:3" s="18" customFormat="1" ht="16.5" customHeight="1">
      <c r="A55" s="67">
        <v>31010000</v>
      </c>
      <c r="B55" s="73" t="s">
        <v>84</v>
      </c>
      <c r="C55" s="65">
        <f>'Додаток № 1'!D124</f>
        <v>150000</v>
      </c>
    </row>
    <row r="56" spans="1:3" s="18" customFormat="1" ht="20.25" customHeight="1">
      <c r="A56" s="67">
        <v>31020000</v>
      </c>
      <c r="B56" s="2" t="s">
        <v>81</v>
      </c>
      <c r="C56" s="65">
        <f>'Додаток № 1'!D125</f>
        <v>19500</v>
      </c>
    </row>
    <row r="57" spans="1:4" ht="28.5" customHeight="1">
      <c r="A57" s="57"/>
      <c r="B57" s="122" t="s">
        <v>46</v>
      </c>
      <c r="C57" s="123" t="e">
        <f>C8+C24</f>
        <v>#REF!</v>
      </c>
      <c r="D57" s="18"/>
    </row>
    <row r="58" spans="1:3" s="20" customFormat="1" ht="18" customHeight="1">
      <c r="A58" s="19">
        <v>40000000</v>
      </c>
      <c r="B58" s="113" t="s">
        <v>16</v>
      </c>
      <c r="C58" s="72">
        <f>C59+C64</f>
        <v>621794528</v>
      </c>
    </row>
    <row r="59" spans="1:3" s="20" customFormat="1" ht="19.5" customHeight="1">
      <c r="A59" s="19">
        <v>41020000</v>
      </c>
      <c r="B59" s="113" t="s">
        <v>19</v>
      </c>
      <c r="C59" s="40">
        <f>SUM(C60:C63)</f>
        <v>5386000</v>
      </c>
    </row>
    <row r="60" spans="1:3" s="18" customFormat="1" ht="13.5" customHeight="1">
      <c r="A60" s="21">
        <v>41020600</v>
      </c>
      <c r="B60" s="23" t="s">
        <v>69</v>
      </c>
      <c r="C60" s="39">
        <f>'Додаток № 1'!D138</f>
        <v>0</v>
      </c>
    </row>
    <row r="61" spans="1:3" s="18" customFormat="1" ht="27" customHeight="1">
      <c r="A61" s="21">
        <v>41021000</v>
      </c>
      <c r="B61" s="103" t="s">
        <v>193</v>
      </c>
      <c r="C61" s="39">
        <f>'Додаток № 1'!D139</f>
        <v>5386000</v>
      </c>
    </row>
    <row r="62" spans="1:3" s="18" customFormat="1" ht="30">
      <c r="A62" s="21">
        <v>41021100</v>
      </c>
      <c r="B62" s="143" t="s">
        <v>189</v>
      </c>
      <c r="C62" s="39">
        <f>'Додаток № 1'!D140</f>
        <v>0</v>
      </c>
    </row>
    <row r="63" spans="1:3" s="18" customFormat="1" ht="60" customHeight="1">
      <c r="A63" s="21">
        <v>41021600</v>
      </c>
      <c r="B63" s="103" t="s">
        <v>190</v>
      </c>
      <c r="C63" s="39">
        <f>'Додаток № 1'!D141</f>
        <v>0</v>
      </c>
    </row>
    <row r="64" spans="1:3" s="20" customFormat="1" ht="18.75" customHeight="1">
      <c r="A64" s="19">
        <v>41030000</v>
      </c>
      <c r="B64" s="113" t="s">
        <v>20</v>
      </c>
      <c r="C64" s="72">
        <f>SUM(C65:C78)</f>
        <v>616408528</v>
      </c>
    </row>
    <row r="65" spans="1:3" s="18" customFormat="1" ht="19.5" customHeight="1" hidden="1">
      <c r="A65" s="21">
        <v>41030300</v>
      </c>
      <c r="B65" s="23" t="s">
        <v>52</v>
      </c>
      <c r="C65" s="39">
        <f>'Додаток № 1'!D143</f>
        <v>0</v>
      </c>
    </row>
    <row r="66" spans="1:3" s="18" customFormat="1" ht="22.5" customHeight="1" hidden="1">
      <c r="A66" s="21">
        <v>41030500</v>
      </c>
      <c r="B66" s="23" t="s">
        <v>44</v>
      </c>
      <c r="C66" s="39">
        <f>'Додаток № 1'!D144</f>
        <v>0</v>
      </c>
    </row>
    <row r="67" spans="1:3" s="18" customFormat="1" ht="24">
      <c r="A67" s="21">
        <v>41030600</v>
      </c>
      <c r="B67" s="23" t="s">
        <v>56</v>
      </c>
      <c r="C67" s="39">
        <f>'Додаток № 1'!D145</f>
        <v>399286613</v>
      </c>
    </row>
    <row r="68" spans="1:3" s="18" customFormat="1" ht="36">
      <c r="A68" s="21">
        <v>41030800</v>
      </c>
      <c r="B68" s="76" t="s">
        <v>92</v>
      </c>
      <c r="C68" s="39">
        <f>'Додаток № 1'!D146</f>
        <v>162521500</v>
      </c>
    </row>
    <row r="69" spans="1:3" s="18" customFormat="1" ht="60">
      <c r="A69" s="21">
        <v>41030900</v>
      </c>
      <c r="B69" s="76" t="s">
        <v>91</v>
      </c>
      <c r="C69" s="39">
        <f>'Додаток № 1'!D147</f>
        <v>53938200</v>
      </c>
    </row>
    <row r="70" spans="1:3" s="18" customFormat="1" ht="24">
      <c r="A70" s="21">
        <v>41031000</v>
      </c>
      <c r="B70" s="23" t="s">
        <v>55</v>
      </c>
      <c r="C70" s="39">
        <f>'Додаток № 1'!D148</f>
        <v>212900</v>
      </c>
    </row>
    <row r="71" spans="1:3" s="18" customFormat="1" ht="31.5" customHeight="1">
      <c r="A71" s="21">
        <v>41032700</v>
      </c>
      <c r="B71" s="124" t="s">
        <v>158</v>
      </c>
      <c r="C71" s="39">
        <f>'Додаток № 1'!D149</f>
        <v>0</v>
      </c>
    </row>
    <row r="72" spans="1:3" s="18" customFormat="1" ht="15">
      <c r="A72" s="21">
        <v>41033800</v>
      </c>
      <c r="B72" s="103" t="s">
        <v>191</v>
      </c>
      <c r="C72" s="39">
        <f>'Додаток № 1'!D150</f>
        <v>0</v>
      </c>
    </row>
    <row r="73" spans="1:3" s="18" customFormat="1" ht="36">
      <c r="A73" s="21">
        <v>41034200</v>
      </c>
      <c r="B73" s="23" t="s">
        <v>105</v>
      </c>
      <c r="C73" s="39">
        <f>'Додаток № 1'!D151</f>
        <v>0</v>
      </c>
    </row>
    <row r="74" spans="1:3" s="18" customFormat="1" ht="31.5" customHeight="1">
      <c r="A74" s="21">
        <v>41034500</v>
      </c>
      <c r="B74" s="124" t="s">
        <v>107</v>
      </c>
      <c r="C74" s="39">
        <f>'Додаток № 1'!D154</f>
        <v>0</v>
      </c>
    </row>
    <row r="75" spans="1:3" s="18" customFormat="1" ht="18.75" customHeight="1">
      <c r="A75" s="21">
        <v>41035000</v>
      </c>
      <c r="B75" s="112" t="s">
        <v>42</v>
      </c>
      <c r="C75" s="39" t="str">
        <f>'Додаток № 1'!D156</f>
        <v>х</v>
      </c>
    </row>
    <row r="76" spans="1:3" s="18" customFormat="1" ht="44.25" customHeight="1">
      <c r="A76" s="21">
        <v>41035800</v>
      </c>
      <c r="B76" s="112" t="s">
        <v>61</v>
      </c>
      <c r="C76" s="45">
        <f>'Додаток № 1'!D157</f>
        <v>449315</v>
      </c>
    </row>
    <row r="77" spans="1:3" s="18" customFormat="1" ht="15.75" customHeight="1">
      <c r="A77" s="21">
        <v>41037800</v>
      </c>
      <c r="B77" s="144" t="s">
        <v>197</v>
      </c>
      <c r="C77" s="39">
        <f>'Додаток № 1'!D159</f>
        <v>0</v>
      </c>
    </row>
    <row r="78" spans="1:3" s="18" customFormat="1" ht="12.75">
      <c r="A78" s="21"/>
      <c r="B78" s="23"/>
      <c r="C78" s="39"/>
    </row>
    <row r="79" spans="1:3" ht="25.5" customHeight="1">
      <c r="A79" s="57"/>
      <c r="B79" s="113" t="s">
        <v>48</v>
      </c>
      <c r="C79" s="71" t="e">
        <f>C57+C58</f>
        <v>#REF!</v>
      </c>
    </row>
    <row r="80" ht="18.75" customHeight="1">
      <c r="C80" s="6"/>
    </row>
    <row r="81" spans="1:3" ht="18.75" customHeight="1">
      <c r="A81" s="78">
        <v>12020000</v>
      </c>
      <c r="B81" s="81" t="s">
        <v>168</v>
      </c>
      <c r="C81" s="141">
        <f>SUM(C82:C84)</f>
        <v>0</v>
      </c>
    </row>
    <row r="82" spans="1:3" ht="18.75" customHeight="1">
      <c r="A82" s="82">
        <v>12020100</v>
      </c>
      <c r="B82" s="75" t="s">
        <v>169</v>
      </c>
      <c r="C82" s="141">
        <f>'Додаток № 1'!E23</f>
        <v>0</v>
      </c>
    </row>
    <row r="83" spans="1:3" ht="18.75" customHeight="1">
      <c r="A83" s="82">
        <v>12020200</v>
      </c>
      <c r="B83" s="75" t="s">
        <v>170</v>
      </c>
      <c r="C83" s="141">
        <f>'Додаток № 1'!E24</f>
        <v>0</v>
      </c>
    </row>
    <row r="84" spans="1:3" ht="18.75" customHeight="1">
      <c r="A84" s="82">
        <v>12020400</v>
      </c>
      <c r="B84" s="75" t="s">
        <v>171</v>
      </c>
      <c r="C84" s="141">
        <f>'Додаток № 1'!G25</f>
        <v>0</v>
      </c>
    </row>
    <row r="85" spans="1:3" s="18" customFormat="1" ht="23.25" customHeight="1">
      <c r="A85" s="118">
        <v>12030000</v>
      </c>
      <c r="B85" s="139" t="s">
        <v>102</v>
      </c>
      <c r="C85" s="39">
        <f>SUM(C86:C89)</f>
        <v>600000</v>
      </c>
    </row>
    <row r="86" spans="1:3" s="18" customFormat="1" ht="24" customHeight="1">
      <c r="A86" s="119">
        <v>12030100</v>
      </c>
      <c r="B86" s="140" t="s">
        <v>109</v>
      </c>
      <c r="C86" s="39">
        <f>'Додаток № 1'!E27</f>
        <v>330000</v>
      </c>
    </row>
    <row r="87" spans="1:3" s="18" customFormat="1" ht="22.5" customHeight="1">
      <c r="A87" s="119">
        <v>12030200</v>
      </c>
      <c r="B87" s="140" t="s">
        <v>110</v>
      </c>
      <c r="C87" s="39">
        <f>'Додаток № 1'!E28</f>
        <v>260000</v>
      </c>
    </row>
    <row r="88" spans="1:3" s="18" customFormat="1" ht="22.5" customHeight="1">
      <c r="A88" s="119">
        <v>12030300</v>
      </c>
      <c r="B88" s="140" t="s">
        <v>201</v>
      </c>
      <c r="C88" s="39">
        <f>'Додаток № 1'!E29</f>
        <v>1000</v>
      </c>
    </row>
    <row r="89" spans="1:3" s="18" customFormat="1" ht="22.5" customHeight="1">
      <c r="A89" s="119">
        <v>12030400</v>
      </c>
      <c r="B89" s="140" t="s">
        <v>172</v>
      </c>
      <c r="C89" s="39">
        <f>'Додаток № 1'!E30</f>
        <v>9000</v>
      </c>
    </row>
    <row r="90" spans="1:3" s="18" customFormat="1" ht="22.5" customHeight="1">
      <c r="A90" s="67">
        <v>18010000</v>
      </c>
      <c r="B90" s="140" t="s">
        <v>198</v>
      </c>
      <c r="C90" s="39">
        <f>C91+C92</f>
        <v>2500000</v>
      </c>
    </row>
    <row r="91" spans="1:3" s="18" customFormat="1" ht="22.5" customHeight="1">
      <c r="A91" s="119">
        <v>18010100</v>
      </c>
      <c r="B91" s="140" t="s">
        <v>199</v>
      </c>
      <c r="C91" s="39">
        <f>'Додаток № 1'!E49</f>
        <v>750000</v>
      </c>
    </row>
    <row r="92" spans="1:3" s="18" customFormat="1" ht="22.5" customHeight="1">
      <c r="A92" s="119">
        <v>18010200</v>
      </c>
      <c r="B92" s="140" t="s">
        <v>200</v>
      </c>
      <c r="C92" s="39">
        <f>'Додаток № 1'!E50</f>
        <v>1750000</v>
      </c>
    </row>
    <row r="93" spans="1:3" s="18" customFormat="1" ht="12.75">
      <c r="A93" s="67">
        <v>18041500</v>
      </c>
      <c r="B93" s="68" t="s">
        <v>103</v>
      </c>
      <c r="C93" s="39">
        <f>'Додаток № 1'!E57</f>
        <v>530000</v>
      </c>
    </row>
    <row r="94" spans="1:3" s="18" customFormat="1" ht="18.75" customHeight="1">
      <c r="A94" s="67">
        <v>18050000</v>
      </c>
      <c r="B94" s="68" t="s">
        <v>34</v>
      </c>
      <c r="C94" s="39">
        <f>SUM(C95:C98)</f>
        <v>42460000</v>
      </c>
    </row>
    <row r="95" spans="1:3" s="18" customFormat="1" ht="19.5" customHeight="1">
      <c r="A95" s="17">
        <v>18050100</v>
      </c>
      <c r="B95" s="75" t="s">
        <v>187</v>
      </c>
      <c r="C95" s="39">
        <f>'Додаток № 1'!E72</f>
        <v>0</v>
      </c>
    </row>
    <row r="96" spans="1:3" s="18" customFormat="1" ht="19.5" customHeight="1">
      <c r="A96" s="17">
        <v>18050200</v>
      </c>
      <c r="B96" s="75" t="s">
        <v>188</v>
      </c>
      <c r="C96" s="39">
        <f>'Додаток № 1'!E73</f>
        <v>0</v>
      </c>
    </row>
    <row r="97" spans="1:3" s="18" customFormat="1" ht="19.5" customHeight="1">
      <c r="A97" s="17">
        <v>18050300</v>
      </c>
      <c r="B97" s="75" t="s">
        <v>132</v>
      </c>
      <c r="C97" s="39">
        <f>'Додаток № 1'!E74</f>
        <v>16460000</v>
      </c>
    </row>
    <row r="98" spans="1:3" s="18" customFormat="1" ht="21" customHeight="1">
      <c r="A98" s="17">
        <v>18050400</v>
      </c>
      <c r="B98" s="75" t="s">
        <v>133</v>
      </c>
      <c r="C98" s="39">
        <f>'Додаток № 1'!E75</f>
        <v>26000000</v>
      </c>
    </row>
    <row r="99" spans="1:3" s="18" customFormat="1" ht="47.25" customHeight="1">
      <c r="A99" s="33">
        <v>21010800</v>
      </c>
      <c r="B99" s="98" t="s">
        <v>83</v>
      </c>
      <c r="C99" s="39">
        <f>'Додаток № 1'!E89</f>
        <v>30000</v>
      </c>
    </row>
    <row r="100" spans="1:3" s="18" customFormat="1" ht="25.5" customHeight="1">
      <c r="A100" s="67">
        <v>21110000</v>
      </c>
      <c r="B100" s="68" t="s">
        <v>57</v>
      </c>
      <c r="C100" s="39">
        <f>'Додаток № 1'!E95</f>
        <v>0</v>
      </c>
    </row>
    <row r="101" spans="1:3" s="18" customFormat="1" ht="25.5">
      <c r="A101" s="67">
        <v>24062100</v>
      </c>
      <c r="B101" s="68" t="s">
        <v>65</v>
      </c>
      <c r="C101" s="39">
        <f>'Додаток № 1'!E108</f>
        <v>650000</v>
      </c>
    </row>
    <row r="102" spans="1:3" s="18" customFormat="1" ht="19.5" customHeight="1">
      <c r="A102" s="67">
        <v>24110600</v>
      </c>
      <c r="B102" s="68" t="s">
        <v>12</v>
      </c>
      <c r="C102" s="39">
        <f>'Додаток № 1'!E110</f>
        <v>10000</v>
      </c>
    </row>
    <row r="103" spans="1:3" s="18" customFormat="1" ht="25.5">
      <c r="A103" s="67">
        <v>24110900</v>
      </c>
      <c r="B103" s="68" t="s">
        <v>85</v>
      </c>
      <c r="C103" s="39">
        <f>'Додаток № 1'!E111</f>
        <v>13980</v>
      </c>
    </row>
    <row r="104" spans="1:3" s="18" customFormat="1" ht="12.75">
      <c r="A104" s="67">
        <v>25000000</v>
      </c>
      <c r="B104" s="68" t="s">
        <v>39</v>
      </c>
      <c r="C104" s="39">
        <f>C105+C110</f>
        <v>51884937</v>
      </c>
    </row>
    <row r="105" spans="1:3" s="18" customFormat="1" ht="14.25">
      <c r="A105" s="67">
        <v>25010000</v>
      </c>
      <c r="B105" s="142" t="s">
        <v>144</v>
      </c>
      <c r="C105" s="39">
        <f>SUM(C106:C109)</f>
        <v>50252328</v>
      </c>
    </row>
    <row r="106" spans="1:3" s="18" customFormat="1" ht="15">
      <c r="A106" s="17">
        <v>25010100</v>
      </c>
      <c r="B106" s="97" t="s">
        <v>145</v>
      </c>
      <c r="C106" s="39">
        <f>'Додаток № 1'!E114</f>
        <v>43654185</v>
      </c>
    </row>
    <row r="107" spans="1:3" s="18" customFormat="1" ht="15">
      <c r="A107" s="17">
        <v>25010200</v>
      </c>
      <c r="B107" s="97" t="s">
        <v>146</v>
      </c>
      <c r="C107" s="39">
        <f>'Додаток № 1'!E115</f>
        <v>52200</v>
      </c>
    </row>
    <row r="108" spans="1:3" s="18" customFormat="1" ht="15">
      <c r="A108" s="17">
        <v>25010300</v>
      </c>
      <c r="B108" s="97" t="s">
        <v>77</v>
      </c>
      <c r="C108" s="39">
        <f>'Додаток № 1'!E116</f>
        <v>6375282</v>
      </c>
    </row>
    <row r="109" spans="1:3" s="18" customFormat="1" ht="15">
      <c r="A109" s="17">
        <v>25010400</v>
      </c>
      <c r="B109" s="97" t="s">
        <v>164</v>
      </c>
      <c r="C109" s="39">
        <f>'Додаток № 1'!E117</f>
        <v>170661</v>
      </c>
    </row>
    <row r="110" spans="1:3" s="18" customFormat="1" ht="14.25">
      <c r="A110" s="67">
        <v>25020000</v>
      </c>
      <c r="B110" s="142" t="s">
        <v>78</v>
      </c>
      <c r="C110" s="39">
        <f>C111+C112</f>
        <v>1632609</v>
      </c>
    </row>
    <row r="111" spans="1:3" s="18" customFormat="1" ht="15">
      <c r="A111" s="17">
        <v>25020100</v>
      </c>
      <c r="B111" s="97" t="s">
        <v>147</v>
      </c>
      <c r="C111" s="39">
        <f>'Додаток № 1'!E119</f>
        <v>0</v>
      </c>
    </row>
    <row r="112" spans="1:3" s="18" customFormat="1" ht="30">
      <c r="A112" s="17">
        <v>25020200</v>
      </c>
      <c r="B112" s="97" t="s">
        <v>154</v>
      </c>
      <c r="C112" s="39">
        <f>'Додаток № 1'!E120</f>
        <v>1632609</v>
      </c>
    </row>
    <row r="113" spans="1:3" s="18" customFormat="1" ht="14.25">
      <c r="A113" s="78">
        <v>19010000</v>
      </c>
      <c r="B113" s="136" t="s">
        <v>134</v>
      </c>
      <c r="C113" s="39">
        <f>SUM(C114:C117)</f>
        <v>22550000</v>
      </c>
    </row>
    <row r="114" spans="1:3" s="18" customFormat="1" ht="15">
      <c r="A114" s="82">
        <v>19010100</v>
      </c>
      <c r="B114" s="138" t="s">
        <v>159</v>
      </c>
      <c r="C114" s="39">
        <f>'Додаток № 1'!E78</f>
        <v>7000000</v>
      </c>
    </row>
    <row r="115" spans="1:3" s="18" customFormat="1" ht="15">
      <c r="A115" s="82">
        <v>19010200</v>
      </c>
      <c r="B115" s="138" t="s">
        <v>160</v>
      </c>
      <c r="C115" s="39">
        <f>'Додаток № 1'!E79</f>
        <v>1300000</v>
      </c>
    </row>
    <row r="116" spans="1:3" s="18" customFormat="1" ht="30">
      <c r="A116" s="82">
        <v>19010300</v>
      </c>
      <c r="B116" s="138" t="s">
        <v>161</v>
      </c>
      <c r="C116" s="39">
        <f>'Додаток № 1'!E80</f>
        <v>11750000</v>
      </c>
    </row>
    <row r="117" spans="1:3" s="18" customFormat="1" ht="15">
      <c r="A117" s="82">
        <v>19010500</v>
      </c>
      <c r="B117" s="138" t="s">
        <v>162</v>
      </c>
      <c r="C117" s="39">
        <f>'Додаток № 1'!E81</f>
        <v>2500000</v>
      </c>
    </row>
    <row r="118" spans="1:3" s="18" customFormat="1" ht="14.25">
      <c r="A118" s="78">
        <v>19050000</v>
      </c>
      <c r="B118" s="136" t="s">
        <v>182</v>
      </c>
      <c r="C118" s="39">
        <f>SUM(C119:C121)</f>
        <v>0</v>
      </c>
    </row>
    <row r="119" spans="1:3" s="18" customFormat="1" ht="15">
      <c r="A119" s="82">
        <v>19050100</v>
      </c>
      <c r="B119" s="138" t="s">
        <v>183</v>
      </c>
      <c r="C119" s="39">
        <f>'Додаток № 1'!E83</f>
        <v>0</v>
      </c>
    </row>
    <row r="120" spans="1:3" s="18" customFormat="1" ht="30">
      <c r="A120" s="82">
        <v>19050200</v>
      </c>
      <c r="B120" s="138" t="s">
        <v>184</v>
      </c>
      <c r="C120" s="39">
        <f>'Додаток № 1'!E84</f>
        <v>0</v>
      </c>
    </row>
    <row r="121" spans="1:3" s="18" customFormat="1" ht="15">
      <c r="A121" s="82">
        <v>19050300</v>
      </c>
      <c r="B121" s="138" t="s">
        <v>185</v>
      </c>
      <c r="C121" s="39">
        <f>'Додаток № 1'!E85</f>
        <v>0</v>
      </c>
    </row>
    <row r="122" spans="1:3" s="18" customFormat="1" ht="25.5">
      <c r="A122" s="67">
        <v>50110000</v>
      </c>
      <c r="B122" s="68" t="s">
        <v>43</v>
      </c>
      <c r="C122" s="39">
        <f>'Додаток № 1'!E132</f>
        <v>850000</v>
      </c>
    </row>
    <row r="123" spans="1:3" s="18" customFormat="1" ht="25.5">
      <c r="A123" s="67">
        <v>31030000</v>
      </c>
      <c r="B123" s="68" t="s">
        <v>14</v>
      </c>
      <c r="C123" s="39">
        <f>'Додаток № 1'!E126</f>
        <v>15000000</v>
      </c>
    </row>
    <row r="124" spans="1:3" s="18" customFormat="1" ht="16.5" customHeight="1">
      <c r="A124" s="67">
        <v>33010000</v>
      </c>
      <c r="B124" s="68" t="s">
        <v>13</v>
      </c>
      <c r="C124" s="39">
        <f>'Додаток № 1'!E128</f>
        <v>8000000</v>
      </c>
    </row>
    <row r="125" spans="1:4" ht="22.5" customHeight="1">
      <c r="A125" s="57"/>
      <c r="B125" s="113" t="s">
        <v>47</v>
      </c>
      <c r="C125" s="55">
        <f>C85+C93+C94+C99+C100+C101+C102+C103+C104+C113+C122+C123+C124+C81+C118+C90</f>
        <v>145078917</v>
      </c>
      <c r="D125" s="18"/>
    </row>
    <row r="126" spans="1:4" ht="17.25" customHeight="1">
      <c r="A126" s="57"/>
      <c r="B126" s="113" t="s">
        <v>45</v>
      </c>
      <c r="C126" s="55">
        <f>C123+C124+C102+C99+C94+C90</f>
        <v>68000000</v>
      </c>
      <c r="D126" s="18"/>
    </row>
    <row r="127" spans="1:3" s="20" customFormat="1" ht="20.25" customHeight="1">
      <c r="A127" s="19">
        <v>40000000</v>
      </c>
      <c r="B127" s="113" t="s">
        <v>16</v>
      </c>
      <c r="C127" s="40">
        <f>SUM(C128:C133)</f>
        <v>6300</v>
      </c>
    </row>
    <row r="128" spans="1:3" s="18" customFormat="1" ht="24" customHeight="1">
      <c r="A128" s="24">
        <v>41030500</v>
      </c>
      <c r="B128" s="23" t="s">
        <v>44</v>
      </c>
      <c r="C128" s="39">
        <f>'Додаток № 1'!E144</f>
        <v>0</v>
      </c>
    </row>
    <row r="129" spans="1:3" s="18" customFormat="1" ht="24.75" customHeight="1">
      <c r="A129" s="24">
        <v>41030800</v>
      </c>
      <c r="B129" s="23" t="s">
        <v>54</v>
      </c>
      <c r="C129" s="45" t="str">
        <f>'Додаток № 1'!E146</f>
        <v>х</v>
      </c>
    </row>
    <row r="130" spans="1:3" s="18" customFormat="1" ht="28.5" customHeight="1">
      <c r="A130" s="24">
        <v>41032700</v>
      </c>
      <c r="B130" s="23" t="s">
        <v>53</v>
      </c>
      <c r="C130" s="39" t="str">
        <f>'Додаток № 1'!E149</f>
        <v>х</v>
      </c>
    </row>
    <row r="131" spans="1:3" s="18" customFormat="1" ht="75">
      <c r="A131" s="24">
        <v>41034300</v>
      </c>
      <c r="B131" s="114" t="s">
        <v>68</v>
      </c>
      <c r="C131" s="39">
        <f>'Додаток № 1'!E152</f>
        <v>6300</v>
      </c>
    </row>
    <row r="132" spans="1:3" s="18" customFormat="1" ht="30">
      <c r="A132" s="24">
        <v>41034500</v>
      </c>
      <c r="B132" s="64" t="s">
        <v>93</v>
      </c>
      <c r="C132" s="39" t="str">
        <f>'Додаток № 1'!E154</f>
        <v>х</v>
      </c>
    </row>
    <row r="133" spans="1:3" s="18" customFormat="1" ht="63.75" customHeight="1">
      <c r="A133" s="24">
        <v>41036600</v>
      </c>
      <c r="B133" s="103" t="s">
        <v>195</v>
      </c>
      <c r="C133" s="39">
        <f>'Додаток № 1'!E158</f>
        <v>0</v>
      </c>
    </row>
    <row r="134" spans="1:3" s="18" customFormat="1" ht="20.25" customHeight="1">
      <c r="A134" s="57"/>
      <c r="B134" s="58" t="s">
        <v>49</v>
      </c>
      <c r="C134" s="55">
        <f>C125+C127</f>
        <v>145085217</v>
      </c>
    </row>
    <row r="135" spans="1:3" s="18" customFormat="1" ht="15">
      <c r="A135" s="57"/>
      <c r="B135" s="59" t="s">
        <v>45</v>
      </c>
      <c r="C135" s="65">
        <f>C126</f>
        <v>68000000</v>
      </c>
    </row>
    <row r="136" ht="9.75" customHeight="1">
      <c r="C136" s="6"/>
    </row>
    <row r="137" spans="1:3" ht="18" customHeight="1">
      <c r="A137" s="57"/>
      <c r="B137" s="58" t="s">
        <v>40</v>
      </c>
      <c r="C137" s="71" t="e">
        <f>C79+C134</f>
        <v>#REF!</v>
      </c>
    </row>
    <row r="138" spans="1:3" s="18" customFormat="1" ht="26.25" customHeight="1">
      <c r="A138" s="17"/>
      <c r="B138" s="11"/>
      <c r="C138" s="39"/>
    </row>
    <row r="139" ht="14.25" customHeight="1">
      <c r="C139" s="6"/>
    </row>
    <row r="140" spans="1:3" s="18" customFormat="1" ht="16.5" customHeight="1">
      <c r="A140" s="41"/>
      <c r="B140" s="42"/>
      <c r="C140" s="43"/>
    </row>
    <row r="141" spans="2:3" s="46" customFormat="1" ht="13.5" customHeight="1">
      <c r="B141" s="47"/>
      <c r="C141" s="48"/>
    </row>
    <row r="142" spans="1:3" s="51" customFormat="1" ht="15" customHeight="1">
      <c r="A142" s="165"/>
      <c r="B142" s="165"/>
      <c r="C142" s="50"/>
    </row>
    <row r="143" spans="2:4" s="46" customFormat="1" ht="15" customHeight="1">
      <c r="B143" s="47"/>
      <c r="C143" s="49"/>
      <c r="D143" s="49">
        <f>D141-D137</f>
        <v>0</v>
      </c>
    </row>
    <row r="144" ht="16.5" customHeight="1">
      <c r="C144" s="6"/>
    </row>
    <row r="145" ht="16.5" customHeight="1">
      <c r="C145" s="6"/>
    </row>
    <row r="146" ht="15" customHeight="1">
      <c r="C146" s="6"/>
    </row>
    <row r="147" ht="12.75">
      <c r="C147" s="6"/>
    </row>
    <row r="148" ht="12.75">
      <c r="C148" s="6"/>
    </row>
    <row r="149" ht="12.75">
      <c r="C149" s="6"/>
    </row>
    <row r="150" ht="12.75">
      <c r="C150" s="6"/>
    </row>
    <row r="151" ht="12.75">
      <c r="C151" s="6"/>
    </row>
    <row r="152" ht="12.75">
      <c r="C152" s="6"/>
    </row>
    <row r="153" ht="12.75">
      <c r="C153" s="6"/>
    </row>
    <row r="154" ht="12.75">
      <c r="C154" s="52"/>
    </row>
    <row r="155" ht="12.75">
      <c r="C155" s="6"/>
    </row>
    <row r="156" ht="12.75">
      <c r="C156" s="6"/>
    </row>
    <row r="157" ht="12.75">
      <c r="C157" s="6"/>
    </row>
    <row r="158" ht="12.75">
      <c r="C158" s="6"/>
    </row>
  </sheetData>
  <sheetProtection/>
  <mergeCells count="5">
    <mergeCell ref="A3:C3"/>
    <mergeCell ref="C5:C7"/>
    <mergeCell ref="A142:B142"/>
    <mergeCell ref="A5:A7"/>
    <mergeCell ref="B5:B7"/>
  </mergeCells>
  <printOptions/>
  <pageMargins left="0.2362204724409449" right="0.15748031496062992" top="0.15748031496062992" bottom="0.15748031496062992" header="0.15748031496062992" footer="0.15748031496062992"/>
  <pageSetup fitToHeight="5"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k210ws1</cp:lastModifiedBy>
  <cp:lastPrinted>2012-02-27T13:42:32Z</cp:lastPrinted>
  <dcterms:created xsi:type="dcterms:W3CDTF">2001-11-27T14:55:16Z</dcterms:created>
  <dcterms:modified xsi:type="dcterms:W3CDTF">2012-03-06T11:15:55Z</dcterms:modified>
  <cp:category/>
  <cp:version/>
  <cp:contentType/>
  <cp:contentStatus/>
</cp:coreProperties>
</file>