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'Свод'!$A$1:$M$178</definedName>
  </definedNames>
  <calcPr fullCalcOnLoad="1"/>
</workbook>
</file>

<file path=xl/sharedStrings.xml><?xml version="1.0" encoding="utf-8"?>
<sst xmlns="http://schemas.openxmlformats.org/spreadsheetml/2006/main" count="285" uniqueCount="248">
  <si>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</si>
  <si>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</si>
  <si>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</si>
  <si>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</si>
  <si>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</si>
  <si>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Пільги багатодітним сім'ям на житлово-комунальні послуги</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</si>
  <si>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</si>
  <si>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</si>
  <si>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</si>
  <si>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</si>
  <si>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</si>
  <si>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</si>
  <si>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</si>
  <si>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</si>
  <si>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</si>
  <si>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</si>
  <si>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</si>
  <si>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</si>
  <si>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</si>
  <si>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</si>
  <si>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</si>
  <si>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</si>
  <si>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</si>
  <si>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</si>
  <si>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</si>
  <si>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</si>
  <si>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</si>
  <si>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</si>
  <si>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</si>
  <si>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</si>
  <si>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</si>
  <si>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</si>
  <si>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</si>
  <si>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</si>
  <si>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</si>
  <si>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</si>
  <si>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</si>
  <si>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</si>
  <si>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</si>
  <si>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</si>
  <si>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</si>
  <si>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</si>
  <si>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</si>
  <si>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</si>
  <si>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</si>
  <si>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</si>
  <si>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</si>
  <si>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</si>
  <si>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</si>
  <si>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</si>
  <si>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</si>
  <si>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</si>
  <si>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</si>
  <si>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</si>
  <si>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</si>
  <si>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</si>
  <si>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</si>
  <si>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</si>
  <si>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</si>
  <si>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</si>
  <si>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</si>
  <si>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</si>
  <si>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</si>
  <si>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</si>
  <si>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</si>
  <si>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</si>
  <si>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</si>
  <si>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</si>
  <si>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</si>
  <si>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</si>
  <si>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</si>
  <si>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</si>
  <si>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</si>
  <si>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</si>
  <si>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</si>
  <si>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</si>
  <si>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</si>
  <si>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</si>
  <si>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</si>
  <si>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</si>
  <si>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</si>
  <si>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</si>
  <si>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</si>
  <si>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</si>
  <si>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</si>
  <si>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</si>
  <si>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</si>
  <si>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</si>
  <si>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</si>
  <si>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</si>
  <si>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</si>
  <si>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</si>
  <si>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</si>
  <si>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</si>
  <si>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</si>
  <si>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</si>
  <si>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</si>
  <si>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</si>
  <si>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</si>
  <si>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</si>
  <si>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</si>
  <si>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</si>
  <si>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</si>
  <si>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</si>
  <si>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</si>
  <si>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</si>
  <si>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</si>
  <si>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</si>
  <si>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</si>
  <si>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</si>
  <si>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</si>
  <si>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</si>
  <si>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</si>
  <si>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</si>
  <si>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</si>
  <si>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</si>
  <si>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</si>
  <si>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</si>
  <si>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</si>
  <si>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</si>
  <si>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</si>
  <si>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</si>
  <si>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</si>
  <si>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</si>
  <si>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</si>
  <si>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</si>
  <si>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</si>
  <si>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</si>
  <si>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</si>
  <si>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Проведення виборів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</si>
  <si>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</si>
  <si>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</si>
  <si>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</si>
  <si>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</si>
  <si>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</si>
  <si>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</si>
  <si>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</si>
  <si>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</si>
  <si>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</si>
  <si>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</si>
  <si>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</si>
  <si>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</si>
  <si>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</si>
  <si>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</si>
  <si>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</si>
  <si>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</si>
  <si>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</si>
  <si>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</si>
  <si>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</si>
  <si>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</si>
  <si>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</si>
  <si>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</si>
  <si>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</si>
  <si>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</si>
  <si>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</si>
  <si>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</si>
  <si>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</si>
  <si>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</si>
  <si>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</si>
  <si>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</si>
  <si>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</si>
  <si>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</si>
  <si>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</si>
  <si>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</si>
  <si>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</si>
  <si>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</si>
  <si>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</si>
  <si>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</si>
  <si>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</si>
  <si>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</si>
  <si>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</si>
  <si>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</si>
  <si>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</si>
  <si>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</si>
  <si>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</si>
  <si>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</si>
  <si>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</si>
  <si>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</si>
  <si>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</si>
  <si>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</si>
  <si>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</si>
  <si>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</si>
  <si>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</si>
  <si>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</si>
  <si>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</si>
  <si>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</si>
  <si>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</si>
  <si>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</si>
  <si>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</si>
  <si>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</si>
  <si>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</si>
  <si>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</si>
  <si>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</si>
  <si>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</si>
  <si>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</si>
  <si>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</si>
  <si>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</si>
  <si>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</si>
  <si>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</si>
  <si>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</si>
  <si>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</si>
  <si>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</si>
  <si>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</si>
  <si>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</si>
  <si>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Пільги багатодітним сім'ям на придбання твердого палива та скрапленого газу</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</si>
  <si>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</si>
  <si>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</si>
  <si>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В.Ф.Кальцев</t>
  </si>
  <si>
    <t>Секретар міської ради</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</si>
  <si>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</si>
  <si>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</si>
  <si>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</si>
  <si>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</si>
  <si>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</si>
  <si>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</si>
  <si>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</si>
  <si>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</si>
  <si>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</si>
  <si>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</si>
  <si>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</si>
  <si>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</si>
  <si>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</si>
  <si>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</si>
  <si>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</si>
  <si>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</si>
  <si>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</si>
  <si>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</si>
  <si>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</si>
  <si>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</si>
  <si>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</si>
  <si>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</si>
  <si>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</si>
  <si>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</si>
  <si>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</si>
  <si>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</si>
  <si>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</si>
  <si>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</si>
  <si>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</si>
  <si>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</si>
  <si>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тарифас, що затверджувалися 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</si>
  <si>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</si>
  <si>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100602</t>
  </si>
  <si>
    <t>Видатки  бюджету міста на 2012 рік за тимчасовою класифікацією видатків та кредитування місцевих бюджетів</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</si>
  <si>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</si>
  <si>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</si>
  <si>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</si>
  <si>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</si>
  <si>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23.02.2012 №6</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</si>
</sst>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2">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2"/>
      <name val="Times New Roman"/>
      <family val="1"/>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4"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 borderId="0" applyNumberFormat="0" applyBorder="0" applyAlignment="0" applyProtection="0"/>
  </cellStyleXfs>
  <cellXfs count="155">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30" fillId="0" borderId="12" xfId="0" applyFont="1" applyBorder="1" applyAlignment="1">
      <alignment/>
    </xf>
    <xf numFmtId="0" fontId="30" fillId="0" borderId="14" xfId="0" applyFont="1" applyBorder="1" applyAlignment="1">
      <alignment/>
    </xf>
    <xf numFmtId="0" fontId="30" fillId="0" borderId="0" xfId="0" applyFont="1" applyBorder="1" applyAlignment="1">
      <alignment horizontal="left" wrapText="1"/>
    </xf>
    <xf numFmtId="1" fontId="30"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3" xfId="0" applyFont="1" applyBorder="1" applyAlignment="1">
      <alignment horizontal="center" vertical="center" wrapText="1"/>
    </xf>
    <xf numFmtId="0" fontId="0" fillId="0" borderId="26"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Border="1" applyAlignment="1">
      <alignment horizontal="left" wrapText="1"/>
    </xf>
    <xf numFmtId="0" fontId="31"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Rar$DI09.203\&#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6">
          <cell r="C16">
            <v>433124</v>
          </cell>
          <cell r="D16">
            <v>0</v>
          </cell>
          <cell r="E16">
            <v>0</v>
          </cell>
          <cell r="G16">
            <v>0</v>
          </cell>
          <cell r="H16">
            <v>0</v>
          </cell>
          <cell r="I16">
            <v>0</v>
          </cell>
          <cell r="J16">
            <v>0</v>
          </cell>
          <cell r="K16">
            <v>0</v>
          </cell>
        </row>
        <row r="19">
          <cell r="J19">
            <v>7065</v>
          </cell>
          <cell r="K19">
            <v>7065</v>
          </cell>
        </row>
        <row r="21">
          <cell r="J21">
            <v>0</v>
          </cell>
          <cell r="K21">
            <v>0</v>
          </cell>
        </row>
        <row r="22">
          <cell r="F22">
            <v>0</v>
          </cell>
        </row>
        <row r="28">
          <cell r="C28">
            <v>46108</v>
          </cell>
        </row>
        <row r="29">
          <cell r="D29">
            <v>0</v>
          </cell>
          <cell r="E29">
            <v>0</v>
          </cell>
        </row>
        <row r="45">
          <cell r="C45">
            <v>192949754</v>
          </cell>
          <cell r="D45">
            <v>101479330</v>
          </cell>
          <cell r="E45">
            <v>36582524</v>
          </cell>
          <cell r="G45">
            <v>11644416</v>
          </cell>
          <cell r="H45">
            <v>238230</v>
          </cell>
          <cell r="I45">
            <v>16890</v>
          </cell>
          <cell r="J45">
            <v>572902</v>
          </cell>
          <cell r="K45">
            <v>572902</v>
          </cell>
          <cell r="L45">
            <v>295063</v>
          </cell>
        </row>
        <row r="47">
          <cell r="C47">
            <v>459260076</v>
          </cell>
          <cell r="D47">
            <v>265210696</v>
          </cell>
          <cell r="E47">
            <v>72311515</v>
          </cell>
          <cell r="G47">
            <v>13290936</v>
          </cell>
          <cell r="H47">
            <v>5280685</v>
          </cell>
          <cell r="I47">
            <v>197303</v>
          </cell>
          <cell r="J47">
            <v>2546066</v>
          </cell>
          <cell r="K47">
            <v>2269912</v>
          </cell>
          <cell r="L47">
            <v>1216964</v>
          </cell>
        </row>
        <row r="48">
          <cell r="F48">
            <v>0</v>
          </cell>
        </row>
        <row r="49">
          <cell r="C49">
            <v>6985299</v>
          </cell>
          <cell r="D49">
            <v>4930673</v>
          </cell>
          <cell r="E49">
            <v>283115</v>
          </cell>
          <cell r="G49">
            <v>1822</v>
          </cell>
          <cell r="J49">
            <v>4200</v>
          </cell>
          <cell r="K49">
            <v>4200</v>
          </cell>
          <cell r="L49">
            <v>4200</v>
          </cell>
        </row>
        <row r="50">
          <cell r="C50">
            <v>4164802</v>
          </cell>
          <cell r="D50">
            <v>3055832</v>
          </cell>
          <cell r="G50">
            <v>0</v>
          </cell>
        </row>
        <row r="51">
          <cell r="C51">
            <v>26272334</v>
          </cell>
          <cell r="D51">
            <v>15165290</v>
          </cell>
          <cell r="E51">
            <v>5052150</v>
          </cell>
          <cell r="G51">
            <v>338547</v>
          </cell>
          <cell r="H51">
            <v>84071</v>
          </cell>
          <cell r="I51">
            <v>53169</v>
          </cell>
          <cell r="J51">
            <v>539281</v>
          </cell>
          <cell r="K51">
            <v>460497</v>
          </cell>
          <cell r="L51">
            <v>32840</v>
          </cell>
        </row>
        <row r="53">
          <cell r="C53">
            <v>4687655</v>
          </cell>
          <cell r="D53">
            <v>3166844</v>
          </cell>
          <cell r="E53">
            <v>101722</v>
          </cell>
          <cell r="F53">
            <v>0</v>
          </cell>
          <cell r="G53">
            <v>0</v>
          </cell>
        </row>
        <row r="54">
          <cell r="C54">
            <v>903971</v>
          </cell>
          <cell r="D54">
            <v>514137</v>
          </cell>
          <cell r="F54">
            <v>0</v>
          </cell>
        </row>
        <row r="55">
          <cell r="C55">
            <v>10983397</v>
          </cell>
          <cell r="D55">
            <v>7048208</v>
          </cell>
          <cell r="E55">
            <v>411342</v>
          </cell>
          <cell r="F55">
            <v>0</v>
          </cell>
        </row>
        <row r="56">
          <cell r="C56">
            <v>4642034</v>
          </cell>
          <cell r="D56">
            <v>2310290</v>
          </cell>
          <cell r="E56">
            <v>835432</v>
          </cell>
          <cell r="F56">
            <v>314583</v>
          </cell>
          <cell r="G56">
            <v>200583</v>
          </cell>
          <cell r="J56">
            <v>114000</v>
          </cell>
        </row>
        <row r="57">
          <cell r="C57">
            <v>3543563</v>
          </cell>
          <cell r="D57">
            <v>2373599</v>
          </cell>
          <cell r="E57">
            <v>296989</v>
          </cell>
          <cell r="F57">
            <v>0</v>
          </cell>
          <cell r="J57">
            <v>0</v>
          </cell>
          <cell r="K57">
            <v>0</v>
          </cell>
          <cell r="L57">
            <v>0</v>
          </cell>
        </row>
        <row r="58">
          <cell r="C58">
            <v>300500</v>
          </cell>
          <cell r="F58">
            <v>0</v>
          </cell>
        </row>
        <row r="61">
          <cell r="M61">
            <v>2206454</v>
          </cell>
        </row>
        <row r="62">
          <cell r="C62">
            <v>1102307</v>
          </cell>
          <cell r="D62">
            <v>774870</v>
          </cell>
          <cell r="E62">
            <v>21806</v>
          </cell>
        </row>
        <row r="63">
          <cell r="C63">
            <v>188795</v>
          </cell>
          <cell r="D63">
            <v>94274</v>
          </cell>
        </row>
        <row r="64">
          <cell r="C64">
            <v>499352</v>
          </cell>
        </row>
        <row r="65">
          <cell r="C65">
            <v>416000</v>
          </cell>
        </row>
        <row r="67">
          <cell r="C67">
            <v>283843</v>
          </cell>
        </row>
        <row r="68">
          <cell r="C68">
            <v>17930241</v>
          </cell>
          <cell r="D68">
            <v>11455509</v>
          </cell>
          <cell r="E68">
            <v>1924526</v>
          </cell>
          <cell r="G68">
            <v>1099144</v>
          </cell>
          <cell r="H68">
            <v>244857</v>
          </cell>
          <cell r="I68">
            <v>1200</v>
          </cell>
          <cell r="J68">
            <v>22000</v>
          </cell>
          <cell r="K68">
            <v>22000</v>
          </cell>
          <cell r="L68">
            <v>22000</v>
          </cell>
        </row>
        <row r="69">
          <cell r="C69">
            <v>4528725</v>
          </cell>
          <cell r="D69">
            <v>962368</v>
          </cell>
          <cell r="E69">
            <v>467223</v>
          </cell>
          <cell r="G69">
            <v>94283</v>
          </cell>
          <cell r="H69">
            <v>12606</v>
          </cell>
          <cell r="I69">
            <v>11191</v>
          </cell>
          <cell r="J69">
            <v>11000</v>
          </cell>
        </row>
        <row r="70">
          <cell r="C70">
            <v>399349</v>
          </cell>
          <cell r="D70">
            <v>218563</v>
          </cell>
          <cell r="E70">
            <v>99275</v>
          </cell>
          <cell r="G70">
            <v>33760</v>
          </cell>
          <cell r="H70">
            <v>14056</v>
          </cell>
          <cell r="I70">
            <v>2167</v>
          </cell>
          <cell r="J70">
            <v>2500</v>
          </cell>
        </row>
        <row r="74">
          <cell r="J74">
            <v>17196438</v>
          </cell>
          <cell r="K74">
            <v>17196438</v>
          </cell>
        </row>
        <row r="75">
          <cell r="K75">
            <v>0</v>
          </cell>
        </row>
        <row r="78">
          <cell r="G78">
            <v>24500</v>
          </cell>
          <cell r="J78">
            <v>557356</v>
          </cell>
        </row>
        <row r="84">
          <cell r="C84">
            <v>393696998</v>
          </cell>
          <cell r="D84">
            <v>238964603</v>
          </cell>
          <cell r="E84">
            <v>35956207</v>
          </cell>
          <cell r="G84">
            <v>7113243</v>
          </cell>
          <cell r="H84">
            <v>2397435</v>
          </cell>
          <cell r="I84">
            <v>356623</v>
          </cell>
          <cell r="J84">
            <v>3305788</v>
          </cell>
          <cell r="K84">
            <v>3091669</v>
          </cell>
          <cell r="L84">
            <v>840420</v>
          </cell>
        </row>
        <row r="85">
          <cell r="F85">
            <v>0</v>
          </cell>
          <cell r="J85">
            <v>0</v>
          </cell>
        </row>
        <row r="86">
          <cell r="C86">
            <v>55941567</v>
          </cell>
          <cell r="D86">
            <v>33388049</v>
          </cell>
          <cell r="E86">
            <v>8054501</v>
          </cell>
          <cell r="G86">
            <v>657757</v>
          </cell>
          <cell r="H86">
            <v>9655</v>
          </cell>
          <cell r="J86">
            <v>46500</v>
          </cell>
          <cell r="K86">
            <v>43000</v>
          </cell>
          <cell r="L86">
            <v>10000</v>
          </cell>
        </row>
        <row r="87">
          <cell r="C87">
            <v>79849644</v>
          </cell>
          <cell r="D87">
            <v>52313574</v>
          </cell>
          <cell r="E87">
            <v>4883922</v>
          </cell>
          <cell r="G87">
            <v>3682187</v>
          </cell>
          <cell r="H87">
            <v>1518378</v>
          </cell>
          <cell r="I87">
            <v>155438</v>
          </cell>
          <cell r="J87">
            <v>705821</v>
          </cell>
          <cell r="K87">
            <v>536160</v>
          </cell>
          <cell r="L87">
            <v>293876</v>
          </cell>
        </row>
        <row r="89">
          <cell r="C89">
            <v>12544379</v>
          </cell>
          <cell r="D89">
            <v>7051117</v>
          </cell>
          <cell r="E89">
            <v>741528</v>
          </cell>
          <cell r="G89">
            <v>6537274</v>
          </cell>
          <cell r="H89">
            <v>3473670</v>
          </cell>
          <cell r="I89">
            <v>474194</v>
          </cell>
          <cell r="J89">
            <v>338028</v>
          </cell>
        </row>
        <row r="90">
          <cell r="C90">
            <v>296318</v>
          </cell>
          <cell r="D90">
            <v>194543</v>
          </cell>
          <cell r="E90">
            <v>13797</v>
          </cell>
        </row>
        <row r="91">
          <cell r="C91">
            <v>9435458</v>
          </cell>
          <cell r="D91">
            <v>382558</v>
          </cell>
          <cell r="E91">
            <v>28717</v>
          </cell>
        </row>
        <row r="92">
          <cell r="C92">
            <v>35846</v>
          </cell>
          <cell r="D92">
            <v>26260</v>
          </cell>
        </row>
        <row r="93">
          <cell r="C93">
            <v>1915217</v>
          </cell>
          <cell r="D93">
            <v>1182871</v>
          </cell>
          <cell r="E93">
            <v>54437</v>
          </cell>
          <cell r="J93">
            <v>19908</v>
          </cell>
          <cell r="K93">
            <v>19908</v>
          </cell>
          <cell r="L93">
            <v>19908</v>
          </cell>
        </row>
        <row r="94">
          <cell r="C94">
            <v>1976800</v>
          </cell>
        </row>
        <row r="96">
          <cell r="J96">
            <v>17340917</v>
          </cell>
          <cell r="K96">
            <v>17340917</v>
          </cell>
          <cell r="L96">
            <v>0</v>
          </cell>
        </row>
        <row r="105">
          <cell r="C105">
            <v>449315</v>
          </cell>
        </row>
        <row r="106">
          <cell r="C106">
            <v>449315</v>
          </cell>
        </row>
        <row r="107">
          <cell r="M107">
            <v>595913232</v>
          </cell>
        </row>
        <row r="108">
          <cell r="C108">
            <v>103193204</v>
          </cell>
        </row>
        <row r="109">
          <cell r="C109">
            <v>103193204</v>
          </cell>
          <cell r="G109">
            <v>0</v>
          </cell>
        </row>
        <row r="110">
          <cell r="C110">
            <v>97116</v>
          </cell>
        </row>
        <row r="111">
          <cell r="C111">
            <v>97116</v>
          </cell>
        </row>
        <row r="112">
          <cell r="C112">
            <v>1299034</v>
          </cell>
          <cell r="J112">
            <v>25582</v>
          </cell>
          <cell r="K112">
            <v>25582</v>
          </cell>
          <cell r="L112">
            <v>25582</v>
          </cell>
        </row>
        <row r="113">
          <cell r="C113">
            <v>1299034</v>
          </cell>
          <cell r="D113">
            <v>0</v>
          </cell>
          <cell r="E113">
            <v>0</v>
          </cell>
          <cell r="G113">
            <v>0</v>
          </cell>
          <cell r="H113">
            <v>0</v>
          </cell>
          <cell r="I113">
            <v>0</v>
          </cell>
          <cell r="J113">
            <v>25582</v>
          </cell>
          <cell r="K113">
            <v>25582</v>
          </cell>
          <cell r="L113">
            <v>25582</v>
          </cell>
        </row>
        <row r="114">
          <cell r="C114">
            <v>11675691</v>
          </cell>
        </row>
        <row r="116">
          <cell r="C116">
            <v>11675691</v>
          </cell>
          <cell r="G116">
            <v>0</v>
          </cell>
        </row>
        <row r="117">
          <cell r="C117">
            <v>2630</v>
          </cell>
        </row>
        <row r="119">
          <cell r="C119">
            <v>2630</v>
          </cell>
        </row>
        <row r="120">
          <cell r="C120">
            <v>4713308</v>
          </cell>
        </row>
        <row r="121">
          <cell r="C121">
            <v>4713308</v>
          </cell>
          <cell r="G121">
            <v>0</v>
          </cell>
        </row>
        <row r="122">
          <cell r="C122">
            <v>3380</v>
          </cell>
        </row>
        <row r="123">
          <cell r="C123">
            <v>3380</v>
          </cell>
        </row>
        <row r="124">
          <cell r="C124">
            <v>48839</v>
          </cell>
        </row>
        <row r="125">
          <cell r="C125">
            <v>48839</v>
          </cell>
        </row>
        <row r="126">
          <cell r="C126">
            <v>4282400</v>
          </cell>
        </row>
        <row r="127">
          <cell r="C127">
            <v>4282400</v>
          </cell>
        </row>
        <row r="128">
          <cell r="C128">
            <v>3922659</v>
          </cell>
        </row>
        <row r="129">
          <cell r="C129">
            <v>3922659</v>
          </cell>
          <cell r="G129">
            <v>0</v>
          </cell>
        </row>
        <row r="130">
          <cell r="C130">
            <v>10740</v>
          </cell>
        </row>
        <row r="131">
          <cell r="C131">
            <v>10740</v>
          </cell>
        </row>
        <row r="132">
          <cell r="C132">
            <v>4942190</v>
          </cell>
        </row>
        <row r="133">
          <cell r="C133">
            <v>4942190</v>
          </cell>
        </row>
        <row r="134">
          <cell r="C134">
            <v>97984152</v>
          </cell>
        </row>
        <row r="135">
          <cell r="C135">
            <v>97984152</v>
          </cell>
        </row>
        <row r="136">
          <cell r="C136">
            <v>170062955</v>
          </cell>
        </row>
        <row r="137">
          <cell r="C137">
            <v>170062955</v>
          </cell>
        </row>
        <row r="138">
          <cell r="C138">
            <v>20345604</v>
          </cell>
        </row>
        <row r="139">
          <cell r="C139">
            <v>20345604</v>
          </cell>
        </row>
        <row r="140">
          <cell r="C140">
            <v>44515629</v>
          </cell>
        </row>
        <row r="141">
          <cell r="C141">
            <v>44515629</v>
          </cell>
        </row>
        <row r="142">
          <cell r="C142">
            <v>5334388</v>
          </cell>
        </row>
        <row r="143">
          <cell r="C143">
            <v>5334388</v>
          </cell>
        </row>
        <row r="144">
          <cell r="C144">
            <v>639851</v>
          </cell>
        </row>
        <row r="145">
          <cell r="C145">
            <v>639851</v>
          </cell>
        </row>
        <row r="146">
          <cell r="C146">
            <v>2950678</v>
          </cell>
        </row>
        <row r="147">
          <cell r="C147">
            <v>2950678</v>
          </cell>
        </row>
        <row r="148">
          <cell r="C148">
            <v>39016638</v>
          </cell>
        </row>
        <row r="149">
          <cell r="C149">
            <v>39016638</v>
          </cell>
          <cell r="G149">
            <v>0</v>
          </cell>
        </row>
        <row r="150">
          <cell r="C150">
            <v>45776</v>
          </cell>
        </row>
        <row r="151">
          <cell r="C151">
            <v>45776</v>
          </cell>
          <cell r="G151">
            <v>0</v>
          </cell>
        </row>
        <row r="152">
          <cell r="C152">
            <v>7714299</v>
          </cell>
          <cell r="F152">
            <v>0</v>
          </cell>
          <cell r="K152">
            <v>0</v>
          </cell>
          <cell r="L152">
            <v>0</v>
          </cell>
        </row>
        <row r="154">
          <cell r="C154">
            <v>53258</v>
          </cell>
        </row>
        <row r="155">
          <cell r="C155">
            <v>53258</v>
          </cell>
        </row>
        <row r="156">
          <cell r="C156">
            <v>2784000</v>
          </cell>
        </row>
        <row r="157">
          <cell r="C157">
            <v>14321302</v>
          </cell>
          <cell r="D157">
            <v>8967885</v>
          </cell>
          <cell r="E157">
            <v>1199341</v>
          </cell>
          <cell r="G157">
            <v>123597</v>
          </cell>
          <cell r="H157">
            <v>80437</v>
          </cell>
          <cell r="I157">
            <v>830</v>
          </cell>
          <cell r="J157">
            <v>8400</v>
          </cell>
          <cell r="K157">
            <v>8400</v>
          </cell>
          <cell r="L157">
            <v>8400</v>
          </cell>
        </row>
        <row r="158">
          <cell r="C158">
            <v>2581000</v>
          </cell>
        </row>
        <row r="159">
          <cell r="C159">
            <v>703766</v>
          </cell>
        </row>
        <row r="160">
          <cell r="C160">
            <v>52511166</v>
          </cell>
        </row>
        <row r="161">
          <cell r="C161">
            <v>52511166</v>
          </cell>
        </row>
        <row r="163">
          <cell r="J163">
            <v>5051456</v>
          </cell>
          <cell r="K163">
            <v>5051456</v>
          </cell>
        </row>
        <row r="165">
          <cell r="C165">
            <v>3908220</v>
          </cell>
        </row>
        <row r="166">
          <cell r="C166">
            <v>3750000</v>
          </cell>
        </row>
        <row r="167">
          <cell r="C167">
            <v>1246000</v>
          </cell>
        </row>
        <row r="168">
          <cell r="C168">
            <v>346000</v>
          </cell>
        </row>
        <row r="169">
          <cell r="C169">
            <v>1621345</v>
          </cell>
        </row>
        <row r="170">
          <cell r="C170">
            <v>1621345</v>
          </cell>
        </row>
        <row r="171">
          <cell r="C171">
            <v>43356100</v>
          </cell>
        </row>
        <row r="172">
          <cell r="C172">
            <v>42565000</v>
          </cell>
        </row>
        <row r="177">
          <cell r="J177">
            <v>6300</v>
          </cell>
        </row>
        <row r="178">
          <cell r="G178">
            <v>0</v>
          </cell>
          <cell r="H178">
            <v>0</v>
          </cell>
          <cell r="I178">
            <v>0</v>
          </cell>
          <cell r="J178">
            <v>6300</v>
          </cell>
          <cell r="K178">
            <v>0</v>
          </cell>
        </row>
        <row r="179">
          <cell r="M179">
            <v>0</v>
          </cell>
        </row>
        <row r="197">
          <cell r="C197">
            <v>3710082</v>
          </cell>
          <cell r="J197">
            <v>1306673</v>
          </cell>
          <cell r="K197">
            <v>1306673</v>
          </cell>
          <cell r="L197">
            <v>1306673</v>
          </cell>
        </row>
        <row r="198">
          <cell r="C198">
            <v>13749309</v>
          </cell>
          <cell r="D198">
            <v>7668846</v>
          </cell>
          <cell r="E198">
            <v>1133445</v>
          </cell>
          <cell r="G198">
            <v>9321</v>
          </cell>
          <cell r="I198">
            <v>9321</v>
          </cell>
          <cell r="J198">
            <v>1574802</v>
          </cell>
          <cell r="K198">
            <v>1511681</v>
          </cell>
          <cell r="L198">
            <v>1511681</v>
          </cell>
        </row>
        <row r="199">
          <cell r="C199">
            <v>7208622</v>
          </cell>
          <cell r="D199">
            <v>3686069</v>
          </cell>
          <cell r="E199">
            <v>1827499</v>
          </cell>
          <cell r="G199">
            <v>2272498</v>
          </cell>
          <cell r="H199">
            <v>702571</v>
          </cell>
          <cell r="I199">
            <v>527755</v>
          </cell>
          <cell r="J199">
            <v>675116</v>
          </cell>
          <cell r="K199">
            <v>509116</v>
          </cell>
          <cell r="L199">
            <v>509116</v>
          </cell>
        </row>
        <row r="200">
          <cell r="C200">
            <v>41299029</v>
          </cell>
          <cell r="D200">
            <v>29125581</v>
          </cell>
          <cell r="E200">
            <v>1329571</v>
          </cell>
          <cell r="G200">
            <v>2255550</v>
          </cell>
          <cell r="H200">
            <v>934128</v>
          </cell>
          <cell r="I200">
            <v>200497</v>
          </cell>
          <cell r="J200">
            <v>639238</v>
          </cell>
          <cell r="K200">
            <v>206788</v>
          </cell>
          <cell r="L200">
            <v>206788</v>
          </cell>
        </row>
        <row r="203">
          <cell r="C203">
            <v>804900</v>
          </cell>
        </row>
        <row r="204">
          <cell r="C204">
            <v>3731281</v>
          </cell>
          <cell r="D204">
            <v>1114100</v>
          </cell>
          <cell r="E204">
            <v>50183</v>
          </cell>
          <cell r="J204">
            <v>106723</v>
          </cell>
          <cell r="K204">
            <v>106723</v>
          </cell>
          <cell r="L204">
            <v>106723</v>
          </cell>
        </row>
        <row r="206">
          <cell r="J206">
            <v>100000</v>
          </cell>
          <cell r="K206">
            <v>100000</v>
          </cell>
        </row>
        <row r="230">
          <cell r="J230">
            <v>35558964</v>
          </cell>
          <cell r="K230">
            <v>35558964</v>
          </cell>
          <cell r="L230">
            <v>35558964</v>
          </cell>
        </row>
        <row r="235">
          <cell r="K235">
            <v>0</v>
          </cell>
          <cell r="L235">
            <v>0</v>
          </cell>
        </row>
        <row r="237">
          <cell r="J237">
            <v>18272047</v>
          </cell>
          <cell r="K237">
            <v>18272047</v>
          </cell>
        </row>
        <row r="241">
          <cell r="J241">
            <v>0</v>
          </cell>
        </row>
        <row r="242">
          <cell r="J242">
            <v>3568800</v>
          </cell>
          <cell r="K242">
            <v>3568800</v>
          </cell>
          <cell r="L242">
            <v>0</v>
          </cell>
        </row>
        <row r="260">
          <cell r="M260">
            <v>201754</v>
          </cell>
        </row>
        <row r="261">
          <cell r="C261">
            <v>201754</v>
          </cell>
          <cell r="F261">
            <v>0</v>
          </cell>
        </row>
        <row r="264">
          <cell r="C264">
            <v>58636914</v>
          </cell>
          <cell r="E264">
            <v>32059497</v>
          </cell>
          <cell r="J264">
            <v>1936616</v>
          </cell>
          <cell r="K264">
            <v>1936616</v>
          </cell>
          <cell r="L264">
            <v>1936616</v>
          </cell>
        </row>
        <row r="267">
          <cell r="J267">
            <v>33809735</v>
          </cell>
          <cell r="K267">
            <v>33809735</v>
          </cell>
          <cell r="L267">
            <v>0</v>
          </cell>
        </row>
        <row r="269">
          <cell r="K269">
            <v>0</v>
          </cell>
          <cell r="L269">
            <v>0</v>
          </cell>
        </row>
        <row r="271">
          <cell r="G271">
            <v>9976425</v>
          </cell>
          <cell r="J271">
            <v>20624455</v>
          </cell>
        </row>
        <row r="272">
          <cell r="G272">
            <v>9104700</v>
          </cell>
          <cell r="J272">
            <v>19387200</v>
          </cell>
        </row>
        <row r="274">
          <cell r="J274">
            <v>10847544</v>
          </cell>
          <cell r="K274">
            <v>10847544</v>
          </cell>
        </row>
        <row r="276">
          <cell r="J276">
            <v>4248344</v>
          </cell>
        </row>
        <row r="311">
          <cell r="F311">
            <v>1051692</v>
          </cell>
          <cell r="G311">
            <v>1051692</v>
          </cell>
        </row>
        <row r="316">
          <cell r="G316">
            <v>686493</v>
          </cell>
          <cell r="J316">
            <v>41297183</v>
          </cell>
        </row>
        <row r="326">
          <cell r="C326">
            <v>2799871</v>
          </cell>
          <cell r="J326">
            <v>98900</v>
          </cell>
          <cell r="K326">
            <v>98900</v>
          </cell>
          <cell r="L326">
            <v>98900</v>
          </cell>
        </row>
        <row r="329">
          <cell r="C329">
            <v>11300000</v>
          </cell>
        </row>
        <row r="331">
          <cell r="J331">
            <v>665462</v>
          </cell>
          <cell r="K331">
            <v>665462</v>
          </cell>
        </row>
        <row r="338">
          <cell r="C338">
            <v>2535008</v>
          </cell>
          <cell r="D338">
            <v>1625518</v>
          </cell>
          <cell r="E338">
            <v>9745</v>
          </cell>
          <cell r="G338">
            <v>77688</v>
          </cell>
          <cell r="H338">
            <v>28270</v>
          </cell>
          <cell r="I338">
            <v>0</v>
          </cell>
          <cell r="J338">
            <v>0</v>
          </cell>
          <cell r="K338">
            <v>0</v>
          </cell>
          <cell r="L338">
            <v>0</v>
          </cell>
        </row>
        <row r="341">
          <cell r="C341">
            <v>2458530</v>
          </cell>
          <cell r="D341">
            <v>1643079</v>
          </cell>
          <cell r="E341">
            <v>44966</v>
          </cell>
          <cell r="G341">
            <v>21487</v>
          </cell>
          <cell r="H341">
            <v>8554</v>
          </cell>
          <cell r="J341">
            <v>8400</v>
          </cell>
        </row>
        <row r="349">
          <cell r="J349">
            <v>19185498</v>
          </cell>
          <cell r="K349">
            <v>19185498</v>
          </cell>
          <cell r="L349">
            <v>0</v>
          </cell>
        </row>
        <row r="350">
          <cell r="K350">
            <v>0</v>
          </cell>
          <cell r="L350">
            <v>0</v>
          </cell>
        </row>
        <row r="353">
          <cell r="K353">
            <v>0</v>
          </cell>
          <cell r="L353">
            <v>0</v>
          </cell>
        </row>
        <row r="354">
          <cell r="J354">
            <v>2883760</v>
          </cell>
          <cell r="K354">
            <v>2883760</v>
          </cell>
        </row>
        <row r="358">
          <cell r="C358">
            <v>4207500</v>
          </cell>
        </row>
        <row r="367">
          <cell r="C367">
            <v>125710800</v>
          </cell>
        </row>
        <row r="368">
          <cell r="J368">
            <v>2766704</v>
          </cell>
          <cell r="K368">
            <v>2766704</v>
          </cell>
          <cell r="L368">
            <v>2766704</v>
          </cell>
        </row>
        <row r="373">
          <cell r="C373">
            <v>362464</v>
          </cell>
          <cell r="E373">
            <v>109500</v>
          </cell>
          <cell r="J373">
            <v>30000</v>
          </cell>
          <cell r="K373">
            <v>30000</v>
          </cell>
          <cell r="L373">
            <v>30000</v>
          </cell>
        </row>
        <row r="375">
          <cell r="J375">
            <v>0</v>
          </cell>
        </row>
        <row r="386">
          <cell r="C386">
            <v>210231</v>
          </cell>
          <cell r="E386">
            <v>66716</v>
          </cell>
          <cell r="G386">
            <v>6258</v>
          </cell>
        </row>
        <row r="397">
          <cell r="C397">
            <v>599012</v>
          </cell>
          <cell r="E397">
            <v>175450</v>
          </cell>
          <cell r="G397">
            <v>129018</v>
          </cell>
          <cell r="J397">
            <v>39000</v>
          </cell>
          <cell r="K397">
            <v>39000</v>
          </cell>
          <cell r="L397">
            <v>39000</v>
          </cell>
        </row>
        <row r="399">
          <cell r="J399">
            <v>6712467</v>
          </cell>
          <cell r="K399">
            <v>6712467</v>
          </cell>
        </row>
        <row r="410">
          <cell r="C410">
            <v>399713</v>
          </cell>
          <cell r="E410">
            <v>180082</v>
          </cell>
          <cell r="G410">
            <v>8229</v>
          </cell>
          <cell r="J410">
            <v>13000</v>
          </cell>
          <cell r="K410">
            <v>13000</v>
          </cell>
          <cell r="L410">
            <v>13000</v>
          </cell>
        </row>
        <row r="412">
          <cell r="J412">
            <v>8424758</v>
          </cell>
          <cell r="K412">
            <v>8424758</v>
          </cell>
        </row>
        <row r="423">
          <cell r="C423">
            <v>746613</v>
          </cell>
          <cell r="E423">
            <v>291000</v>
          </cell>
        </row>
        <row r="435">
          <cell r="C435">
            <v>422567</v>
          </cell>
          <cell r="E435">
            <v>194201</v>
          </cell>
          <cell r="J435">
            <v>23000</v>
          </cell>
          <cell r="K435">
            <v>23000</v>
          </cell>
          <cell r="L435">
            <v>23000</v>
          </cell>
        </row>
        <row r="447">
          <cell r="C447">
            <v>562469</v>
          </cell>
          <cell r="E447">
            <v>318558</v>
          </cell>
        </row>
        <row r="454">
          <cell r="C454">
            <v>2327848513</v>
          </cell>
          <cell r="D454">
            <v>856635782</v>
          </cell>
          <cell r="E454">
            <v>213023098</v>
          </cell>
          <cell r="F454">
            <v>327574774</v>
          </cell>
          <cell r="G454">
            <v>62714230</v>
          </cell>
          <cell r="H454">
            <v>15027603</v>
          </cell>
          <cell r="I454">
            <v>2006578</v>
          </cell>
          <cell r="J454">
            <v>264860544</v>
          </cell>
          <cell r="K454">
            <v>196159189</v>
          </cell>
          <cell r="L454">
            <v>47808265</v>
          </cell>
          <cell r="M454">
            <v>2655423287</v>
          </cell>
        </row>
        <row r="460">
          <cell r="C460">
            <v>80664632</v>
          </cell>
          <cell r="D460">
            <v>49141910</v>
          </cell>
          <cell r="E460">
            <v>5907070</v>
          </cell>
          <cell r="G460">
            <v>409622</v>
          </cell>
          <cell r="H460">
            <v>0</v>
          </cell>
          <cell r="I460">
            <v>0</v>
          </cell>
          <cell r="J460">
            <v>567191</v>
          </cell>
          <cell r="K460">
            <v>567191</v>
          </cell>
          <cell r="L460">
            <v>567191</v>
          </cell>
        </row>
        <row r="461">
          <cell r="G461">
            <v>967900</v>
          </cell>
          <cell r="H461">
            <v>0</v>
          </cell>
          <cell r="I461">
            <v>0</v>
          </cell>
          <cell r="J461">
            <v>90000</v>
          </cell>
          <cell r="K461">
            <v>0</v>
          </cell>
          <cell r="L461">
            <v>0</v>
          </cell>
        </row>
        <row r="462">
          <cell r="C462">
            <v>22977123</v>
          </cell>
          <cell r="D462">
            <v>1398736</v>
          </cell>
          <cell r="E462">
            <v>5546</v>
          </cell>
          <cell r="G462">
            <v>0</v>
          </cell>
          <cell r="H462">
            <v>0</v>
          </cell>
          <cell r="I462">
            <v>0</v>
          </cell>
          <cell r="J462">
            <v>364656</v>
          </cell>
          <cell r="K462">
            <v>364656</v>
          </cell>
          <cell r="L462">
            <v>364656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6"/>
  <sheetViews>
    <sheetView showZeros="0" tabSelected="1" view="pageBreakPreview" zoomScale="75" zoomScaleSheetLayoutView="75" zoomScalePageLayoutView="0" workbookViewId="0" topLeftCell="A1">
      <selection activeCell="K3" sqref="K3"/>
    </sheetView>
  </sheetViews>
  <sheetFormatPr defaultColWidth="9.00390625" defaultRowHeight="12.75"/>
  <cols>
    <col min="1" max="1" width="9.00390625" style="1" customWidth="1"/>
    <col min="2" max="2" width="40.75390625" style="8" customWidth="1"/>
    <col min="3" max="3" width="15.375" style="0" customWidth="1"/>
    <col min="4" max="4" width="14.125" style="0" customWidth="1"/>
    <col min="5" max="5" width="14.75390625" style="0" customWidth="1"/>
    <col min="6" max="6" width="15.00390625" style="0" customWidth="1"/>
    <col min="7" max="7" width="13.375" style="0" customWidth="1"/>
    <col min="8" max="8" width="11.875" style="0" customWidth="1"/>
    <col min="9" max="9" width="12.875" style="0" customWidth="1"/>
    <col min="10" max="10" width="16.125" style="0" customWidth="1"/>
    <col min="11" max="11" width="16.00390625" style="0" customWidth="1"/>
    <col min="12" max="13" width="17.25390625" style="0" customWidth="1"/>
    <col min="14" max="14" width="13.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169</v>
      </c>
      <c r="L1" s="103"/>
      <c r="M1" s="98"/>
      <c r="N1" s="21"/>
    </row>
    <row r="2" spans="1:14" ht="26.25" customHeight="1">
      <c r="A2" s="22"/>
      <c r="B2" s="23"/>
      <c r="C2" s="24"/>
      <c r="D2" s="25"/>
      <c r="E2" s="25"/>
      <c r="F2" s="26"/>
      <c r="G2" s="26"/>
      <c r="H2" s="24"/>
      <c r="I2" s="24"/>
      <c r="J2" s="99"/>
      <c r="K2" s="129" t="s">
        <v>199</v>
      </c>
      <c r="L2" s="104"/>
      <c r="M2" s="100"/>
      <c r="N2" s="27"/>
    </row>
    <row r="3" spans="1:14" ht="26.25" customHeight="1">
      <c r="A3" s="22"/>
      <c r="B3" s="23"/>
      <c r="C3" s="24"/>
      <c r="D3" s="25"/>
      <c r="E3" s="25"/>
      <c r="F3" s="26"/>
      <c r="G3" s="26"/>
      <c r="H3" s="24"/>
      <c r="I3" s="24"/>
      <c r="J3" s="101"/>
      <c r="K3" s="154" t="s">
        <v>247</v>
      </c>
      <c r="L3" s="104"/>
      <c r="M3" s="102"/>
      <c r="N3" s="27"/>
    </row>
    <row r="4" spans="1:14" ht="42.75" customHeight="1">
      <c r="A4" s="143" t="s">
        <v>242</v>
      </c>
      <c r="B4" s="143"/>
      <c r="C4" s="143"/>
      <c r="D4" s="143"/>
      <c r="E4" s="143"/>
      <c r="F4" s="143"/>
      <c r="G4" s="143"/>
      <c r="H4" s="143"/>
      <c r="I4" s="143"/>
      <c r="J4" s="143"/>
      <c r="K4" s="143"/>
      <c r="L4" s="143"/>
      <c r="M4" s="143"/>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44" t="s">
        <v>138</v>
      </c>
      <c r="N6" s="145"/>
    </row>
    <row r="7" spans="1:14" s="3" customFormat="1" ht="18" customHeight="1">
      <c r="A7" s="132" t="s">
        <v>205</v>
      </c>
      <c r="B7" s="146" t="s">
        <v>206</v>
      </c>
      <c r="C7" s="142" t="s">
        <v>7</v>
      </c>
      <c r="D7" s="142"/>
      <c r="E7" s="142"/>
      <c r="F7" s="140" t="s">
        <v>8</v>
      </c>
      <c r="G7" s="150"/>
      <c r="H7" s="150"/>
      <c r="I7" s="150"/>
      <c r="J7" s="150"/>
      <c r="K7" s="150"/>
      <c r="L7" s="141"/>
      <c r="M7" s="135" t="s">
        <v>73</v>
      </c>
      <c r="N7" s="35"/>
    </row>
    <row r="8" spans="1:14" s="3" customFormat="1" ht="12.75" customHeight="1">
      <c r="A8" s="133"/>
      <c r="B8" s="147"/>
      <c r="C8" s="135" t="s">
        <v>9</v>
      </c>
      <c r="D8" s="140" t="s">
        <v>175</v>
      </c>
      <c r="E8" s="141"/>
      <c r="F8" s="135" t="s">
        <v>9</v>
      </c>
      <c r="G8" s="138" t="s">
        <v>174</v>
      </c>
      <c r="H8" s="140" t="s">
        <v>175</v>
      </c>
      <c r="I8" s="141"/>
      <c r="J8" s="138" t="s">
        <v>176</v>
      </c>
      <c r="K8" s="151" t="s">
        <v>175</v>
      </c>
      <c r="L8" s="152"/>
      <c r="M8" s="136"/>
      <c r="N8" s="35"/>
    </row>
    <row r="9" spans="1:14" s="3" customFormat="1" ht="15.75" customHeight="1">
      <c r="A9" s="133"/>
      <c r="B9" s="147"/>
      <c r="C9" s="136"/>
      <c r="D9" s="138" t="s">
        <v>178</v>
      </c>
      <c r="E9" s="138" t="s">
        <v>177</v>
      </c>
      <c r="F9" s="136"/>
      <c r="G9" s="149"/>
      <c r="H9" s="138" t="s">
        <v>178</v>
      </c>
      <c r="I9" s="138" t="s">
        <v>177</v>
      </c>
      <c r="J9" s="149"/>
      <c r="K9" s="147" t="s">
        <v>209</v>
      </c>
      <c r="L9" s="89" t="s">
        <v>175</v>
      </c>
      <c r="M9" s="136"/>
      <c r="N9" s="35"/>
    </row>
    <row r="10" spans="1:14" s="3" customFormat="1" ht="73.5" customHeight="1">
      <c r="A10" s="134"/>
      <c r="B10" s="148"/>
      <c r="C10" s="137"/>
      <c r="D10" s="139"/>
      <c r="E10" s="139"/>
      <c r="F10" s="137"/>
      <c r="G10" s="139"/>
      <c r="H10" s="139"/>
      <c r="I10" s="139"/>
      <c r="J10" s="139"/>
      <c r="K10" s="148"/>
      <c r="L10" s="90" t="s">
        <v>210</v>
      </c>
      <c r="M10" s="137"/>
      <c r="N10" s="35"/>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179</v>
      </c>
      <c r="B12" s="65" t="s">
        <v>180</v>
      </c>
      <c r="C12" s="47">
        <f>C13</f>
        <v>80664632</v>
      </c>
      <c r="D12" s="47">
        <f>D13</f>
        <v>49141910</v>
      </c>
      <c r="E12" s="47">
        <f>E13</f>
        <v>5907070</v>
      </c>
      <c r="F12" s="47">
        <f aca="true" t="shared" si="0" ref="F12:F52">G12+J12</f>
        <v>976813</v>
      </c>
      <c r="G12" s="47">
        <f aca="true" t="shared" si="1" ref="G12:L12">G13</f>
        <v>409622</v>
      </c>
      <c r="H12" s="47">
        <f t="shared" si="1"/>
        <v>0</v>
      </c>
      <c r="I12" s="47">
        <f t="shared" si="1"/>
        <v>0</v>
      </c>
      <c r="J12" s="47">
        <f t="shared" si="1"/>
        <v>567191</v>
      </c>
      <c r="K12" s="47">
        <f t="shared" si="1"/>
        <v>567191</v>
      </c>
      <c r="L12" s="47">
        <f t="shared" si="1"/>
        <v>567191</v>
      </c>
      <c r="M12" s="48">
        <f>C12+F12</f>
        <v>81641445</v>
      </c>
      <c r="N12" s="35"/>
      <c r="O12" s="10">
        <f>F12-K12</f>
        <v>409622</v>
      </c>
      <c r="P12" s="3">
        <f>C12/$C$172*100</f>
        <v>3.6630148752191136</v>
      </c>
    </row>
    <row r="13" spans="1:16" s="3" customFormat="1" ht="12.75">
      <c r="A13" s="44" t="s">
        <v>10</v>
      </c>
      <c r="B13" s="46" t="s">
        <v>11</v>
      </c>
      <c r="C13" s="47">
        <f>'[1]Місто'!C460</f>
        <v>80664632</v>
      </c>
      <c r="D13" s="47">
        <f>'[1]Місто'!D460</f>
        <v>49141910</v>
      </c>
      <c r="E13" s="47">
        <f>'[1]Місто'!E460</f>
        <v>5907070</v>
      </c>
      <c r="F13" s="47">
        <f t="shared" si="0"/>
        <v>976813</v>
      </c>
      <c r="G13" s="47">
        <f>'[1]Місто'!G460</f>
        <v>409622</v>
      </c>
      <c r="H13" s="47">
        <f>'[1]Місто'!H460</f>
        <v>0</v>
      </c>
      <c r="I13" s="47">
        <f>'[1]Місто'!I460</f>
        <v>0</v>
      </c>
      <c r="J13" s="47">
        <f>'[1]Місто'!J460</f>
        <v>567191</v>
      </c>
      <c r="K13" s="47">
        <f>'[1]Місто'!K460</f>
        <v>567191</v>
      </c>
      <c r="L13" s="47">
        <f>'[1]Місто'!L460</f>
        <v>567191</v>
      </c>
      <c r="M13" s="48">
        <f aca="true" t="shared" si="2" ref="M13:M26">C13+F13</f>
        <v>81641445</v>
      </c>
      <c r="N13" s="36"/>
      <c r="O13" s="10">
        <f aca="true" t="shared" si="3" ref="O13:O79">F13-K13</f>
        <v>409622</v>
      </c>
      <c r="P13" s="3">
        <f>C13/$C$172*100</f>
        <v>3.6630148752191136</v>
      </c>
    </row>
    <row r="14" spans="1:16" s="3" customFormat="1" ht="66" customHeight="1" hidden="1">
      <c r="A14" s="44"/>
      <c r="B14" s="94" t="s">
        <v>222</v>
      </c>
      <c r="C14" s="47">
        <f>'[1]Місто'!C14</f>
        <v>0</v>
      </c>
      <c r="D14" s="47">
        <f>'[1]Місто'!D14</f>
        <v>0</v>
      </c>
      <c r="E14" s="47">
        <f>'[1]Місто'!E14</f>
        <v>0</v>
      </c>
      <c r="F14" s="47"/>
      <c r="G14" s="47"/>
      <c r="H14" s="47"/>
      <c r="I14" s="47"/>
      <c r="J14" s="47"/>
      <c r="K14" s="47"/>
      <c r="L14" s="47"/>
      <c r="M14" s="48">
        <f t="shared" si="2"/>
        <v>0</v>
      </c>
      <c r="N14" s="36"/>
      <c r="O14" s="10">
        <f t="shared" si="3"/>
        <v>0</v>
      </c>
      <c r="P14" s="3">
        <f>C14/$C$172*100</f>
        <v>0</v>
      </c>
    </row>
    <row r="15" spans="1:16" s="3" customFormat="1" ht="12.75">
      <c r="A15" s="44" t="s">
        <v>12</v>
      </c>
      <c r="B15" s="46" t="s">
        <v>13</v>
      </c>
      <c r="C15" s="47">
        <f>C16+C18+C20+C21+C23+C24+C27+C28+C29+C30+C31+C32</f>
        <v>715142700</v>
      </c>
      <c r="D15" s="47">
        <f>D16+D18+D20+D21+D23+D24+D27+D28+D29+D30+D31+D32</f>
        <v>405254899</v>
      </c>
      <c r="E15" s="47">
        <f>E16+E18+E20+E21+E23+E24+E27+E28+E29+E30+E31+E32</f>
        <v>115874789</v>
      </c>
      <c r="F15" s="47">
        <f>F16+F18+F20+F21+F23+F24+F27+F28+F29+F30+F31+F32</f>
        <v>29252753</v>
      </c>
      <c r="G15" s="47">
        <f aca="true" t="shared" si="4" ref="G15:L15">G16+G18+G20+G21+G23+G24+G27+G28+G29+G30+G31+G32</f>
        <v>25476304</v>
      </c>
      <c r="H15" s="47">
        <f t="shared" si="4"/>
        <v>5602986</v>
      </c>
      <c r="I15" s="47">
        <f t="shared" si="4"/>
        <v>267362</v>
      </c>
      <c r="J15" s="47">
        <f>J16+J18+J20+J21+J23+J24+J27+J28+J29+J30+J31+J32</f>
        <v>3776449</v>
      </c>
      <c r="K15" s="47">
        <f t="shared" si="4"/>
        <v>3307511</v>
      </c>
      <c r="L15" s="47">
        <f t="shared" si="4"/>
        <v>1549067</v>
      </c>
      <c r="M15" s="48">
        <f t="shared" si="2"/>
        <v>744395453</v>
      </c>
      <c r="N15" s="36"/>
      <c r="O15" s="10">
        <f t="shared" si="3"/>
        <v>25945242</v>
      </c>
      <c r="P15" s="3">
        <f>C15/$C$172*100</f>
        <v>32.474930871864146</v>
      </c>
    </row>
    <row r="16" spans="1:16" s="3" customFormat="1" ht="12.75">
      <c r="A16" s="44" t="s">
        <v>64</v>
      </c>
      <c r="B16" s="50" t="s">
        <v>62</v>
      </c>
      <c r="C16" s="47">
        <f>'[1]Місто'!C45</f>
        <v>192949754</v>
      </c>
      <c r="D16" s="47">
        <f>'[1]Місто'!D45</f>
        <v>101479330</v>
      </c>
      <c r="E16" s="47">
        <f>'[1]Місто'!E45</f>
        <v>36582524</v>
      </c>
      <c r="F16" s="47">
        <f t="shared" si="0"/>
        <v>12217318</v>
      </c>
      <c r="G16" s="47">
        <f>'[1]Місто'!G45</f>
        <v>11644416</v>
      </c>
      <c r="H16" s="47">
        <f>'[1]Місто'!H45</f>
        <v>238230</v>
      </c>
      <c r="I16" s="47">
        <f>'[1]Місто'!I45</f>
        <v>16890</v>
      </c>
      <c r="J16" s="47">
        <f>'[1]Місто'!J45</f>
        <v>572902</v>
      </c>
      <c r="K16" s="47">
        <f>'[1]Місто'!K45</f>
        <v>572902</v>
      </c>
      <c r="L16" s="47">
        <f>'[1]Місто'!L45</f>
        <v>295063</v>
      </c>
      <c r="M16" s="48">
        <f t="shared" si="2"/>
        <v>205167072</v>
      </c>
      <c r="N16" s="35"/>
      <c r="O16" s="10">
        <f t="shared" si="3"/>
        <v>11644416</v>
      </c>
      <c r="P16" s="3">
        <f>C16/$C$172*100</f>
        <v>8.761929504269835</v>
      </c>
    </row>
    <row r="17" spans="1:15" s="3" customFormat="1" ht="51" hidden="1">
      <c r="A17" s="44"/>
      <c r="B17" s="68" t="s">
        <v>223</v>
      </c>
      <c r="C17" s="47"/>
      <c r="D17" s="47"/>
      <c r="E17" s="47"/>
      <c r="F17" s="47">
        <f>G17+J17</f>
        <v>0</v>
      </c>
      <c r="G17" s="47"/>
      <c r="H17" s="47"/>
      <c r="I17" s="47"/>
      <c r="J17" s="47">
        <f>'[1]Місто'!$J$46</f>
        <v>0</v>
      </c>
      <c r="K17" s="47">
        <f>'[1]Місто'!$K$46</f>
        <v>0</v>
      </c>
      <c r="L17" s="47">
        <f>'[1]Місто'!$L$46</f>
        <v>0</v>
      </c>
      <c r="M17" s="48">
        <f t="shared" si="2"/>
        <v>0</v>
      </c>
      <c r="N17" s="35"/>
      <c r="O17" s="10"/>
    </row>
    <row r="18" spans="1:16" s="3" customFormat="1" ht="54" customHeight="1">
      <c r="A18" s="44" t="s">
        <v>14</v>
      </c>
      <c r="B18" s="68" t="s">
        <v>215</v>
      </c>
      <c r="C18" s="47">
        <f>'[1]Місто'!C47</f>
        <v>459260076</v>
      </c>
      <c r="D18" s="47">
        <f>'[1]Місто'!D47</f>
        <v>265210696</v>
      </c>
      <c r="E18" s="47">
        <f>'[1]Місто'!E47</f>
        <v>72311515</v>
      </c>
      <c r="F18" s="47">
        <f t="shared" si="0"/>
        <v>15837002</v>
      </c>
      <c r="G18" s="47">
        <f>'[1]Місто'!G47</f>
        <v>13290936</v>
      </c>
      <c r="H18" s="47">
        <f>'[1]Місто'!H47</f>
        <v>5280685</v>
      </c>
      <c r="I18" s="47">
        <f>'[1]Місто'!I47</f>
        <v>197303</v>
      </c>
      <c r="J18" s="47">
        <f>'[1]Місто'!J47</f>
        <v>2546066</v>
      </c>
      <c r="K18" s="47">
        <f>'[1]Місто'!K47</f>
        <v>2269912</v>
      </c>
      <c r="L18" s="47">
        <f>'[1]Місто'!L47</f>
        <v>1216964</v>
      </c>
      <c r="M18" s="48">
        <f t="shared" si="2"/>
        <v>475097078</v>
      </c>
      <c r="N18" s="35"/>
      <c r="O18" s="10">
        <f t="shared" si="3"/>
        <v>13567090</v>
      </c>
      <c r="P18" s="3">
        <f>C18/$C$172*100</f>
        <v>20.855193264654833</v>
      </c>
    </row>
    <row r="19" spans="1:15" s="3" customFormat="1" ht="51" hidden="1">
      <c r="A19" s="44"/>
      <c r="B19" s="68" t="s">
        <v>223</v>
      </c>
      <c r="C19" s="47"/>
      <c r="D19" s="47"/>
      <c r="E19" s="47"/>
      <c r="F19" s="47">
        <f>'[1]Місто'!F48</f>
        <v>0</v>
      </c>
      <c r="G19" s="47">
        <f>'[1]Місто'!G48</f>
        <v>0</v>
      </c>
      <c r="H19" s="47">
        <f>'[1]Місто'!H48</f>
        <v>0</v>
      </c>
      <c r="I19" s="47">
        <f>'[1]Місто'!I48</f>
        <v>0</v>
      </c>
      <c r="J19" s="47">
        <f>'[1]Місто'!J48</f>
        <v>0</v>
      </c>
      <c r="K19" s="47">
        <f>'[1]Місто'!K48</f>
        <v>0</v>
      </c>
      <c r="L19" s="47">
        <f>'[1]Місто'!L48</f>
        <v>0</v>
      </c>
      <c r="M19" s="48">
        <f t="shared" si="2"/>
        <v>0</v>
      </c>
      <c r="N19" s="35"/>
      <c r="O19" s="10"/>
    </row>
    <row r="20" spans="1:16" s="3" customFormat="1" ht="12.75">
      <c r="A20" s="51" t="s">
        <v>65</v>
      </c>
      <c r="B20" s="52" t="s">
        <v>74</v>
      </c>
      <c r="C20" s="47">
        <f>'[1]Місто'!C49</f>
        <v>6985299</v>
      </c>
      <c r="D20" s="47">
        <f>'[1]Місто'!D49</f>
        <v>4930673</v>
      </c>
      <c r="E20" s="47">
        <f>'[1]Місто'!E49</f>
        <v>283115</v>
      </c>
      <c r="F20" s="47">
        <f t="shared" si="0"/>
        <v>6022</v>
      </c>
      <c r="G20" s="47">
        <f>'[1]Місто'!G49</f>
        <v>1822</v>
      </c>
      <c r="H20" s="47">
        <f>'[1]Місто'!H49</f>
        <v>0</v>
      </c>
      <c r="I20" s="47">
        <f>'[1]Місто'!I49</f>
        <v>0</v>
      </c>
      <c r="J20" s="47">
        <f>'[1]Місто'!J49</f>
        <v>4200</v>
      </c>
      <c r="K20" s="47">
        <f>'[1]Місто'!K49</f>
        <v>4200</v>
      </c>
      <c r="L20" s="47">
        <f>'[1]Місто'!L49</f>
        <v>4200</v>
      </c>
      <c r="M20" s="48">
        <f t="shared" si="2"/>
        <v>6991321</v>
      </c>
      <c r="N20" s="35"/>
      <c r="O20" s="10">
        <f t="shared" si="3"/>
        <v>1822</v>
      </c>
      <c r="P20" s="3">
        <f aca="true" t="shared" si="5" ref="P20:P25">C20/$C$172*100</f>
        <v>0.3172053663475859</v>
      </c>
    </row>
    <row r="21" spans="1:16" s="3" customFormat="1" ht="25.5">
      <c r="A21" s="53" t="s">
        <v>168</v>
      </c>
      <c r="B21" s="68" t="s">
        <v>213</v>
      </c>
      <c r="C21" s="47">
        <f>'[1]Місто'!C105</f>
        <v>449315</v>
      </c>
      <c r="D21" s="47">
        <f>'[1]Місто'!D105</f>
        <v>0</v>
      </c>
      <c r="E21" s="47">
        <f>'[1]Місто'!E105</f>
        <v>0</v>
      </c>
      <c r="F21" s="60">
        <f t="shared" si="0"/>
        <v>0</v>
      </c>
      <c r="G21" s="60">
        <f>'[1]Місто'!G105</f>
        <v>0</v>
      </c>
      <c r="H21" s="60">
        <f>'[1]Місто'!H105</f>
        <v>0</v>
      </c>
      <c r="I21" s="60">
        <f>'[1]Місто'!I105</f>
        <v>0</v>
      </c>
      <c r="J21" s="60">
        <f>'[1]Місто'!J105</f>
        <v>0</v>
      </c>
      <c r="K21" s="60">
        <f>'[1]Місто'!K105</f>
        <v>0</v>
      </c>
      <c r="L21" s="60">
        <f>'[1]Місто'!L105</f>
        <v>0</v>
      </c>
      <c r="M21" s="48">
        <f t="shared" si="2"/>
        <v>449315</v>
      </c>
      <c r="N21" s="35"/>
      <c r="O21" s="10">
        <f t="shared" si="3"/>
        <v>0</v>
      </c>
      <c r="P21" s="3">
        <f t="shared" si="5"/>
        <v>0.020403583179541142</v>
      </c>
    </row>
    <row r="22" spans="1:16" s="3" customFormat="1" ht="88.5" customHeight="1">
      <c r="A22" s="53"/>
      <c r="B22" s="93" t="s">
        <v>224</v>
      </c>
      <c r="C22" s="47">
        <f>'[1]Місто'!C106</f>
        <v>449315</v>
      </c>
      <c r="D22" s="47">
        <f>'[1]Місто'!D106</f>
        <v>0</v>
      </c>
      <c r="E22" s="47">
        <f>'[1]Місто'!E106</f>
        <v>0</v>
      </c>
      <c r="F22" s="60">
        <f t="shared" si="0"/>
        <v>0</v>
      </c>
      <c r="G22" s="60">
        <f>'[1]Місто'!G106</f>
        <v>0</v>
      </c>
      <c r="H22" s="60">
        <f>'[1]Місто'!H106</f>
        <v>0</v>
      </c>
      <c r="I22" s="60">
        <f>'[1]Місто'!I106</f>
        <v>0</v>
      </c>
      <c r="J22" s="60">
        <f>'[1]Місто'!J106</f>
        <v>0</v>
      </c>
      <c r="K22" s="60">
        <f>'[1]Місто'!K106</f>
        <v>0</v>
      </c>
      <c r="L22" s="60">
        <f>'[1]Місто'!L106</f>
        <v>0</v>
      </c>
      <c r="M22" s="48">
        <f t="shared" si="2"/>
        <v>449315</v>
      </c>
      <c r="N22" s="35"/>
      <c r="O22" s="10">
        <f t="shared" si="3"/>
        <v>0</v>
      </c>
      <c r="P22" s="3">
        <f t="shared" si="5"/>
        <v>0.020403583179541142</v>
      </c>
    </row>
    <row r="23" spans="1:16" s="3" customFormat="1" ht="52.5" customHeight="1">
      <c r="A23" s="54" t="s">
        <v>66</v>
      </c>
      <c r="B23" s="50" t="s">
        <v>67</v>
      </c>
      <c r="C23" s="47">
        <f>'[1]Місто'!C50</f>
        <v>4164802</v>
      </c>
      <c r="D23" s="47">
        <f>'[1]Місто'!D50</f>
        <v>3055832</v>
      </c>
      <c r="E23" s="47">
        <f>'[1]Місто'!E50</f>
        <v>0</v>
      </c>
      <c r="F23" s="47">
        <f t="shared" si="0"/>
        <v>0</v>
      </c>
      <c r="G23" s="60">
        <f>'[1]Місто'!G50</f>
        <v>0</v>
      </c>
      <c r="H23" s="60">
        <f>'[1]Місто'!H50</f>
        <v>0</v>
      </c>
      <c r="I23" s="60">
        <f>'[1]Місто'!I50</f>
        <v>0</v>
      </c>
      <c r="J23" s="60">
        <f>'[1]Місто'!J50</f>
        <v>0</v>
      </c>
      <c r="K23" s="60">
        <f>'[1]Місто'!K50</f>
        <v>0</v>
      </c>
      <c r="L23" s="60">
        <f>'[1]Місто'!L50</f>
        <v>0</v>
      </c>
      <c r="M23" s="48">
        <f t="shared" si="2"/>
        <v>4164802</v>
      </c>
      <c r="N23" s="35"/>
      <c r="O23" s="10">
        <f t="shared" si="3"/>
        <v>0</v>
      </c>
      <c r="P23" s="3">
        <f t="shared" si="5"/>
        <v>0.18912541097741964</v>
      </c>
    </row>
    <row r="24" spans="1:16" s="3" customFormat="1" ht="25.5">
      <c r="A24" s="44" t="s">
        <v>15</v>
      </c>
      <c r="B24" s="46" t="s">
        <v>16</v>
      </c>
      <c r="C24" s="47">
        <f>'[1]Місто'!C51</f>
        <v>26272334</v>
      </c>
      <c r="D24" s="47">
        <f>'[1]Місто'!D51</f>
        <v>15165290</v>
      </c>
      <c r="E24" s="47">
        <f>'[1]Місто'!E51</f>
        <v>5052150</v>
      </c>
      <c r="F24" s="47">
        <f t="shared" si="0"/>
        <v>877828</v>
      </c>
      <c r="G24" s="60">
        <f>'[1]Місто'!G51</f>
        <v>338547</v>
      </c>
      <c r="H24" s="60">
        <f>'[1]Місто'!H51</f>
        <v>84071</v>
      </c>
      <c r="I24" s="47">
        <f>'[1]Місто'!I51</f>
        <v>53169</v>
      </c>
      <c r="J24" s="47">
        <f>'[1]Місто'!J51</f>
        <v>539281</v>
      </c>
      <c r="K24" s="47">
        <f>'[1]Місто'!K51</f>
        <v>460497</v>
      </c>
      <c r="L24" s="47">
        <f>'[1]Місто'!L51</f>
        <v>32840</v>
      </c>
      <c r="M24" s="48">
        <f t="shared" si="2"/>
        <v>27150162</v>
      </c>
      <c r="N24" s="35"/>
      <c r="O24" s="10">
        <f t="shared" si="3"/>
        <v>417331</v>
      </c>
      <c r="P24" s="3">
        <f t="shared" si="5"/>
        <v>1.193037739869995</v>
      </c>
    </row>
    <row r="25" spans="1:16" s="3" customFormat="1" ht="27" customHeight="1" hidden="1">
      <c r="A25" s="44" t="s">
        <v>139</v>
      </c>
      <c r="B25" s="46" t="s">
        <v>140</v>
      </c>
      <c r="C25" s="47"/>
      <c r="D25" s="47"/>
      <c r="E25" s="47"/>
      <c r="F25" s="47"/>
      <c r="G25" s="60"/>
      <c r="H25" s="60"/>
      <c r="I25" s="47"/>
      <c r="J25" s="47"/>
      <c r="K25" s="47"/>
      <c r="L25" s="47"/>
      <c r="M25" s="48"/>
      <c r="N25" s="35"/>
      <c r="O25" s="10">
        <f t="shared" si="3"/>
        <v>0</v>
      </c>
      <c r="P25" s="3">
        <f t="shared" si="5"/>
        <v>0</v>
      </c>
    </row>
    <row r="26" spans="1:15" s="3" customFormat="1" ht="51" customHeight="1">
      <c r="A26" s="44"/>
      <c r="B26" s="68" t="s">
        <v>223</v>
      </c>
      <c r="C26" s="47"/>
      <c r="D26" s="47"/>
      <c r="E26" s="47"/>
      <c r="F26" s="47">
        <f t="shared" si="0"/>
        <v>0</v>
      </c>
      <c r="G26" s="60"/>
      <c r="H26" s="60"/>
      <c r="I26" s="47"/>
      <c r="J26" s="47">
        <f>'[1]Місто'!$J$52</f>
        <v>0</v>
      </c>
      <c r="K26" s="47">
        <f>'[1]Місто'!$K$52</f>
        <v>0</v>
      </c>
      <c r="L26" s="47">
        <f>'[1]Місто'!$L$52</f>
        <v>0</v>
      </c>
      <c r="M26" s="48">
        <f t="shared" si="2"/>
        <v>0</v>
      </c>
      <c r="N26" s="35"/>
      <c r="O26" s="10"/>
    </row>
    <row r="27" spans="1:16" s="3" customFormat="1" ht="25.5">
      <c r="A27" s="44" t="s">
        <v>17</v>
      </c>
      <c r="B27" s="46" t="s">
        <v>114</v>
      </c>
      <c r="C27" s="47">
        <f>'[1]Місто'!C53</f>
        <v>4687655</v>
      </c>
      <c r="D27" s="47">
        <f>'[1]Місто'!D53</f>
        <v>3166844</v>
      </c>
      <c r="E27" s="47">
        <f>'[1]Місто'!E53</f>
        <v>101722</v>
      </c>
      <c r="F27" s="60">
        <f>'[1]Місто'!F53</f>
        <v>0</v>
      </c>
      <c r="G27" s="60">
        <f>'[1]Місто'!G53</f>
        <v>0</v>
      </c>
      <c r="H27" s="60">
        <f>'[1]Місто'!H53</f>
        <v>0</v>
      </c>
      <c r="I27" s="60">
        <f>'[1]Місто'!I53</f>
        <v>0</v>
      </c>
      <c r="J27" s="60">
        <f>'[1]Місто'!J53</f>
        <v>0</v>
      </c>
      <c r="K27" s="60">
        <f>'[1]Місто'!K53</f>
        <v>0</v>
      </c>
      <c r="L27" s="60">
        <f>'[1]Місто'!L53</f>
        <v>0</v>
      </c>
      <c r="M27" s="48">
        <f aca="true" t="shared" si="6" ref="M27:M52">C27+F27</f>
        <v>4687655</v>
      </c>
      <c r="N27" s="35"/>
      <c r="O27" s="10">
        <f t="shared" si="3"/>
        <v>0</v>
      </c>
      <c r="P27" s="3">
        <f aca="true" t="shared" si="7" ref="P27:P34">C27/$C$172*100</f>
        <v>0.21286838567484268</v>
      </c>
    </row>
    <row r="28" spans="1:16" s="3" customFormat="1" ht="25.5">
      <c r="A28" s="44" t="s">
        <v>158</v>
      </c>
      <c r="B28" s="49" t="s">
        <v>159</v>
      </c>
      <c r="C28" s="47">
        <f>'[1]Місто'!C54</f>
        <v>903971</v>
      </c>
      <c r="D28" s="47">
        <f>'[1]Місто'!D54</f>
        <v>514137</v>
      </c>
      <c r="E28" s="47">
        <f>'[1]Місто'!E54</f>
        <v>0</v>
      </c>
      <c r="F28" s="60">
        <f>'[1]Місто'!F54</f>
        <v>0</v>
      </c>
      <c r="G28" s="60">
        <f>'[1]Місто'!G54</f>
        <v>0</v>
      </c>
      <c r="H28" s="60">
        <f>'[1]Місто'!H54</f>
        <v>0</v>
      </c>
      <c r="I28" s="60">
        <f>'[1]Місто'!I54</f>
        <v>0</v>
      </c>
      <c r="J28" s="60">
        <f>'[1]Місто'!J54</f>
        <v>0</v>
      </c>
      <c r="K28" s="60">
        <f>'[1]Місто'!K54</f>
        <v>0</v>
      </c>
      <c r="L28" s="60">
        <f>'[1]Місто'!L54</f>
        <v>0</v>
      </c>
      <c r="M28" s="48">
        <f t="shared" si="6"/>
        <v>903971</v>
      </c>
      <c r="N28" s="37"/>
      <c r="O28" s="10">
        <f t="shared" si="3"/>
        <v>0</v>
      </c>
      <c r="P28" s="3">
        <f t="shared" si="7"/>
        <v>0.04104970341607332</v>
      </c>
    </row>
    <row r="29" spans="1:16" s="3" customFormat="1" ht="25.5">
      <c r="A29" s="44" t="s">
        <v>18</v>
      </c>
      <c r="B29" s="49" t="s">
        <v>115</v>
      </c>
      <c r="C29" s="47">
        <f>'[1]Місто'!C55</f>
        <v>10983397</v>
      </c>
      <c r="D29" s="47">
        <f>'[1]Місто'!D55</f>
        <v>7048208</v>
      </c>
      <c r="E29" s="47">
        <f>'[1]Місто'!E55</f>
        <v>411342</v>
      </c>
      <c r="F29" s="60">
        <f>'[1]Місто'!F55</f>
        <v>0</v>
      </c>
      <c r="G29" s="60">
        <f>'[1]Місто'!G55</f>
        <v>0</v>
      </c>
      <c r="H29" s="60">
        <f>'[1]Місто'!H55</f>
        <v>0</v>
      </c>
      <c r="I29" s="60">
        <f>'[1]Місто'!I55</f>
        <v>0</v>
      </c>
      <c r="J29" s="60">
        <f>'[1]Місто'!J55</f>
        <v>0</v>
      </c>
      <c r="K29" s="60">
        <f>'[1]Місто'!K55</f>
        <v>0</v>
      </c>
      <c r="L29" s="60">
        <f>'[1]Місто'!L55</f>
        <v>0</v>
      </c>
      <c r="M29" s="48">
        <f t="shared" si="6"/>
        <v>10983397</v>
      </c>
      <c r="N29" s="35"/>
      <c r="O29" s="10">
        <f t="shared" si="3"/>
        <v>0</v>
      </c>
      <c r="P29" s="3">
        <f t="shared" si="7"/>
        <v>0.4987606785516233</v>
      </c>
    </row>
    <row r="30" spans="1:16" s="3" customFormat="1" ht="25.5">
      <c r="A30" s="44" t="s">
        <v>19</v>
      </c>
      <c r="B30" s="49" t="s">
        <v>116</v>
      </c>
      <c r="C30" s="47">
        <f>'[1]Місто'!C56</f>
        <v>4642034</v>
      </c>
      <c r="D30" s="47">
        <f>'[1]Місто'!D56</f>
        <v>2310290</v>
      </c>
      <c r="E30" s="47">
        <f>'[1]Місто'!E56</f>
        <v>835432</v>
      </c>
      <c r="F30" s="60">
        <f>'[1]Місто'!F56</f>
        <v>314583</v>
      </c>
      <c r="G30" s="60">
        <f>'[1]Місто'!G56</f>
        <v>200583</v>
      </c>
      <c r="H30" s="60">
        <f>'[1]Місто'!H56</f>
        <v>0</v>
      </c>
      <c r="I30" s="60">
        <f>'[1]Місто'!I56</f>
        <v>0</v>
      </c>
      <c r="J30" s="60">
        <f>'[1]Місто'!J56</f>
        <v>114000</v>
      </c>
      <c r="K30" s="60">
        <f>'[1]Місто'!K56</f>
        <v>0</v>
      </c>
      <c r="L30" s="60">
        <f>'[1]Місто'!L56</f>
        <v>0</v>
      </c>
      <c r="M30" s="48">
        <f t="shared" si="6"/>
        <v>4956617</v>
      </c>
      <c r="N30" s="35"/>
      <c r="O30" s="10">
        <f t="shared" si="3"/>
        <v>314583</v>
      </c>
      <c r="P30" s="3">
        <f t="shared" si="7"/>
        <v>0.21079671687181173</v>
      </c>
    </row>
    <row r="31" spans="1:16" s="3" customFormat="1" ht="12.75">
      <c r="A31" s="44" t="s">
        <v>76</v>
      </c>
      <c r="B31" s="50" t="s">
        <v>75</v>
      </c>
      <c r="C31" s="47">
        <f>'[1]Місто'!C57</f>
        <v>3543563</v>
      </c>
      <c r="D31" s="47">
        <f>'[1]Місто'!D57</f>
        <v>2373599</v>
      </c>
      <c r="E31" s="47">
        <f>'[1]Місто'!E57</f>
        <v>296989</v>
      </c>
      <c r="F31" s="60">
        <f>'[1]Місто'!F57</f>
        <v>0</v>
      </c>
      <c r="G31" s="60">
        <f>'[1]Місто'!G57</f>
        <v>0</v>
      </c>
      <c r="H31" s="60">
        <f>'[1]Місто'!H57</f>
        <v>0</v>
      </c>
      <c r="I31" s="60">
        <f>'[1]Місто'!I57</f>
        <v>0</v>
      </c>
      <c r="J31" s="60">
        <f>'[1]Місто'!J57</f>
        <v>0</v>
      </c>
      <c r="K31" s="60">
        <f>'[1]Місто'!K57</f>
        <v>0</v>
      </c>
      <c r="L31" s="60">
        <f>'[1]Місто'!L57</f>
        <v>0</v>
      </c>
      <c r="M31" s="48">
        <f t="shared" si="6"/>
        <v>3543563</v>
      </c>
      <c r="N31" s="35"/>
      <c r="O31" s="10">
        <f t="shared" si="3"/>
        <v>0</v>
      </c>
      <c r="P31" s="3">
        <f t="shared" si="7"/>
        <v>0.16091468662841069</v>
      </c>
    </row>
    <row r="32" spans="1:16" s="3" customFormat="1" ht="38.25">
      <c r="A32" s="44" t="s">
        <v>141</v>
      </c>
      <c r="B32" s="49" t="s">
        <v>142</v>
      </c>
      <c r="C32" s="47">
        <f>'[1]Місто'!C58</f>
        <v>300500</v>
      </c>
      <c r="D32" s="47">
        <f>'[1]Місто'!D58</f>
        <v>0</v>
      </c>
      <c r="E32" s="47">
        <f>'[1]Місто'!E58</f>
        <v>0</v>
      </c>
      <c r="F32" s="60">
        <f>'[1]Місто'!F58</f>
        <v>0</v>
      </c>
      <c r="G32" s="60">
        <f>'[1]Місто'!G58</f>
        <v>0</v>
      </c>
      <c r="H32" s="60">
        <f>'[1]Місто'!H58</f>
        <v>0</v>
      </c>
      <c r="I32" s="60">
        <f>'[1]Місто'!I58</f>
        <v>0</v>
      </c>
      <c r="J32" s="60">
        <f>'[1]Місто'!J58</f>
        <v>0</v>
      </c>
      <c r="K32" s="60">
        <f>'[1]Місто'!K58</f>
        <v>0</v>
      </c>
      <c r="L32" s="60">
        <f>'[1]Місто'!L58</f>
        <v>0</v>
      </c>
      <c r="M32" s="48">
        <f t="shared" si="6"/>
        <v>300500</v>
      </c>
      <c r="N32" s="35"/>
      <c r="O32" s="10">
        <f t="shared" si="3"/>
        <v>0</v>
      </c>
      <c r="P32" s="3">
        <f t="shared" si="7"/>
        <v>0.013645831422169553</v>
      </c>
    </row>
    <row r="33" spans="1:17" s="3" customFormat="1" ht="12.75">
      <c r="A33" s="44" t="s">
        <v>20</v>
      </c>
      <c r="B33" s="49" t="s">
        <v>21</v>
      </c>
      <c r="C33" s="47">
        <f>SUM(C34:C44)-C35-C38</f>
        <v>555692227</v>
      </c>
      <c r="D33" s="47">
        <f>SUM(D34:D44)-D35-D38</f>
        <v>333503575</v>
      </c>
      <c r="E33" s="47">
        <f>SUM(E34:E44)-E35-E38</f>
        <v>49733109</v>
      </c>
      <c r="F33" s="47">
        <f>SUM(F34:F44)-F35-F38</f>
        <v>22406506</v>
      </c>
      <c r="G33" s="47">
        <f aca="true" t="shared" si="8" ref="G33:L33">SUM(G34:G44)-G35-G38</f>
        <v>17990461</v>
      </c>
      <c r="H33" s="47">
        <f t="shared" si="8"/>
        <v>7399138</v>
      </c>
      <c r="I33" s="47">
        <f t="shared" si="8"/>
        <v>986255</v>
      </c>
      <c r="J33" s="47">
        <f t="shared" si="8"/>
        <v>4416045</v>
      </c>
      <c r="K33" s="47">
        <f t="shared" si="8"/>
        <v>3690737</v>
      </c>
      <c r="L33" s="47">
        <f t="shared" si="8"/>
        <v>1164204</v>
      </c>
      <c r="M33" s="48">
        <f t="shared" si="6"/>
        <v>578098733</v>
      </c>
      <c r="N33" s="36"/>
      <c r="O33" s="10">
        <f t="shared" si="3"/>
        <v>18715769</v>
      </c>
      <c r="P33" s="3">
        <f t="shared" si="7"/>
        <v>25.234217811154664</v>
      </c>
      <c r="Q33" s="10">
        <f>P33-O33</f>
        <v>-18715743.76578219</v>
      </c>
    </row>
    <row r="34" spans="1:16" s="3" customFormat="1" ht="12.75">
      <c r="A34" s="44" t="s">
        <v>22</v>
      </c>
      <c r="B34" s="49" t="s">
        <v>23</v>
      </c>
      <c r="C34" s="47">
        <f>'[1]Місто'!C84</f>
        <v>393696998</v>
      </c>
      <c r="D34" s="47">
        <f>'[1]Місто'!D84</f>
        <v>238964603</v>
      </c>
      <c r="E34" s="47">
        <f>'[1]Місто'!E84</f>
        <v>35956207</v>
      </c>
      <c r="F34" s="47">
        <f t="shared" si="0"/>
        <v>10419031</v>
      </c>
      <c r="G34" s="47">
        <f>'[1]Місто'!G84</f>
        <v>7113243</v>
      </c>
      <c r="H34" s="47">
        <f>'[1]Місто'!H84</f>
        <v>2397435</v>
      </c>
      <c r="I34" s="47">
        <f>'[1]Місто'!I84</f>
        <v>356623</v>
      </c>
      <c r="J34" s="47">
        <f>'[1]Місто'!J84</f>
        <v>3305788</v>
      </c>
      <c r="K34" s="47">
        <f>'[1]Місто'!K84</f>
        <v>3091669</v>
      </c>
      <c r="L34" s="47">
        <f>'[1]Місто'!L84</f>
        <v>840420</v>
      </c>
      <c r="M34" s="48">
        <f t="shared" si="6"/>
        <v>404116029</v>
      </c>
      <c r="N34" s="35"/>
      <c r="O34" s="10">
        <f t="shared" si="3"/>
        <v>7327362</v>
      </c>
      <c r="P34" s="3">
        <f t="shared" si="7"/>
        <v>17.87794630989093</v>
      </c>
    </row>
    <row r="35" spans="1:15" s="3" customFormat="1" ht="33.75" hidden="1">
      <c r="A35" s="44"/>
      <c r="B35" s="95" t="s">
        <v>223</v>
      </c>
      <c r="C35" s="47"/>
      <c r="D35" s="47"/>
      <c r="E35" s="47"/>
      <c r="F35" s="47">
        <f>'[1]Місто'!F85</f>
        <v>0</v>
      </c>
      <c r="G35" s="47">
        <f>'[1]Місто'!G85</f>
        <v>0</v>
      </c>
      <c r="H35" s="47">
        <f>'[1]Місто'!H85</f>
        <v>0</v>
      </c>
      <c r="I35" s="47">
        <f>'[1]Місто'!I85</f>
        <v>0</v>
      </c>
      <c r="J35" s="47">
        <f>'[1]Місто'!J85</f>
        <v>0</v>
      </c>
      <c r="K35" s="47">
        <f>'[1]Місто'!K85</f>
        <v>0</v>
      </c>
      <c r="L35" s="47">
        <f>'[1]Місто'!L85</f>
        <v>0</v>
      </c>
      <c r="M35" s="48">
        <f t="shared" si="6"/>
        <v>0</v>
      </c>
      <c r="N35" s="35"/>
      <c r="O35" s="10"/>
    </row>
    <row r="36" spans="1:16" s="3" customFormat="1" ht="12.75">
      <c r="A36" s="44" t="s">
        <v>68</v>
      </c>
      <c r="B36" s="49" t="s">
        <v>69</v>
      </c>
      <c r="C36" s="47">
        <f>'[1]Місто'!C86</f>
        <v>55941567</v>
      </c>
      <c r="D36" s="47">
        <f>'[1]Місто'!D86</f>
        <v>33388049</v>
      </c>
      <c r="E36" s="47">
        <f>'[1]Місто'!E86</f>
        <v>8054501</v>
      </c>
      <c r="F36" s="47">
        <f t="shared" si="0"/>
        <v>704257</v>
      </c>
      <c r="G36" s="47">
        <f>'[1]Місто'!G86</f>
        <v>657757</v>
      </c>
      <c r="H36" s="47">
        <f>'[1]Місто'!H86</f>
        <v>9655</v>
      </c>
      <c r="I36" s="47">
        <f>'[1]Місто'!I86</f>
        <v>0</v>
      </c>
      <c r="J36" s="47">
        <f>'[1]Місто'!J86</f>
        <v>46500</v>
      </c>
      <c r="K36" s="47">
        <f>'[1]Місто'!K86</f>
        <v>43000</v>
      </c>
      <c r="L36" s="47">
        <f>'[1]Місто'!L86</f>
        <v>10000</v>
      </c>
      <c r="M36" s="48">
        <f t="shared" si="6"/>
        <v>56645824</v>
      </c>
      <c r="N36" s="35"/>
      <c r="O36" s="10">
        <f t="shared" si="3"/>
        <v>661257</v>
      </c>
      <c r="P36" s="3">
        <f>C36/$C$172*100</f>
        <v>2.5403300924259677</v>
      </c>
    </row>
    <row r="37" spans="1:16" s="3" customFormat="1" ht="42.75" customHeight="1">
      <c r="A37" s="44" t="s">
        <v>24</v>
      </c>
      <c r="B37" s="49" t="s">
        <v>117</v>
      </c>
      <c r="C37" s="47">
        <f>'[1]Місто'!C87</f>
        <v>79849644</v>
      </c>
      <c r="D37" s="47">
        <f>'[1]Місто'!D87</f>
        <v>52313574</v>
      </c>
      <c r="E37" s="47">
        <f>'[1]Місто'!E87</f>
        <v>4883922</v>
      </c>
      <c r="F37" s="47">
        <f t="shared" si="0"/>
        <v>4388008</v>
      </c>
      <c r="G37" s="47">
        <f>'[1]Місто'!G87</f>
        <v>3682187</v>
      </c>
      <c r="H37" s="47">
        <f>'[1]Місто'!H87</f>
        <v>1518378</v>
      </c>
      <c r="I37" s="47">
        <f>'[1]Місто'!I87</f>
        <v>155438</v>
      </c>
      <c r="J37" s="47">
        <f>'[1]Місто'!J87</f>
        <v>705821</v>
      </c>
      <c r="K37" s="47">
        <f>'[1]Місто'!K87</f>
        <v>536160</v>
      </c>
      <c r="L37" s="47">
        <f>'[1]Місто'!L87</f>
        <v>293876</v>
      </c>
      <c r="M37" s="48">
        <f t="shared" si="6"/>
        <v>84237652</v>
      </c>
      <c r="N37" s="35"/>
      <c r="O37" s="10">
        <f t="shared" si="3"/>
        <v>3851848</v>
      </c>
      <c r="P37" s="3">
        <f>C37/$C$172*100</f>
        <v>3.6260059272687273</v>
      </c>
    </row>
    <row r="38" spans="1:15" s="3" customFormat="1" ht="33.75" hidden="1">
      <c r="A38" s="44"/>
      <c r="B38" s="95" t="s">
        <v>223</v>
      </c>
      <c r="C38" s="47"/>
      <c r="D38" s="47"/>
      <c r="E38" s="47"/>
      <c r="F38" s="47"/>
      <c r="G38" s="47"/>
      <c r="H38" s="47"/>
      <c r="I38" s="47"/>
      <c r="J38" s="47"/>
      <c r="K38" s="47"/>
      <c r="L38" s="47"/>
      <c r="M38" s="48">
        <f t="shared" si="6"/>
        <v>0</v>
      </c>
      <c r="N38" s="35"/>
      <c r="O38" s="10"/>
    </row>
    <row r="39" spans="1:16" s="3" customFormat="1" ht="25.5">
      <c r="A39" s="44" t="s">
        <v>25</v>
      </c>
      <c r="B39" s="55" t="s">
        <v>26</v>
      </c>
      <c r="C39" s="47">
        <f>'[1]Місто'!C89</f>
        <v>12544379</v>
      </c>
      <c r="D39" s="47">
        <f>'[1]Місто'!D89</f>
        <v>7051117</v>
      </c>
      <c r="E39" s="47">
        <f>'[1]Місто'!E89</f>
        <v>741528</v>
      </c>
      <c r="F39" s="47">
        <f t="shared" si="0"/>
        <v>6875302</v>
      </c>
      <c r="G39" s="47">
        <f>'[1]Місто'!G89</f>
        <v>6537274</v>
      </c>
      <c r="H39" s="47">
        <f>'[1]Місто'!H89</f>
        <v>3473670</v>
      </c>
      <c r="I39" s="47">
        <f>'[1]Місто'!I89</f>
        <v>474194</v>
      </c>
      <c r="J39" s="47">
        <f>'[1]Місто'!J89</f>
        <v>338028</v>
      </c>
      <c r="K39" s="47">
        <f>'[1]Місто'!K89</f>
        <v>0</v>
      </c>
      <c r="L39" s="47">
        <f>'[1]Місто'!L89</f>
        <v>0</v>
      </c>
      <c r="M39" s="48">
        <f t="shared" si="6"/>
        <v>19419681</v>
      </c>
      <c r="N39" s="35"/>
      <c r="O39" s="10">
        <f t="shared" si="3"/>
        <v>6875302</v>
      </c>
      <c r="P39" s="3">
        <f aca="true" t="shared" si="9" ref="P39:P79">C39/$C$172*100</f>
        <v>0.5696455278862027</v>
      </c>
    </row>
    <row r="40" spans="1:16" s="3" customFormat="1" ht="25.5">
      <c r="A40" s="44" t="s">
        <v>27</v>
      </c>
      <c r="B40" s="49" t="s">
        <v>90</v>
      </c>
      <c r="C40" s="47">
        <f>'[1]Місто'!C90</f>
        <v>296318</v>
      </c>
      <c r="D40" s="47">
        <f>'[1]Місто'!D90</f>
        <v>194543</v>
      </c>
      <c r="E40" s="47">
        <f>'[1]Місто'!E90</f>
        <v>13797</v>
      </c>
      <c r="F40" s="47">
        <f t="shared" si="0"/>
        <v>0</v>
      </c>
      <c r="G40" s="47">
        <f>'[1]Місто'!G90</f>
        <v>0</v>
      </c>
      <c r="H40" s="47">
        <f>'[1]Місто'!H90</f>
        <v>0</v>
      </c>
      <c r="I40" s="47">
        <f>'[1]Місто'!I90</f>
        <v>0</v>
      </c>
      <c r="J40" s="47">
        <f>'[1]Місто'!J90</f>
        <v>0</v>
      </c>
      <c r="K40" s="47">
        <f>'[1]Місто'!K90</f>
        <v>0</v>
      </c>
      <c r="L40" s="47">
        <f>'[1]Місто'!L90</f>
        <v>0</v>
      </c>
      <c r="M40" s="48">
        <f t="shared" si="6"/>
        <v>296318</v>
      </c>
      <c r="N40" s="35"/>
      <c r="O40" s="10">
        <f t="shared" si="3"/>
        <v>0</v>
      </c>
      <c r="P40" s="3">
        <f t="shared" si="9"/>
        <v>0.013455925042776831</v>
      </c>
    </row>
    <row r="41" spans="1:16" s="3" customFormat="1" ht="12.75">
      <c r="A41" s="44" t="s">
        <v>28</v>
      </c>
      <c r="B41" s="49" t="s">
        <v>118</v>
      </c>
      <c r="C41" s="47">
        <f>'[1]Місто'!C91</f>
        <v>9435458</v>
      </c>
      <c r="D41" s="47">
        <f>'[1]Місто'!D91</f>
        <v>382558</v>
      </c>
      <c r="E41" s="47">
        <f>'[1]Місто'!E91</f>
        <v>28717</v>
      </c>
      <c r="F41" s="47">
        <f t="shared" si="0"/>
        <v>0</v>
      </c>
      <c r="G41" s="47">
        <f>'[1]Місто'!G91</f>
        <v>0</v>
      </c>
      <c r="H41" s="47">
        <f>'[1]Місто'!H91</f>
        <v>0</v>
      </c>
      <c r="I41" s="47">
        <f>'[1]Місто'!I91</f>
        <v>0</v>
      </c>
      <c r="J41" s="47">
        <f>'[1]Місто'!J91</f>
        <v>0</v>
      </c>
      <c r="K41" s="47">
        <f>'[1]Місто'!K91</f>
        <v>0</v>
      </c>
      <c r="L41" s="47">
        <f>'[1]Місто'!L91</f>
        <v>0</v>
      </c>
      <c r="M41" s="48">
        <f t="shared" si="6"/>
        <v>9435458</v>
      </c>
      <c r="N41" s="35"/>
      <c r="O41" s="10">
        <f t="shared" si="3"/>
        <v>0</v>
      </c>
      <c r="P41" s="3">
        <f t="shared" si="9"/>
        <v>0.42846811733431317</v>
      </c>
    </row>
    <row r="42" spans="1:16" s="3" customFormat="1" ht="25.5">
      <c r="A42" s="44" t="s">
        <v>29</v>
      </c>
      <c r="B42" s="49" t="s">
        <v>119</v>
      </c>
      <c r="C42" s="47">
        <f>'[1]Місто'!C92</f>
        <v>35846</v>
      </c>
      <c r="D42" s="47">
        <f>'[1]Місто'!D92</f>
        <v>26260</v>
      </c>
      <c r="E42" s="47">
        <f>'[1]Місто'!E92</f>
        <v>0</v>
      </c>
      <c r="F42" s="47">
        <f t="shared" si="0"/>
        <v>0</v>
      </c>
      <c r="G42" s="47">
        <f>'[1]Місто'!G92</f>
        <v>0</v>
      </c>
      <c r="H42" s="47">
        <f>'[1]Місто'!H92</f>
        <v>0</v>
      </c>
      <c r="I42" s="47">
        <f>'[1]Місто'!I92</f>
        <v>0</v>
      </c>
      <c r="J42" s="47">
        <f>'[1]Місто'!J92</f>
        <v>0</v>
      </c>
      <c r="K42" s="47">
        <f>'[1]Місто'!K92</f>
        <v>0</v>
      </c>
      <c r="L42" s="47">
        <f>'[1]Місто'!L92</f>
        <v>0</v>
      </c>
      <c r="M42" s="48">
        <f t="shared" si="6"/>
        <v>35846</v>
      </c>
      <c r="N42" s="35"/>
      <c r="O42" s="10">
        <f t="shared" si="3"/>
        <v>0</v>
      </c>
      <c r="P42" s="3">
        <f t="shared" si="9"/>
        <v>0.0016277819406292507</v>
      </c>
    </row>
    <row r="43" spans="1:16" s="3" customFormat="1" ht="12.75">
      <c r="A43" s="44" t="s">
        <v>30</v>
      </c>
      <c r="B43" s="49" t="s">
        <v>31</v>
      </c>
      <c r="C43" s="47">
        <f>'[1]Місто'!C93</f>
        <v>1915217</v>
      </c>
      <c r="D43" s="47">
        <f>'[1]Місто'!D93</f>
        <v>1182871</v>
      </c>
      <c r="E43" s="47">
        <f>'[1]Місто'!E93</f>
        <v>54437</v>
      </c>
      <c r="F43" s="47">
        <f t="shared" si="0"/>
        <v>19908</v>
      </c>
      <c r="G43" s="47">
        <f>'[1]Місто'!G93</f>
        <v>0</v>
      </c>
      <c r="H43" s="47">
        <f>'[1]Місто'!H93</f>
        <v>0</v>
      </c>
      <c r="I43" s="47">
        <f>'[1]Місто'!I93</f>
        <v>0</v>
      </c>
      <c r="J43" s="47">
        <f>'[1]Місто'!J93</f>
        <v>19908</v>
      </c>
      <c r="K43" s="47">
        <f>'[1]Місто'!K93</f>
        <v>19908</v>
      </c>
      <c r="L43" s="47">
        <f>'[1]Місто'!L93</f>
        <v>19908</v>
      </c>
      <c r="M43" s="48">
        <f t="shared" si="6"/>
        <v>1935125</v>
      </c>
      <c r="N43" s="35"/>
      <c r="O43" s="10">
        <f t="shared" si="3"/>
        <v>0</v>
      </c>
      <c r="P43" s="3">
        <f t="shared" si="9"/>
        <v>0.0869708097133887</v>
      </c>
    </row>
    <row r="44" spans="1:16" s="3" customFormat="1" ht="38.25">
      <c r="A44" s="44" t="s">
        <v>102</v>
      </c>
      <c r="B44" s="66" t="s">
        <v>184</v>
      </c>
      <c r="C44" s="47">
        <f>'[1]Місто'!C94</f>
        <v>1976800</v>
      </c>
      <c r="D44" s="47">
        <f>'[1]Місто'!D94</f>
        <v>0</v>
      </c>
      <c r="E44" s="47">
        <f>'[1]Місто'!E94</f>
        <v>0</v>
      </c>
      <c r="F44" s="47">
        <f t="shared" si="0"/>
        <v>0</v>
      </c>
      <c r="G44" s="47">
        <f>'[1]Місто'!G94</f>
        <v>0</v>
      </c>
      <c r="H44" s="47">
        <f>'[1]Місто'!H94</f>
        <v>0</v>
      </c>
      <c r="I44" s="47">
        <f>'[1]Місто'!I94</f>
        <v>0</v>
      </c>
      <c r="J44" s="47">
        <f>'[1]Місто'!J94</f>
        <v>0</v>
      </c>
      <c r="K44" s="47">
        <f>'[1]Місто'!K94</f>
        <v>0</v>
      </c>
      <c r="L44" s="47">
        <f>'[1]Місто'!L94</f>
        <v>0</v>
      </c>
      <c r="M44" s="48">
        <f t="shared" si="6"/>
        <v>1976800</v>
      </c>
      <c r="N44" s="35"/>
      <c r="O44" s="10">
        <f t="shared" si="3"/>
        <v>0</v>
      </c>
      <c r="P44" s="3">
        <f t="shared" si="9"/>
        <v>0.0897673196517297</v>
      </c>
    </row>
    <row r="45" spans="1:16" s="3" customFormat="1" ht="14.25" customHeight="1">
      <c r="A45" s="44" t="s">
        <v>32</v>
      </c>
      <c r="B45" s="56" t="s">
        <v>33</v>
      </c>
      <c r="C45" s="47">
        <f>SUM(C46:C100)-C47-C49-C51-C54-C57-C59-C61-C63-C65-C71-C73-C75-C77-C79-C81-C85-C87-C89-C83-C92-C67-C69</f>
        <v>598163861</v>
      </c>
      <c r="D45" s="47">
        <f>SUM(D46:D100)-D47-D49-D51-D54-D57-D59-D61-D63-D65-D71-D73-D75-D77-D79-D81-D85-D87-D89-D83-D92-D67-D69</f>
        <v>9837029</v>
      </c>
      <c r="E45" s="47">
        <f>SUM(E46:E100)-E47-E49-E51-E54-E57-E59-E61-E63-E65-E71-E73-E75-E77-E79-E81-E85-E87-E89-E83-E92-E67-E69</f>
        <v>1221147</v>
      </c>
      <c r="F45" s="47">
        <f t="shared" si="0"/>
        <v>157579</v>
      </c>
      <c r="G45" s="47">
        <f aca="true" t="shared" si="10" ref="G45:L45">SUM(G46:G100)-G47-G49-G51-G54-G57-G59-G61-G63-G65-G71-G73-G75-G77-G79-G81-G85-G87-G89-G83-G92-G67-G69</f>
        <v>123597</v>
      </c>
      <c r="H45" s="47">
        <f t="shared" si="10"/>
        <v>80437</v>
      </c>
      <c r="I45" s="47">
        <f t="shared" si="10"/>
        <v>830</v>
      </c>
      <c r="J45" s="47">
        <f t="shared" si="10"/>
        <v>33982</v>
      </c>
      <c r="K45" s="47">
        <f t="shared" si="10"/>
        <v>33982</v>
      </c>
      <c r="L45" s="47">
        <f t="shared" si="10"/>
        <v>33982</v>
      </c>
      <c r="M45" s="48">
        <f t="shared" si="6"/>
        <v>598321440</v>
      </c>
      <c r="N45" s="37">
        <f>M45-'[1]Місто'!$M$107-'[1]Місто'!$M$61-'[1]Місто'!$M$179-'[1]Місто'!$M$260</f>
        <v>0</v>
      </c>
      <c r="O45" s="10">
        <f t="shared" si="3"/>
        <v>123597</v>
      </c>
      <c r="P45" s="3">
        <f t="shared" si="9"/>
        <v>27.16287257916826</v>
      </c>
    </row>
    <row r="46" spans="1:16" s="3" customFormat="1" ht="178.5" customHeight="1">
      <c r="A46" s="57" t="s">
        <v>88</v>
      </c>
      <c r="B46" s="70" t="s">
        <v>162</v>
      </c>
      <c r="C46" s="47">
        <f>'[1]Місто'!C108</f>
        <v>103193204</v>
      </c>
      <c r="D46" s="47">
        <f>'[1]Місто'!D108</f>
        <v>0</v>
      </c>
      <c r="E46" s="47">
        <f>'[1]Місто'!E108</f>
        <v>0</v>
      </c>
      <c r="F46" s="47">
        <f t="shared" si="0"/>
        <v>0</v>
      </c>
      <c r="G46" s="47">
        <f>'[1]Місто'!G108</f>
        <v>0</v>
      </c>
      <c r="H46" s="47">
        <f>'[1]Місто'!H108</f>
        <v>0</v>
      </c>
      <c r="I46" s="47">
        <f>'[1]Місто'!I108</f>
        <v>0</v>
      </c>
      <c r="J46" s="47">
        <f>'[1]Місто'!J108</f>
        <v>0</v>
      </c>
      <c r="K46" s="47">
        <f>'[1]Місто'!K108</f>
        <v>0</v>
      </c>
      <c r="L46" s="47">
        <f>'[1]Місто'!L108</f>
        <v>0</v>
      </c>
      <c r="M46" s="48">
        <f t="shared" si="6"/>
        <v>103193204</v>
      </c>
      <c r="N46" s="35"/>
      <c r="O46" s="10">
        <f t="shared" si="3"/>
        <v>0</v>
      </c>
      <c r="P46" s="3">
        <f t="shared" si="9"/>
        <v>4.686046807645767</v>
      </c>
    </row>
    <row r="47" spans="1:16" s="3" customFormat="1" ht="67.5" customHeight="1">
      <c r="A47" s="57"/>
      <c r="B47" s="93" t="s">
        <v>244</v>
      </c>
      <c r="C47" s="47">
        <f>'[1]Місто'!C109</f>
        <v>103193204</v>
      </c>
      <c r="D47" s="47">
        <f>'[1]Місто'!D109</f>
        <v>0</v>
      </c>
      <c r="E47" s="47">
        <f>'[1]Місто'!E109</f>
        <v>0</v>
      </c>
      <c r="F47" s="47">
        <f t="shared" si="0"/>
        <v>0</v>
      </c>
      <c r="G47" s="47">
        <f>'[1]Місто'!G109</f>
        <v>0</v>
      </c>
      <c r="H47" s="47">
        <f>'[1]Місто'!H109</f>
        <v>0</v>
      </c>
      <c r="I47" s="47">
        <f>'[1]Місто'!I109</f>
        <v>0</v>
      </c>
      <c r="J47" s="47">
        <f>'[1]Місто'!J109</f>
        <v>0</v>
      </c>
      <c r="K47" s="47">
        <f>'[1]Місто'!K109</f>
        <v>0</v>
      </c>
      <c r="L47" s="47">
        <f>'[1]Місто'!L109</f>
        <v>0</v>
      </c>
      <c r="M47" s="48">
        <f t="shared" si="6"/>
        <v>103193204</v>
      </c>
      <c r="N47" s="35"/>
      <c r="O47" s="10">
        <f t="shared" si="3"/>
        <v>0</v>
      </c>
      <c r="P47" s="3">
        <f t="shared" si="9"/>
        <v>4.686046807645767</v>
      </c>
    </row>
    <row r="48" spans="1:16" s="3" customFormat="1" ht="144.75" customHeight="1">
      <c r="A48" s="57" t="s">
        <v>91</v>
      </c>
      <c r="B48" s="70" t="s">
        <v>163</v>
      </c>
      <c r="C48" s="47">
        <f>'[1]Місто'!C110</f>
        <v>97116</v>
      </c>
      <c r="D48" s="47">
        <f>'[1]Місто'!D110</f>
        <v>0</v>
      </c>
      <c r="E48" s="47">
        <f>'[1]Місто'!E110</f>
        <v>0</v>
      </c>
      <c r="F48" s="47">
        <f t="shared" si="0"/>
        <v>0</v>
      </c>
      <c r="G48" s="47">
        <f>'[1]Місто'!G110</f>
        <v>0</v>
      </c>
      <c r="H48" s="47">
        <f>'[1]Місто'!H110</f>
        <v>0</v>
      </c>
      <c r="I48" s="47">
        <f>'[1]Місто'!I110</f>
        <v>0</v>
      </c>
      <c r="J48" s="47">
        <f>'[1]Місто'!J110</f>
        <v>0</v>
      </c>
      <c r="K48" s="47">
        <f>'[1]Місто'!K110</f>
        <v>0</v>
      </c>
      <c r="L48" s="47">
        <f>'[1]Місто'!L110</f>
        <v>0</v>
      </c>
      <c r="M48" s="48">
        <f t="shared" si="6"/>
        <v>97116</v>
      </c>
      <c r="N48" s="35"/>
      <c r="O48" s="10">
        <f t="shared" si="3"/>
        <v>0</v>
      </c>
      <c r="P48" s="3">
        <f t="shared" si="9"/>
        <v>0.004410078417289246</v>
      </c>
    </row>
    <row r="49" spans="1:16" s="3" customFormat="1" ht="45.75" customHeight="1">
      <c r="A49" s="57"/>
      <c r="B49" s="93" t="s">
        <v>226</v>
      </c>
      <c r="C49" s="47">
        <f>'[1]Місто'!C111</f>
        <v>97116</v>
      </c>
      <c r="D49" s="47">
        <f>'[1]Місто'!D111</f>
        <v>0</v>
      </c>
      <c r="E49" s="47">
        <f>'[1]Місто'!E111</f>
        <v>0</v>
      </c>
      <c r="F49" s="47">
        <f t="shared" si="0"/>
        <v>0</v>
      </c>
      <c r="G49" s="47">
        <f>'[1]Місто'!G111</f>
        <v>0</v>
      </c>
      <c r="H49" s="47">
        <f>'[1]Місто'!H111</f>
        <v>0</v>
      </c>
      <c r="I49" s="47">
        <f>'[1]Місто'!I111</f>
        <v>0</v>
      </c>
      <c r="J49" s="47">
        <f>'[1]Місто'!J111</f>
        <v>0</v>
      </c>
      <c r="K49" s="47">
        <f>'[1]Місто'!K111</f>
        <v>0</v>
      </c>
      <c r="L49" s="47">
        <f>'[1]Місто'!L111</f>
        <v>0</v>
      </c>
      <c r="M49" s="48">
        <f t="shared" si="6"/>
        <v>97116</v>
      </c>
      <c r="N49" s="35"/>
      <c r="O49" s="10">
        <f t="shared" si="3"/>
        <v>0</v>
      </c>
      <c r="P49" s="3">
        <f t="shared" si="9"/>
        <v>0.004410078417289246</v>
      </c>
    </row>
    <row r="50" spans="1:16" s="3" customFormat="1" ht="164.25" customHeight="1">
      <c r="A50" s="44" t="s">
        <v>92</v>
      </c>
      <c r="B50" s="70" t="s">
        <v>164</v>
      </c>
      <c r="C50" s="47">
        <f>'[1]Місто'!C112</f>
        <v>1299034</v>
      </c>
      <c r="D50" s="47">
        <f>'[1]Місто'!D112</f>
        <v>0</v>
      </c>
      <c r="E50" s="47">
        <f>'[1]Місто'!E112</f>
        <v>0</v>
      </c>
      <c r="F50" s="47">
        <f t="shared" si="0"/>
        <v>25582</v>
      </c>
      <c r="G50" s="47">
        <f>'[1]Місто'!G112</f>
        <v>0</v>
      </c>
      <c r="H50" s="47">
        <f>'[1]Місто'!H112</f>
        <v>0</v>
      </c>
      <c r="I50" s="47">
        <f>'[1]Місто'!I112</f>
        <v>0</v>
      </c>
      <c r="J50" s="47">
        <f>'[1]Місто'!J112</f>
        <v>25582</v>
      </c>
      <c r="K50" s="47">
        <f>'[1]Місто'!K112</f>
        <v>25582</v>
      </c>
      <c r="L50" s="47">
        <f>'[1]Місто'!L112</f>
        <v>25582</v>
      </c>
      <c r="M50" s="48">
        <f t="shared" si="6"/>
        <v>1324616</v>
      </c>
      <c r="N50" s="35"/>
      <c r="O50" s="10">
        <f t="shared" si="3"/>
        <v>0</v>
      </c>
      <c r="P50" s="3">
        <f t="shared" si="9"/>
        <v>0.058989680451469566</v>
      </c>
    </row>
    <row r="51" spans="1:16" s="3" customFormat="1" ht="123.75" customHeight="1">
      <c r="A51" s="44"/>
      <c r="B51" s="93" t="s">
        <v>246</v>
      </c>
      <c r="C51" s="47">
        <f>'[1]Місто'!C113</f>
        <v>1299034</v>
      </c>
      <c r="D51" s="47">
        <f>'[1]Місто'!D113</f>
        <v>0</v>
      </c>
      <c r="E51" s="47">
        <f>'[1]Місто'!E113</f>
        <v>0</v>
      </c>
      <c r="F51" s="47">
        <f t="shared" si="0"/>
        <v>25582</v>
      </c>
      <c r="G51" s="47">
        <f>'[1]Місто'!G113</f>
        <v>0</v>
      </c>
      <c r="H51" s="47">
        <f>'[1]Місто'!H113</f>
        <v>0</v>
      </c>
      <c r="I51" s="47">
        <f>'[1]Місто'!I113</f>
        <v>0</v>
      </c>
      <c r="J51" s="47">
        <f>'[1]Місто'!J113</f>
        <v>25582</v>
      </c>
      <c r="K51" s="47">
        <f>'[1]Місто'!K113</f>
        <v>25582</v>
      </c>
      <c r="L51" s="47">
        <f>'[1]Місто'!L113</f>
        <v>25582</v>
      </c>
      <c r="M51" s="48">
        <f t="shared" si="6"/>
        <v>1324616</v>
      </c>
      <c r="N51" s="35"/>
      <c r="O51" s="10">
        <f t="shared" si="3"/>
        <v>0</v>
      </c>
      <c r="P51" s="3">
        <f t="shared" si="9"/>
        <v>0.058989680451469566</v>
      </c>
    </row>
    <row r="52" spans="1:16" s="3" customFormat="1" ht="287.25" customHeight="1">
      <c r="A52" s="81" t="s">
        <v>93</v>
      </c>
      <c r="B52" s="76" t="s">
        <v>202</v>
      </c>
      <c r="C52" s="82">
        <f>'[1]Місто'!C114</f>
        <v>11675691</v>
      </c>
      <c r="D52" s="82">
        <f>'[1]Місто'!D114</f>
        <v>0</v>
      </c>
      <c r="E52" s="82">
        <f>'[1]Місто'!E114</f>
        <v>0</v>
      </c>
      <c r="F52" s="82">
        <f t="shared" si="0"/>
        <v>0</v>
      </c>
      <c r="G52" s="82">
        <f>'[1]Місто'!G114</f>
        <v>0</v>
      </c>
      <c r="H52" s="82">
        <f>'[1]Місто'!H114</f>
        <v>0</v>
      </c>
      <c r="I52" s="82">
        <f>'[1]Місто'!I114</f>
        <v>0</v>
      </c>
      <c r="J52" s="82">
        <f>'[1]Місто'!J114</f>
        <v>0</v>
      </c>
      <c r="K52" s="82">
        <f>'[1]Місто'!K114</f>
        <v>0</v>
      </c>
      <c r="L52" s="82">
        <f>'[1]Місто'!L114</f>
        <v>0</v>
      </c>
      <c r="M52" s="83">
        <f t="shared" si="6"/>
        <v>11675691</v>
      </c>
      <c r="N52" s="35"/>
      <c r="O52" s="10">
        <f t="shared" si="3"/>
        <v>0</v>
      </c>
      <c r="P52" s="3">
        <f t="shared" si="9"/>
        <v>0.5301980403439011</v>
      </c>
    </row>
    <row r="53" spans="1:16" s="3" customFormat="1" ht="216">
      <c r="A53" s="77"/>
      <c r="B53" s="75" t="s">
        <v>0</v>
      </c>
      <c r="C53" s="79">
        <f>'[1]Місто'!C115</f>
        <v>0</v>
      </c>
      <c r="D53" s="79">
        <f>'[1]Місто'!D115</f>
        <v>0</v>
      </c>
      <c r="E53" s="79">
        <f>'[1]Місто'!E115</f>
        <v>0</v>
      </c>
      <c r="F53" s="78"/>
      <c r="G53" s="79">
        <f>'[1]Місто'!G115</f>
        <v>0</v>
      </c>
      <c r="H53" s="79">
        <f>'[1]Місто'!H115</f>
        <v>0</v>
      </c>
      <c r="I53" s="79">
        <f>'[1]Місто'!I115</f>
        <v>0</v>
      </c>
      <c r="J53" s="79">
        <f>'[1]Місто'!J115</f>
        <v>0</v>
      </c>
      <c r="K53" s="79">
        <f>'[1]Місто'!K115</f>
        <v>0</v>
      </c>
      <c r="L53" s="79">
        <f>'[1]Місто'!L115</f>
        <v>0</v>
      </c>
      <c r="M53" s="80"/>
      <c r="N53" s="35"/>
      <c r="O53" s="10">
        <f t="shared" si="3"/>
        <v>0</v>
      </c>
      <c r="P53" s="3">
        <f t="shared" si="9"/>
        <v>0</v>
      </c>
    </row>
    <row r="54" spans="1:16" s="3" customFormat="1" ht="68.25" customHeight="1">
      <c r="A54" s="57"/>
      <c r="B54" s="93" t="s">
        <v>244</v>
      </c>
      <c r="C54" s="47">
        <f>'[1]Місто'!C116</f>
        <v>11675691</v>
      </c>
      <c r="D54" s="47">
        <f>'[1]Місто'!D116</f>
        <v>0</v>
      </c>
      <c r="E54" s="47">
        <f>'[1]Місто'!E116</f>
        <v>0</v>
      </c>
      <c r="F54" s="47">
        <f>G54+J54</f>
        <v>0</v>
      </c>
      <c r="G54" s="47">
        <f>'[1]Місто'!G116</f>
        <v>0</v>
      </c>
      <c r="H54" s="47">
        <f>'[1]Місто'!H116</f>
        <v>0</v>
      </c>
      <c r="I54" s="47">
        <f>'[1]Місто'!I116</f>
        <v>0</v>
      </c>
      <c r="J54" s="47">
        <f>'[1]Місто'!J116</f>
        <v>0</v>
      </c>
      <c r="K54" s="47">
        <f>'[1]Місто'!K116</f>
        <v>0</v>
      </c>
      <c r="L54" s="47">
        <f>'[1]Місто'!L116</f>
        <v>0</v>
      </c>
      <c r="M54" s="48">
        <f>C54+F54</f>
        <v>11675691</v>
      </c>
      <c r="N54" s="35"/>
      <c r="O54" s="10">
        <f t="shared" si="3"/>
        <v>0</v>
      </c>
      <c r="P54" s="3">
        <f t="shared" si="9"/>
        <v>0.5301980403439011</v>
      </c>
    </row>
    <row r="55" spans="1:16" s="3" customFormat="1" ht="277.5" customHeight="1">
      <c r="A55" s="81" t="s">
        <v>94</v>
      </c>
      <c r="B55" s="76" t="s">
        <v>1</v>
      </c>
      <c r="C55" s="82">
        <f>'[1]Місто'!C117</f>
        <v>2630</v>
      </c>
      <c r="D55" s="82">
        <f>'[1]Місто'!D117</f>
        <v>0</v>
      </c>
      <c r="E55" s="82">
        <f>'[1]Місто'!E117</f>
        <v>0</v>
      </c>
      <c r="F55" s="82">
        <f>G55+J55</f>
        <v>0</v>
      </c>
      <c r="G55" s="82">
        <f>'[1]Місто'!G117</f>
        <v>0</v>
      </c>
      <c r="H55" s="82">
        <f>'[1]Місто'!H117</f>
        <v>0</v>
      </c>
      <c r="I55" s="82">
        <f>'[1]Місто'!I117</f>
        <v>0</v>
      </c>
      <c r="J55" s="82">
        <f>'[1]Місто'!J117</f>
        <v>0</v>
      </c>
      <c r="K55" s="82">
        <f>'[1]Місто'!K117</f>
        <v>0</v>
      </c>
      <c r="L55" s="82">
        <f>'[1]Місто'!L117</f>
        <v>0</v>
      </c>
      <c r="M55" s="83">
        <f>C55+F55</f>
        <v>2630</v>
      </c>
      <c r="N55" s="35"/>
      <c r="O55" s="10">
        <f t="shared" si="3"/>
        <v>0</v>
      </c>
      <c r="P55" s="3">
        <f t="shared" si="9"/>
        <v>0.00011942940645692489</v>
      </c>
    </row>
    <row r="56" spans="1:16" s="3" customFormat="1" ht="48">
      <c r="A56" s="87"/>
      <c r="B56" s="86" t="s">
        <v>2</v>
      </c>
      <c r="C56" s="79">
        <f>'[1]Місто'!C118</f>
        <v>0</v>
      </c>
      <c r="D56" s="79">
        <f>'[1]Місто'!D118</f>
        <v>0</v>
      </c>
      <c r="E56" s="79">
        <f>'[1]Місто'!E118</f>
        <v>0</v>
      </c>
      <c r="F56" s="79"/>
      <c r="G56" s="79">
        <f>'[1]Місто'!G118</f>
        <v>0</v>
      </c>
      <c r="H56" s="79">
        <f>'[1]Місто'!H118</f>
        <v>0</v>
      </c>
      <c r="I56" s="79">
        <f>'[1]Місто'!I118</f>
        <v>0</v>
      </c>
      <c r="J56" s="79">
        <f>'[1]Місто'!J118</f>
        <v>0</v>
      </c>
      <c r="K56" s="79">
        <f>'[1]Місто'!K118</f>
        <v>0</v>
      </c>
      <c r="L56" s="79">
        <f>'[1]Місто'!L118</f>
        <v>0</v>
      </c>
      <c r="M56" s="88"/>
      <c r="N56" s="35"/>
      <c r="O56" s="10">
        <f t="shared" si="3"/>
        <v>0</v>
      </c>
      <c r="P56" s="3">
        <f t="shared" si="9"/>
        <v>0</v>
      </c>
    </row>
    <row r="57" spans="1:16" s="3" customFormat="1" ht="48" customHeight="1">
      <c r="A57" s="44"/>
      <c r="B57" s="93" t="s">
        <v>226</v>
      </c>
      <c r="C57" s="47">
        <f>'[1]Місто'!C119</f>
        <v>2630</v>
      </c>
      <c r="D57" s="47">
        <f>'[1]Місто'!D119</f>
        <v>0</v>
      </c>
      <c r="E57" s="47">
        <f>'[1]Місто'!E119</f>
        <v>0</v>
      </c>
      <c r="F57" s="47">
        <f aca="true" t="shared" si="11" ref="F57:F91">G57+J57</f>
        <v>0</v>
      </c>
      <c r="G57" s="47">
        <f>'[1]Місто'!G119</f>
        <v>0</v>
      </c>
      <c r="H57" s="47">
        <f>'[1]Місто'!H119</f>
        <v>0</v>
      </c>
      <c r="I57" s="47">
        <f>'[1]Місто'!I119</f>
        <v>0</v>
      </c>
      <c r="J57" s="47">
        <f>'[1]Місто'!J119</f>
        <v>0</v>
      </c>
      <c r="K57" s="47">
        <f>'[1]Місто'!K119</f>
        <v>0</v>
      </c>
      <c r="L57" s="47">
        <f>'[1]Місто'!L119</f>
        <v>0</v>
      </c>
      <c r="M57" s="48">
        <f aca="true" t="shared" si="12" ref="M57:M88">C57+F57</f>
        <v>2630</v>
      </c>
      <c r="N57" s="35"/>
      <c r="O57" s="10">
        <f t="shared" si="3"/>
        <v>0</v>
      </c>
      <c r="P57" s="3">
        <f t="shared" si="9"/>
        <v>0.00011942940645692489</v>
      </c>
    </row>
    <row r="58" spans="1:16" s="3" customFormat="1" ht="72">
      <c r="A58" s="57" t="s">
        <v>95</v>
      </c>
      <c r="B58" s="71" t="s">
        <v>185</v>
      </c>
      <c r="C58" s="47">
        <f>'[1]Місто'!C120</f>
        <v>4713308</v>
      </c>
      <c r="D58" s="47">
        <f>'[1]Місто'!D120</f>
        <v>0</v>
      </c>
      <c r="E58" s="47">
        <f>'[1]Місто'!E120</f>
        <v>0</v>
      </c>
      <c r="F58" s="47">
        <f t="shared" si="11"/>
        <v>0</v>
      </c>
      <c r="G58" s="47">
        <f>'[1]Місто'!G120</f>
        <v>0</v>
      </c>
      <c r="H58" s="47">
        <f>'[1]Місто'!H120</f>
        <v>0</v>
      </c>
      <c r="I58" s="47">
        <f>'[1]Місто'!I120</f>
        <v>0</v>
      </c>
      <c r="J58" s="47">
        <f>'[1]Місто'!J120</f>
        <v>0</v>
      </c>
      <c r="K58" s="47">
        <f>'[1]Місто'!K120</f>
        <v>0</v>
      </c>
      <c r="L58" s="47">
        <f>'[1]Місто'!L120</f>
        <v>0</v>
      </c>
      <c r="M58" s="48">
        <f t="shared" si="12"/>
        <v>4713308</v>
      </c>
      <c r="N58" s="35"/>
      <c r="O58" s="10">
        <f t="shared" si="3"/>
        <v>0</v>
      </c>
      <c r="P58" s="3">
        <f t="shared" si="9"/>
        <v>0.21403329919721512</v>
      </c>
    </row>
    <row r="59" spans="1:16" s="3" customFormat="1" ht="77.25" customHeight="1">
      <c r="A59" s="57"/>
      <c r="B59" s="93" t="s">
        <v>244</v>
      </c>
      <c r="C59" s="47">
        <f>'[1]Місто'!C121</f>
        <v>4713308</v>
      </c>
      <c r="D59" s="47">
        <f>'[1]Місто'!D121</f>
        <v>0</v>
      </c>
      <c r="E59" s="47">
        <f>'[1]Місто'!E121</f>
        <v>0</v>
      </c>
      <c r="F59" s="47">
        <f t="shared" si="11"/>
        <v>0</v>
      </c>
      <c r="G59" s="47">
        <f>'[1]Місто'!G121</f>
        <v>0</v>
      </c>
      <c r="H59" s="47">
        <f>'[1]Місто'!H121</f>
        <v>0</v>
      </c>
      <c r="I59" s="47">
        <f>'[1]Місто'!I121</f>
        <v>0</v>
      </c>
      <c r="J59" s="47">
        <f>'[1]Місто'!J121</f>
        <v>0</v>
      </c>
      <c r="K59" s="47">
        <f>'[1]Місто'!K121</f>
        <v>0</v>
      </c>
      <c r="L59" s="47">
        <f>'[1]Місто'!L121</f>
        <v>0</v>
      </c>
      <c r="M59" s="48">
        <f t="shared" si="12"/>
        <v>4713308</v>
      </c>
      <c r="N59" s="35"/>
      <c r="O59" s="10">
        <f t="shared" si="3"/>
        <v>0</v>
      </c>
      <c r="P59" s="3">
        <f t="shared" si="9"/>
        <v>0.21403329919721512</v>
      </c>
    </row>
    <row r="60" spans="1:16" s="3" customFormat="1" ht="72">
      <c r="A60" s="57" t="s">
        <v>96</v>
      </c>
      <c r="B60" s="71" t="s">
        <v>186</v>
      </c>
      <c r="C60" s="47">
        <f>'[1]Місто'!C122</f>
        <v>3380</v>
      </c>
      <c r="D60" s="47">
        <f>'[1]Місто'!D122</f>
        <v>0</v>
      </c>
      <c r="E60" s="47">
        <f>'[1]Місто'!E122</f>
        <v>0</v>
      </c>
      <c r="F60" s="47">
        <f t="shared" si="11"/>
        <v>0</v>
      </c>
      <c r="G60" s="47">
        <f>'[1]Місто'!G122</f>
        <v>0</v>
      </c>
      <c r="H60" s="47">
        <f>'[1]Місто'!H122</f>
        <v>0</v>
      </c>
      <c r="I60" s="47">
        <f>'[1]Місто'!I122</f>
        <v>0</v>
      </c>
      <c r="J60" s="47">
        <f>'[1]Місто'!J122</f>
        <v>0</v>
      </c>
      <c r="K60" s="47">
        <f>'[1]Місто'!K122</f>
        <v>0</v>
      </c>
      <c r="L60" s="47">
        <f>'[1]Місто'!L122</f>
        <v>0</v>
      </c>
      <c r="M60" s="48">
        <f t="shared" si="12"/>
        <v>3380</v>
      </c>
      <c r="N60" s="35"/>
      <c r="O60" s="10">
        <f t="shared" si="3"/>
        <v>0</v>
      </c>
      <c r="P60" s="3">
        <f t="shared" si="9"/>
        <v>0.0001534872219864662</v>
      </c>
    </row>
    <row r="61" spans="1:16" s="3" customFormat="1" ht="46.5" customHeight="1">
      <c r="A61" s="57"/>
      <c r="B61" s="93" t="s">
        <v>226</v>
      </c>
      <c r="C61" s="47">
        <f>'[1]Місто'!C123</f>
        <v>3380</v>
      </c>
      <c r="D61" s="47">
        <f>'[1]Місто'!D123</f>
        <v>0</v>
      </c>
      <c r="E61" s="47">
        <f>'[1]Місто'!E123</f>
        <v>0</v>
      </c>
      <c r="F61" s="47">
        <f t="shared" si="11"/>
        <v>0</v>
      </c>
      <c r="G61" s="47">
        <f>'[1]Місто'!G123</f>
        <v>0</v>
      </c>
      <c r="H61" s="47">
        <f>'[1]Місто'!H123</f>
        <v>0</v>
      </c>
      <c r="I61" s="47">
        <f>'[1]Місто'!I123</f>
        <v>0</v>
      </c>
      <c r="J61" s="47">
        <f>'[1]Місто'!J123</f>
        <v>0</v>
      </c>
      <c r="K61" s="47">
        <f>'[1]Місто'!K123</f>
        <v>0</v>
      </c>
      <c r="L61" s="47">
        <f>'[1]Місто'!L123</f>
        <v>0</v>
      </c>
      <c r="M61" s="48">
        <f t="shared" si="12"/>
        <v>3380</v>
      </c>
      <c r="N61" s="35"/>
      <c r="O61" s="10">
        <f t="shared" si="3"/>
        <v>0</v>
      </c>
      <c r="P61" s="3">
        <f t="shared" si="9"/>
        <v>0.0001534872219864662</v>
      </c>
    </row>
    <row r="62" spans="1:16" s="3" customFormat="1" ht="58.5" customHeight="1">
      <c r="A62" s="57" t="s">
        <v>97</v>
      </c>
      <c r="B62" s="71" t="s">
        <v>187</v>
      </c>
      <c r="C62" s="47">
        <f>'[1]Місто'!C124</f>
        <v>48839</v>
      </c>
      <c r="D62" s="47">
        <f>'[1]Місто'!D124</f>
        <v>0</v>
      </c>
      <c r="E62" s="47">
        <f>'[1]Місто'!E124</f>
        <v>0</v>
      </c>
      <c r="F62" s="47">
        <f t="shared" si="11"/>
        <v>0</v>
      </c>
      <c r="G62" s="47">
        <f>'[1]Місто'!G124</f>
        <v>0</v>
      </c>
      <c r="H62" s="47">
        <f>'[1]Місто'!H124</f>
        <v>0</v>
      </c>
      <c r="I62" s="47">
        <f>'[1]Місто'!I124</f>
        <v>0</v>
      </c>
      <c r="J62" s="47">
        <f>'[1]Місто'!J124</f>
        <v>0</v>
      </c>
      <c r="K62" s="47">
        <f>'[1]Місто'!K124</f>
        <v>0</v>
      </c>
      <c r="L62" s="47">
        <f>'[1]Місто'!L124</f>
        <v>0</v>
      </c>
      <c r="M62" s="48">
        <f t="shared" si="12"/>
        <v>48839</v>
      </c>
      <c r="N62" s="35"/>
      <c r="O62" s="10">
        <f t="shared" si="3"/>
        <v>0</v>
      </c>
      <c r="P62" s="3">
        <f t="shared" si="9"/>
        <v>0.0022177995368630244</v>
      </c>
    </row>
    <row r="63" spans="1:16" s="3" customFormat="1" ht="123" customHeight="1">
      <c r="A63" s="57"/>
      <c r="B63" s="93" t="s">
        <v>246</v>
      </c>
      <c r="C63" s="47">
        <f>'[1]Місто'!C125</f>
        <v>48839</v>
      </c>
      <c r="D63" s="47">
        <f>'[1]Місто'!D125</f>
        <v>0</v>
      </c>
      <c r="E63" s="47">
        <f>'[1]Місто'!E125</f>
        <v>0</v>
      </c>
      <c r="F63" s="47">
        <f t="shared" si="11"/>
        <v>0</v>
      </c>
      <c r="G63" s="47">
        <f>'[1]Місто'!G125</f>
        <v>0</v>
      </c>
      <c r="H63" s="47">
        <f>'[1]Місто'!H125</f>
        <v>0</v>
      </c>
      <c r="I63" s="47">
        <f>'[1]Місто'!I125</f>
        <v>0</v>
      </c>
      <c r="J63" s="47">
        <f>'[1]Місто'!J125</f>
        <v>0</v>
      </c>
      <c r="K63" s="47">
        <f>'[1]Місто'!K125</f>
        <v>0</v>
      </c>
      <c r="L63" s="47">
        <f>'[1]Місто'!L125</f>
        <v>0</v>
      </c>
      <c r="M63" s="48">
        <f t="shared" si="12"/>
        <v>48839</v>
      </c>
      <c r="N63" s="35"/>
      <c r="O63" s="10">
        <f t="shared" si="3"/>
        <v>0</v>
      </c>
      <c r="P63" s="3">
        <f t="shared" si="9"/>
        <v>0.0022177995368630244</v>
      </c>
    </row>
    <row r="64" spans="1:16" s="3" customFormat="1" ht="24">
      <c r="A64" s="57" t="s">
        <v>166</v>
      </c>
      <c r="B64" s="71" t="s">
        <v>167</v>
      </c>
      <c r="C64" s="47">
        <f>'[1]Місто'!C126</f>
        <v>4282400</v>
      </c>
      <c r="D64" s="47">
        <f>'[1]Місто'!D126</f>
        <v>0</v>
      </c>
      <c r="E64" s="47">
        <f>'[1]Місто'!E126</f>
        <v>0</v>
      </c>
      <c r="F64" s="47">
        <f t="shared" si="11"/>
        <v>0</v>
      </c>
      <c r="G64" s="47">
        <f>'[1]Місто'!G126</f>
        <v>0</v>
      </c>
      <c r="H64" s="47">
        <f>'[1]Місто'!H126</f>
        <v>0</v>
      </c>
      <c r="I64" s="47">
        <f>'[1]Місто'!I126</f>
        <v>0</v>
      </c>
      <c r="J64" s="47">
        <f>'[1]Місто'!J126</f>
        <v>0</v>
      </c>
      <c r="K64" s="47">
        <f>'[1]Місто'!K126</f>
        <v>0</v>
      </c>
      <c r="L64" s="47">
        <f>'[1]Місто'!L126</f>
        <v>0</v>
      </c>
      <c r="M64" s="48">
        <f t="shared" si="12"/>
        <v>4282400</v>
      </c>
      <c r="N64" s="35"/>
      <c r="O64" s="10">
        <f t="shared" si="3"/>
        <v>0</v>
      </c>
      <c r="P64" s="3">
        <f t="shared" si="9"/>
        <v>0.19446558563161032</v>
      </c>
    </row>
    <row r="65" spans="1:16" s="3" customFormat="1" ht="123" customHeight="1">
      <c r="A65" s="57"/>
      <c r="B65" s="93" t="s">
        <v>246</v>
      </c>
      <c r="C65" s="47">
        <f>'[1]Місто'!C127</f>
        <v>4282400</v>
      </c>
      <c r="D65" s="47">
        <f>'[1]Місто'!D127</f>
        <v>0</v>
      </c>
      <c r="E65" s="47">
        <f>'[1]Місто'!E127</f>
        <v>0</v>
      </c>
      <c r="F65" s="47">
        <f t="shared" si="11"/>
        <v>0</v>
      </c>
      <c r="G65" s="47">
        <f>'[1]Місто'!G127</f>
        <v>0</v>
      </c>
      <c r="H65" s="47">
        <f>'[1]Місто'!H127</f>
        <v>0</v>
      </c>
      <c r="I65" s="47">
        <f>'[1]Місто'!I127</f>
        <v>0</v>
      </c>
      <c r="J65" s="47">
        <f>'[1]Місто'!J127</f>
        <v>0</v>
      </c>
      <c r="K65" s="47">
        <f>'[1]Місто'!K127</f>
        <v>0</v>
      </c>
      <c r="L65" s="47">
        <f>'[1]Місто'!L127</f>
        <v>0</v>
      </c>
      <c r="M65" s="48">
        <f t="shared" si="12"/>
        <v>4282400</v>
      </c>
      <c r="N65" s="35"/>
      <c r="O65" s="10">
        <f t="shared" si="3"/>
        <v>0</v>
      </c>
      <c r="P65" s="3">
        <f t="shared" si="9"/>
        <v>0.19446558563161032</v>
      </c>
    </row>
    <row r="66" spans="1:16" s="2" customFormat="1" ht="25.5">
      <c r="A66" s="4" t="s">
        <v>4</v>
      </c>
      <c r="B66" s="7" t="s">
        <v>5</v>
      </c>
      <c r="C66" s="47">
        <f>'[1]Місто'!C128</f>
        <v>3922659</v>
      </c>
      <c r="D66" s="47">
        <f>'[1]Місто'!D128</f>
        <v>0</v>
      </c>
      <c r="E66" s="47">
        <f>'[1]Місто'!E128</f>
        <v>0</v>
      </c>
      <c r="F66" s="11">
        <f t="shared" si="11"/>
        <v>0</v>
      </c>
      <c r="G66" s="47">
        <f>'[1]Місто'!G128</f>
        <v>0</v>
      </c>
      <c r="H66" s="47">
        <f>'[1]Місто'!H128</f>
        <v>0</v>
      </c>
      <c r="I66" s="47">
        <f>'[1]Місто'!I128</f>
        <v>0</v>
      </c>
      <c r="J66" s="47">
        <f>'[1]Місто'!J128</f>
        <v>0</v>
      </c>
      <c r="K66" s="47">
        <f>'[1]Місто'!K128</f>
        <v>0</v>
      </c>
      <c r="L66" s="47">
        <f>'[1]Місто'!L128</f>
        <v>0</v>
      </c>
      <c r="M66" s="12">
        <f t="shared" si="12"/>
        <v>3922659</v>
      </c>
      <c r="O66" s="10">
        <f t="shared" si="3"/>
        <v>0</v>
      </c>
      <c r="P66" s="3">
        <f t="shared" si="9"/>
        <v>0.17812959547639334</v>
      </c>
    </row>
    <row r="67" spans="1:16" s="2" customFormat="1" ht="78" customHeight="1">
      <c r="A67" s="4"/>
      <c r="B67" s="93" t="s">
        <v>225</v>
      </c>
      <c r="C67" s="47">
        <f>'[1]Місто'!C129</f>
        <v>3922659</v>
      </c>
      <c r="D67" s="47">
        <f>'[1]Місто'!D129</f>
        <v>0</v>
      </c>
      <c r="E67" s="47">
        <f>'[1]Місто'!E129</f>
        <v>0</v>
      </c>
      <c r="F67" s="11">
        <f t="shared" si="11"/>
        <v>0</v>
      </c>
      <c r="G67" s="47">
        <f>'[1]Місто'!G129</f>
        <v>0</v>
      </c>
      <c r="H67" s="47">
        <f>'[1]Місто'!H129</f>
        <v>0</v>
      </c>
      <c r="I67" s="47">
        <f>'[1]Місто'!I129</f>
        <v>0</v>
      </c>
      <c r="J67" s="47">
        <f>'[1]Місто'!J129</f>
        <v>0</v>
      </c>
      <c r="K67" s="47">
        <f>'[1]Місто'!K129</f>
        <v>0</v>
      </c>
      <c r="L67" s="47">
        <f>'[1]Місто'!L129</f>
        <v>0</v>
      </c>
      <c r="M67" s="12">
        <f t="shared" si="12"/>
        <v>3922659</v>
      </c>
      <c r="O67" s="10">
        <f t="shared" si="3"/>
        <v>0</v>
      </c>
      <c r="P67" s="3">
        <f t="shared" si="9"/>
        <v>0.17812959547639334</v>
      </c>
    </row>
    <row r="68" spans="1:16" s="2" customFormat="1" ht="25.5">
      <c r="A68" s="4" t="s">
        <v>6</v>
      </c>
      <c r="B68" s="7" t="s">
        <v>204</v>
      </c>
      <c r="C68" s="47">
        <f>'[1]Місто'!C130</f>
        <v>10740</v>
      </c>
      <c r="D68" s="47">
        <f>'[1]Місто'!D130</f>
        <v>0</v>
      </c>
      <c r="E68" s="47">
        <f>'[1]Місто'!E130</f>
        <v>0</v>
      </c>
      <c r="F68" s="11">
        <f t="shared" si="11"/>
        <v>0</v>
      </c>
      <c r="G68" s="47">
        <f>'[1]Місто'!G130</f>
        <v>0</v>
      </c>
      <c r="H68" s="47">
        <f>'[1]Місто'!H130</f>
        <v>0</v>
      </c>
      <c r="I68" s="47">
        <f>'[1]Місто'!I130</f>
        <v>0</v>
      </c>
      <c r="J68" s="47">
        <f>'[1]Місто'!J130</f>
        <v>0</v>
      </c>
      <c r="K68" s="47">
        <f>'[1]Місто'!K130</f>
        <v>0</v>
      </c>
      <c r="L68" s="47">
        <f>'[1]Місто'!L130</f>
        <v>0</v>
      </c>
      <c r="M68" s="12">
        <f t="shared" si="12"/>
        <v>10740</v>
      </c>
      <c r="O68" s="10">
        <f t="shared" si="3"/>
        <v>0</v>
      </c>
      <c r="P68" s="3">
        <f t="shared" si="9"/>
        <v>0.00048770791838303166</v>
      </c>
    </row>
    <row r="69" spans="1:16" s="2" customFormat="1" ht="44.25" customHeight="1">
      <c r="A69" s="4"/>
      <c r="B69" s="93" t="s">
        <v>226</v>
      </c>
      <c r="C69" s="47">
        <f>'[1]Місто'!C131</f>
        <v>10740</v>
      </c>
      <c r="D69" s="47">
        <f>'[1]Місто'!D131</f>
        <v>0</v>
      </c>
      <c r="E69" s="47">
        <f>'[1]Місто'!E131</f>
        <v>0</v>
      </c>
      <c r="F69" s="11">
        <f t="shared" si="11"/>
        <v>0</v>
      </c>
      <c r="G69" s="47">
        <f>'[1]Місто'!G131</f>
        <v>0</v>
      </c>
      <c r="H69" s="47">
        <f>'[1]Місто'!H131</f>
        <v>0</v>
      </c>
      <c r="I69" s="47">
        <f>'[1]Місто'!I131</f>
        <v>0</v>
      </c>
      <c r="J69" s="47">
        <f>'[1]Місто'!J131</f>
        <v>0</v>
      </c>
      <c r="K69" s="47">
        <f>'[1]Місто'!K131</f>
        <v>0</v>
      </c>
      <c r="L69" s="47">
        <f>'[1]Місто'!L131</f>
        <v>0</v>
      </c>
      <c r="M69" s="12">
        <f t="shared" si="12"/>
        <v>10740</v>
      </c>
      <c r="O69" s="10">
        <f t="shared" si="3"/>
        <v>0</v>
      </c>
      <c r="P69" s="3">
        <f t="shared" si="9"/>
        <v>0.00048770791838303166</v>
      </c>
    </row>
    <row r="70" spans="1:16" s="3" customFormat="1" ht="12.75">
      <c r="A70" s="57" t="s">
        <v>81</v>
      </c>
      <c r="B70" s="74" t="s">
        <v>100</v>
      </c>
      <c r="C70" s="47">
        <f>'[1]Місто'!C132</f>
        <v>4942190</v>
      </c>
      <c r="D70" s="47">
        <f>'[1]Місто'!D132</f>
        <v>0</v>
      </c>
      <c r="E70" s="47">
        <f>'[1]Місто'!E132</f>
        <v>0</v>
      </c>
      <c r="F70" s="47">
        <f t="shared" si="11"/>
        <v>0</v>
      </c>
      <c r="G70" s="47">
        <f>'[1]Місто'!G132</f>
        <v>0</v>
      </c>
      <c r="H70" s="47">
        <f>'[1]Місто'!H132</f>
        <v>0</v>
      </c>
      <c r="I70" s="47">
        <f>'[1]Місто'!I132</f>
        <v>0</v>
      </c>
      <c r="J70" s="47">
        <f>'[1]Місто'!J132</f>
        <v>0</v>
      </c>
      <c r="K70" s="47">
        <f>'[1]Місто'!K132</f>
        <v>0</v>
      </c>
      <c r="L70" s="47">
        <f>'[1]Місто'!L132</f>
        <v>0</v>
      </c>
      <c r="M70" s="48">
        <f t="shared" si="12"/>
        <v>4942190</v>
      </c>
      <c r="N70" s="35"/>
      <c r="O70" s="10">
        <f t="shared" si="3"/>
        <v>0</v>
      </c>
      <c r="P70" s="3">
        <f t="shared" si="9"/>
        <v>0.22442692710925838</v>
      </c>
    </row>
    <row r="71" spans="1:16" s="3" customFormat="1" ht="46.5" customHeight="1">
      <c r="A71" s="57"/>
      <c r="B71" s="93" t="s">
        <v>245</v>
      </c>
      <c r="C71" s="47">
        <f>'[1]Місто'!C133</f>
        <v>4942190</v>
      </c>
      <c r="D71" s="47">
        <f>'[1]Місто'!D133</f>
        <v>0</v>
      </c>
      <c r="E71" s="47">
        <f>'[1]Місто'!E133</f>
        <v>0</v>
      </c>
      <c r="F71" s="47">
        <f t="shared" si="11"/>
        <v>0</v>
      </c>
      <c r="G71" s="47">
        <f>'[1]Місто'!G133</f>
        <v>0</v>
      </c>
      <c r="H71" s="47">
        <f>'[1]Місто'!H133</f>
        <v>0</v>
      </c>
      <c r="I71" s="47">
        <f>'[1]Місто'!I133</f>
        <v>0</v>
      </c>
      <c r="J71" s="47">
        <f>'[1]Місто'!J133</f>
        <v>0</v>
      </c>
      <c r="K71" s="47">
        <f>'[1]Місто'!K133</f>
        <v>0</v>
      </c>
      <c r="L71" s="47">
        <f>'[1]Місто'!L133</f>
        <v>0</v>
      </c>
      <c r="M71" s="48">
        <f t="shared" si="12"/>
        <v>4942190</v>
      </c>
      <c r="N71" s="35"/>
      <c r="O71" s="10">
        <f t="shared" si="3"/>
        <v>0</v>
      </c>
      <c r="P71" s="3">
        <f t="shared" si="9"/>
        <v>0.22442692710925838</v>
      </c>
    </row>
    <row r="72" spans="1:16" s="3" customFormat="1" ht="25.5">
      <c r="A72" s="57" t="s">
        <v>82</v>
      </c>
      <c r="B72" s="74" t="s">
        <v>165</v>
      </c>
      <c r="C72" s="47">
        <f>'[1]Місто'!C134</f>
        <v>97984152</v>
      </c>
      <c r="D72" s="47">
        <f>'[1]Місто'!D134</f>
        <v>0</v>
      </c>
      <c r="E72" s="47">
        <f>'[1]Місто'!E134</f>
        <v>0</v>
      </c>
      <c r="F72" s="47">
        <f t="shared" si="11"/>
        <v>0</v>
      </c>
      <c r="G72" s="47">
        <f>'[1]Місто'!G134</f>
        <v>0</v>
      </c>
      <c r="H72" s="47">
        <f>'[1]Місто'!H134</f>
        <v>0</v>
      </c>
      <c r="I72" s="47">
        <f>'[1]Місто'!I134</f>
        <v>0</v>
      </c>
      <c r="J72" s="47">
        <f>'[1]Місто'!J134</f>
        <v>0</v>
      </c>
      <c r="K72" s="47">
        <f>'[1]Місто'!K134</f>
        <v>0</v>
      </c>
      <c r="L72" s="47">
        <f>'[1]Місто'!L134</f>
        <v>0</v>
      </c>
      <c r="M72" s="48">
        <f t="shared" si="12"/>
        <v>97984152</v>
      </c>
      <c r="N72" s="35"/>
      <c r="O72" s="10">
        <f t="shared" si="3"/>
        <v>0</v>
      </c>
      <c r="P72" s="3">
        <f t="shared" si="9"/>
        <v>4.44950156484605</v>
      </c>
    </row>
    <row r="73" spans="1:16" s="3" customFormat="1" ht="46.5" customHeight="1">
      <c r="A73" s="57"/>
      <c r="B73" s="93" t="s">
        <v>245</v>
      </c>
      <c r="C73" s="47">
        <f>'[1]Місто'!C135</f>
        <v>97984152</v>
      </c>
      <c r="D73" s="47">
        <f>'[1]Місто'!D135</f>
        <v>0</v>
      </c>
      <c r="E73" s="47">
        <f>'[1]Місто'!E135</f>
        <v>0</v>
      </c>
      <c r="F73" s="47">
        <f t="shared" si="11"/>
        <v>0</v>
      </c>
      <c r="G73" s="47">
        <f>'[1]Місто'!G135</f>
        <v>0</v>
      </c>
      <c r="H73" s="47">
        <f>'[1]Місто'!H135</f>
        <v>0</v>
      </c>
      <c r="I73" s="47">
        <f>'[1]Місто'!I135</f>
        <v>0</v>
      </c>
      <c r="J73" s="47">
        <f>'[1]Місто'!J135</f>
        <v>0</v>
      </c>
      <c r="K73" s="47">
        <f>'[1]Місто'!K135</f>
        <v>0</v>
      </c>
      <c r="L73" s="47">
        <f>'[1]Місто'!L135</f>
        <v>0</v>
      </c>
      <c r="M73" s="48">
        <f t="shared" si="12"/>
        <v>97984152</v>
      </c>
      <c r="N73" s="35"/>
      <c r="O73" s="10">
        <f t="shared" si="3"/>
        <v>0</v>
      </c>
      <c r="P73" s="3">
        <f t="shared" si="9"/>
        <v>4.44950156484605</v>
      </c>
    </row>
    <row r="74" spans="1:16" s="3" customFormat="1" ht="12.75">
      <c r="A74" s="57" t="s">
        <v>83</v>
      </c>
      <c r="B74" s="7" t="s">
        <v>203</v>
      </c>
      <c r="C74" s="47">
        <f>'[1]Місто'!C136</f>
        <v>170062955</v>
      </c>
      <c r="D74" s="47">
        <f>'[1]Місто'!D136</f>
        <v>0</v>
      </c>
      <c r="E74" s="47">
        <f>'[1]Місто'!E136</f>
        <v>0</v>
      </c>
      <c r="F74" s="47">
        <f t="shared" si="11"/>
        <v>0</v>
      </c>
      <c r="G74" s="47">
        <f>'[1]Місто'!G136</f>
        <v>0</v>
      </c>
      <c r="H74" s="47">
        <f>'[1]Місто'!H136</f>
        <v>0</v>
      </c>
      <c r="I74" s="47">
        <f>'[1]Місто'!I136</f>
        <v>0</v>
      </c>
      <c r="J74" s="47">
        <f>'[1]Місто'!J136</f>
        <v>0</v>
      </c>
      <c r="K74" s="47">
        <f>'[1]Місто'!K136</f>
        <v>0</v>
      </c>
      <c r="L74" s="47">
        <f>'[1]Місто'!L136</f>
        <v>0</v>
      </c>
      <c r="M74" s="48">
        <f t="shared" si="12"/>
        <v>170062955</v>
      </c>
      <c r="N74" s="35"/>
      <c r="O74" s="10">
        <f t="shared" si="3"/>
        <v>0</v>
      </c>
      <c r="P74" s="3">
        <f t="shared" si="9"/>
        <v>7.722630333064914</v>
      </c>
    </row>
    <row r="75" spans="1:16" s="3" customFormat="1" ht="44.25" customHeight="1">
      <c r="A75" s="57"/>
      <c r="B75" s="93" t="s">
        <v>245</v>
      </c>
      <c r="C75" s="47">
        <f>'[1]Місто'!C137</f>
        <v>170062955</v>
      </c>
      <c r="D75" s="47">
        <f>'[1]Місто'!D137</f>
        <v>0</v>
      </c>
      <c r="E75" s="47">
        <f>'[1]Місто'!E137</f>
        <v>0</v>
      </c>
      <c r="F75" s="47">
        <f t="shared" si="11"/>
        <v>0</v>
      </c>
      <c r="G75" s="47">
        <f>'[1]Місто'!G137</f>
        <v>0</v>
      </c>
      <c r="H75" s="47">
        <f>'[1]Місто'!H137</f>
        <v>0</v>
      </c>
      <c r="I75" s="47">
        <f>'[1]Місто'!I137</f>
        <v>0</v>
      </c>
      <c r="J75" s="47">
        <f>'[1]Місто'!J137</f>
        <v>0</v>
      </c>
      <c r="K75" s="47">
        <f>'[1]Місто'!K137</f>
        <v>0</v>
      </c>
      <c r="L75" s="47">
        <f>'[1]Місто'!L137</f>
        <v>0</v>
      </c>
      <c r="M75" s="48">
        <f t="shared" si="12"/>
        <v>170062955</v>
      </c>
      <c r="N75" s="35"/>
      <c r="O75" s="10">
        <f t="shared" si="3"/>
        <v>0</v>
      </c>
      <c r="P75" s="3">
        <f t="shared" si="9"/>
        <v>7.722630333064914</v>
      </c>
    </row>
    <row r="76" spans="1:16" s="3" customFormat="1" ht="23.25" customHeight="1">
      <c r="A76" s="57" t="s">
        <v>70</v>
      </c>
      <c r="B76" s="13" t="s">
        <v>195</v>
      </c>
      <c r="C76" s="47">
        <f>'[1]Місто'!C138</f>
        <v>20345604</v>
      </c>
      <c r="D76" s="47">
        <f>'[1]Місто'!D138</f>
        <v>0</v>
      </c>
      <c r="E76" s="47">
        <f>'[1]Місто'!E138</f>
        <v>0</v>
      </c>
      <c r="F76" s="47">
        <f t="shared" si="11"/>
        <v>0</v>
      </c>
      <c r="G76" s="47">
        <f>'[1]Місто'!G138</f>
        <v>0</v>
      </c>
      <c r="H76" s="47">
        <f>'[1]Місто'!H138</f>
        <v>0</v>
      </c>
      <c r="I76" s="47">
        <f>'[1]Місто'!I138</f>
        <v>0</v>
      </c>
      <c r="J76" s="47">
        <f>'[1]Місто'!J138</f>
        <v>0</v>
      </c>
      <c r="K76" s="47">
        <f>'[1]Місто'!K138</f>
        <v>0</v>
      </c>
      <c r="L76" s="47">
        <f>'[1]Місто'!L138</f>
        <v>0</v>
      </c>
      <c r="M76" s="48">
        <f t="shared" si="12"/>
        <v>20345604</v>
      </c>
      <c r="N76" s="35"/>
      <c r="O76" s="10">
        <f t="shared" si="3"/>
        <v>0</v>
      </c>
      <c r="P76" s="3">
        <f t="shared" si="9"/>
        <v>0.9239024371587973</v>
      </c>
    </row>
    <row r="77" spans="1:16" s="3" customFormat="1" ht="45" customHeight="1">
      <c r="A77" s="57"/>
      <c r="B77" s="93" t="s">
        <v>245</v>
      </c>
      <c r="C77" s="47">
        <f>'[1]Місто'!C139</f>
        <v>20345604</v>
      </c>
      <c r="D77" s="47">
        <f>'[1]Місто'!D139</f>
        <v>0</v>
      </c>
      <c r="E77" s="47">
        <f>'[1]Місто'!E139</f>
        <v>0</v>
      </c>
      <c r="F77" s="47">
        <f t="shared" si="11"/>
        <v>0</v>
      </c>
      <c r="G77" s="47">
        <f>'[1]Місто'!G139</f>
        <v>0</v>
      </c>
      <c r="H77" s="47">
        <f>'[1]Місто'!H139</f>
        <v>0</v>
      </c>
      <c r="I77" s="47">
        <f>'[1]Місто'!I139</f>
        <v>0</v>
      </c>
      <c r="J77" s="47">
        <f>'[1]Місто'!J139</f>
        <v>0</v>
      </c>
      <c r="K77" s="47">
        <f>'[1]Місто'!K139</f>
        <v>0</v>
      </c>
      <c r="L77" s="47">
        <f>'[1]Місто'!L139</f>
        <v>0</v>
      </c>
      <c r="M77" s="48">
        <f t="shared" si="12"/>
        <v>20345604</v>
      </c>
      <c r="N77" s="35"/>
      <c r="O77" s="10">
        <f t="shared" si="3"/>
        <v>0</v>
      </c>
      <c r="P77" s="3">
        <f t="shared" si="9"/>
        <v>0.9239024371587973</v>
      </c>
    </row>
    <row r="78" spans="1:16" s="3" customFormat="1" ht="12.75">
      <c r="A78" s="57" t="s">
        <v>103</v>
      </c>
      <c r="B78" s="13" t="s">
        <v>104</v>
      </c>
      <c r="C78" s="47">
        <f>'[1]Місто'!C140</f>
        <v>44515629</v>
      </c>
      <c r="D78" s="47">
        <f>'[1]Місто'!D140</f>
        <v>0</v>
      </c>
      <c r="E78" s="47">
        <f>'[1]Місто'!E140</f>
        <v>0</v>
      </c>
      <c r="F78" s="47">
        <f t="shared" si="11"/>
        <v>0</v>
      </c>
      <c r="G78" s="47">
        <f>'[1]Місто'!G140</f>
        <v>0</v>
      </c>
      <c r="H78" s="47">
        <f>'[1]Місто'!H140</f>
        <v>0</v>
      </c>
      <c r="I78" s="47">
        <f>'[1]Місто'!I140</f>
        <v>0</v>
      </c>
      <c r="J78" s="47">
        <f>'[1]Місто'!J140</f>
        <v>0</v>
      </c>
      <c r="K78" s="47">
        <f>'[1]Місто'!K140</f>
        <v>0</v>
      </c>
      <c r="L78" s="47">
        <f>'[1]Місто'!L140</f>
        <v>0</v>
      </c>
      <c r="M78" s="48">
        <f t="shared" si="12"/>
        <v>44515629</v>
      </c>
      <c r="N78" s="35"/>
      <c r="O78" s="10">
        <f t="shared" si="3"/>
        <v>0</v>
      </c>
      <c r="P78" s="3">
        <f t="shared" si="9"/>
        <v>2.0214734408846664</v>
      </c>
    </row>
    <row r="79" spans="1:16" s="3" customFormat="1" ht="56.25">
      <c r="A79" s="57"/>
      <c r="B79" s="93" t="s">
        <v>245</v>
      </c>
      <c r="C79" s="47">
        <f>'[1]Місто'!C141</f>
        <v>44515629</v>
      </c>
      <c r="D79" s="47">
        <f>'[1]Місто'!D141</f>
        <v>0</v>
      </c>
      <c r="E79" s="47">
        <f>'[1]Місто'!E141</f>
        <v>0</v>
      </c>
      <c r="F79" s="47">
        <f t="shared" si="11"/>
        <v>0</v>
      </c>
      <c r="G79" s="47">
        <f>'[1]Місто'!G141</f>
        <v>0</v>
      </c>
      <c r="H79" s="47">
        <f>'[1]Місто'!H141</f>
        <v>0</v>
      </c>
      <c r="I79" s="47">
        <f>'[1]Місто'!I141</f>
        <v>0</v>
      </c>
      <c r="J79" s="47">
        <f>'[1]Місто'!J141</f>
        <v>0</v>
      </c>
      <c r="K79" s="47">
        <f>'[1]Місто'!K141</f>
        <v>0</v>
      </c>
      <c r="L79" s="47">
        <f>'[1]Місто'!L141</f>
        <v>0</v>
      </c>
      <c r="M79" s="48">
        <f t="shared" si="12"/>
        <v>44515629</v>
      </c>
      <c r="N79" s="35"/>
      <c r="O79" s="10">
        <f t="shared" si="3"/>
        <v>0</v>
      </c>
      <c r="P79" s="3">
        <f t="shared" si="9"/>
        <v>2.0214734408846664</v>
      </c>
    </row>
    <row r="80" spans="1:16" s="2" customFormat="1" ht="12.75">
      <c r="A80" s="57" t="s">
        <v>160</v>
      </c>
      <c r="B80" s="7" t="s">
        <v>161</v>
      </c>
      <c r="C80" s="47">
        <f>'[1]Місто'!C142</f>
        <v>5334388</v>
      </c>
      <c r="D80" s="47">
        <f>'[1]Місто'!D142</f>
        <v>0</v>
      </c>
      <c r="E80" s="47">
        <f>'[1]Місто'!E142</f>
        <v>0</v>
      </c>
      <c r="F80" s="58">
        <f t="shared" si="11"/>
        <v>0</v>
      </c>
      <c r="G80" s="47">
        <f>'[1]Місто'!G142</f>
        <v>0</v>
      </c>
      <c r="H80" s="47">
        <f>'[1]Місто'!H142</f>
        <v>0</v>
      </c>
      <c r="I80" s="47">
        <f>'[1]Місто'!I142</f>
        <v>0</v>
      </c>
      <c r="J80" s="47">
        <f>'[1]Місто'!J142</f>
        <v>0</v>
      </c>
      <c r="K80" s="47">
        <f>'[1]Місто'!K142</f>
        <v>0</v>
      </c>
      <c r="L80" s="47">
        <f>'[1]Місто'!L142</f>
        <v>0</v>
      </c>
      <c r="M80" s="58">
        <f t="shared" si="12"/>
        <v>5334388</v>
      </c>
      <c r="N80" s="38"/>
      <c r="O80" s="10">
        <f aca="true" t="shared" si="13" ref="O80:O148">F80-K80</f>
        <v>0</v>
      </c>
      <c r="P80" s="3">
        <f aca="true" t="shared" si="14" ref="P80:P148">C80/$C$172*100</f>
        <v>0.2422368032893318</v>
      </c>
    </row>
    <row r="81" spans="1:16" s="2" customFormat="1" ht="47.25" customHeight="1">
      <c r="A81" s="57"/>
      <c r="B81" s="93" t="s">
        <v>245</v>
      </c>
      <c r="C81" s="47">
        <f>'[1]Місто'!C143</f>
        <v>5334388</v>
      </c>
      <c r="D81" s="47">
        <f>'[1]Місто'!D143</f>
        <v>0</v>
      </c>
      <c r="E81" s="47">
        <f>'[1]Місто'!E143</f>
        <v>0</v>
      </c>
      <c r="F81" s="58">
        <f t="shared" si="11"/>
        <v>0</v>
      </c>
      <c r="G81" s="47">
        <f>'[1]Місто'!G143</f>
        <v>0</v>
      </c>
      <c r="H81" s="47">
        <f>'[1]Місто'!H143</f>
        <v>0</v>
      </c>
      <c r="I81" s="47">
        <f>'[1]Місто'!I143</f>
        <v>0</v>
      </c>
      <c r="J81" s="47">
        <f>'[1]Місто'!J143</f>
        <v>0</v>
      </c>
      <c r="K81" s="47">
        <f>'[1]Місто'!K143</f>
        <v>0</v>
      </c>
      <c r="L81" s="47">
        <f>'[1]Місто'!L143</f>
        <v>0</v>
      </c>
      <c r="M81" s="58">
        <f t="shared" si="12"/>
        <v>5334388</v>
      </c>
      <c r="N81" s="38"/>
      <c r="O81" s="10">
        <f t="shared" si="13"/>
        <v>0</v>
      </c>
      <c r="P81" s="3">
        <f t="shared" si="14"/>
        <v>0.2422368032893318</v>
      </c>
    </row>
    <row r="82" spans="1:16" s="2" customFormat="1" ht="12.75">
      <c r="A82" s="69" t="s">
        <v>196</v>
      </c>
      <c r="B82" s="7" t="s">
        <v>197</v>
      </c>
      <c r="C82" s="47">
        <f>'[1]Місто'!C144</f>
        <v>639851</v>
      </c>
      <c r="D82" s="47">
        <f>'[1]Місто'!D144</f>
        <v>0</v>
      </c>
      <c r="E82" s="47">
        <f>'[1]Місто'!E144</f>
        <v>0</v>
      </c>
      <c r="F82" s="58">
        <f t="shared" si="11"/>
        <v>0</v>
      </c>
      <c r="G82" s="47">
        <f>'[1]Місто'!G144</f>
        <v>0</v>
      </c>
      <c r="H82" s="47">
        <f>'[1]Місто'!H144</f>
        <v>0</v>
      </c>
      <c r="I82" s="47">
        <f>'[1]Місто'!I144</f>
        <v>0</v>
      </c>
      <c r="J82" s="47">
        <f>'[1]Місто'!J144</f>
        <v>0</v>
      </c>
      <c r="K82" s="47">
        <f>'[1]Місто'!K144</f>
        <v>0</v>
      </c>
      <c r="L82" s="47">
        <f>'[1]Місто'!L144</f>
        <v>0</v>
      </c>
      <c r="M82" s="58">
        <f t="shared" si="12"/>
        <v>639851</v>
      </c>
      <c r="N82" s="38"/>
      <c r="O82" s="10">
        <f t="shared" si="13"/>
        <v>0</v>
      </c>
      <c r="P82" s="3">
        <f t="shared" si="14"/>
        <v>0.029055903099190053</v>
      </c>
    </row>
    <row r="83" spans="1:16" s="2" customFormat="1" ht="46.5" customHeight="1">
      <c r="A83" s="57"/>
      <c r="B83" s="93" t="s">
        <v>245</v>
      </c>
      <c r="C83" s="47">
        <f>'[1]Місто'!C145</f>
        <v>639851</v>
      </c>
      <c r="D83" s="47">
        <f>'[1]Місто'!D145</f>
        <v>0</v>
      </c>
      <c r="E83" s="47">
        <f>'[1]Місто'!E145</f>
        <v>0</v>
      </c>
      <c r="F83" s="58">
        <f t="shared" si="11"/>
        <v>0</v>
      </c>
      <c r="G83" s="47">
        <f>'[1]Місто'!G145</f>
        <v>0</v>
      </c>
      <c r="H83" s="47">
        <f>'[1]Місто'!H145</f>
        <v>0</v>
      </c>
      <c r="I83" s="47">
        <f>'[1]Місто'!I145</f>
        <v>0</v>
      </c>
      <c r="J83" s="47">
        <f>'[1]Місто'!J145</f>
        <v>0</v>
      </c>
      <c r="K83" s="47">
        <f>'[1]Місто'!K145</f>
        <v>0</v>
      </c>
      <c r="L83" s="47">
        <f>'[1]Місто'!L145</f>
        <v>0</v>
      </c>
      <c r="M83" s="58">
        <f t="shared" si="12"/>
        <v>639851</v>
      </c>
      <c r="N83" s="38"/>
      <c r="O83" s="10">
        <f t="shared" si="13"/>
        <v>0</v>
      </c>
      <c r="P83" s="3">
        <f t="shared" si="14"/>
        <v>0.029055903099190053</v>
      </c>
    </row>
    <row r="84" spans="1:16" s="3" customFormat="1" ht="23.25" customHeight="1">
      <c r="A84" s="57" t="s">
        <v>98</v>
      </c>
      <c r="B84" s="13" t="s">
        <v>101</v>
      </c>
      <c r="C84" s="47">
        <f>'[1]Місто'!C146</f>
        <v>2950678</v>
      </c>
      <c r="D84" s="47">
        <f>'[1]Місто'!D146</f>
        <v>0</v>
      </c>
      <c r="E84" s="47">
        <f>'[1]Місто'!E146</f>
        <v>0</v>
      </c>
      <c r="F84" s="47">
        <f t="shared" si="11"/>
        <v>0</v>
      </c>
      <c r="G84" s="47">
        <f>'[1]Місто'!G146</f>
        <v>0</v>
      </c>
      <c r="H84" s="47">
        <f>'[1]Місто'!H146</f>
        <v>0</v>
      </c>
      <c r="I84" s="47">
        <f>'[1]Місто'!I146</f>
        <v>0</v>
      </c>
      <c r="J84" s="47">
        <f>'[1]Місто'!J146</f>
        <v>0</v>
      </c>
      <c r="K84" s="47">
        <f>'[1]Місто'!K146</f>
        <v>0</v>
      </c>
      <c r="L84" s="47">
        <f>'[1]Місто'!L146</f>
        <v>0</v>
      </c>
      <c r="M84" s="48">
        <f t="shared" si="12"/>
        <v>2950678</v>
      </c>
      <c r="N84" s="35"/>
      <c r="O84" s="10">
        <f t="shared" si="13"/>
        <v>0</v>
      </c>
      <c r="P84" s="3">
        <f t="shared" si="14"/>
        <v>0.1339915293481012</v>
      </c>
    </row>
    <row r="85" spans="1:16" s="3" customFormat="1" ht="47.25" customHeight="1">
      <c r="A85" s="57"/>
      <c r="B85" s="93" t="s">
        <v>245</v>
      </c>
      <c r="C85" s="47">
        <f>'[1]Місто'!C147</f>
        <v>2950678</v>
      </c>
      <c r="D85" s="47">
        <f>'[1]Місто'!D147</f>
        <v>0</v>
      </c>
      <c r="E85" s="47">
        <f>'[1]Місто'!E147</f>
        <v>0</v>
      </c>
      <c r="F85" s="47">
        <f t="shared" si="11"/>
        <v>0</v>
      </c>
      <c r="G85" s="47">
        <f>'[1]Місто'!G147</f>
        <v>0</v>
      </c>
      <c r="H85" s="47">
        <f>'[1]Місто'!H147</f>
        <v>0</v>
      </c>
      <c r="I85" s="47">
        <f>'[1]Місто'!I147</f>
        <v>0</v>
      </c>
      <c r="J85" s="47">
        <f>'[1]Місто'!J147</f>
        <v>0</v>
      </c>
      <c r="K85" s="47">
        <f>'[1]Місто'!K147</f>
        <v>0</v>
      </c>
      <c r="L85" s="47">
        <f>'[1]Місто'!L147</f>
        <v>0</v>
      </c>
      <c r="M85" s="48">
        <f t="shared" si="12"/>
        <v>2950678</v>
      </c>
      <c r="N85" s="35"/>
      <c r="O85" s="10">
        <f t="shared" si="13"/>
        <v>0</v>
      </c>
      <c r="P85" s="3">
        <f t="shared" si="14"/>
        <v>0.1339915293481012</v>
      </c>
    </row>
    <row r="86" spans="1:16" s="3" customFormat="1" ht="23.25" customHeight="1">
      <c r="A86" s="59" t="s">
        <v>71</v>
      </c>
      <c r="B86" s="84" t="s">
        <v>192</v>
      </c>
      <c r="C86" s="47">
        <f>'[1]Місто'!C148</f>
        <v>39016638</v>
      </c>
      <c r="D86" s="47">
        <f>'[1]Місто'!D148</f>
        <v>0</v>
      </c>
      <c r="E86" s="47">
        <f>'[1]Місто'!E148</f>
        <v>0</v>
      </c>
      <c r="F86" s="47">
        <f t="shared" si="11"/>
        <v>0</v>
      </c>
      <c r="G86" s="47">
        <f>'[1]Місто'!G148</f>
        <v>0</v>
      </c>
      <c r="H86" s="47">
        <f>'[1]Місто'!H148</f>
        <v>0</v>
      </c>
      <c r="I86" s="47">
        <f>'[1]Місто'!I148</f>
        <v>0</v>
      </c>
      <c r="J86" s="47">
        <f>'[1]Місто'!J148</f>
        <v>0</v>
      </c>
      <c r="K86" s="47">
        <f>'[1]Місто'!K148</f>
        <v>0</v>
      </c>
      <c r="L86" s="47">
        <f>'[1]Місто'!L148</f>
        <v>0</v>
      </c>
      <c r="M86" s="48">
        <f t="shared" si="12"/>
        <v>39016638</v>
      </c>
      <c r="N86" s="35"/>
      <c r="O86" s="10">
        <f t="shared" si="13"/>
        <v>0</v>
      </c>
      <c r="P86" s="3">
        <f t="shared" si="14"/>
        <v>1.771761946115856</v>
      </c>
    </row>
    <row r="87" spans="1:16" s="3" customFormat="1" ht="68.25" customHeight="1">
      <c r="A87" s="59"/>
      <c r="B87" s="93" t="s">
        <v>225</v>
      </c>
      <c r="C87" s="47">
        <f>'[1]Місто'!C149</f>
        <v>39016638</v>
      </c>
      <c r="D87" s="47">
        <f>'[1]Місто'!D149</f>
        <v>0</v>
      </c>
      <c r="E87" s="47">
        <f>'[1]Місто'!E149</f>
        <v>0</v>
      </c>
      <c r="F87" s="47">
        <f t="shared" si="11"/>
        <v>0</v>
      </c>
      <c r="G87" s="47">
        <f>'[1]Місто'!G149</f>
        <v>0</v>
      </c>
      <c r="H87" s="47">
        <f>'[1]Місто'!H149</f>
        <v>0</v>
      </c>
      <c r="I87" s="47">
        <f>'[1]Місто'!I149</f>
        <v>0</v>
      </c>
      <c r="J87" s="47">
        <f>'[1]Місто'!J149</f>
        <v>0</v>
      </c>
      <c r="K87" s="47">
        <f>'[1]Місто'!K149</f>
        <v>0</v>
      </c>
      <c r="L87" s="47">
        <f>'[1]Місто'!L149</f>
        <v>0</v>
      </c>
      <c r="M87" s="48">
        <f t="shared" si="12"/>
        <v>39016638</v>
      </c>
      <c r="N87" s="35"/>
      <c r="O87" s="10">
        <f t="shared" si="13"/>
        <v>0</v>
      </c>
      <c r="P87" s="3">
        <f t="shared" si="14"/>
        <v>1.771761946115856</v>
      </c>
    </row>
    <row r="88" spans="1:16" s="3" customFormat="1" ht="36.75" customHeight="1">
      <c r="A88" s="69" t="s">
        <v>193</v>
      </c>
      <c r="B88" s="85" t="s">
        <v>194</v>
      </c>
      <c r="C88" s="47">
        <f>'[1]Місто'!C150</f>
        <v>45776</v>
      </c>
      <c r="D88" s="47">
        <f>'[1]Місто'!D150</f>
        <v>0</v>
      </c>
      <c r="E88" s="47">
        <f>'[1]Місто'!E150</f>
        <v>0</v>
      </c>
      <c r="F88" s="47">
        <f t="shared" si="11"/>
        <v>0</v>
      </c>
      <c r="G88" s="47">
        <f>'[1]Місто'!G150</f>
        <v>0</v>
      </c>
      <c r="H88" s="47">
        <f>'[1]Місто'!H150</f>
        <v>0</v>
      </c>
      <c r="I88" s="47">
        <f>'[1]Місто'!I150</f>
        <v>0</v>
      </c>
      <c r="J88" s="47">
        <f>'[1]Місто'!J150</f>
        <v>0</v>
      </c>
      <c r="K88" s="47">
        <f>'[1]Місто'!K150</f>
        <v>0</v>
      </c>
      <c r="L88" s="47">
        <f>'[1]Місто'!L150</f>
        <v>0</v>
      </c>
      <c r="M88" s="48">
        <f t="shared" si="12"/>
        <v>45776</v>
      </c>
      <c r="N88" s="35"/>
      <c r="O88" s="10">
        <f t="shared" si="13"/>
        <v>0</v>
      </c>
      <c r="P88" s="3">
        <f t="shared" si="14"/>
        <v>0.0020787074182403776</v>
      </c>
    </row>
    <row r="89" spans="1:16" s="3" customFormat="1" ht="44.25" customHeight="1">
      <c r="A89" s="59"/>
      <c r="B89" s="93" t="s">
        <v>226</v>
      </c>
      <c r="C89" s="47">
        <f>'[1]Місто'!C151</f>
        <v>45776</v>
      </c>
      <c r="D89" s="47">
        <f>'[1]Місто'!D151</f>
        <v>0</v>
      </c>
      <c r="E89" s="47">
        <f>'[1]Місто'!E151</f>
        <v>0</v>
      </c>
      <c r="F89" s="47">
        <f t="shared" si="11"/>
        <v>0</v>
      </c>
      <c r="G89" s="47">
        <f>'[1]Місто'!G151</f>
        <v>0</v>
      </c>
      <c r="H89" s="47">
        <f>'[1]Місто'!H151</f>
        <v>0</v>
      </c>
      <c r="I89" s="47">
        <f>'[1]Місто'!I151</f>
        <v>0</v>
      </c>
      <c r="J89" s="47">
        <f>'[1]Місто'!J151</f>
        <v>0</v>
      </c>
      <c r="K89" s="47">
        <f>'[1]Місто'!K151</f>
        <v>0</v>
      </c>
      <c r="L89" s="47">
        <f>'[1]Місто'!L151</f>
        <v>0</v>
      </c>
      <c r="M89" s="48">
        <f aca="true" t="shared" si="15" ref="M89:M122">C89+F89</f>
        <v>45776</v>
      </c>
      <c r="N89" s="35"/>
      <c r="O89" s="10">
        <f t="shared" si="13"/>
        <v>0</v>
      </c>
      <c r="P89" s="3">
        <f t="shared" si="14"/>
        <v>0.0020787074182403776</v>
      </c>
    </row>
    <row r="90" spans="1:16" s="3" customFormat="1" ht="23.25" customHeight="1">
      <c r="A90" s="44" t="s">
        <v>34</v>
      </c>
      <c r="B90" s="49" t="s">
        <v>99</v>
      </c>
      <c r="C90" s="47">
        <f>'[1]Місто'!C152+'[1]Місто'!C261</f>
        <v>7916053</v>
      </c>
      <c r="D90" s="47">
        <f>'[1]Місто'!D152+'[1]Місто'!D261</f>
        <v>0</v>
      </c>
      <c r="E90" s="47">
        <f>'[1]Місто'!E152+'[1]Місто'!E261</f>
        <v>0</v>
      </c>
      <c r="F90" s="47">
        <f>'[1]Місто'!F152+'[1]Місто'!F261</f>
        <v>0</v>
      </c>
      <c r="G90" s="47">
        <f>'[1]Місто'!G152+'[1]Місто'!G261</f>
        <v>0</v>
      </c>
      <c r="H90" s="47">
        <f>'[1]Місто'!H152+'[1]Місто'!H261</f>
        <v>0</v>
      </c>
      <c r="I90" s="47">
        <f>'[1]Місто'!I152+'[1]Місто'!I261</f>
        <v>0</v>
      </c>
      <c r="J90" s="47">
        <f>'[1]Місто'!J152+'[1]Місто'!J261</f>
        <v>0</v>
      </c>
      <c r="K90" s="47">
        <f>'[1]Місто'!K152+'[1]Місто'!K261</f>
        <v>0</v>
      </c>
      <c r="L90" s="47">
        <f>'[1]Місто'!L152+'[1]Місто'!L261</f>
        <v>0</v>
      </c>
      <c r="M90" s="48">
        <f t="shared" si="15"/>
        <v>7916053</v>
      </c>
      <c r="N90" s="35"/>
      <c r="O90" s="10">
        <f t="shared" si="13"/>
        <v>0</v>
      </c>
      <c r="P90" s="3">
        <f t="shared" si="14"/>
        <v>0.3594712970614295</v>
      </c>
    </row>
    <row r="91" spans="1:16" s="3" customFormat="1" ht="60">
      <c r="A91" s="64" t="s">
        <v>198</v>
      </c>
      <c r="B91" s="71" t="s">
        <v>3</v>
      </c>
      <c r="C91" s="47">
        <f>'[1]Місто'!C154</f>
        <v>53258</v>
      </c>
      <c r="D91" s="47">
        <f>'[1]Місто'!D154</f>
        <v>0</v>
      </c>
      <c r="E91" s="47">
        <f>'[1]Місто'!E154</f>
        <v>0</v>
      </c>
      <c r="F91" s="47">
        <f t="shared" si="11"/>
        <v>0</v>
      </c>
      <c r="G91" s="47">
        <f>'[1]Місто'!G154</f>
        <v>0</v>
      </c>
      <c r="H91" s="47">
        <f>'[1]Місто'!H154</f>
        <v>0</v>
      </c>
      <c r="I91" s="47">
        <f>'[1]Місто'!I154</f>
        <v>0</v>
      </c>
      <c r="J91" s="47">
        <f>'[1]Місто'!J154</f>
        <v>0</v>
      </c>
      <c r="K91" s="47">
        <f>'[1]Місто'!K154</f>
        <v>0</v>
      </c>
      <c r="L91" s="47">
        <f>'[1]Місто'!L154</f>
        <v>0</v>
      </c>
      <c r="M91" s="48">
        <f t="shared" si="15"/>
        <v>53258</v>
      </c>
      <c r="N91" s="35"/>
      <c r="O91" s="10">
        <f t="shared" si="13"/>
        <v>0</v>
      </c>
      <c r="P91" s="3">
        <f t="shared" si="14"/>
        <v>0.0024184681859630817</v>
      </c>
    </row>
    <row r="92" spans="1:16" s="3" customFormat="1" ht="45" customHeight="1">
      <c r="A92" s="64"/>
      <c r="B92" s="93" t="s">
        <v>226</v>
      </c>
      <c r="C92" s="47">
        <f>'[1]Місто'!C155</f>
        <v>53258</v>
      </c>
      <c r="D92" s="47">
        <f>'[1]Місто'!D155</f>
        <v>0</v>
      </c>
      <c r="E92" s="47">
        <f>'[1]Місто'!E155</f>
        <v>0</v>
      </c>
      <c r="F92" s="47">
        <f>F91</f>
        <v>0</v>
      </c>
      <c r="G92" s="47">
        <f>'[1]Місто'!G155</f>
        <v>0</v>
      </c>
      <c r="H92" s="47">
        <f>'[1]Місто'!H155</f>
        <v>0</v>
      </c>
      <c r="I92" s="47">
        <f>'[1]Місто'!I155</f>
        <v>0</v>
      </c>
      <c r="J92" s="47">
        <f>'[1]Місто'!J155</f>
        <v>0</v>
      </c>
      <c r="K92" s="47">
        <f>'[1]Місто'!K155</f>
        <v>0</v>
      </c>
      <c r="L92" s="47">
        <f>'[1]Місто'!L155</f>
        <v>0</v>
      </c>
      <c r="M92" s="48">
        <f t="shared" si="15"/>
        <v>53258</v>
      </c>
      <c r="N92" s="35"/>
      <c r="O92" s="10">
        <f t="shared" si="13"/>
        <v>0</v>
      </c>
      <c r="P92" s="3">
        <f t="shared" si="14"/>
        <v>0.0024184681859630817</v>
      </c>
    </row>
    <row r="93" spans="1:16" s="3" customFormat="1" ht="24.75" customHeight="1">
      <c r="A93" s="44" t="s">
        <v>112</v>
      </c>
      <c r="B93" s="66" t="s">
        <v>149</v>
      </c>
      <c r="C93" s="47">
        <f>'[1]Місто'!C62</f>
        <v>1102307</v>
      </c>
      <c r="D93" s="47">
        <f>'[1]Місто'!D62</f>
        <v>774870</v>
      </c>
      <c r="E93" s="47">
        <f>'[1]Місто'!E62</f>
        <v>21806</v>
      </c>
      <c r="F93" s="47">
        <f aca="true" t="shared" si="16" ref="F93:F134">G93+J93</f>
        <v>0</v>
      </c>
      <c r="G93" s="47">
        <f>'[1]Місто'!G62</f>
        <v>0</v>
      </c>
      <c r="H93" s="47">
        <f>'[1]Місто'!H62</f>
        <v>0</v>
      </c>
      <c r="I93" s="47">
        <f>'[1]Місто'!I62</f>
        <v>0</v>
      </c>
      <c r="J93" s="47">
        <f>'[1]Місто'!J62</f>
        <v>0</v>
      </c>
      <c r="K93" s="47">
        <f>'[1]Місто'!K62</f>
        <v>0</v>
      </c>
      <c r="L93" s="47">
        <f>'[1]Місто'!L62</f>
        <v>0</v>
      </c>
      <c r="M93" s="48">
        <f t="shared" si="15"/>
        <v>1102307</v>
      </c>
      <c r="N93" s="35"/>
      <c r="O93" s="10">
        <f t="shared" si="13"/>
        <v>0</v>
      </c>
      <c r="P93" s="3">
        <f t="shared" si="14"/>
        <v>0.050056224617229465</v>
      </c>
    </row>
    <row r="94" spans="1:16" s="3" customFormat="1" ht="25.5" customHeight="1">
      <c r="A94" s="44" t="s">
        <v>113</v>
      </c>
      <c r="B94" s="66" t="s">
        <v>150</v>
      </c>
      <c r="C94" s="47">
        <f>'[1]Місто'!C63</f>
        <v>188795</v>
      </c>
      <c r="D94" s="47">
        <f>'[1]Місто'!D63</f>
        <v>94274</v>
      </c>
      <c r="E94" s="47">
        <f>'[1]Місто'!E63</f>
        <v>0</v>
      </c>
      <c r="F94" s="47">
        <f t="shared" si="16"/>
        <v>0</v>
      </c>
      <c r="G94" s="47">
        <f>'[1]Місто'!G63</f>
        <v>0</v>
      </c>
      <c r="H94" s="47">
        <f>'[1]Місто'!H63</f>
        <v>0</v>
      </c>
      <c r="I94" s="47">
        <f>'[1]Місто'!I63</f>
        <v>0</v>
      </c>
      <c r="J94" s="47">
        <f>'[1]Місто'!J63</f>
        <v>0</v>
      </c>
      <c r="K94" s="47">
        <f>'[1]Місто'!K63</f>
        <v>0</v>
      </c>
      <c r="L94" s="47">
        <f>'[1]Місто'!L63</f>
        <v>0</v>
      </c>
      <c r="M94" s="48">
        <f t="shared" si="15"/>
        <v>188795</v>
      </c>
      <c r="N94" s="35"/>
      <c r="O94" s="10">
        <f t="shared" si="13"/>
        <v>0</v>
      </c>
      <c r="P94" s="3">
        <f t="shared" si="14"/>
        <v>0.008573260377199672</v>
      </c>
    </row>
    <row r="95" spans="1:16" s="3" customFormat="1" ht="24" customHeight="1">
      <c r="A95" s="44" t="s">
        <v>35</v>
      </c>
      <c r="B95" s="56" t="s">
        <v>87</v>
      </c>
      <c r="C95" s="47">
        <f>'[1]Місто'!C64</f>
        <v>499352</v>
      </c>
      <c r="D95" s="47">
        <f>'[1]Місто'!D64</f>
        <v>0</v>
      </c>
      <c r="E95" s="47">
        <f>'[1]Місто'!E64</f>
        <v>0</v>
      </c>
      <c r="F95" s="47">
        <f t="shared" si="16"/>
        <v>0</v>
      </c>
      <c r="G95" s="47">
        <f>'[1]Місто'!G64</f>
        <v>0</v>
      </c>
      <c r="H95" s="47">
        <f>'[1]Місто'!H64</f>
        <v>0</v>
      </c>
      <c r="I95" s="47">
        <f>'[1]Місто'!I64</f>
        <v>0</v>
      </c>
      <c r="J95" s="47">
        <f>'[1]Місто'!J64</f>
        <v>0</v>
      </c>
      <c r="K95" s="47">
        <f>'[1]Місто'!K64</f>
        <v>0</v>
      </c>
      <c r="L95" s="47">
        <f>'[1]Місто'!L64</f>
        <v>0</v>
      </c>
      <c r="M95" s="48">
        <f t="shared" si="15"/>
        <v>499352</v>
      </c>
      <c r="N95" s="35"/>
      <c r="O95" s="10">
        <f t="shared" si="13"/>
        <v>0</v>
      </c>
      <c r="P95" s="3">
        <f t="shared" si="14"/>
        <v>0.022675784400410022</v>
      </c>
    </row>
    <row r="96" spans="1:16" s="3" customFormat="1" ht="63.75">
      <c r="A96" s="44" t="s">
        <v>133</v>
      </c>
      <c r="B96" s="96" t="s">
        <v>231</v>
      </c>
      <c r="C96" s="47">
        <f>'[1]Місто'!C156+'[1]Місто'!C65</f>
        <v>3200000</v>
      </c>
      <c r="D96" s="47">
        <f>'[1]Місто'!D156+'[1]Місто'!D65</f>
        <v>0</v>
      </c>
      <c r="E96" s="47">
        <f>'[1]Місто'!E156+'[1]Місто'!E65</f>
        <v>0</v>
      </c>
      <c r="F96" s="47">
        <f t="shared" si="16"/>
        <v>0</v>
      </c>
      <c r="G96" s="47">
        <f>'[1]Місто'!G156+'[1]Місто'!G65</f>
        <v>0</v>
      </c>
      <c r="H96" s="47">
        <f>'[1]Місто'!H156+'[1]Місто'!H65</f>
        <v>0</v>
      </c>
      <c r="I96" s="47">
        <f>'[1]Місто'!I156+'[1]Місто'!I65</f>
        <v>0</v>
      </c>
      <c r="J96" s="47">
        <f>'[1]Місто'!J156+'[1]Місто'!J65</f>
        <v>0</v>
      </c>
      <c r="K96" s="47">
        <f>'[1]Місто'!K156+'[1]Місто'!K65</f>
        <v>0</v>
      </c>
      <c r="L96" s="47">
        <f>'[1]Місто'!L156+'[1]Місто'!L65</f>
        <v>0</v>
      </c>
      <c r="M96" s="48">
        <f t="shared" si="15"/>
        <v>3200000</v>
      </c>
      <c r="N96" s="35"/>
      <c r="O96" s="10">
        <f t="shared" si="13"/>
        <v>0</v>
      </c>
      <c r="P96" s="3">
        <f t="shared" si="14"/>
        <v>0.14531334625937628</v>
      </c>
    </row>
    <row r="97" spans="1:16" s="3" customFormat="1" ht="23.25" customHeight="1">
      <c r="A97" s="44" t="s">
        <v>36</v>
      </c>
      <c r="B97" s="49" t="s">
        <v>37</v>
      </c>
      <c r="C97" s="47">
        <f>'[1]Місто'!C157</f>
        <v>14321302</v>
      </c>
      <c r="D97" s="47">
        <f>'[1]Місто'!D157</f>
        <v>8967885</v>
      </c>
      <c r="E97" s="47">
        <f>'[1]Місто'!E157</f>
        <v>1199341</v>
      </c>
      <c r="F97" s="47">
        <f t="shared" si="16"/>
        <v>131997</v>
      </c>
      <c r="G97" s="47">
        <f>'[1]Місто'!G157</f>
        <v>123597</v>
      </c>
      <c r="H97" s="47">
        <f>'[1]Місто'!H157</f>
        <v>80437</v>
      </c>
      <c r="I97" s="47">
        <f>'[1]Місто'!I157</f>
        <v>830</v>
      </c>
      <c r="J97" s="47">
        <f>'[1]Місто'!J157</f>
        <v>8400</v>
      </c>
      <c r="K97" s="47">
        <f>'[1]Місто'!K157</f>
        <v>8400</v>
      </c>
      <c r="L97" s="47">
        <f>'[1]Місто'!L157</f>
        <v>8400</v>
      </c>
      <c r="M97" s="48">
        <f t="shared" si="15"/>
        <v>14453299</v>
      </c>
      <c r="N97" s="35"/>
      <c r="O97" s="10">
        <f t="shared" si="13"/>
        <v>123597</v>
      </c>
      <c r="P97" s="3">
        <f>C97/$C$172*100</f>
        <v>0.6503363488784681</v>
      </c>
    </row>
    <row r="98" spans="1:15" s="3" customFormat="1" ht="76.5">
      <c r="A98" s="64" t="s">
        <v>232</v>
      </c>
      <c r="B98" s="67" t="s">
        <v>221</v>
      </c>
      <c r="C98" s="47">
        <f>'[1]Місто'!C158</f>
        <v>2581000</v>
      </c>
      <c r="D98" s="47"/>
      <c r="E98" s="47"/>
      <c r="F98" s="47"/>
      <c r="G98" s="47"/>
      <c r="H98" s="47"/>
      <c r="I98" s="47"/>
      <c r="J98" s="47"/>
      <c r="K98" s="47"/>
      <c r="L98" s="47"/>
      <c r="M98" s="48">
        <f t="shared" si="15"/>
        <v>2581000</v>
      </c>
      <c r="N98" s="35"/>
      <c r="O98" s="10"/>
    </row>
    <row r="99" spans="1:16" s="3" customFormat="1" ht="24.75" customHeight="1">
      <c r="A99" s="44" t="s">
        <v>89</v>
      </c>
      <c r="B99" s="92" t="s">
        <v>217</v>
      </c>
      <c r="C99" s="47">
        <f>'[1]Місто'!C159</f>
        <v>703766</v>
      </c>
      <c r="D99" s="47">
        <f>'[1]Місто'!D159</f>
        <v>0</v>
      </c>
      <c r="E99" s="47">
        <f>'[1]Місто'!E159</f>
        <v>0</v>
      </c>
      <c r="F99" s="47">
        <f t="shared" si="16"/>
        <v>0</v>
      </c>
      <c r="G99" s="47">
        <f>'[1]Місто'!G159</f>
        <v>0</v>
      </c>
      <c r="H99" s="47">
        <f>'[1]Місто'!H159</f>
        <v>0</v>
      </c>
      <c r="I99" s="47">
        <f>'[1]Місто'!I159</f>
        <v>0</v>
      </c>
      <c r="J99" s="47">
        <f>'[1]Місто'!J159</f>
        <v>0</v>
      </c>
      <c r="K99" s="47">
        <f>'[1]Місто'!K159</f>
        <v>0</v>
      </c>
      <c r="L99" s="47">
        <f>'[1]Місто'!L159</f>
        <v>0</v>
      </c>
      <c r="M99" s="48">
        <f t="shared" si="15"/>
        <v>703766</v>
      </c>
      <c r="N99" s="35"/>
      <c r="O99" s="10">
        <f t="shared" si="13"/>
        <v>0</v>
      </c>
      <c r="P99" s="3">
        <f t="shared" si="14"/>
        <v>0.031958310138617566</v>
      </c>
    </row>
    <row r="100" spans="1:16" s="3" customFormat="1" ht="23.25" customHeight="1">
      <c r="A100" s="57" t="s">
        <v>77</v>
      </c>
      <c r="B100" s="13" t="s">
        <v>86</v>
      </c>
      <c r="C100" s="47">
        <f>'[1]Місто'!C160</f>
        <v>52511166</v>
      </c>
      <c r="D100" s="47">
        <f>'[1]Місто'!D160</f>
        <v>0</v>
      </c>
      <c r="E100" s="47">
        <f>'[1]Місто'!E160</f>
        <v>0</v>
      </c>
      <c r="F100" s="47">
        <f t="shared" si="16"/>
        <v>0</v>
      </c>
      <c r="G100" s="47">
        <f>'[1]Місто'!G160</f>
        <v>0</v>
      </c>
      <c r="H100" s="47">
        <f>'[1]Місто'!H160</f>
        <v>0</v>
      </c>
      <c r="I100" s="47">
        <f>'[1]Місто'!I160</f>
        <v>0</v>
      </c>
      <c r="J100" s="47">
        <f>'[1]Місто'!J160</f>
        <v>0</v>
      </c>
      <c r="K100" s="47">
        <f>'[1]Місто'!K160</f>
        <v>0</v>
      </c>
      <c r="L100" s="47">
        <f>'[1]Місто'!L160</f>
        <v>0</v>
      </c>
      <c r="M100" s="48">
        <f t="shared" si="15"/>
        <v>52511166</v>
      </c>
      <c r="N100" s="35"/>
      <c r="O100" s="10">
        <f t="shared" si="13"/>
        <v>0</v>
      </c>
      <c r="P100" s="3">
        <f t="shared" si="14"/>
        <v>2.384554139825496</v>
      </c>
    </row>
    <row r="101" spans="1:16" s="3" customFormat="1" ht="45" customHeight="1">
      <c r="A101" s="57"/>
      <c r="B101" s="93" t="s">
        <v>245</v>
      </c>
      <c r="C101" s="47">
        <f>'[1]Місто'!C161</f>
        <v>52511166</v>
      </c>
      <c r="D101" s="47">
        <f>'[1]Місто'!D161</f>
        <v>0</v>
      </c>
      <c r="E101" s="47">
        <f>'[1]Місто'!E161</f>
        <v>0</v>
      </c>
      <c r="F101" s="47">
        <f t="shared" si="16"/>
        <v>0</v>
      </c>
      <c r="G101" s="47">
        <f>'[1]Місто'!G161</f>
        <v>0</v>
      </c>
      <c r="H101" s="47">
        <f>'[1]Місто'!H161</f>
        <v>0</v>
      </c>
      <c r="I101" s="47">
        <f>'[1]Місто'!I161</f>
        <v>0</v>
      </c>
      <c r="J101" s="47">
        <f>'[1]Місто'!J161</f>
        <v>0</v>
      </c>
      <c r="K101" s="47">
        <f>'[1]Місто'!K161</f>
        <v>0</v>
      </c>
      <c r="L101" s="47">
        <f>'[1]Місто'!L161</f>
        <v>0</v>
      </c>
      <c r="M101" s="48">
        <f t="shared" si="15"/>
        <v>52511166</v>
      </c>
      <c r="N101" s="35"/>
      <c r="O101" s="10">
        <f t="shared" si="13"/>
        <v>0</v>
      </c>
      <c r="P101" s="3">
        <f t="shared" si="14"/>
        <v>2.384554139825496</v>
      </c>
    </row>
    <row r="102" spans="1:16" s="3" customFormat="1" ht="12.75">
      <c r="A102" s="44">
        <v>100000</v>
      </c>
      <c r="B102" s="49" t="s">
        <v>38</v>
      </c>
      <c r="C102" s="47">
        <f>SUM(C103:C109)-C107</f>
        <v>61939983</v>
      </c>
      <c r="D102" s="47">
        <f aca="true" t="shared" si="17" ref="D102:L102">SUM(D103:D109)-D107</f>
        <v>0</v>
      </c>
      <c r="E102" s="47">
        <f t="shared" si="17"/>
        <v>33395004</v>
      </c>
      <c r="F102" s="47">
        <f t="shared" si="17"/>
        <v>37744085</v>
      </c>
      <c r="G102" s="47">
        <f t="shared" si="17"/>
        <v>143505</v>
      </c>
      <c r="H102" s="47">
        <f t="shared" si="17"/>
        <v>0</v>
      </c>
      <c r="I102" s="47">
        <f t="shared" si="17"/>
        <v>0</v>
      </c>
      <c r="J102" s="47">
        <f t="shared" si="17"/>
        <v>37600580</v>
      </c>
      <c r="K102" s="47">
        <f t="shared" si="17"/>
        <v>37600580</v>
      </c>
      <c r="L102" s="47">
        <f t="shared" si="17"/>
        <v>37600580</v>
      </c>
      <c r="M102" s="48">
        <f t="shared" si="15"/>
        <v>99684068</v>
      </c>
      <c r="N102" s="35"/>
      <c r="O102" s="10">
        <f t="shared" si="13"/>
        <v>143505</v>
      </c>
      <c r="P102" s="3">
        <f t="shared" si="14"/>
        <v>2.8127206865559002</v>
      </c>
    </row>
    <row r="103" spans="1:16" s="3" customFormat="1" ht="25.5">
      <c r="A103" s="44">
        <v>100102</v>
      </c>
      <c r="B103" s="67" t="s">
        <v>214</v>
      </c>
      <c r="C103" s="47">
        <f>'[1]Місто'!C230</f>
        <v>0</v>
      </c>
      <c r="D103" s="47">
        <f>'[1]Місто'!D230</f>
        <v>0</v>
      </c>
      <c r="E103" s="47">
        <f>'[1]Місто'!E230</f>
        <v>0</v>
      </c>
      <c r="F103" s="47">
        <f t="shared" si="16"/>
        <v>35558964</v>
      </c>
      <c r="G103" s="47">
        <f>'[1]Місто'!G230</f>
        <v>0</v>
      </c>
      <c r="H103" s="47">
        <f>'[1]Місто'!H230</f>
        <v>0</v>
      </c>
      <c r="I103" s="47">
        <f>'[1]Місто'!I230</f>
        <v>0</v>
      </c>
      <c r="J103" s="47">
        <f>'[1]Місто'!J230</f>
        <v>35558964</v>
      </c>
      <c r="K103" s="47">
        <f>'[1]Місто'!K230</f>
        <v>35558964</v>
      </c>
      <c r="L103" s="47">
        <f>'[1]Місто'!L230</f>
        <v>35558964</v>
      </c>
      <c r="M103" s="48">
        <f t="shared" si="15"/>
        <v>35558964</v>
      </c>
      <c r="N103" s="35"/>
      <c r="O103" s="10">
        <f t="shared" si="13"/>
        <v>0</v>
      </c>
      <c r="P103" s="3">
        <f t="shared" si="14"/>
        <v>0</v>
      </c>
    </row>
    <row r="104" spans="1:16" s="3" customFormat="1" ht="26.25" customHeight="1" hidden="1">
      <c r="A104" s="44" t="s">
        <v>136</v>
      </c>
      <c r="B104" s="49" t="s">
        <v>137</v>
      </c>
      <c r="C104" s="47">
        <f>'[1]Місто'!C232</f>
        <v>0</v>
      </c>
      <c r="D104" s="47">
        <f>'[1]Місто'!D232</f>
        <v>0</v>
      </c>
      <c r="E104" s="47">
        <f>'[1]Місто'!E232</f>
        <v>0</v>
      </c>
      <c r="F104" s="47">
        <f t="shared" si="16"/>
        <v>0</v>
      </c>
      <c r="G104" s="47">
        <f>'[1]Місто'!G232</f>
        <v>0</v>
      </c>
      <c r="H104" s="47">
        <f>'[1]Місто'!H232</f>
        <v>0</v>
      </c>
      <c r="I104" s="47">
        <f>'[1]Місто'!I232</f>
        <v>0</v>
      </c>
      <c r="J104" s="47">
        <f>'[1]Місто'!J232</f>
        <v>0</v>
      </c>
      <c r="K104" s="47">
        <f>'[1]Місто'!K232</f>
        <v>0</v>
      </c>
      <c r="L104" s="47">
        <f>'[1]Місто'!L232</f>
        <v>0</v>
      </c>
      <c r="M104" s="48">
        <f t="shared" si="15"/>
        <v>0</v>
      </c>
      <c r="N104" s="35"/>
      <c r="O104" s="10">
        <f t="shared" si="13"/>
        <v>0</v>
      </c>
      <c r="P104" s="3">
        <f t="shared" si="14"/>
        <v>0</v>
      </c>
    </row>
    <row r="105" spans="1:16" s="3" customFormat="1" ht="38.25" hidden="1">
      <c r="A105" s="44" t="s">
        <v>172</v>
      </c>
      <c r="B105" s="63" t="s">
        <v>173</v>
      </c>
      <c r="C105" s="47">
        <f>'[1]Місто'!C231</f>
        <v>0</v>
      </c>
      <c r="D105" s="47">
        <f>'[1]Місто'!D231</f>
        <v>0</v>
      </c>
      <c r="E105" s="47">
        <f>'[1]Місто'!E231</f>
        <v>0</v>
      </c>
      <c r="F105" s="47">
        <f t="shared" si="16"/>
        <v>0</v>
      </c>
      <c r="G105" s="47">
        <f>'[1]Місто'!G231</f>
        <v>0</v>
      </c>
      <c r="H105" s="47">
        <f>'[1]Місто'!H231</f>
        <v>0</v>
      </c>
      <c r="I105" s="47">
        <f>'[1]Місто'!I231</f>
        <v>0</v>
      </c>
      <c r="J105" s="47">
        <f>'[1]Місто'!J231</f>
        <v>0</v>
      </c>
      <c r="K105" s="47">
        <f>'[1]Місто'!K231</f>
        <v>0</v>
      </c>
      <c r="L105" s="47">
        <f>'[1]Місто'!L231</f>
        <v>0</v>
      </c>
      <c r="M105" s="48">
        <f t="shared" si="15"/>
        <v>0</v>
      </c>
      <c r="N105" s="35"/>
      <c r="O105" s="10">
        <f t="shared" si="13"/>
        <v>0</v>
      </c>
      <c r="P105" s="3">
        <f t="shared" si="14"/>
        <v>0</v>
      </c>
    </row>
    <row r="106" spans="1:16" s="2" customFormat="1" ht="114.75" hidden="1">
      <c r="A106" s="69" t="s">
        <v>241</v>
      </c>
      <c r="B106" s="68" t="s">
        <v>239</v>
      </c>
      <c r="C106" s="58">
        <f>'[1]Місто'!C346</f>
        <v>0</v>
      </c>
      <c r="D106" s="58">
        <f>'[1]Місто'!D346</f>
        <v>0</v>
      </c>
      <c r="E106" s="58">
        <f>'[1]Місто'!E346</f>
        <v>0</v>
      </c>
      <c r="F106" s="47">
        <f t="shared" si="16"/>
        <v>0</v>
      </c>
      <c r="G106" s="58">
        <f>'[1]Місто'!G346</f>
        <v>0</v>
      </c>
      <c r="H106" s="58">
        <f>'[1]Місто'!H346</f>
        <v>0</v>
      </c>
      <c r="I106" s="58">
        <f>'[1]Місто'!I346</f>
        <v>0</v>
      </c>
      <c r="J106" s="58">
        <f>'[1]Місто'!J346</f>
        <v>0</v>
      </c>
      <c r="K106" s="58">
        <f>'[1]Місто'!K346</f>
        <v>0</v>
      </c>
      <c r="L106" s="58">
        <f>'[1]Місто'!L346</f>
        <v>0</v>
      </c>
      <c r="M106" s="48">
        <f t="shared" si="15"/>
        <v>0</v>
      </c>
      <c r="N106" s="38"/>
      <c r="O106" s="10">
        <f t="shared" si="13"/>
        <v>0</v>
      </c>
      <c r="P106" s="3">
        <f t="shared" si="14"/>
        <v>0</v>
      </c>
    </row>
    <row r="107" spans="1:16" s="2" customFormat="1" ht="140.25" hidden="1">
      <c r="A107" s="57"/>
      <c r="B107" s="68" t="s">
        <v>240</v>
      </c>
      <c r="C107" s="58">
        <f>C106</f>
        <v>0</v>
      </c>
      <c r="D107" s="58">
        <f>D106</f>
        <v>0</v>
      </c>
      <c r="E107" s="58">
        <f>E106</f>
        <v>0</v>
      </c>
      <c r="F107" s="47">
        <f t="shared" si="16"/>
        <v>0</v>
      </c>
      <c r="G107" s="58">
        <f aca="true" t="shared" si="18" ref="G107:L107">G106</f>
        <v>0</v>
      </c>
      <c r="H107" s="58">
        <f t="shared" si="18"/>
        <v>0</v>
      </c>
      <c r="I107" s="58">
        <f t="shared" si="18"/>
        <v>0</v>
      </c>
      <c r="J107" s="58">
        <f t="shared" si="18"/>
        <v>0</v>
      </c>
      <c r="K107" s="58">
        <f t="shared" si="18"/>
        <v>0</v>
      </c>
      <c r="L107" s="58">
        <f t="shared" si="18"/>
        <v>0</v>
      </c>
      <c r="M107" s="48">
        <f t="shared" si="15"/>
        <v>0</v>
      </c>
      <c r="N107" s="38"/>
      <c r="O107" s="10">
        <f t="shared" si="13"/>
        <v>0</v>
      </c>
      <c r="P107" s="3">
        <f t="shared" si="14"/>
        <v>0</v>
      </c>
    </row>
    <row r="108" spans="1:16" s="3" customFormat="1" ht="12.75">
      <c r="A108" s="44">
        <v>100203</v>
      </c>
      <c r="B108" s="49" t="s">
        <v>39</v>
      </c>
      <c r="C108" s="47">
        <f>'[1]Місто'!C264+'[1]Місто'!C423+'[1]Місто'!C435+'[1]Місто'!C447+'[1]Місто'!C410+'[1]Місто'!C397+'[1]Місто'!C386+'[1]Місто'!C373</f>
        <v>61939983</v>
      </c>
      <c r="D108" s="47">
        <f>'[1]Місто'!D264+'[1]Місто'!D423+'[1]Місто'!D435+'[1]Місто'!D447+'[1]Місто'!D410+'[1]Місто'!D397+'[1]Місто'!D386+'[1]Місто'!D373</f>
        <v>0</v>
      </c>
      <c r="E108" s="47">
        <f>'[1]Місто'!E264+'[1]Місто'!E423+'[1]Місто'!E435+'[1]Місто'!E447+'[1]Місто'!E410+'[1]Місто'!E397+'[1]Місто'!E386+'[1]Місто'!E373</f>
        <v>33395004</v>
      </c>
      <c r="F108" s="47">
        <f t="shared" si="16"/>
        <v>2185121</v>
      </c>
      <c r="G108" s="47">
        <f>'[1]Місто'!G264+'[1]Місто'!G423+'[1]Місто'!G435+'[1]Місто'!G447+'[1]Місто'!G410+'[1]Місто'!G397+'[1]Місто'!G386+'[1]Місто'!G373</f>
        <v>143505</v>
      </c>
      <c r="H108" s="47">
        <f>'[1]Місто'!H264+'[1]Місто'!H423+'[1]Місто'!H435+'[1]Місто'!H447+'[1]Місто'!H410+'[1]Місто'!H397+'[1]Місто'!H386+'[1]Місто'!H373</f>
        <v>0</v>
      </c>
      <c r="I108" s="47">
        <f>'[1]Місто'!I264+'[1]Місто'!I423+'[1]Місто'!I435+'[1]Місто'!I447+'[1]Місто'!I410+'[1]Місто'!I397+'[1]Місто'!I386+'[1]Місто'!I373</f>
        <v>0</v>
      </c>
      <c r="J108" s="47">
        <f>'[1]Місто'!J264+'[1]Місто'!J423+'[1]Місто'!J435+'[1]Місто'!J447+'[1]Місто'!J410+'[1]Місто'!J397+'[1]Місто'!J386+'[1]Місто'!J373</f>
        <v>2041616</v>
      </c>
      <c r="K108" s="47">
        <f>'[1]Місто'!K264+'[1]Місто'!K423+'[1]Місто'!K435+'[1]Місто'!K447+'[1]Місто'!K410+'[1]Місто'!K397+'[1]Місто'!K386+'[1]Місто'!K373</f>
        <v>2041616</v>
      </c>
      <c r="L108" s="47">
        <f>'[1]Місто'!L264+'[1]Місто'!L423+'[1]Місто'!L435+'[1]Місто'!L447+'[1]Місто'!L410+'[1]Місто'!L397+'[1]Місто'!L386+'[1]Місто'!L373</f>
        <v>2041616</v>
      </c>
      <c r="M108" s="48">
        <f t="shared" si="15"/>
        <v>64125104</v>
      </c>
      <c r="N108" s="35"/>
      <c r="O108" s="10">
        <f t="shared" si="13"/>
        <v>143505</v>
      </c>
      <c r="P108" s="3">
        <f t="shared" si="14"/>
        <v>2.8127206865559002</v>
      </c>
    </row>
    <row r="109" spans="1:16" s="3" customFormat="1" ht="12.75" hidden="1">
      <c r="A109" s="64" t="s">
        <v>211</v>
      </c>
      <c r="B109" s="67" t="s">
        <v>38</v>
      </c>
      <c r="C109" s="47">
        <f>'[1]Місто'!C235</f>
        <v>0</v>
      </c>
      <c r="D109" s="47">
        <f>'[1]Місто'!D235</f>
        <v>0</v>
      </c>
      <c r="E109" s="47">
        <f>'[1]Місто'!E235</f>
        <v>0</v>
      </c>
      <c r="F109" s="47">
        <f t="shared" si="16"/>
        <v>0</v>
      </c>
      <c r="G109" s="47">
        <f>'[1]Місто'!G235</f>
        <v>0</v>
      </c>
      <c r="H109" s="47">
        <f>'[1]Місто'!H235</f>
        <v>0</v>
      </c>
      <c r="I109" s="47">
        <f>'[1]Місто'!I235</f>
        <v>0</v>
      </c>
      <c r="J109" s="47">
        <f>'[1]Місто'!J235</f>
        <v>0</v>
      </c>
      <c r="K109" s="47">
        <f>'[1]Місто'!K235</f>
        <v>0</v>
      </c>
      <c r="L109" s="47">
        <f>'[1]Місто'!L235</f>
        <v>0</v>
      </c>
      <c r="M109" s="48">
        <f t="shared" si="15"/>
        <v>0</v>
      </c>
      <c r="N109" s="35"/>
      <c r="O109" s="10">
        <f t="shared" si="13"/>
        <v>0</v>
      </c>
      <c r="P109" s="3">
        <f t="shared" si="14"/>
        <v>0</v>
      </c>
    </row>
    <row r="110" spans="1:16" s="3" customFormat="1" ht="12.75" customHeight="1">
      <c r="A110" s="44" t="s">
        <v>40</v>
      </c>
      <c r="B110" s="67" t="s">
        <v>212</v>
      </c>
      <c r="C110" s="47">
        <f>SUM(C111:C118)</f>
        <v>70503223</v>
      </c>
      <c r="D110" s="47">
        <f>SUM(D111:D118)</f>
        <v>41594596</v>
      </c>
      <c r="E110" s="47">
        <f>SUM(E111:E118)</f>
        <v>4340698</v>
      </c>
      <c r="F110" s="47">
        <f t="shared" si="16"/>
        <v>8839921</v>
      </c>
      <c r="G110" s="47">
        <f>SUM(G111:G118)-G116</f>
        <v>4537369</v>
      </c>
      <c r="H110" s="47">
        <f>SUM(H111:H118)</f>
        <v>1636699</v>
      </c>
      <c r="I110" s="47">
        <f>SUM(I111:I118)</f>
        <v>737573</v>
      </c>
      <c r="J110" s="47">
        <f>SUM(J111:J118)</f>
        <v>4302552</v>
      </c>
      <c r="K110" s="47">
        <f>SUM(K111:K118)</f>
        <v>3640981</v>
      </c>
      <c r="L110" s="47">
        <f>SUM(L111:L118)</f>
        <v>3640981</v>
      </c>
      <c r="M110" s="48">
        <f t="shared" si="15"/>
        <v>79343144</v>
      </c>
      <c r="N110" s="35"/>
      <c r="O110" s="10">
        <f t="shared" si="13"/>
        <v>5198940</v>
      </c>
      <c r="P110" s="3">
        <f t="shared" si="14"/>
        <v>3.201581017562819</v>
      </c>
    </row>
    <row r="111" spans="1:16" s="3" customFormat="1" ht="12.75">
      <c r="A111" s="44">
        <v>110102</v>
      </c>
      <c r="B111" s="49" t="s">
        <v>41</v>
      </c>
      <c r="C111" s="47">
        <f>'[1]Місто'!C197</f>
        <v>3710082</v>
      </c>
      <c r="D111" s="47">
        <f>'[1]Місто'!D197</f>
        <v>0</v>
      </c>
      <c r="E111" s="47">
        <f>'[1]Місто'!E197</f>
        <v>0</v>
      </c>
      <c r="F111" s="47">
        <f t="shared" si="16"/>
        <v>1306673</v>
      </c>
      <c r="G111" s="47">
        <f>'[1]Місто'!G197</f>
        <v>0</v>
      </c>
      <c r="H111" s="47">
        <f>'[1]Місто'!H197</f>
        <v>0</v>
      </c>
      <c r="I111" s="47">
        <f>'[1]Місто'!I197</f>
        <v>0</v>
      </c>
      <c r="J111" s="47">
        <f>'[1]Місто'!J197</f>
        <v>1306673</v>
      </c>
      <c r="K111" s="47">
        <f>'[1]Місто'!K197</f>
        <v>1306673</v>
      </c>
      <c r="L111" s="47">
        <f>'[1]Місто'!L197</f>
        <v>1306673</v>
      </c>
      <c r="M111" s="48">
        <f t="shared" si="15"/>
        <v>5016755</v>
      </c>
      <c r="N111" s="35"/>
      <c r="O111" s="10">
        <f t="shared" si="13"/>
        <v>0</v>
      </c>
      <c r="P111" s="3">
        <f t="shared" si="14"/>
        <v>0.1684763844739623</v>
      </c>
    </row>
    <row r="112" spans="1:16" s="3" customFormat="1" ht="12.75">
      <c r="A112" s="44">
        <v>110201</v>
      </c>
      <c r="B112" s="49" t="s">
        <v>42</v>
      </c>
      <c r="C112" s="47">
        <f>'[1]Місто'!C198</f>
        <v>13749309</v>
      </c>
      <c r="D112" s="47">
        <f>'[1]Місто'!D198</f>
        <v>7668846</v>
      </c>
      <c r="E112" s="47">
        <f>'[1]Місто'!E198</f>
        <v>1133445</v>
      </c>
      <c r="F112" s="47">
        <f t="shared" si="16"/>
        <v>1584123</v>
      </c>
      <c r="G112" s="47">
        <f>'[1]Місто'!G198</f>
        <v>9321</v>
      </c>
      <c r="H112" s="47">
        <f>'[1]Місто'!H198</f>
        <v>0</v>
      </c>
      <c r="I112" s="47">
        <f>'[1]Місто'!I198</f>
        <v>9321</v>
      </c>
      <c r="J112" s="47">
        <f>'[1]Місто'!J198</f>
        <v>1574802</v>
      </c>
      <c r="K112" s="47">
        <f>'[1]Місто'!K198</f>
        <v>1511681</v>
      </c>
      <c r="L112" s="47">
        <f>'[1]Місто'!L198</f>
        <v>1511681</v>
      </c>
      <c r="M112" s="48">
        <f t="shared" si="15"/>
        <v>15333432</v>
      </c>
      <c r="N112" s="35"/>
      <c r="O112" s="10">
        <f t="shared" si="13"/>
        <v>72442</v>
      </c>
      <c r="P112" s="3">
        <f t="shared" si="14"/>
        <v>0.6243619061075496</v>
      </c>
    </row>
    <row r="113" spans="1:16" s="3" customFormat="1" ht="24.75" customHeight="1">
      <c r="A113" s="44">
        <v>110204</v>
      </c>
      <c r="B113" s="49" t="s">
        <v>120</v>
      </c>
      <c r="C113" s="47">
        <f>'[1]Місто'!C199</f>
        <v>7208622</v>
      </c>
      <c r="D113" s="47">
        <f>'[1]Місто'!D199</f>
        <v>3686069</v>
      </c>
      <c r="E113" s="47">
        <f>'[1]Місто'!E199</f>
        <v>1827499</v>
      </c>
      <c r="F113" s="47">
        <f t="shared" si="16"/>
        <v>2947614</v>
      </c>
      <c r="G113" s="47">
        <f>'[1]Місто'!G199</f>
        <v>2272498</v>
      </c>
      <c r="H113" s="47">
        <f>'[1]Місто'!H199</f>
        <v>702571</v>
      </c>
      <c r="I113" s="47">
        <f>'[1]Місто'!I199</f>
        <v>527755</v>
      </c>
      <c r="J113" s="47">
        <f>'[1]Місто'!J199</f>
        <v>675116</v>
      </c>
      <c r="K113" s="47">
        <f>'[1]Місто'!K199</f>
        <v>509116</v>
      </c>
      <c r="L113" s="47">
        <f>'[1]Місто'!L199</f>
        <v>509116</v>
      </c>
      <c r="M113" s="48">
        <f t="shared" si="15"/>
        <v>10156236</v>
      </c>
      <c r="N113" s="35"/>
      <c r="O113" s="10">
        <f t="shared" si="13"/>
        <v>2438498</v>
      </c>
      <c r="P113" s="3">
        <f t="shared" si="14"/>
        <v>0.32734655773092425</v>
      </c>
    </row>
    <row r="114" spans="1:16" s="3" customFormat="1" ht="12.75">
      <c r="A114" s="44">
        <v>110205</v>
      </c>
      <c r="B114" s="49" t="s">
        <v>43</v>
      </c>
      <c r="C114" s="47">
        <f>'[1]Місто'!C200</f>
        <v>41299029</v>
      </c>
      <c r="D114" s="47">
        <f>'[1]Місто'!D200</f>
        <v>29125581</v>
      </c>
      <c r="E114" s="47">
        <f>'[1]Місто'!E200</f>
        <v>1329571</v>
      </c>
      <c r="F114" s="47">
        <f t="shared" si="16"/>
        <v>2894788</v>
      </c>
      <c r="G114" s="47">
        <f>'[1]Місто'!G200</f>
        <v>2255550</v>
      </c>
      <c r="H114" s="47">
        <f>'[1]Місто'!H200</f>
        <v>934128</v>
      </c>
      <c r="I114" s="47">
        <f>'[1]Місто'!I200</f>
        <v>200497</v>
      </c>
      <c r="J114" s="47">
        <f>'[1]Місто'!J200</f>
        <v>639238</v>
      </c>
      <c r="K114" s="47">
        <f>'[1]Місто'!K200</f>
        <v>206788</v>
      </c>
      <c r="L114" s="47">
        <f>'[1]Місто'!L200</f>
        <v>206788</v>
      </c>
      <c r="M114" s="48">
        <f t="shared" si="15"/>
        <v>44193817</v>
      </c>
      <c r="N114" s="35"/>
      <c r="O114" s="10">
        <f t="shared" si="13"/>
        <v>2688000</v>
      </c>
      <c r="P114" s="3">
        <f t="shared" si="14"/>
        <v>1.8754062816415698</v>
      </c>
    </row>
    <row r="115" spans="1:16" s="3" customFormat="1" ht="88.5" customHeight="1" hidden="1">
      <c r="A115" s="44" t="s">
        <v>154</v>
      </c>
      <c r="B115" s="49" t="s">
        <v>155</v>
      </c>
      <c r="C115" s="47">
        <f>'[1]Місто'!C201</f>
        <v>0</v>
      </c>
      <c r="D115" s="47">
        <f>'[1]Місто'!D201</f>
        <v>0</v>
      </c>
      <c r="E115" s="47">
        <f>'[1]Місто'!E201</f>
        <v>0</v>
      </c>
      <c r="F115" s="47">
        <f t="shared" si="16"/>
        <v>0</v>
      </c>
      <c r="G115" s="47">
        <f>'[1]Місто'!G201</f>
        <v>0</v>
      </c>
      <c r="H115" s="47">
        <f>'[1]Місто'!H201</f>
        <v>0</v>
      </c>
      <c r="I115" s="47">
        <f>'[1]Місто'!I201</f>
        <v>0</v>
      </c>
      <c r="J115" s="47">
        <f>'[1]Місто'!J201</f>
        <v>0</v>
      </c>
      <c r="K115" s="47">
        <f>'[1]Місто'!K201</f>
        <v>0</v>
      </c>
      <c r="L115" s="47">
        <f>'[1]Місто'!L201</f>
        <v>0</v>
      </c>
      <c r="M115" s="48">
        <f t="shared" si="15"/>
        <v>0</v>
      </c>
      <c r="N115" s="37"/>
      <c r="O115" s="10">
        <f t="shared" si="13"/>
        <v>0</v>
      </c>
      <c r="P115" s="3">
        <f t="shared" si="14"/>
        <v>0</v>
      </c>
    </row>
    <row r="116" spans="1:16" s="3" customFormat="1" ht="22.5" customHeight="1" hidden="1">
      <c r="A116" s="44"/>
      <c r="B116" s="67" t="s">
        <v>183</v>
      </c>
      <c r="C116" s="47">
        <f>'[1]Місто'!C202</f>
        <v>0</v>
      </c>
      <c r="D116" s="47">
        <f>'[1]Місто'!D202</f>
        <v>0</v>
      </c>
      <c r="E116" s="47">
        <f>'[1]Місто'!E202</f>
        <v>0</v>
      </c>
      <c r="F116" s="47">
        <f t="shared" si="16"/>
        <v>0</v>
      </c>
      <c r="G116" s="47">
        <f>'[1]Місто'!G202</f>
        <v>0</v>
      </c>
      <c r="H116" s="47">
        <f>'[1]Місто'!H202</f>
        <v>0</v>
      </c>
      <c r="I116" s="47">
        <f>'[1]Місто'!I202</f>
        <v>0</v>
      </c>
      <c r="J116" s="47">
        <f>'[1]Місто'!J202</f>
        <v>0</v>
      </c>
      <c r="K116" s="47">
        <f>'[1]Місто'!K202</f>
        <v>0</v>
      </c>
      <c r="L116" s="47">
        <f>'[1]Місто'!L202</f>
        <v>0</v>
      </c>
      <c r="M116" s="48">
        <f t="shared" si="15"/>
        <v>0</v>
      </c>
      <c r="N116" s="37"/>
      <c r="O116" s="10">
        <f t="shared" si="13"/>
        <v>0</v>
      </c>
      <c r="P116" s="3">
        <f t="shared" si="14"/>
        <v>0</v>
      </c>
    </row>
    <row r="117" spans="1:16" s="3" customFormat="1" ht="12.75" customHeight="1">
      <c r="A117" s="64" t="s">
        <v>190</v>
      </c>
      <c r="B117" s="67" t="s">
        <v>191</v>
      </c>
      <c r="C117" s="47">
        <f>'[1]Місто'!C203</f>
        <v>804900</v>
      </c>
      <c r="D117" s="47">
        <f>'[1]Місто'!D203</f>
        <v>0</v>
      </c>
      <c r="E117" s="47">
        <f>'[1]Місто'!E203</f>
        <v>0</v>
      </c>
      <c r="F117" s="47">
        <f t="shared" si="16"/>
        <v>0</v>
      </c>
      <c r="G117" s="47">
        <f>'[1]Місто'!G203</f>
        <v>0</v>
      </c>
      <c r="H117" s="47">
        <f>'[1]Місто'!H203</f>
        <v>0</v>
      </c>
      <c r="I117" s="47">
        <f>'[1]Місто'!I203</f>
        <v>0</v>
      </c>
      <c r="J117" s="47">
        <f>'[1]Місто'!J203</f>
        <v>0</v>
      </c>
      <c r="K117" s="47">
        <f>'[1]Місто'!K203</f>
        <v>0</v>
      </c>
      <c r="L117" s="47">
        <f>'[1]Місто'!L203</f>
        <v>0</v>
      </c>
      <c r="M117" s="48">
        <f t="shared" si="15"/>
        <v>804900</v>
      </c>
      <c r="N117" s="37"/>
      <c r="O117" s="10">
        <f t="shared" si="13"/>
        <v>0</v>
      </c>
      <c r="P117" s="3">
        <f t="shared" si="14"/>
        <v>0.03655084762630374</v>
      </c>
    </row>
    <row r="118" spans="1:16" s="3" customFormat="1" ht="12.75" customHeight="1">
      <c r="A118" s="44">
        <v>110502</v>
      </c>
      <c r="B118" s="49" t="s">
        <v>44</v>
      </c>
      <c r="C118" s="47">
        <f>'[1]Місто'!C204</f>
        <v>3731281</v>
      </c>
      <c r="D118" s="47">
        <f>'[1]Місто'!D204</f>
        <v>1114100</v>
      </c>
      <c r="E118" s="47">
        <f>'[1]Місто'!E204</f>
        <v>50183</v>
      </c>
      <c r="F118" s="47">
        <f t="shared" si="16"/>
        <v>106723</v>
      </c>
      <c r="G118" s="47">
        <f>'[1]Місто'!G204</f>
        <v>0</v>
      </c>
      <c r="H118" s="47">
        <f>'[1]Місто'!H204</f>
        <v>0</v>
      </c>
      <c r="I118" s="47">
        <f>'[1]Місто'!I204</f>
        <v>0</v>
      </c>
      <c r="J118" s="47">
        <f>'[1]Місто'!J204</f>
        <v>106723</v>
      </c>
      <c r="K118" s="47">
        <f>'[1]Місто'!K204</f>
        <v>106723</v>
      </c>
      <c r="L118" s="47">
        <f>'[1]Місто'!L204</f>
        <v>106723</v>
      </c>
      <c r="M118" s="48">
        <f t="shared" si="15"/>
        <v>3838004</v>
      </c>
      <c r="N118" s="35"/>
      <c r="O118" s="10">
        <f t="shared" si="13"/>
        <v>0</v>
      </c>
      <c r="P118" s="3">
        <f t="shared" si="14"/>
        <v>0.16943903998250995</v>
      </c>
    </row>
    <row r="119" spans="1:16" s="3" customFormat="1" ht="12.75">
      <c r="A119" s="44">
        <v>120000</v>
      </c>
      <c r="B119" s="49" t="s">
        <v>45</v>
      </c>
      <c r="C119" s="47">
        <f>C120+C121</f>
        <v>3232995</v>
      </c>
      <c r="D119" s="47">
        <f>D120+D121</f>
        <v>0</v>
      </c>
      <c r="E119" s="47">
        <f>E120+E121</f>
        <v>0</v>
      </c>
      <c r="F119" s="47">
        <f t="shared" si="16"/>
        <v>98900</v>
      </c>
      <c r="G119" s="47">
        <f aca="true" t="shared" si="19" ref="G119:L119">G120+G121</f>
        <v>0</v>
      </c>
      <c r="H119" s="47">
        <f t="shared" si="19"/>
        <v>0</v>
      </c>
      <c r="I119" s="47">
        <f t="shared" si="19"/>
        <v>0</v>
      </c>
      <c r="J119" s="47">
        <f t="shared" si="19"/>
        <v>98900</v>
      </c>
      <c r="K119" s="47">
        <f t="shared" si="19"/>
        <v>98900</v>
      </c>
      <c r="L119" s="47">
        <f t="shared" si="19"/>
        <v>98900</v>
      </c>
      <c r="M119" s="48">
        <f t="shared" si="15"/>
        <v>3331895</v>
      </c>
      <c r="N119" s="35"/>
      <c r="O119" s="10">
        <f t="shared" si="13"/>
        <v>0</v>
      </c>
      <c r="P119" s="3">
        <f t="shared" si="14"/>
        <v>0.14681166309057256</v>
      </c>
    </row>
    <row r="120" spans="1:16" s="3" customFormat="1" ht="12.75">
      <c r="A120" s="44" t="s">
        <v>200</v>
      </c>
      <c r="B120" s="49" t="s">
        <v>201</v>
      </c>
      <c r="C120" s="47">
        <f>'[1]Місто'!C326</f>
        <v>2799871</v>
      </c>
      <c r="D120" s="47">
        <f>'[1]Місто'!D326</f>
        <v>0</v>
      </c>
      <c r="E120" s="47">
        <f>'[1]Місто'!E326</f>
        <v>0</v>
      </c>
      <c r="F120" s="47">
        <f t="shared" si="16"/>
        <v>98900</v>
      </c>
      <c r="G120" s="47">
        <f>'[1]Місто'!G326</f>
        <v>0</v>
      </c>
      <c r="H120" s="47">
        <f>'[1]Місто'!H326</f>
        <v>0</v>
      </c>
      <c r="I120" s="47">
        <f>'[1]Місто'!I326</f>
        <v>0</v>
      </c>
      <c r="J120" s="47">
        <f>'[1]Місто'!J326</f>
        <v>98900</v>
      </c>
      <c r="K120" s="47">
        <f>'[1]Місто'!K326</f>
        <v>98900</v>
      </c>
      <c r="L120" s="47">
        <f>'[1]Місто'!L326</f>
        <v>98900</v>
      </c>
      <c r="M120" s="48">
        <f t="shared" si="15"/>
        <v>2898771</v>
      </c>
      <c r="N120" s="35"/>
      <c r="O120" s="10">
        <f t="shared" si="13"/>
        <v>0</v>
      </c>
      <c r="P120" s="3">
        <f t="shared" si="14"/>
        <v>0.12714332003268317</v>
      </c>
    </row>
    <row r="121" spans="1:16" s="3" customFormat="1" ht="12.75">
      <c r="A121" s="44">
        <v>120201</v>
      </c>
      <c r="B121" s="56" t="s">
        <v>121</v>
      </c>
      <c r="C121" s="47">
        <f>'[1]Місто'!C16</f>
        <v>433124</v>
      </c>
      <c r="D121" s="47">
        <f>'[1]Місто'!D16</f>
        <v>0</v>
      </c>
      <c r="E121" s="47">
        <f>'[1]Місто'!E16</f>
        <v>0</v>
      </c>
      <c r="F121" s="47">
        <f t="shared" si="16"/>
        <v>0</v>
      </c>
      <c r="G121" s="47">
        <f>'[1]Місто'!G16</f>
        <v>0</v>
      </c>
      <c r="H121" s="47">
        <f>'[1]Місто'!H16</f>
        <v>0</v>
      </c>
      <c r="I121" s="47">
        <f>'[1]Місто'!I16</f>
        <v>0</v>
      </c>
      <c r="J121" s="47">
        <f>'[1]Місто'!J16</f>
        <v>0</v>
      </c>
      <c r="K121" s="47">
        <f>'[1]Місто'!K16</f>
        <v>0</v>
      </c>
      <c r="L121" s="47">
        <f>'[1]Місто'!L16</f>
        <v>0</v>
      </c>
      <c r="M121" s="48">
        <f t="shared" si="15"/>
        <v>433124</v>
      </c>
      <c r="N121" s="35"/>
      <c r="O121" s="10">
        <f t="shared" si="13"/>
        <v>0</v>
      </c>
      <c r="P121" s="3">
        <f t="shared" si="14"/>
        <v>0.019668343057889403</v>
      </c>
    </row>
    <row r="122" spans="1:16" s="3" customFormat="1" ht="12.75">
      <c r="A122" s="44">
        <v>130000</v>
      </c>
      <c r="B122" s="49" t="s">
        <v>46</v>
      </c>
      <c r="C122" s="47">
        <f>C123+C124+C125+C126+C127</f>
        <v>23142158</v>
      </c>
      <c r="D122" s="47">
        <f>D123+D124+D125+D126+D127</f>
        <v>12636440</v>
      </c>
      <c r="E122" s="47">
        <f>E123+E124+E125+E126+E127</f>
        <v>2491024</v>
      </c>
      <c r="F122" s="47">
        <f t="shared" si="16"/>
        <v>1262687</v>
      </c>
      <c r="G122" s="47">
        <f aca="true" t="shared" si="20" ref="G122:L122">G123+G124+G125+G126+G127</f>
        <v>1227187</v>
      </c>
      <c r="H122" s="47">
        <f t="shared" si="20"/>
        <v>271519</v>
      </c>
      <c r="I122" s="47">
        <f t="shared" si="20"/>
        <v>14558</v>
      </c>
      <c r="J122" s="47">
        <f t="shared" si="20"/>
        <v>35500</v>
      </c>
      <c r="K122" s="47">
        <f t="shared" si="20"/>
        <v>22000</v>
      </c>
      <c r="L122" s="47">
        <f t="shared" si="20"/>
        <v>22000</v>
      </c>
      <c r="M122" s="48">
        <f t="shared" si="15"/>
        <v>24404845</v>
      </c>
      <c r="N122" s="39"/>
      <c r="O122" s="10">
        <f t="shared" si="13"/>
        <v>1240687</v>
      </c>
      <c r="P122" s="3">
        <f t="shared" si="14"/>
        <v>1.0508951308259984</v>
      </c>
    </row>
    <row r="123" spans="1:16" s="3" customFormat="1" ht="25.5">
      <c r="A123" s="44">
        <v>130102</v>
      </c>
      <c r="B123" s="56" t="s">
        <v>47</v>
      </c>
      <c r="C123" s="47">
        <f>'[1]Місто'!C67</f>
        <v>283843</v>
      </c>
      <c r="D123" s="47">
        <f>'[1]Місто'!D67</f>
        <v>0</v>
      </c>
      <c r="E123" s="47">
        <f>'[1]Місто'!E67</f>
        <v>0</v>
      </c>
      <c r="F123" s="47">
        <f t="shared" si="16"/>
        <v>0</v>
      </c>
      <c r="G123" s="47">
        <f>'[1]Місто'!G67</f>
        <v>0</v>
      </c>
      <c r="H123" s="47">
        <f>'[1]Місто'!H67</f>
        <v>0</v>
      </c>
      <c r="I123" s="47">
        <f>'[1]Місто'!I67</f>
        <v>0</v>
      </c>
      <c r="J123" s="47">
        <f>'[1]Місто'!J67</f>
        <v>0</v>
      </c>
      <c r="K123" s="47">
        <f>'[1]Місто'!K67</f>
        <v>0</v>
      </c>
      <c r="L123" s="47">
        <f>'[1]Місто'!L67</f>
        <v>0</v>
      </c>
      <c r="M123" s="48">
        <f aca="true" t="shared" si="21" ref="M123:M156">C123+F123</f>
        <v>283843</v>
      </c>
      <c r="N123" s="35"/>
      <c r="O123" s="10">
        <f t="shared" si="13"/>
        <v>0</v>
      </c>
      <c r="P123" s="3">
        <f t="shared" si="14"/>
        <v>0.012889430044468795</v>
      </c>
    </row>
    <row r="124" spans="1:16" s="3" customFormat="1" ht="25.5">
      <c r="A124" s="44">
        <v>130107</v>
      </c>
      <c r="B124" s="56" t="s">
        <v>48</v>
      </c>
      <c r="C124" s="47">
        <f>'[1]Місто'!C68</f>
        <v>17930241</v>
      </c>
      <c r="D124" s="47">
        <f>'[1]Місто'!D68</f>
        <v>11455509</v>
      </c>
      <c r="E124" s="47">
        <f>'[1]Місто'!E68</f>
        <v>1924526</v>
      </c>
      <c r="F124" s="47">
        <f t="shared" si="16"/>
        <v>1121144</v>
      </c>
      <c r="G124" s="47">
        <f>'[1]Місто'!G68</f>
        <v>1099144</v>
      </c>
      <c r="H124" s="47">
        <f>'[1]Місто'!H68</f>
        <v>244857</v>
      </c>
      <c r="I124" s="47">
        <f>'[1]Місто'!I68</f>
        <v>1200</v>
      </c>
      <c r="J124" s="47">
        <f>'[1]Місто'!J68</f>
        <v>22000</v>
      </c>
      <c r="K124" s="47">
        <f>'[1]Місто'!K68</f>
        <v>22000</v>
      </c>
      <c r="L124" s="47">
        <f>'[1]Місто'!L68</f>
        <v>22000</v>
      </c>
      <c r="M124" s="48">
        <f t="shared" si="21"/>
        <v>19051385</v>
      </c>
      <c r="N124" s="35"/>
      <c r="O124" s="10">
        <f t="shared" si="13"/>
        <v>1099144</v>
      </c>
      <c r="P124" s="3">
        <f t="shared" si="14"/>
        <v>0.814219787170958</v>
      </c>
    </row>
    <row r="125" spans="1:16" s="3" customFormat="1" ht="12.75">
      <c r="A125" s="44">
        <v>130110</v>
      </c>
      <c r="B125" s="56" t="s">
        <v>49</v>
      </c>
      <c r="C125" s="47">
        <f>'[1]Місто'!C69</f>
        <v>4528725</v>
      </c>
      <c r="D125" s="47">
        <f>'[1]Місто'!D69</f>
        <v>962368</v>
      </c>
      <c r="E125" s="47">
        <f>'[1]Місто'!E69</f>
        <v>467223</v>
      </c>
      <c r="F125" s="47">
        <f t="shared" si="16"/>
        <v>105283</v>
      </c>
      <c r="G125" s="47">
        <f>'[1]Місто'!G69</f>
        <v>94283</v>
      </c>
      <c r="H125" s="47">
        <f>'[1]Місто'!H69</f>
        <v>12606</v>
      </c>
      <c r="I125" s="47">
        <f>'[1]Місто'!I69</f>
        <v>11191</v>
      </c>
      <c r="J125" s="47">
        <f>'[1]Місто'!J69</f>
        <v>11000</v>
      </c>
      <c r="K125" s="47">
        <f>'[1]Місто'!K69</f>
        <v>0</v>
      </c>
      <c r="L125" s="47">
        <f>'[1]Місто'!L69</f>
        <v>0</v>
      </c>
      <c r="M125" s="48">
        <f t="shared" si="21"/>
        <v>4634008</v>
      </c>
      <c r="N125" s="35"/>
      <c r="O125" s="10">
        <f t="shared" si="13"/>
        <v>105283</v>
      </c>
      <c r="P125" s="3">
        <f t="shared" si="14"/>
        <v>0.20565130751202934</v>
      </c>
    </row>
    <row r="126" spans="1:16" s="3" customFormat="1" ht="12.75">
      <c r="A126" s="44" t="s">
        <v>110</v>
      </c>
      <c r="B126" s="56" t="s">
        <v>59</v>
      </c>
      <c r="C126" s="47">
        <f>'[1]Місто'!C70</f>
        <v>399349</v>
      </c>
      <c r="D126" s="47">
        <f>'[1]Місто'!D70</f>
        <v>218563</v>
      </c>
      <c r="E126" s="47">
        <f>'[1]Місто'!E70</f>
        <v>99275</v>
      </c>
      <c r="F126" s="47">
        <f t="shared" si="16"/>
        <v>36260</v>
      </c>
      <c r="G126" s="47">
        <f>'[1]Місто'!G70</f>
        <v>33760</v>
      </c>
      <c r="H126" s="47">
        <f>'[1]Місто'!H70</f>
        <v>14056</v>
      </c>
      <c r="I126" s="47">
        <f>'[1]Місто'!I70</f>
        <v>2167</v>
      </c>
      <c r="J126" s="47">
        <f>'[1]Місто'!J70</f>
        <v>2500</v>
      </c>
      <c r="K126" s="47">
        <f>'[1]Місто'!K70</f>
        <v>0</v>
      </c>
      <c r="L126" s="47">
        <f>'[1]Місто'!L70</f>
        <v>0</v>
      </c>
      <c r="M126" s="48">
        <f t="shared" si="21"/>
        <v>435609</v>
      </c>
      <c r="N126" s="35"/>
      <c r="O126" s="10">
        <f t="shared" si="13"/>
        <v>36260</v>
      </c>
      <c r="P126" s="3">
        <f t="shared" si="14"/>
        <v>0.018134606098542394</v>
      </c>
    </row>
    <row r="127" spans="1:16" s="3" customFormat="1" ht="12.75" hidden="1">
      <c r="A127" s="44">
        <v>130113</v>
      </c>
      <c r="B127" s="49" t="s">
        <v>31</v>
      </c>
      <c r="C127" s="47">
        <f>'[1]Місто'!C71</f>
        <v>0</v>
      </c>
      <c r="D127" s="47">
        <f>'[1]Місто'!D71</f>
        <v>0</v>
      </c>
      <c r="E127" s="47">
        <f>'[1]Місто'!E71</f>
        <v>0</v>
      </c>
      <c r="F127" s="47">
        <f t="shared" si="16"/>
        <v>0</v>
      </c>
      <c r="G127" s="47">
        <f>'[1]Місто'!G71</f>
        <v>0</v>
      </c>
      <c r="H127" s="47">
        <f>'[1]Місто'!H71</f>
        <v>0</v>
      </c>
      <c r="I127" s="47">
        <f>'[1]Місто'!I71</f>
        <v>0</v>
      </c>
      <c r="J127" s="47">
        <f>'[1]Місто'!J71</f>
        <v>0</v>
      </c>
      <c r="K127" s="47">
        <f>'[1]Місто'!K71</f>
        <v>0</v>
      </c>
      <c r="L127" s="47">
        <f>'[1]Місто'!L71</f>
        <v>0</v>
      </c>
      <c r="M127" s="48">
        <f t="shared" si="21"/>
        <v>0</v>
      </c>
      <c r="N127" s="35"/>
      <c r="O127" s="10">
        <f t="shared" si="13"/>
        <v>0</v>
      </c>
      <c r="P127" s="3">
        <f t="shared" si="14"/>
        <v>0</v>
      </c>
    </row>
    <row r="128" spans="1:16" s="3" customFormat="1" ht="16.5" customHeight="1" hidden="1">
      <c r="A128" s="44">
        <v>130203</v>
      </c>
      <c r="B128" s="56" t="s">
        <v>48</v>
      </c>
      <c r="C128" s="47">
        <f>'[1]Місто'!C72</f>
        <v>0</v>
      </c>
      <c r="D128" s="47"/>
      <c r="E128" s="47"/>
      <c r="F128" s="47">
        <f t="shared" si="16"/>
        <v>0</v>
      </c>
      <c r="G128" s="47"/>
      <c r="H128" s="47"/>
      <c r="I128" s="47"/>
      <c r="J128" s="47"/>
      <c r="K128" s="47"/>
      <c r="L128" s="47"/>
      <c r="M128" s="48">
        <f t="shared" si="21"/>
        <v>0</v>
      </c>
      <c r="N128" s="35"/>
      <c r="O128" s="10">
        <f t="shared" si="13"/>
        <v>0</v>
      </c>
      <c r="P128" s="3">
        <f t="shared" si="14"/>
        <v>0</v>
      </c>
    </row>
    <row r="129" spans="1:16" s="3" customFormat="1" ht="12.75">
      <c r="A129" s="44" t="s">
        <v>122</v>
      </c>
      <c r="B129" s="49" t="s">
        <v>50</v>
      </c>
      <c r="C129" s="47">
        <f>SUM(C130:C137)</f>
        <v>0</v>
      </c>
      <c r="D129" s="47">
        <f>SUM(D130:D137)</f>
        <v>0</v>
      </c>
      <c r="E129" s="47">
        <f>SUM(E130:E137)</f>
        <v>0</v>
      </c>
      <c r="F129" s="47">
        <f>G129+J129</f>
        <v>128984141</v>
      </c>
      <c r="G129" s="47">
        <f>SUM(G130:G137)</f>
        <v>0</v>
      </c>
      <c r="H129" s="47">
        <f>SUM(H130:H137)</f>
        <v>0</v>
      </c>
      <c r="I129" s="47">
        <f>SUM(I130:I137)</f>
        <v>0</v>
      </c>
      <c r="J129" s="47">
        <f>SUM(J130:J137)-J131-J134</f>
        <v>128984141</v>
      </c>
      <c r="K129" s="47">
        <f>SUM(K130:K137)-K131-K134</f>
        <v>128984141</v>
      </c>
      <c r="L129" s="47">
        <f>SUM(L130:L137)-L131-L134</f>
        <v>0</v>
      </c>
      <c r="M129" s="48">
        <f t="shared" si="21"/>
        <v>128984141</v>
      </c>
      <c r="N129" s="35"/>
      <c r="O129" s="10">
        <f>F129-K129</f>
        <v>0</v>
      </c>
      <c r="P129" s="3">
        <f t="shared" si="14"/>
        <v>0</v>
      </c>
    </row>
    <row r="130" spans="1:16" s="3" customFormat="1" ht="12.75">
      <c r="A130" s="44" t="s">
        <v>108</v>
      </c>
      <c r="B130" s="49" t="s">
        <v>109</v>
      </c>
      <c r="C130" s="47"/>
      <c r="D130" s="47"/>
      <c r="E130" s="47"/>
      <c r="F130" s="47">
        <f>G130+J130</f>
        <v>126100381</v>
      </c>
      <c r="G130" s="47"/>
      <c r="H130" s="47"/>
      <c r="I130" s="47"/>
      <c r="J130" s="47">
        <f>'[1]Місто'!J19+'[1]Місто'!J74+'[1]Місто'!J96+'[1]Місто'!J163+'[1]Місто'!J237+'[1]Місто'!J288+'[1]Місто'!J267+'[1]Місто'!J206+'[1]Місто'!J327+'[1]Місто'!J349+'[1]Місто'!J375+'[1]Місто'!J399+'[1]Місто'!J412</f>
        <v>126100381</v>
      </c>
      <c r="K130" s="47">
        <f>'[1]Місто'!K19+'[1]Місто'!K74+'[1]Місто'!K96+'[1]Місто'!K163+'[1]Місто'!K237+'[1]Місто'!K288+'[1]Місто'!K267+'[1]Місто'!K206+'[1]Місто'!K327+'[1]Місто'!K349+'[1]Місто'!K375+'[1]Місто'!K399+'[1]Місто'!K412</f>
        <v>126100381</v>
      </c>
      <c r="L130" s="47">
        <f>'[1]Місто'!L19+'[1]Місто'!L74+'[1]Місто'!L96+'[1]Місто'!L163+'[1]Місто'!L237+'[1]Місто'!L288+'[1]Місто'!L267+'[1]Місто'!L206+'[1]Місто'!L327+'[1]Місто'!L349</f>
        <v>0</v>
      </c>
      <c r="M130" s="48">
        <f t="shared" si="21"/>
        <v>126100381</v>
      </c>
      <c r="N130" s="35"/>
      <c r="O130" s="10">
        <f>F130-K130</f>
        <v>0</v>
      </c>
      <c r="P130" s="3">
        <f t="shared" si="14"/>
        <v>0</v>
      </c>
    </row>
    <row r="131" spans="1:16" s="3" customFormat="1" ht="45" hidden="1">
      <c r="A131" s="44"/>
      <c r="B131" s="94" t="s">
        <v>228</v>
      </c>
      <c r="C131" s="47"/>
      <c r="D131" s="47"/>
      <c r="E131" s="47"/>
      <c r="F131" s="47">
        <f t="shared" si="16"/>
        <v>0</v>
      </c>
      <c r="G131" s="47"/>
      <c r="H131" s="47"/>
      <c r="I131" s="47"/>
      <c r="J131" s="47">
        <f>'[1]Місто'!$J$350</f>
        <v>0</v>
      </c>
      <c r="K131" s="47">
        <f>'[1]Місто'!$K$350</f>
        <v>0</v>
      </c>
      <c r="L131" s="47">
        <f>'[1]Місто'!$L$350</f>
        <v>0</v>
      </c>
      <c r="M131" s="48">
        <f t="shared" si="21"/>
        <v>0</v>
      </c>
      <c r="N131" s="35"/>
      <c r="O131" s="10">
        <f t="shared" si="13"/>
        <v>0</v>
      </c>
      <c r="P131" s="3">
        <f t="shared" si="14"/>
        <v>0</v>
      </c>
    </row>
    <row r="132" spans="1:16" s="3" customFormat="1" ht="13.5" customHeight="1" hidden="1">
      <c r="A132" s="44" t="s">
        <v>152</v>
      </c>
      <c r="B132" s="49" t="s">
        <v>153</v>
      </c>
      <c r="C132" s="47">
        <f>'[1]Місто'!C20</f>
        <v>0</v>
      </c>
      <c r="D132" s="47">
        <f>'[1]Місто'!D20</f>
        <v>0</v>
      </c>
      <c r="E132" s="47">
        <f>'[1]Місто'!E20</f>
        <v>0</v>
      </c>
      <c r="F132" s="47">
        <f t="shared" si="16"/>
        <v>0</v>
      </c>
      <c r="G132" s="47">
        <f>'[1]Місто'!G20</f>
        <v>0</v>
      </c>
      <c r="H132" s="47">
        <f>'[1]Місто'!H20</f>
        <v>0</v>
      </c>
      <c r="I132" s="47">
        <f>'[1]Місто'!I20</f>
        <v>0</v>
      </c>
      <c r="J132" s="47">
        <f>'[1]Місто'!J20</f>
        <v>0</v>
      </c>
      <c r="K132" s="47">
        <f>'[1]Місто'!K20</f>
        <v>0</v>
      </c>
      <c r="L132" s="47">
        <f>'[1]Місто'!L20</f>
        <v>0</v>
      </c>
      <c r="M132" s="48">
        <f t="shared" si="21"/>
        <v>0</v>
      </c>
      <c r="N132" s="35"/>
      <c r="O132" s="10">
        <f t="shared" si="13"/>
        <v>0</v>
      </c>
      <c r="P132" s="3">
        <f t="shared" si="14"/>
        <v>0</v>
      </c>
    </row>
    <row r="133" spans="1:16" s="3" customFormat="1" ht="16.5" customHeight="1" hidden="1">
      <c r="A133" s="44"/>
      <c r="B133" s="67" t="s">
        <v>183</v>
      </c>
      <c r="C133" s="47">
        <f>'[1]Місто'!C21</f>
        <v>0</v>
      </c>
      <c r="D133" s="47">
        <f>'[1]Місто'!D21</f>
        <v>0</v>
      </c>
      <c r="E133" s="47">
        <f>'[1]Місто'!E21</f>
        <v>0</v>
      </c>
      <c r="F133" s="47">
        <f t="shared" si="16"/>
        <v>0</v>
      </c>
      <c r="G133" s="47">
        <f>'[1]Місто'!G21</f>
        <v>0</v>
      </c>
      <c r="H133" s="47">
        <f>'[1]Місто'!H21</f>
        <v>0</v>
      </c>
      <c r="I133" s="47">
        <f>'[1]Місто'!I21</f>
        <v>0</v>
      </c>
      <c r="J133" s="47">
        <f>'[1]Місто'!J21</f>
        <v>0</v>
      </c>
      <c r="K133" s="47">
        <f>'[1]Місто'!K21</f>
        <v>0</v>
      </c>
      <c r="L133" s="47">
        <f>'[1]Місто'!L21</f>
        <v>0</v>
      </c>
      <c r="M133" s="48">
        <f t="shared" si="21"/>
        <v>0</v>
      </c>
      <c r="N133" s="37"/>
      <c r="O133" s="10">
        <f t="shared" si="13"/>
        <v>0</v>
      </c>
      <c r="P133" s="3">
        <f t="shared" si="14"/>
        <v>0</v>
      </c>
    </row>
    <row r="134" spans="1:15" s="3" customFormat="1" ht="52.5" customHeight="1" hidden="1">
      <c r="A134" s="44"/>
      <c r="B134" s="68" t="s">
        <v>238</v>
      </c>
      <c r="C134" s="47"/>
      <c r="D134" s="47"/>
      <c r="E134" s="47"/>
      <c r="F134" s="47">
        <f t="shared" si="16"/>
        <v>0</v>
      </c>
      <c r="G134" s="47"/>
      <c r="H134" s="47"/>
      <c r="I134" s="47"/>
      <c r="J134" s="47">
        <f>'[1]Місто'!$J$269+'[1]Місто'!$J$353</f>
        <v>0</v>
      </c>
      <c r="K134" s="47">
        <f>'[1]Місто'!$K$269+'[1]Місто'!$K$353</f>
        <v>0</v>
      </c>
      <c r="L134" s="47">
        <f>'[1]Місто'!$L$269+'[1]Місто'!$L$353</f>
        <v>0</v>
      </c>
      <c r="M134" s="48">
        <f t="shared" si="21"/>
        <v>0</v>
      </c>
      <c r="N134" s="37"/>
      <c r="O134" s="10"/>
    </row>
    <row r="135" spans="1:15" s="3" customFormat="1" ht="25.5" hidden="1">
      <c r="A135" s="64" t="s">
        <v>229</v>
      </c>
      <c r="B135" s="67" t="s">
        <v>230</v>
      </c>
      <c r="C135" s="47"/>
      <c r="D135" s="47"/>
      <c r="E135" s="47"/>
      <c r="F135" s="47">
        <f>'[1]Місто'!F22</f>
        <v>0</v>
      </c>
      <c r="G135" s="47">
        <f>'[1]Місто'!G22</f>
        <v>0</v>
      </c>
      <c r="H135" s="47">
        <f>'[1]Місто'!H22</f>
        <v>0</v>
      </c>
      <c r="I135" s="47">
        <f>'[1]Місто'!I22</f>
        <v>0</v>
      </c>
      <c r="J135" s="47">
        <f>'[1]Місто'!J22</f>
        <v>0</v>
      </c>
      <c r="K135" s="47">
        <f>'[1]Місто'!K22</f>
        <v>0</v>
      </c>
      <c r="L135" s="47">
        <f>'[1]Місто'!L22</f>
        <v>0</v>
      </c>
      <c r="M135" s="48">
        <f t="shared" si="21"/>
        <v>0</v>
      </c>
      <c r="N135" s="37"/>
      <c r="O135" s="10"/>
    </row>
    <row r="136" spans="1:16" s="3" customFormat="1" ht="51">
      <c r="A136" s="44" t="s">
        <v>130</v>
      </c>
      <c r="B136" s="46" t="s">
        <v>131</v>
      </c>
      <c r="C136" s="47">
        <f>'[1]Місто'!C268+'[1]Місто'!C354</f>
        <v>0</v>
      </c>
      <c r="D136" s="47">
        <f>'[1]Місто'!D268+'[1]Місто'!D354</f>
        <v>0</v>
      </c>
      <c r="E136" s="47">
        <f>'[1]Місто'!E268+'[1]Місто'!E354</f>
        <v>0</v>
      </c>
      <c r="F136" s="47">
        <f aca="true" t="shared" si="22" ref="F136:F153">G136+J136</f>
        <v>2883760</v>
      </c>
      <c r="G136" s="47">
        <f>'[1]Місто'!G268+'[1]Місто'!G354</f>
        <v>0</v>
      </c>
      <c r="H136" s="47">
        <f>'[1]Місто'!H268+'[1]Місто'!H354</f>
        <v>0</v>
      </c>
      <c r="I136" s="47">
        <f>'[1]Місто'!I268+'[1]Місто'!I354</f>
        <v>0</v>
      </c>
      <c r="J136" s="47">
        <f>'[1]Місто'!J268+'[1]Місто'!J354</f>
        <v>2883760</v>
      </c>
      <c r="K136" s="47">
        <f>'[1]Місто'!K268+'[1]Місто'!K354</f>
        <v>2883760</v>
      </c>
      <c r="L136" s="47">
        <f>'[1]Місто'!L268+'[1]Місто'!L354</f>
        <v>0</v>
      </c>
      <c r="M136" s="48">
        <f t="shared" si="21"/>
        <v>2883760</v>
      </c>
      <c r="N136" s="35"/>
      <c r="O136" s="10">
        <f t="shared" si="13"/>
        <v>0</v>
      </c>
      <c r="P136" s="3">
        <f t="shared" si="14"/>
        <v>0</v>
      </c>
    </row>
    <row r="137" spans="1:16" s="3" customFormat="1" ht="12.75" hidden="1">
      <c r="A137" s="44" t="s">
        <v>134</v>
      </c>
      <c r="B137" s="46" t="s">
        <v>135</v>
      </c>
      <c r="C137" s="47">
        <f>'[1]Місто'!C238+'[1]Місто'!C97+'[1]Місто'!C75</f>
        <v>0</v>
      </c>
      <c r="D137" s="47">
        <f>'[1]Місто'!D238+'[1]Місто'!D97+'[1]Місто'!D75</f>
        <v>0</v>
      </c>
      <c r="E137" s="47">
        <f>'[1]Місто'!E238+'[1]Місто'!E97+'[1]Місто'!E75</f>
        <v>0</v>
      </c>
      <c r="F137" s="47">
        <f t="shared" si="22"/>
        <v>0</v>
      </c>
      <c r="G137" s="47">
        <f>'[1]Місто'!G238+'[1]Місто'!G97+'[1]Місто'!G75</f>
        <v>0</v>
      </c>
      <c r="H137" s="47">
        <f>'[1]Місто'!H238+'[1]Місто'!H97+'[1]Місто'!H75</f>
        <v>0</v>
      </c>
      <c r="I137" s="47">
        <f>'[1]Місто'!I238+'[1]Місто'!I97+'[1]Місто'!I75</f>
        <v>0</v>
      </c>
      <c r="J137" s="47">
        <f>'[1]Місто'!J238+'[1]Місто'!J97+'[1]Місто'!J75</f>
        <v>0</v>
      </c>
      <c r="K137" s="47">
        <f>'[1]Місто'!K238+'[1]Місто'!K97+'[1]Місто'!K75</f>
        <v>0</v>
      </c>
      <c r="L137" s="47">
        <f>'[1]Місто'!L238+'[1]Місто'!L97+'[1]Місто'!L75</f>
        <v>0</v>
      </c>
      <c r="M137" s="48">
        <f t="shared" si="21"/>
        <v>0</v>
      </c>
      <c r="N137" s="35"/>
      <c r="O137" s="10">
        <f t="shared" si="13"/>
        <v>0</v>
      </c>
      <c r="P137" s="3">
        <f t="shared" si="14"/>
        <v>0</v>
      </c>
    </row>
    <row r="138" spans="1:15" s="3" customFormat="1" ht="25.5">
      <c r="A138" s="44" t="s">
        <v>233</v>
      </c>
      <c r="B138" s="46" t="s">
        <v>236</v>
      </c>
      <c r="C138" s="47">
        <f>C139</f>
        <v>0</v>
      </c>
      <c r="D138" s="47"/>
      <c r="E138" s="47"/>
      <c r="F138" s="47">
        <f>F139</f>
        <v>1051692</v>
      </c>
      <c r="G138" s="47">
        <f>G139</f>
        <v>1051692</v>
      </c>
      <c r="H138" s="47"/>
      <c r="I138" s="47"/>
      <c r="J138" s="47"/>
      <c r="K138" s="47"/>
      <c r="L138" s="47"/>
      <c r="M138" s="48">
        <f t="shared" si="21"/>
        <v>1051692</v>
      </c>
      <c r="N138" s="35"/>
      <c r="O138" s="10"/>
    </row>
    <row r="139" spans="1:15" s="3" customFormat="1" ht="12.75">
      <c r="A139" s="44" t="s">
        <v>234</v>
      </c>
      <c r="B139" s="46" t="s">
        <v>235</v>
      </c>
      <c r="C139" s="47">
        <f>'[1]Місто'!$C$311</f>
        <v>0</v>
      </c>
      <c r="D139" s="47"/>
      <c r="E139" s="47"/>
      <c r="F139" s="47">
        <f>'[1]Місто'!$F$311</f>
        <v>1051692</v>
      </c>
      <c r="G139" s="47">
        <f>'[1]Місто'!$G$311</f>
        <v>1051692</v>
      </c>
      <c r="H139" s="47"/>
      <c r="I139" s="47"/>
      <c r="J139" s="47">
        <f>'[1]Місто'!$J$311</f>
        <v>0</v>
      </c>
      <c r="K139" s="47"/>
      <c r="L139" s="47"/>
      <c r="M139" s="48">
        <f t="shared" si="21"/>
        <v>1051692</v>
      </c>
      <c r="N139" s="35"/>
      <c r="O139" s="10"/>
    </row>
    <row r="140" spans="1:16" s="3" customFormat="1" ht="25.5">
      <c r="A140" s="44" t="s">
        <v>80</v>
      </c>
      <c r="B140" s="49" t="s">
        <v>84</v>
      </c>
      <c r="C140" s="47">
        <f>SUM(C141:C150)-C142-C144-C146-C148</f>
        <v>61431665</v>
      </c>
      <c r="D140" s="47">
        <f>SUM(D141:D150)</f>
        <v>0</v>
      </c>
      <c r="E140" s="47">
        <f>SUM(E141:E150)</f>
        <v>0</v>
      </c>
      <c r="F140" s="47">
        <f t="shared" si="22"/>
        <v>30600880</v>
      </c>
      <c r="G140" s="47">
        <f>SUM(G141:G150)-G142-G144-G146-G148</f>
        <v>9976425</v>
      </c>
      <c r="H140" s="47">
        <f>SUM(H141:H150)</f>
        <v>0</v>
      </c>
      <c r="I140" s="47">
        <f>SUM(I141:I150)</f>
        <v>0</v>
      </c>
      <c r="J140" s="47">
        <f>SUM(J141:J150)</f>
        <v>20624455</v>
      </c>
      <c r="K140" s="47">
        <f>SUM(K141:K150)</f>
        <v>0</v>
      </c>
      <c r="L140" s="47">
        <f>SUM(L141:L150)</f>
        <v>0</v>
      </c>
      <c r="M140" s="48">
        <f t="shared" si="21"/>
        <v>92032545</v>
      </c>
      <c r="N140" s="35"/>
      <c r="O140" s="10"/>
      <c r="P140" s="3">
        <f t="shared" si="14"/>
        <v>2.7896377523234395</v>
      </c>
    </row>
    <row r="141" spans="1:16" s="3" customFormat="1" ht="38.25">
      <c r="A141" s="44" t="s">
        <v>78</v>
      </c>
      <c r="B141" s="49" t="s">
        <v>123</v>
      </c>
      <c r="C141" s="47">
        <f>'[1]Місто'!C165</f>
        <v>3908220</v>
      </c>
      <c r="D141" s="47">
        <f>'[1]Місто'!D165</f>
        <v>0</v>
      </c>
      <c r="E141" s="47">
        <f>'[1]Місто'!E165</f>
        <v>0</v>
      </c>
      <c r="F141" s="47">
        <f t="shared" si="22"/>
        <v>0</v>
      </c>
      <c r="G141" s="47">
        <f>'[1]Місто'!G165</f>
        <v>0</v>
      </c>
      <c r="H141" s="47">
        <f>'[1]Місто'!H165</f>
        <v>0</v>
      </c>
      <c r="I141" s="47">
        <f>'[1]Місто'!I165</f>
        <v>0</v>
      </c>
      <c r="J141" s="47">
        <f>'[1]Місто'!J165</f>
        <v>0</v>
      </c>
      <c r="K141" s="47">
        <f>'[1]Місто'!K165</f>
        <v>0</v>
      </c>
      <c r="L141" s="47">
        <f>'[1]Місто'!L165</f>
        <v>0</v>
      </c>
      <c r="M141" s="48">
        <f t="shared" si="21"/>
        <v>3908220</v>
      </c>
      <c r="N141" s="35"/>
      <c r="O141" s="10">
        <f t="shared" si="13"/>
        <v>0</v>
      </c>
      <c r="P141" s="3">
        <f t="shared" si="14"/>
        <v>0.17747391441181862</v>
      </c>
    </row>
    <row r="142" spans="1:16" s="3" customFormat="1" ht="156.75" customHeight="1">
      <c r="A142" s="44"/>
      <c r="B142" s="93" t="s">
        <v>246</v>
      </c>
      <c r="C142" s="47">
        <f>'[1]Місто'!C166</f>
        <v>3750000</v>
      </c>
      <c r="D142" s="47">
        <f>'[1]Місто'!D166</f>
        <v>0</v>
      </c>
      <c r="E142" s="47">
        <f>'[1]Місто'!E166</f>
        <v>0</v>
      </c>
      <c r="F142" s="47">
        <f t="shared" si="22"/>
        <v>0</v>
      </c>
      <c r="G142" s="47">
        <f>'[1]Місто'!G166</f>
        <v>0</v>
      </c>
      <c r="H142" s="47">
        <f>'[1]Місто'!H166</f>
        <v>0</v>
      </c>
      <c r="I142" s="47">
        <f>'[1]Місто'!I166</f>
        <v>0</v>
      </c>
      <c r="J142" s="47">
        <f>'[1]Місто'!J166</f>
        <v>0</v>
      </c>
      <c r="K142" s="47">
        <f>'[1]Місто'!K166</f>
        <v>0</v>
      </c>
      <c r="L142" s="47">
        <f>'[1]Місто'!L166</f>
        <v>0</v>
      </c>
      <c r="M142" s="48">
        <f t="shared" si="21"/>
        <v>3750000</v>
      </c>
      <c r="N142" s="35"/>
      <c r="O142" s="10">
        <f t="shared" si="13"/>
        <v>0</v>
      </c>
      <c r="P142" s="3">
        <f t="shared" si="14"/>
        <v>0.1702890776477066</v>
      </c>
    </row>
    <row r="143" spans="1:16" s="3" customFormat="1" ht="38.25">
      <c r="A143" s="44" t="s">
        <v>147</v>
      </c>
      <c r="B143" s="56" t="s">
        <v>148</v>
      </c>
      <c r="C143" s="47">
        <f>'[1]Місто'!C167</f>
        <v>1246000</v>
      </c>
      <c r="D143" s="47">
        <f>'[1]Місто'!D167</f>
        <v>0</v>
      </c>
      <c r="E143" s="47">
        <f>'[1]Місто'!E167</f>
        <v>0</v>
      </c>
      <c r="F143" s="47">
        <f t="shared" si="22"/>
        <v>0</v>
      </c>
      <c r="G143" s="47">
        <f>'[1]Місто'!G167</f>
        <v>0</v>
      </c>
      <c r="H143" s="47">
        <f>'[1]Місто'!H167</f>
        <v>0</v>
      </c>
      <c r="I143" s="47">
        <f>'[1]Місто'!I167</f>
        <v>0</v>
      </c>
      <c r="J143" s="47">
        <f>'[1]Місто'!J167</f>
        <v>0</v>
      </c>
      <c r="K143" s="47">
        <f>'[1]Місто'!K167</f>
        <v>0</v>
      </c>
      <c r="L143" s="47">
        <f>'[1]Місто'!L167</f>
        <v>0</v>
      </c>
      <c r="M143" s="48">
        <f t="shared" si="21"/>
        <v>1246000</v>
      </c>
      <c r="N143" s="35"/>
      <c r="O143" s="10">
        <f t="shared" si="13"/>
        <v>0</v>
      </c>
      <c r="P143" s="3">
        <f t="shared" si="14"/>
        <v>0.05658138419974464</v>
      </c>
    </row>
    <row r="144" spans="1:16" s="3" customFormat="1" ht="119.25" customHeight="1">
      <c r="A144" s="44"/>
      <c r="B144" s="93" t="s">
        <v>246</v>
      </c>
      <c r="C144" s="47">
        <f>'[1]Місто'!C168</f>
        <v>346000</v>
      </c>
      <c r="D144" s="47">
        <f>'[1]Місто'!D168</f>
        <v>0</v>
      </c>
      <c r="E144" s="47">
        <f>'[1]Місто'!E168</f>
        <v>0</v>
      </c>
      <c r="F144" s="47">
        <f t="shared" si="22"/>
        <v>0</v>
      </c>
      <c r="G144" s="47">
        <f>'[1]Місто'!G168</f>
        <v>0</v>
      </c>
      <c r="H144" s="47">
        <f>'[1]Місто'!H168</f>
        <v>0</v>
      </c>
      <c r="I144" s="47">
        <f>'[1]Місто'!I168</f>
        <v>0</v>
      </c>
      <c r="J144" s="47">
        <f>'[1]Місто'!J168</f>
        <v>0</v>
      </c>
      <c r="K144" s="47">
        <f>'[1]Місто'!K168</f>
        <v>0</v>
      </c>
      <c r="L144" s="47">
        <f>'[1]Місто'!L168</f>
        <v>0</v>
      </c>
      <c r="M144" s="48">
        <f t="shared" si="21"/>
        <v>346000</v>
      </c>
      <c r="N144" s="35"/>
      <c r="O144" s="10">
        <f t="shared" si="13"/>
        <v>0</v>
      </c>
      <c r="P144" s="3">
        <f t="shared" si="14"/>
        <v>0.01571200556429506</v>
      </c>
    </row>
    <row r="145" spans="1:16" s="3" customFormat="1" ht="38.25">
      <c r="A145" s="44" t="s">
        <v>145</v>
      </c>
      <c r="B145" s="49" t="s">
        <v>146</v>
      </c>
      <c r="C145" s="47">
        <f>'[1]Місто'!C169</f>
        <v>1621345</v>
      </c>
      <c r="D145" s="47">
        <f>'[1]Місто'!D169</f>
        <v>0</v>
      </c>
      <c r="E145" s="47">
        <f>'[1]Місто'!E169</f>
        <v>0</v>
      </c>
      <c r="F145" s="47">
        <f t="shared" si="22"/>
        <v>0</v>
      </c>
      <c r="G145" s="47">
        <f>'[1]Місто'!G169</f>
        <v>0</v>
      </c>
      <c r="H145" s="47">
        <f>'[1]Місто'!H169</f>
        <v>0</v>
      </c>
      <c r="I145" s="47">
        <f>'[1]Місто'!I169</f>
        <v>0</v>
      </c>
      <c r="J145" s="47">
        <f>'[1]Місто'!J169</f>
        <v>0</v>
      </c>
      <c r="K145" s="47">
        <f>'[1]Місто'!K169</f>
        <v>0</v>
      </c>
      <c r="L145" s="47">
        <f>'[1]Місто'!L169</f>
        <v>0</v>
      </c>
      <c r="M145" s="48">
        <f t="shared" si="21"/>
        <v>1621345</v>
      </c>
      <c r="N145" s="35"/>
      <c r="O145" s="10">
        <f t="shared" si="13"/>
        <v>0</v>
      </c>
      <c r="P145" s="3">
        <f t="shared" si="14"/>
        <v>0.07362595855965888</v>
      </c>
    </row>
    <row r="146" spans="1:16" s="3" customFormat="1" ht="143.25" customHeight="1">
      <c r="A146" s="44"/>
      <c r="B146" s="93" t="s">
        <v>246</v>
      </c>
      <c r="C146" s="47">
        <f>'[1]Місто'!C170</f>
        <v>1621345</v>
      </c>
      <c r="D146" s="47">
        <f>'[1]Місто'!D170</f>
        <v>0</v>
      </c>
      <c r="E146" s="47">
        <f>'[1]Місто'!E170</f>
        <v>0</v>
      </c>
      <c r="F146" s="47">
        <f t="shared" si="22"/>
        <v>0</v>
      </c>
      <c r="G146" s="47">
        <f>'[1]Місто'!G170</f>
        <v>0</v>
      </c>
      <c r="H146" s="47">
        <f>'[1]Місто'!H170</f>
        <v>0</v>
      </c>
      <c r="I146" s="47">
        <f>'[1]Місто'!I170</f>
        <v>0</v>
      </c>
      <c r="J146" s="47">
        <f>'[1]Місто'!J170</f>
        <v>0</v>
      </c>
      <c r="K146" s="47">
        <f>'[1]Місто'!K170</f>
        <v>0</v>
      </c>
      <c r="L146" s="47">
        <f>'[1]Місто'!L170</f>
        <v>0</v>
      </c>
      <c r="M146" s="48">
        <f t="shared" si="21"/>
        <v>1621345</v>
      </c>
      <c r="N146" s="35"/>
      <c r="O146" s="10">
        <f t="shared" si="13"/>
        <v>0</v>
      </c>
      <c r="P146" s="3">
        <f t="shared" si="14"/>
        <v>0.07362595855965888</v>
      </c>
    </row>
    <row r="147" spans="1:16" s="3" customFormat="1" ht="37.5" customHeight="1">
      <c r="A147" s="44" t="s">
        <v>79</v>
      </c>
      <c r="B147" s="49" t="s">
        <v>124</v>
      </c>
      <c r="C147" s="47">
        <f>'[1]Місто'!C171</f>
        <v>43356100</v>
      </c>
      <c r="D147" s="47">
        <f>'[1]Місто'!D171</f>
        <v>0</v>
      </c>
      <c r="E147" s="47">
        <f>'[1]Місто'!E171</f>
        <v>0</v>
      </c>
      <c r="F147" s="47">
        <f t="shared" si="22"/>
        <v>0</v>
      </c>
      <c r="G147" s="47">
        <f>'[1]Місто'!G171</f>
        <v>0</v>
      </c>
      <c r="H147" s="47">
        <f>'[1]Місто'!H171</f>
        <v>0</v>
      </c>
      <c r="I147" s="47">
        <f>'[1]Місто'!I171</f>
        <v>0</v>
      </c>
      <c r="J147" s="47">
        <f>'[1]Місто'!J171</f>
        <v>0</v>
      </c>
      <c r="K147" s="47">
        <f>'[1]Місто'!K171</f>
        <v>0</v>
      </c>
      <c r="L147" s="47">
        <f>'[1]Місто'!L171</f>
        <v>0</v>
      </c>
      <c r="M147" s="48">
        <f t="shared" si="21"/>
        <v>43356100</v>
      </c>
      <c r="N147" s="35"/>
      <c r="O147" s="10">
        <f t="shared" si="13"/>
        <v>0</v>
      </c>
      <c r="P147" s="3">
        <f t="shared" si="14"/>
        <v>1.9688187411737952</v>
      </c>
    </row>
    <row r="148" spans="1:16" s="3" customFormat="1" ht="119.25" customHeight="1">
      <c r="A148" s="44"/>
      <c r="B148" s="93" t="s">
        <v>246</v>
      </c>
      <c r="C148" s="47">
        <f>'[1]Місто'!C172</f>
        <v>42565000</v>
      </c>
      <c r="D148" s="47">
        <f>'[1]Місто'!D172</f>
        <v>0</v>
      </c>
      <c r="E148" s="47">
        <f>'[1]Місто'!E172</f>
        <v>0</v>
      </c>
      <c r="F148" s="47">
        <f t="shared" si="22"/>
        <v>0</v>
      </c>
      <c r="G148" s="47">
        <f>'[1]Місто'!G172</f>
        <v>0</v>
      </c>
      <c r="H148" s="47">
        <f>'[1]Місто'!H172</f>
        <v>0</v>
      </c>
      <c r="I148" s="47">
        <f>'[1]Місто'!I172</f>
        <v>0</v>
      </c>
      <c r="J148" s="47">
        <f>'[1]Місто'!J172</f>
        <v>0</v>
      </c>
      <c r="K148" s="47">
        <f>'[1]Місто'!K172</f>
        <v>0</v>
      </c>
      <c r="L148" s="47">
        <f>'[1]Місто'!L172</f>
        <v>0</v>
      </c>
      <c r="M148" s="48">
        <f t="shared" si="21"/>
        <v>42565000</v>
      </c>
      <c r="N148" s="35"/>
      <c r="O148" s="10">
        <f t="shared" si="13"/>
        <v>0</v>
      </c>
      <c r="P148" s="3">
        <f t="shared" si="14"/>
        <v>1.932894557353235</v>
      </c>
    </row>
    <row r="149" spans="1:16" s="3" customFormat="1" ht="12.75">
      <c r="A149" s="44" t="s">
        <v>156</v>
      </c>
      <c r="B149" s="49" t="s">
        <v>157</v>
      </c>
      <c r="C149" s="47">
        <f>'[1]Місто'!C329</f>
        <v>11300000</v>
      </c>
      <c r="D149" s="47">
        <f>'[1]Місто'!D329</f>
        <v>0</v>
      </c>
      <c r="E149" s="47">
        <f>'[1]Місто'!E329</f>
        <v>0</v>
      </c>
      <c r="F149" s="47">
        <f t="shared" si="22"/>
        <v>0</v>
      </c>
      <c r="G149" s="47">
        <f>'[1]Місто'!G329</f>
        <v>0</v>
      </c>
      <c r="H149" s="47">
        <f>'[1]Місто'!H329</f>
        <v>0</v>
      </c>
      <c r="I149" s="47">
        <f>'[1]Місто'!I329</f>
        <v>0</v>
      </c>
      <c r="J149" s="47">
        <f>'[1]Місто'!J329</f>
        <v>0</v>
      </c>
      <c r="K149" s="47">
        <f>'[1]Місто'!K329</f>
        <v>0</v>
      </c>
      <c r="L149" s="47">
        <f>'[1]Місто'!L329</f>
        <v>0</v>
      </c>
      <c r="M149" s="48">
        <f t="shared" si="21"/>
        <v>11300000</v>
      </c>
      <c r="N149" s="35"/>
      <c r="O149" s="10">
        <f aca="true" t="shared" si="23" ref="O149:O169">F149-K149</f>
        <v>0</v>
      </c>
      <c r="P149" s="3">
        <f>C149/$C$172*100</f>
        <v>0.5131377539784225</v>
      </c>
    </row>
    <row r="150" spans="1:16" s="3" customFormat="1" ht="51" customHeight="1">
      <c r="A150" s="44">
        <v>170703</v>
      </c>
      <c r="B150" s="49" t="s">
        <v>125</v>
      </c>
      <c r="C150" s="47">
        <f>'[1]Місто'!C271</f>
        <v>0</v>
      </c>
      <c r="D150" s="47">
        <f>'[1]Місто'!D271</f>
        <v>0</v>
      </c>
      <c r="E150" s="47">
        <f>'[1]Місто'!E271</f>
        <v>0</v>
      </c>
      <c r="F150" s="47">
        <f t="shared" si="22"/>
        <v>30600880</v>
      </c>
      <c r="G150" s="47">
        <f>'[1]Місто'!G271</f>
        <v>9976425</v>
      </c>
      <c r="H150" s="47">
        <f>'[1]Місто'!H271</f>
        <v>0</v>
      </c>
      <c r="I150" s="47">
        <f>'[1]Місто'!I271</f>
        <v>0</v>
      </c>
      <c r="J150" s="47">
        <f>'[1]Місто'!J271</f>
        <v>20624455</v>
      </c>
      <c r="K150" s="47">
        <f>'[1]Місто'!K271</f>
        <v>0</v>
      </c>
      <c r="L150" s="47">
        <f>'[1]Місто'!L271</f>
        <v>0</v>
      </c>
      <c r="M150" s="48">
        <f t="shared" si="21"/>
        <v>30600880</v>
      </c>
      <c r="N150" s="35"/>
      <c r="O150" s="10"/>
      <c r="P150" s="3">
        <f>C150/$C$172*100</f>
        <v>0</v>
      </c>
    </row>
    <row r="151" spans="1:15" s="3" customFormat="1" ht="76.5" customHeight="1">
      <c r="A151" s="44"/>
      <c r="B151" s="67" t="s">
        <v>243</v>
      </c>
      <c r="C151" s="47"/>
      <c r="D151" s="47"/>
      <c r="E151" s="47"/>
      <c r="F151" s="47">
        <f t="shared" si="22"/>
        <v>28491900</v>
      </c>
      <c r="G151" s="47">
        <f>'[1]Місто'!G272</f>
        <v>9104700</v>
      </c>
      <c r="H151" s="47"/>
      <c r="I151" s="47"/>
      <c r="J151" s="47">
        <f>'[1]Місто'!J272</f>
        <v>19387200</v>
      </c>
      <c r="K151" s="47"/>
      <c r="L151" s="47"/>
      <c r="M151" s="48">
        <f t="shared" si="21"/>
        <v>28491900</v>
      </c>
      <c r="N151" s="35"/>
      <c r="O151" s="10"/>
    </row>
    <row r="152" spans="1:16" s="3" customFormat="1" ht="25.5">
      <c r="A152" s="44" t="s">
        <v>51</v>
      </c>
      <c r="B152" s="61" t="s">
        <v>52</v>
      </c>
      <c r="C152" s="47">
        <f>SUM(C153:C156)</f>
        <v>0</v>
      </c>
      <c r="D152" s="47">
        <f>SUM(D153:D156)</f>
        <v>0</v>
      </c>
      <c r="E152" s="47">
        <f>SUM(E153:E156)</f>
        <v>0</v>
      </c>
      <c r="F152" s="47">
        <f>G152+J152</f>
        <v>15081806</v>
      </c>
      <c r="G152" s="47">
        <f aca="true" t="shared" si="24" ref="G152:L152">SUM(G153:G156)</f>
        <v>0</v>
      </c>
      <c r="H152" s="47">
        <f t="shared" si="24"/>
        <v>0</v>
      </c>
      <c r="I152" s="47">
        <f t="shared" si="24"/>
        <v>0</v>
      </c>
      <c r="J152" s="47">
        <f>SUM(J153:J156)</f>
        <v>15081806</v>
      </c>
      <c r="K152" s="47">
        <f t="shared" si="24"/>
        <v>15081806</v>
      </c>
      <c r="L152" s="47">
        <f t="shared" si="24"/>
        <v>0</v>
      </c>
      <c r="M152" s="48">
        <f t="shared" si="21"/>
        <v>15081806</v>
      </c>
      <c r="N152" s="35"/>
      <c r="O152" s="10">
        <f t="shared" si="23"/>
        <v>0</v>
      </c>
      <c r="P152" s="3">
        <f aca="true" t="shared" si="25" ref="P152:P174">C152/$C$172*100</f>
        <v>0</v>
      </c>
    </row>
    <row r="153" spans="1:16" s="3" customFormat="1" ht="17.25" customHeight="1" hidden="1">
      <c r="A153" s="44" t="s">
        <v>170</v>
      </c>
      <c r="B153" s="61" t="s">
        <v>171</v>
      </c>
      <c r="C153" s="47">
        <f>'[1]Місто'!C240</f>
        <v>0</v>
      </c>
      <c r="D153" s="47">
        <f>'[1]Місто'!D240</f>
        <v>0</v>
      </c>
      <c r="E153" s="47">
        <f>'[1]Місто'!E240</f>
        <v>0</v>
      </c>
      <c r="F153" s="47">
        <f t="shared" si="22"/>
        <v>0</v>
      </c>
      <c r="G153" s="47">
        <f>'[1]Місто'!G240</f>
        <v>0</v>
      </c>
      <c r="H153" s="47">
        <f>'[1]Місто'!H240</f>
        <v>0</v>
      </c>
      <c r="I153" s="47">
        <f>'[1]Місто'!I240</f>
        <v>0</v>
      </c>
      <c r="J153" s="47">
        <f>'[1]Місто'!J240</f>
        <v>0</v>
      </c>
      <c r="K153" s="47">
        <f>'[1]Місто'!K240</f>
        <v>0</v>
      </c>
      <c r="L153" s="47">
        <f>'[1]Місто'!L240</f>
        <v>0</v>
      </c>
      <c r="M153" s="48">
        <f t="shared" si="21"/>
        <v>0</v>
      </c>
      <c r="N153" s="35"/>
      <c r="O153" s="10">
        <f t="shared" si="23"/>
        <v>0</v>
      </c>
      <c r="P153" s="3">
        <f t="shared" si="25"/>
        <v>0</v>
      </c>
    </row>
    <row r="154" spans="1:16" s="3" customFormat="1" ht="27" customHeight="1" hidden="1">
      <c r="A154" s="44"/>
      <c r="B154" s="67"/>
      <c r="C154" s="47">
        <f>'[1]Місто'!C241</f>
        <v>0</v>
      </c>
      <c r="D154" s="47">
        <f>'[1]Місто'!D241</f>
        <v>0</v>
      </c>
      <c r="E154" s="47">
        <f>'[1]Місто'!E241</f>
        <v>0</v>
      </c>
      <c r="F154" s="47"/>
      <c r="G154" s="47">
        <f>'[1]Місто'!G241</f>
        <v>0</v>
      </c>
      <c r="H154" s="47">
        <f>'[1]Місто'!H241</f>
        <v>0</v>
      </c>
      <c r="I154" s="47">
        <f>'[1]Місто'!I241</f>
        <v>0</v>
      </c>
      <c r="J154" s="47">
        <f>'[1]Місто'!J241</f>
        <v>0</v>
      </c>
      <c r="K154" s="47">
        <f>'[1]Місто'!K241</f>
        <v>0</v>
      </c>
      <c r="L154" s="47">
        <f>'[1]Місто'!L241</f>
        <v>0</v>
      </c>
      <c r="M154" s="48">
        <f t="shared" si="21"/>
        <v>0</v>
      </c>
      <c r="N154" s="35"/>
      <c r="O154" s="10">
        <f t="shared" si="23"/>
        <v>0</v>
      </c>
      <c r="P154" s="3">
        <f t="shared" si="25"/>
        <v>0</v>
      </c>
    </row>
    <row r="155" spans="1:16" s="3" customFormat="1" ht="24.75" customHeight="1" hidden="1">
      <c r="A155" s="44" t="s">
        <v>53</v>
      </c>
      <c r="B155" s="67" t="s">
        <v>219</v>
      </c>
      <c r="C155" s="47">
        <f>'[1]Місто'!C216</f>
        <v>0</v>
      </c>
      <c r="D155" s="47">
        <f>'[1]Місто'!D216</f>
        <v>0</v>
      </c>
      <c r="E155" s="47">
        <f>'[1]Місто'!E216</f>
        <v>0</v>
      </c>
      <c r="F155" s="47">
        <f>G155+J155</f>
        <v>0</v>
      </c>
      <c r="G155" s="47">
        <f>'[1]Місто'!G216</f>
        <v>0</v>
      </c>
      <c r="H155" s="47">
        <f>'[1]Місто'!H216</f>
        <v>0</v>
      </c>
      <c r="I155" s="47">
        <f>'[1]Місто'!I216</f>
        <v>0</v>
      </c>
      <c r="J155" s="47">
        <f>'[1]Місто'!J216</f>
        <v>0</v>
      </c>
      <c r="K155" s="47">
        <f>'[1]Місто'!K216</f>
        <v>0</v>
      </c>
      <c r="L155" s="47">
        <f>'[1]Місто'!L216</f>
        <v>0</v>
      </c>
      <c r="M155" s="48">
        <f t="shared" si="21"/>
        <v>0</v>
      </c>
      <c r="N155" s="35"/>
      <c r="O155" s="10">
        <f t="shared" si="23"/>
        <v>0</v>
      </c>
      <c r="P155" s="3">
        <f t="shared" si="25"/>
        <v>0</v>
      </c>
    </row>
    <row r="156" spans="1:16" s="3" customFormat="1" ht="51">
      <c r="A156" s="44" t="s">
        <v>132</v>
      </c>
      <c r="B156" s="67" t="s">
        <v>218</v>
      </c>
      <c r="C156" s="47">
        <f>'[1]Місто'!C274</f>
        <v>0</v>
      </c>
      <c r="D156" s="47">
        <f>'[1]Місто'!D274</f>
        <v>0</v>
      </c>
      <c r="E156" s="47">
        <f>'[1]Місто'!E274</f>
        <v>0</v>
      </c>
      <c r="F156" s="47">
        <f>G156+J156</f>
        <v>15081806</v>
      </c>
      <c r="G156" s="47">
        <f>'[1]Місто'!G274</f>
        <v>0</v>
      </c>
      <c r="H156" s="47">
        <f>'[1]Місто'!H274</f>
        <v>0</v>
      </c>
      <c r="I156" s="47">
        <f>'[1]Місто'!I274</f>
        <v>0</v>
      </c>
      <c r="J156" s="47">
        <f>'[1]Місто'!J274+'[1]Місто'!J242+'[1]Місто'!J331</f>
        <v>15081806</v>
      </c>
      <c r="K156" s="47">
        <f>'[1]Місто'!K274+'[1]Місто'!K242+'[1]Місто'!K331</f>
        <v>15081806</v>
      </c>
      <c r="L156" s="47">
        <f>'[1]Місто'!L274+'[1]Місто'!L242+'[1]Місто'!L331</f>
        <v>0</v>
      </c>
      <c r="M156" s="48">
        <f t="shared" si="21"/>
        <v>15081806</v>
      </c>
      <c r="N156" s="35"/>
      <c r="O156" s="10">
        <f t="shared" si="23"/>
        <v>0</v>
      </c>
      <c r="P156" s="3">
        <f t="shared" si="25"/>
        <v>0</v>
      </c>
    </row>
    <row r="157" spans="1:16" s="3" customFormat="1" ht="25.5">
      <c r="A157" s="105">
        <v>210000</v>
      </c>
      <c r="B157" s="114" t="s">
        <v>126</v>
      </c>
      <c r="C157" s="82">
        <f>SUM(C158:C159)</f>
        <v>4993538</v>
      </c>
      <c r="D157" s="82">
        <f>SUM(D158:D159)</f>
        <v>3268597</v>
      </c>
      <c r="E157" s="82">
        <f>SUM(E158:E159)</f>
        <v>54711</v>
      </c>
      <c r="F157" s="82">
        <f aca="true" t="shared" si="26" ref="F157:F174">G157+J157</f>
        <v>107575</v>
      </c>
      <c r="G157" s="82">
        <f aca="true" t="shared" si="27" ref="G157:L157">SUM(G158:G159)</f>
        <v>99175</v>
      </c>
      <c r="H157" s="82">
        <f t="shared" si="27"/>
        <v>36824</v>
      </c>
      <c r="I157" s="82">
        <f t="shared" si="27"/>
        <v>0</v>
      </c>
      <c r="J157" s="82">
        <f t="shared" si="27"/>
        <v>8400</v>
      </c>
      <c r="K157" s="82">
        <f t="shared" si="27"/>
        <v>0</v>
      </c>
      <c r="L157" s="82">
        <f t="shared" si="27"/>
        <v>0</v>
      </c>
      <c r="M157" s="83">
        <f aca="true" t="shared" si="28" ref="M157:M175">C157+F157</f>
        <v>5101113</v>
      </c>
      <c r="N157" s="35"/>
      <c r="O157" s="10">
        <f t="shared" si="23"/>
        <v>107575</v>
      </c>
      <c r="P157" s="3">
        <f t="shared" si="25"/>
        <v>0.22675866139167294</v>
      </c>
    </row>
    <row r="158" spans="1:16" s="3" customFormat="1" ht="41.25" customHeight="1">
      <c r="A158" s="108" t="s">
        <v>54</v>
      </c>
      <c r="B158" s="119" t="s">
        <v>127</v>
      </c>
      <c r="C158" s="109">
        <f>'[1]Місто'!C338</f>
        <v>2535008</v>
      </c>
      <c r="D158" s="109">
        <f>'[1]Місто'!D338</f>
        <v>1625518</v>
      </c>
      <c r="E158" s="109">
        <f>'[1]Місто'!E338</f>
        <v>9745</v>
      </c>
      <c r="F158" s="109">
        <f t="shared" si="26"/>
        <v>77688</v>
      </c>
      <c r="G158" s="109">
        <f>'[1]Місто'!G338</f>
        <v>77688</v>
      </c>
      <c r="H158" s="109">
        <f>'[1]Місто'!H338</f>
        <v>28270</v>
      </c>
      <c r="I158" s="109">
        <f>'[1]Місто'!I338</f>
        <v>0</v>
      </c>
      <c r="J158" s="109">
        <f>'[1]Місто'!J338</f>
        <v>0</v>
      </c>
      <c r="K158" s="109">
        <f>'[1]Місто'!K338</f>
        <v>0</v>
      </c>
      <c r="L158" s="109">
        <f>'[1]Місто'!L338</f>
        <v>0</v>
      </c>
      <c r="M158" s="110">
        <f t="shared" si="28"/>
        <v>2612696</v>
      </c>
      <c r="N158" s="35"/>
      <c r="O158" s="10">
        <f t="shared" si="23"/>
        <v>77688</v>
      </c>
      <c r="P158" s="3">
        <f t="shared" si="25"/>
        <v>0.1151157797732153</v>
      </c>
    </row>
    <row r="159" spans="1:16" s="3" customFormat="1" ht="12.75">
      <c r="A159" s="108">
        <v>210110</v>
      </c>
      <c r="B159" s="119" t="s">
        <v>55</v>
      </c>
      <c r="C159" s="109">
        <f>'[1]Місто'!C341</f>
        <v>2458530</v>
      </c>
      <c r="D159" s="109">
        <f>'[1]Місто'!D341</f>
        <v>1643079</v>
      </c>
      <c r="E159" s="109">
        <f>'[1]Місто'!E341</f>
        <v>44966</v>
      </c>
      <c r="F159" s="109">
        <f t="shared" si="26"/>
        <v>29887</v>
      </c>
      <c r="G159" s="109">
        <f>'[1]Місто'!G341</f>
        <v>21487</v>
      </c>
      <c r="H159" s="109">
        <f>'[1]Місто'!H341</f>
        <v>8554</v>
      </c>
      <c r="I159" s="109">
        <f>'[1]Місто'!I341</f>
        <v>0</v>
      </c>
      <c r="J159" s="109">
        <f>'[1]Місто'!J341</f>
        <v>8400</v>
      </c>
      <c r="K159" s="109">
        <f>'[1]Місто'!K341</f>
        <v>0</v>
      </c>
      <c r="L159" s="109">
        <f>'[1]Місто'!L341</f>
        <v>0</v>
      </c>
      <c r="M159" s="110">
        <f t="shared" si="28"/>
        <v>2488417</v>
      </c>
      <c r="N159" s="35"/>
      <c r="O159" s="10">
        <f t="shared" si="23"/>
        <v>29887</v>
      </c>
      <c r="P159" s="3">
        <f t="shared" si="25"/>
        <v>0.11164288161845762</v>
      </c>
    </row>
    <row r="160" spans="1:16" s="3" customFormat="1" ht="12.75">
      <c r="A160" s="108" t="s">
        <v>181</v>
      </c>
      <c r="B160" s="119" t="s">
        <v>182</v>
      </c>
      <c r="C160" s="109">
        <f>'[1]Місто'!$C$358</f>
        <v>4207500</v>
      </c>
      <c r="D160" s="109">
        <f>D161</f>
        <v>0</v>
      </c>
      <c r="E160" s="109">
        <f>E161</f>
        <v>0</v>
      </c>
      <c r="F160" s="109"/>
      <c r="G160" s="109">
        <f aca="true" t="shared" si="29" ref="G160:L160">G161</f>
        <v>0</v>
      </c>
      <c r="H160" s="109">
        <f t="shared" si="29"/>
        <v>0</v>
      </c>
      <c r="I160" s="109">
        <f t="shared" si="29"/>
        <v>0</v>
      </c>
      <c r="J160" s="109">
        <f t="shared" si="29"/>
        <v>0</v>
      </c>
      <c r="K160" s="109">
        <f t="shared" si="29"/>
        <v>0</v>
      </c>
      <c r="L160" s="109">
        <f t="shared" si="29"/>
        <v>0</v>
      </c>
      <c r="M160" s="110">
        <f t="shared" si="28"/>
        <v>4207500</v>
      </c>
      <c r="N160" s="35"/>
      <c r="O160" s="10">
        <f t="shared" si="23"/>
        <v>0</v>
      </c>
      <c r="P160" s="3">
        <f t="shared" si="25"/>
        <v>0.1910643451207268</v>
      </c>
    </row>
    <row r="161" spans="1:16" s="3" customFormat="1" ht="12.75" hidden="1">
      <c r="A161" s="108" t="s">
        <v>111</v>
      </c>
      <c r="B161" s="119" t="s">
        <v>105</v>
      </c>
      <c r="C161" s="109">
        <f>'[1]Місто'!$C$359</f>
        <v>0</v>
      </c>
      <c r="D161" s="109">
        <f>'[1]Місто'!D359</f>
        <v>0</v>
      </c>
      <c r="E161" s="109">
        <f>'[1]Місто'!E359</f>
        <v>0</v>
      </c>
      <c r="F161" s="109"/>
      <c r="G161" s="109">
        <f>'[1]Місто'!G359</f>
        <v>0</v>
      </c>
      <c r="H161" s="109">
        <f>'[1]Місто'!H359</f>
        <v>0</v>
      </c>
      <c r="I161" s="109">
        <f>'[1]Місто'!I359</f>
        <v>0</v>
      </c>
      <c r="J161" s="109">
        <f>'[1]Місто'!J359</f>
        <v>0</v>
      </c>
      <c r="K161" s="109">
        <f>'[1]Місто'!K359</f>
        <v>0</v>
      </c>
      <c r="L161" s="109">
        <f>'[1]Місто'!L359</f>
        <v>0</v>
      </c>
      <c r="M161" s="110">
        <f t="shared" si="28"/>
        <v>0</v>
      </c>
      <c r="N161" s="35"/>
      <c r="O161" s="10">
        <f t="shared" si="23"/>
        <v>0</v>
      </c>
      <c r="P161" s="3">
        <f t="shared" si="25"/>
        <v>0</v>
      </c>
    </row>
    <row r="162" spans="1:16" s="3" customFormat="1" ht="12.75">
      <c r="A162" s="108">
        <v>240000</v>
      </c>
      <c r="B162" s="120" t="s">
        <v>72</v>
      </c>
      <c r="C162" s="109">
        <f>SUM(C163:C164)</f>
        <v>0</v>
      </c>
      <c r="D162" s="109">
        <f>SUM(D163:D164)</f>
        <v>0</v>
      </c>
      <c r="E162" s="109">
        <f>SUM(E163:E164)</f>
        <v>0</v>
      </c>
      <c r="F162" s="109">
        <f t="shared" si="26"/>
        <v>47871776</v>
      </c>
      <c r="G162" s="109">
        <f aca="true" t="shared" si="30" ref="G162:L162">SUM(G163:G164)</f>
        <v>1678893</v>
      </c>
      <c r="H162" s="109">
        <f t="shared" si="30"/>
        <v>0</v>
      </c>
      <c r="I162" s="109">
        <f t="shared" si="30"/>
        <v>0</v>
      </c>
      <c r="J162" s="109">
        <f t="shared" si="30"/>
        <v>46192883</v>
      </c>
      <c r="K162" s="109">
        <f t="shared" si="30"/>
        <v>0</v>
      </c>
      <c r="L162" s="109">
        <f t="shared" si="30"/>
        <v>0</v>
      </c>
      <c r="M162" s="110">
        <f t="shared" si="28"/>
        <v>47871776</v>
      </c>
      <c r="N162" s="35"/>
      <c r="O162" s="10"/>
      <c r="P162" s="3">
        <f t="shared" si="25"/>
        <v>0</v>
      </c>
    </row>
    <row r="163" spans="1:16" s="3" customFormat="1" ht="25.5">
      <c r="A163" s="108" t="s">
        <v>106</v>
      </c>
      <c r="B163" s="119" t="s">
        <v>128</v>
      </c>
      <c r="C163" s="109">
        <f>'[1]Місто'!C316+'[1]Місто'!C276+'[1]Місто'!C243+'[1]Місто'!C78</f>
        <v>0</v>
      </c>
      <c r="D163" s="109">
        <f>'[1]Місто'!D316+'[1]Місто'!D276+'[1]Місто'!D243+'[1]Місто'!D78</f>
        <v>0</v>
      </c>
      <c r="E163" s="109">
        <f>'[1]Місто'!E316+'[1]Місто'!E276+'[1]Місто'!E243+'[1]Місто'!E78</f>
        <v>0</v>
      </c>
      <c r="F163" s="109">
        <f t="shared" si="26"/>
        <v>46813876</v>
      </c>
      <c r="G163" s="109">
        <f>'[1]Місто'!G316+'[1]Місто'!G276+'[1]Місто'!G243+'[1]Місто'!G78</f>
        <v>710993</v>
      </c>
      <c r="H163" s="109">
        <f>'[1]Місто'!H316+'[1]Місто'!H276+'[1]Місто'!H243+'[1]Місто'!H78</f>
        <v>0</v>
      </c>
      <c r="I163" s="109">
        <f>'[1]Місто'!I316+'[1]Місто'!I276+'[1]Місто'!I243+'[1]Місто'!I78</f>
        <v>0</v>
      </c>
      <c r="J163" s="109">
        <f>'[1]Місто'!J316+'[1]Місто'!J276+'[1]Місто'!J243+'[1]Місто'!J78</f>
        <v>46102883</v>
      </c>
      <c r="K163" s="109">
        <f>'[1]Місто'!K316+'[1]Місто'!K276+'[1]Місто'!K243+'[1]Місто'!K78</f>
        <v>0</v>
      </c>
      <c r="L163" s="109">
        <f>'[1]Місто'!L316+'[1]Місто'!L276+'[1]Місто'!L243+'[1]Місто'!L78</f>
        <v>0</v>
      </c>
      <c r="M163" s="110">
        <f t="shared" si="28"/>
        <v>46813876</v>
      </c>
      <c r="N163" s="35"/>
      <c r="O163" s="10"/>
      <c r="P163" s="3">
        <f t="shared" si="25"/>
        <v>0</v>
      </c>
    </row>
    <row r="164" spans="1:16" s="3" customFormat="1" ht="51">
      <c r="A164" s="108" t="s">
        <v>56</v>
      </c>
      <c r="B164" s="119" t="s">
        <v>216</v>
      </c>
      <c r="C164" s="109"/>
      <c r="D164" s="109"/>
      <c r="E164" s="109"/>
      <c r="F164" s="109">
        <f t="shared" si="26"/>
        <v>1057900</v>
      </c>
      <c r="G164" s="109">
        <f>'[1]Місто'!G461</f>
        <v>967900</v>
      </c>
      <c r="H164" s="109">
        <f>'[1]Місто'!H461</f>
        <v>0</v>
      </c>
      <c r="I164" s="109">
        <f>'[1]Місто'!I461</f>
        <v>0</v>
      </c>
      <c r="J164" s="109">
        <f>'[1]Місто'!J461</f>
        <v>90000</v>
      </c>
      <c r="K164" s="109">
        <f>'[1]Місто'!K461</f>
        <v>0</v>
      </c>
      <c r="L164" s="109">
        <f>'[1]Місто'!L461</f>
        <v>0</v>
      </c>
      <c r="M164" s="110">
        <f t="shared" si="28"/>
        <v>1057900</v>
      </c>
      <c r="N164" s="35"/>
      <c r="O164" s="10"/>
      <c r="P164" s="3">
        <f t="shared" si="25"/>
        <v>0</v>
      </c>
    </row>
    <row r="165" spans="1:16" s="3" customFormat="1" ht="12.75">
      <c r="A165" s="108">
        <v>250000</v>
      </c>
      <c r="B165" s="119" t="s">
        <v>57</v>
      </c>
      <c r="C165" s="109">
        <f>SUM(C166:C169)-C167</f>
        <v>23023231</v>
      </c>
      <c r="D165" s="109">
        <f>SUM(D166:D169)-D167</f>
        <v>1398736</v>
      </c>
      <c r="E165" s="109">
        <f>SUM(E166:E169)-E167</f>
        <v>5546</v>
      </c>
      <c r="F165" s="109">
        <f aca="true" t="shared" si="31" ref="F165:L165">SUM(F166:F170)-F167</f>
        <v>370956</v>
      </c>
      <c r="G165" s="109">
        <f t="shared" si="31"/>
        <v>0</v>
      </c>
      <c r="H165" s="109">
        <f t="shared" si="31"/>
        <v>0</v>
      </c>
      <c r="I165" s="109">
        <f t="shared" si="31"/>
        <v>0</v>
      </c>
      <c r="J165" s="109">
        <f t="shared" si="31"/>
        <v>370956</v>
      </c>
      <c r="K165" s="109">
        <f t="shared" si="31"/>
        <v>364656</v>
      </c>
      <c r="L165" s="109">
        <f t="shared" si="31"/>
        <v>364656</v>
      </c>
      <c r="M165" s="110">
        <f t="shared" si="28"/>
        <v>23394187</v>
      </c>
      <c r="N165" s="35"/>
      <c r="O165" s="10"/>
      <c r="P165" s="3">
        <f t="shared" si="25"/>
        <v>1.0454946057226895</v>
      </c>
    </row>
    <row r="166" spans="1:16" s="3" customFormat="1" ht="12.75" hidden="1">
      <c r="A166" s="108" t="s">
        <v>107</v>
      </c>
      <c r="B166" s="119" t="s">
        <v>129</v>
      </c>
      <c r="C166" s="109">
        <f>'[1]Місто'!C28</f>
        <v>46108</v>
      </c>
      <c r="D166" s="109">
        <f>'[1]Місто'!D28</f>
        <v>0</v>
      </c>
      <c r="E166" s="109">
        <f>'[1]Місто'!E28</f>
        <v>0</v>
      </c>
      <c r="F166" s="109">
        <f t="shared" si="26"/>
        <v>0</v>
      </c>
      <c r="G166" s="109">
        <f>'[1]Місто'!G28</f>
        <v>0</v>
      </c>
      <c r="H166" s="109">
        <f>'[1]Місто'!H28</f>
        <v>0</v>
      </c>
      <c r="I166" s="109">
        <f>'[1]Місто'!I28</f>
        <v>0</v>
      </c>
      <c r="J166" s="109">
        <f>'[1]Місто'!J28</f>
        <v>0</v>
      </c>
      <c r="K166" s="109">
        <f>'[1]Місто'!K28</f>
        <v>0</v>
      </c>
      <c r="L166" s="109">
        <f>'[1]Місто'!L28</f>
        <v>0</v>
      </c>
      <c r="M166" s="110">
        <f t="shared" si="28"/>
        <v>46108</v>
      </c>
      <c r="N166" s="35"/>
      <c r="O166" s="10">
        <f t="shared" si="23"/>
        <v>0</v>
      </c>
      <c r="P166" s="3">
        <f t="shared" si="25"/>
        <v>0.002093783677914788</v>
      </c>
    </row>
    <row r="167" spans="1:16" s="3" customFormat="1" ht="25.5" hidden="1">
      <c r="A167" s="108"/>
      <c r="B167" s="63" t="s">
        <v>183</v>
      </c>
      <c r="C167" s="109">
        <f>'[1]Місто'!C29</f>
        <v>0</v>
      </c>
      <c r="D167" s="109">
        <f>'[1]Місто'!D29</f>
        <v>0</v>
      </c>
      <c r="E167" s="109">
        <f>'[1]Місто'!E29</f>
        <v>0</v>
      </c>
      <c r="F167" s="109">
        <f t="shared" si="26"/>
        <v>0</v>
      </c>
      <c r="G167" s="109">
        <f>'[1]Місто'!G29</f>
        <v>0</v>
      </c>
      <c r="H167" s="109">
        <f>'[1]Місто'!H29</f>
        <v>0</v>
      </c>
      <c r="I167" s="109">
        <f>'[1]Місто'!I29</f>
        <v>0</v>
      </c>
      <c r="J167" s="109">
        <f>'[1]Місто'!J29</f>
        <v>0</v>
      </c>
      <c r="K167" s="109">
        <f>'[1]Місто'!K29</f>
        <v>0</v>
      </c>
      <c r="L167" s="109">
        <f>'[1]Місто'!L29</f>
        <v>0</v>
      </c>
      <c r="M167" s="110">
        <f t="shared" si="28"/>
        <v>0</v>
      </c>
      <c r="N167" s="35"/>
      <c r="O167" s="10">
        <f t="shared" si="23"/>
        <v>0</v>
      </c>
      <c r="P167" s="3">
        <f t="shared" si="25"/>
        <v>0</v>
      </c>
    </row>
    <row r="168" spans="1:16" s="3" customFormat="1" ht="12.75">
      <c r="A168" s="108" t="s">
        <v>58</v>
      </c>
      <c r="B168" s="63" t="s">
        <v>85</v>
      </c>
      <c r="C168" s="109">
        <f>'[1]Місто'!C462</f>
        <v>22977123</v>
      </c>
      <c r="D168" s="109">
        <f>'[1]Місто'!D462</f>
        <v>1398736</v>
      </c>
      <c r="E168" s="109">
        <f>'[1]Місто'!E462</f>
        <v>5546</v>
      </c>
      <c r="F168" s="109">
        <f>G168+J168</f>
        <v>364656</v>
      </c>
      <c r="G168" s="109">
        <f>'[1]Місто'!G462</f>
        <v>0</v>
      </c>
      <c r="H168" s="109">
        <f>'[1]Місто'!H462</f>
        <v>0</v>
      </c>
      <c r="I168" s="109">
        <f>'[1]Місто'!I462</f>
        <v>0</v>
      </c>
      <c r="J168" s="109">
        <f>'[1]Місто'!J462</f>
        <v>364656</v>
      </c>
      <c r="K168" s="109">
        <f>'[1]Місто'!K462</f>
        <v>364656</v>
      </c>
      <c r="L168" s="109">
        <f>'[1]Місто'!L462</f>
        <v>364656</v>
      </c>
      <c r="M168" s="110">
        <f t="shared" si="28"/>
        <v>23341779</v>
      </c>
      <c r="N168" s="35"/>
      <c r="O168" s="10">
        <f t="shared" si="23"/>
        <v>0</v>
      </c>
      <c r="P168" s="3">
        <f t="shared" si="25"/>
        <v>1.0434008220447746</v>
      </c>
    </row>
    <row r="169" spans="1:16" s="3" customFormat="1" ht="24.75" customHeight="1" hidden="1">
      <c r="A169" s="108" t="s">
        <v>143</v>
      </c>
      <c r="B169" s="63" t="s">
        <v>144</v>
      </c>
      <c r="C169" s="109">
        <f>'[1]Місто'!C183</f>
        <v>0</v>
      </c>
      <c r="D169" s="109">
        <f>'[1]Місто'!D183</f>
        <v>0</v>
      </c>
      <c r="E169" s="109">
        <f>'[1]Місто'!E183</f>
        <v>0</v>
      </c>
      <c r="F169" s="109">
        <f t="shared" si="26"/>
        <v>0</v>
      </c>
      <c r="G169" s="109">
        <f>'[1]Місто'!G183</f>
        <v>0</v>
      </c>
      <c r="H169" s="109">
        <f>'[1]Місто'!H183</f>
        <v>0</v>
      </c>
      <c r="I169" s="109">
        <f>'[1]Місто'!I183</f>
        <v>0</v>
      </c>
      <c r="J169" s="109">
        <f>'[1]Місто'!J183</f>
        <v>0</v>
      </c>
      <c r="K169" s="109">
        <f>'[1]Місто'!K183</f>
        <v>0</v>
      </c>
      <c r="L169" s="109">
        <f>'[1]Місто'!L183</f>
        <v>0</v>
      </c>
      <c r="M169" s="110">
        <f t="shared" si="28"/>
        <v>0</v>
      </c>
      <c r="N169" s="35"/>
      <c r="O169" s="10">
        <f t="shared" si="23"/>
        <v>0</v>
      </c>
      <c r="P169" s="3">
        <f t="shared" si="25"/>
        <v>0</v>
      </c>
    </row>
    <row r="170" spans="1:16" s="3" customFormat="1" ht="94.5" customHeight="1">
      <c r="A170" s="108" t="s">
        <v>188</v>
      </c>
      <c r="B170" s="121" t="s">
        <v>189</v>
      </c>
      <c r="C170" s="122">
        <f>'[1]Місто'!C177</f>
        <v>0</v>
      </c>
      <c r="D170" s="122">
        <f>'[1]Місто'!D177</f>
        <v>0</v>
      </c>
      <c r="E170" s="122">
        <f>'[1]Місто'!E177</f>
        <v>0</v>
      </c>
      <c r="F170" s="122">
        <f t="shared" si="26"/>
        <v>6300</v>
      </c>
      <c r="G170" s="122">
        <f>'[1]Місто'!G177</f>
        <v>0</v>
      </c>
      <c r="H170" s="122">
        <f>'[1]Місто'!H177</f>
        <v>0</v>
      </c>
      <c r="I170" s="122">
        <f>'[1]Місто'!I177</f>
        <v>0</v>
      </c>
      <c r="J170" s="122">
        <f>'[1]Місто'!J177</f>
        <v>6300</v>
      </c>
      <c r="K170" s="122">
        <f>'[1]Місто'!K177</f>
        <v>0</v>
      </c>
      <c r="L170" s="122">
        <f>'[1]Місто'!L177</f>
        <v>0</v>
      </c>
      <c r="M170" s="123">
        <f t="shared" si="28"/>
        <v>6300</v>
      </c>
      <c r="N170" s="35"/>
      <c r="O170" s="10"/>
      <c r="P170" s="3">
        <f t="shared" si="25"/>
        <v>0</v>
      </c>
    </row>
    <row r="171" spans="1:16" s="3" customFormat="1" ht="87.75" customHeight="1">
      <c r="A171" s="124"/>
      <c r="B171" s="94" t="s">
        <v>227</v>
      </c>
      <c r="C171" s="122">
        <f>'[1]Місто'!C178</f>
        <v>0</v>
      </c>
      <c r="D171" s="122">
        <f>'[1]Місто'!D178</f>
        <v>0</v>
      </c>
      <c r="E171" s="122">
        <f>'[1]Місто'!E178</f>
        <v>0</v>
      </c>
      <c r="F171" s="122">
        <f t="shared" si="26"/>
        <v>6300</v>
      </c>
      <c r="G171" s="122">
        <f>'[1]Місто'!G178</f>
        <v>0</v>
      </c>
      <c r="H171" s="122">
        <f>'[1]Місто'!H178</f>
        <v>0</v>
      </c>
      <c r="I171" s="122">
        <f>'[1]Місто'!I178</f>
        <v>0</v>
      </c>
      <c r="J171" s="122">
        <f>'[1]Місто'!J178</f>
        <v>6300</v>
      </c>
      <c r="K171" s="122">
        <f>'[1]Місто'!K178</f>
        <v>0</v>
      </c>
      <c r="L171" s="122">
        <f>'[1]Місто'!L178</f>
        <v>0</v>
      </c>
      <c r="M171" s="123">
        <f t="shared" si="28"/>
        <v>6300</v>
      </c>
      <c r="N171" s="35"/>
      <c r="O171" s="10"/>
      <c r="P171" s="3">
        <f t="shared" si="25"/>
        <v>0</v>
      </c>
    </row>
    <row r="172" spans="1:16" s="3" customFormat="1" ht="15" customHeight="1">
      <c r="A172" s="124">
        <v>900201</v>
      </c>
      <c r="B172" s="125" t="s">
        <v>60</v>
      </c>
      <c r="C172" s="122">
        <f>C12+C15+C33+C45+C102+C110+C119+C122+C129+C140+C152+C157+C160+C162+C165+C138</f>
        <v>2202137713</v>
      </c>
      <c r="D172" s="122">
        <f aca="true" t="shared" si="32" ref="D172:L172">D12+D15+D33+D45+D102+D110+D119+D122+D129+D140+D152+D157+D160+D162+D165+D138</f>
        <v>856635782</v>
      </c>
      <c r="E172" s="122">
        <f t="shared" si="32"/>
        <v>213023098</v>
      </c>
      <c r="F172" s="122">
        <f t="shared" si="26"/>
        <v>324808070</v>
      </c>
      <c r="G172" s="122">
        <f t="shared" si="32"/>
        <v>62714230</v>
      </c>
      <c r="H172" s="122">
        <f t="shared" si="32"/>
        <v>15027603</v>
      </c>
      <c r="I172" s="122">
        <f t="shared" si="32"/>
        <v>2006578</v>
      </c>
      <c r="J172" s="122">
        <f t="shared" si="32"/>
        <v>262093840</v>
      </c>
      <c r="K172" s="122">
        <f t="shared" si="32"/>
        <v>193392485</v>
      </c>
      <c r="L172" s="122">
        <f t="shared" si="32"/>
        <v>45041561</v>
      </c>
      <c r="M172" s="123">
        <f t="shared" si="28"/>
        <v>2526945783</v>
      </c>
      <c r="N172" s="35"/>
      <c r="O172" s="47" t="e">
        <f>O12+O15+O33+O45+O102+O110+O119+O122+O129+O140+O152+O157+O160+O162+O165+#REF!</f>
        <v>#REF!</v>
      </c>
      <c r="P172" s="3">
        <f t="shared" si="25"/>
        <v>100</v>
      </c>
    </row>
    <row r="173" spans="1:16" s="3" customFormat="1" ht="114.75">
      <c r="A173" s="124" t="s">
        <v>61</v>
      </c>
      <c r="B173" s="126" t="s">
        <v>220</v>
      </c>
      <c r="C173" s="122">
        <f>'[1]Місто'!C367</f>
        <v>125710800</v>
      </c>
      <c r="D173" s="122">
        <f>'[1]Місто'!D367</f>
        <v>0</v>
      </c>
      <c r="E173" s="122">
        <f>'[1]Місто'!E367</f>
        <v>0</v>
      </c>
      <c r="F173" s="122">
        <f t="shared" si="26"/>
        <v>0</v>
      </c>
      <c r="G173" s="122">
        <f>'[1]Місто'!G367</f>
        <v>0</v>
      </c>
      <c r="H173" s="122">
        <f>'[1]Місто'!H367</f>
        <v>0</v>
      </c>
      <c r="I173" s="122">
        <f>'[1]Місто'!I367</f>
        <v>0</v>
      </c>
      <c r="J173" s="122">
        <f>'[1]Місто'!J367</f>
        <v>0</v>
      </c>
      <c r="K173" s="122">
        <f>'[1]Місто'!K367</f>
        <v>0</v>
      </c>
      <c r="L173" s="122">
        <f>'[1]Місто'!L367</f>
        <v>0</v>
      </c>
      <c r="M173" s="123">
        <f t="shared" si="28"/>
        <v>125710800</v>
      </c>
      <c r="N173" s="35"/>
      <c r="O173" s="10">
        <f>G173-K173</f>
        <v>0</v>
      </c>
      <c r="P173" s="3">
        <f t="shared" si="25"/>
        <v>5.70858031529475</v>
      </c>
    </row>
    <row r="174" spans="1:16" s="3" customFormat="1" ht="48.75" customHeight="1">
      <c r="A174" s="124" t="s">
        <v>151</v>
      </c>
      <c r="B174" s="127" t="s">
        <v>237</v>
      </c>
      <c r="C174" s="122">
        <f>'[1]Місто'!C368</f>
        <v>0</v>
      </c>
      <c r="D174" s="122">
        <f>'[1]Місто'!D368</f>
        <v>0</v>
      </c>
      <c r="E174" s="122">
        <f>'[1]Місто'!E368</f>
        <v>0</v>
      </c>
      <c r="F174" s="122">
        <f t="shared" si="26"/>
        <v>2766704</v>
      </c>
      <c r="G174" s="122">
        <f>'[1]Місто'!G368</f>
        <v>0</v>
      </c>
      <c r="H174" s="122">
        <f>'[1]Місто'!H368</f>
        <v>0</v>
      </c>
      <c r="I174" s="122">
        <f>'[1]Місто'!I368</f>
        <v>0</v>
      </c>
      <c r="J174" s="122">
        <f>'[1]Місто'!J368</f>
        <v>2766704</v>
      </c>
      <c r="K174" s="122">
        <f>'[1]Місто'!K368</f>
        <v>2766704</v>
      </c>
      <c r="L174" s="122">
        <f>'[1]Місто'!L368</f>
        <v>2766704</v>
      </c>
      <c r="M174" s="123">
        <f t="shared" si="28"/>
        <v>2766704</v>
      </c>
      <c r="N174" s="34"/>
      <c r="O174" s="10">
        <f>G174-K174</f>
        <v>-2766704</v>
      </c>
      <c r="P174" s="3">
        <f t="shared" si="25"/>
        <v>0</v>
      </c>
    </row>
    <row r="175" spans="1:15" s="3" customFormat="1" ht="18.75" customHeight="1">
      <c r="A175" s="14"/>
      <c r="B175" s="62" t="s">
        <v>63</v>
      </c>
      <c r="C175" s="47">
        <f>C172+C173+C174</f>
        <v>2327848513</v>
      </c>
      <c r="D175" s="47">
        <f>D172+D173+D174</f>
        <v>856635782</v>
      </c>
      <c r="E175" s="47">
        <f>E172+E173+E174</f>
        <v>213023098</v>
      </c>
      <c r="F175" s="47">
        <f>G175+J175</f>
        <v>327574774</v>
      </c>
      <c r="G175" s="47">
        <f aca="true" t="shared" si="33" ref="G175:L175">G172+G173+G174</f>
        <v>62714230</v>
      </c>
      <c r="H175" s="47">
        <f t="shared" si="33"/>
        <v>15027603</v>
      </c>
      <c r="I175" s="47">
        <f t="shared" si="33"/>
        <v>2006578</v>
      </c>
      <c r="J175" s="47">
        <f t="shared" si="33"/>
        <v>264860544</v>
      </c>
      <c r="K175" s="47">
        <f t="shared" si="33"/>
        <v>196159189</v>
      </c>
      <c r="L175" s="47">
        <f t="shared" si="33"/>
        <v>47808265</v>
      </c>
      <c r="M175" s="48">
        <f t="shared" si="28"/>
        <v>2655423287</v>
      </c>
      <c r="N175" s="113">
        <f>M175-'[1]Місто'!$M$454</f>
        <v>0</v>
      </c>
      <c r="O175" s="91"/>
    </row>
    <row r="176" spans="1:14" s="3" customFormat="1" ht="9.75" customHeight="1">
      <c r="A176" s="115"/>
      <c r="B176" s="116"/>
      <c r="C176" s="117"/>
      <c r="D176" s="117"/>
      <c r="E176" s="117"/>
      <c r="F176" s="117"/>
      <c r="G176" s="117"/>
      <c r="H176" s="117"/>
      <c r="I176" s="117"/>
      <c r="J176" s="117"/>
      <c r="K176" s="117"/>
      <c r="L176" s="117"/>
      <c r="M176" s="118"/>
      <c r="N176" s="34"/>
    </row>
    <row r="177" spans="1:13" s="73" customFormat="1" ht="22.5" customHeight="1">
      <c r="A177" s="153"/>
      <c r="B177" s="153"/>
      <c r="C177" s="153"/>
      <c r="D177" s="72"/>
      <c r="E177" s="106"/>
      <c r="F177" s="106"/>
      <c r="G177" s="106"/>
      <c r="H177" s="107"/>
      <c r="I177" s="106"/>
      <c r="J177" s="106"/>
      <c r="K177" s="106"/>
      <c r="L177" s="106"/>
      <c r="M177" s="106"/>
    </row>
    <row r="178" spans="1:13" s="3" customFormat="1" ht="27.75">
      <c r="A178" s="130" t="s">
        <v>208</v>
      </c>
      <c r="B178" s="130"/>
      <c r="C178" s="130"/>
      <c r="D178" s="111">
        <f>D175-'[1]Місто'!D454</f>
        <v>0</v>
      </c>
      <c r="E178" s="111">
        <f>E175-'[1]Місто'!E454</f>
        <v>0</v>
      </c>
      <c r="F178" s="111">
        <f>F175-'[1]Місто'!F454</f>
        <v>0</v>
      </c>
      <c r="G178" s="111">
        <f>G175-'[1]Місто'!G454</f>
        <v>0</v>
      </c>
      <c r="H178" s="130" t="s">
        <v>207</v>
      </c>
      <c r="I178" s="131"/>
      <c r="J178" s="131"/>
      <c r="K178" s="111">
        <f>K175-'[1]Місто'!K454</f>
        <v>0</v>
      </c>
      <c r="L178" s="111"/>
      <c r="M178" s="112">
        <f>M175-'[1]Місто'!M454</f>
        <v>0</v>
      </c>
    </row>
    <row r="179" spans="1:13" s="3" customFormat="1" ht="12.75">
      <c r="A179" s="6"/>
      <c r="B179" s="9"/>
      <c r="C179" s="5"/>
      <c r="D179" s="5"/>
      <c r="E179" s="5"/>
      <c r="F179" s="5"/>
      <c r="G179" s="5"/>
      <c r="H179" s="5"/>
      <c r="I179" s="5"/>
      <c r="J179" s="5"/>
      <c r="K179" s="5"/>
      <c r="L179" s="5"/>
      <c r="M179" s="5"/>
    </row>
    <row r="180" spans="1:13" s="3" customFormat="1" ht="12.75">
      <c r="A180" s="6"/>
      <c r="B180" s="9"/>
      <c r="C180" s="10">
        <f>C175-'[1]Місто'!C454</f>
        <v>0</v>
      </c>
      <c r="D180" s="10">
        <f>D175-'[1]Місто'!D454</f>
        <v>0</v>
      </c>
      <c r="E180" s="10">
        <f>E175-'[1]Місто'!E454</f>
        <v>0</v>
      </c>
      <c r="F180" s="10">
        <f>F175-'[1]Місто'!F454</f>
        <v>0</v>
      </c>
      <c r="G180" s="10">
        <f>G175-'[1]Місто'!G454</f>
        <v>0</v>
      </c>
      <c r="H180" s="10">
        <f>H175-'[1]Місто'!H454</f>
        <v>0</v>
      </c>
      <c r="I180" s="10">
        <f>I175-'[1]Місто'!I454</f>
        <v>0</v>
      </c>
      <c r="J180" s="10">
        <f>J175-'[1]Місто'!J454</f>
        <v>0</v>
      </c>
      <c r="K180" s="10">
        <f>K175-'[1]Місто'!K454</f>
        <v>0</v>
      </c>
      <c r="L180" s="10">
        <f>L175-'[1]Місто'!L454</f>
        <v>0</v>
      </c>
      <c r="M180" s="10">
        <f>M175-'[1]Місто'!M454</f>
        <v>0</v>
      </c>
    </row>
    <row r="181" spans="1:6" s="3" customFormat="1" ht="12.75">
      <c r="A181" s="6"/>
      <c r="B181" s="9"/>
      <c r="C181" s="5"/>
      <c r="F181" s="5"/>
    </row>
    <row r="182" spans="1:6" s="3" customFormat="1" ht="12.75">
      <c r="A182" s="6"/>
      <c r="B182" s="9"/>
      <c r="E182" s="10"/>
      <c r="F182" s="5"/>
    </row>
    <row r="183" spans="1:3" s="3" customFormat="1" ht="12.75">
      <c r="A183" s="6"/>
      <c r="B183" s="9"/>
      <c r="C183" s="5"/>
    </row>
    <row r="184" spans="1:5" s="3" customFormat="1" ht="12.75">
      <c r="A184" s="6"/>
      <c r="B184" s="9"/>
      <c r="E184" s="10"/>
    </row>
    <row r="185" spans="1:2" s="3" customFormat="1" ht="12.75">
      <c r="A185" s="6"/>
      <c r="B185" s="9"/>
    </row>
    <row r="186" spans="1:5" s="3" customFormat="1" ht="12.75">
      <c r="A186" s="6"/>
      <c r="B186" s="9"/>
      <c r="E186" s="10"/>
    </row>
    <row r="187" spans="1:2" s="3" customFormat="1" ht="12.75">
      <c r="A187" s="6"/>
      <c r="B187" s="9"/>
    </row>
    <row r="188" spans="1:2" s="3" customFormat="1" ht="12.75">
      <c r="A188" s="6"/>
      <c r="B188" s="9"/>
    </row>
    <row r="189" spans="1:2" s="3" customFormat="1" ht="12.75">
      <c r="A189" s="6"/>
      <c r="B189" s="9"/>
    </row>
    <row r="190" spans="1:2" s="3" customFormat="1" ht="12.75">
      <c r="A190" s="6"/>
      <c r="B190" s="9"/>
    </row>
    <row r="191" spans="1:2" s="3" customFormat="1" ht="12.75">
      <c r="A191" s="6"/>
      <c r="B191" s="9"/>
    </row>
    <row r="192" spans="1:2" s="3" customFormat="1" ht="12.75">
      <c r="A192" s="6"/>
      <c r="B192" s="9"/>
    </row>
    <row r="193" spans="1:2" s="3" customFormat="1" ht="12.75">
      <c r="A193" s="6"/>
      <c r="B193" s="9"/>
    </row>
    <row r="194" spans="1:2" s="3" customFormat="1" ht="12.75">
      <c r="A194" s="6"/>
      <c r="B194" s="9"/>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sheetData>
  <sheetProtection/>
  <mergeCells count="22">
    <mergeCell ref="M7:M10"/>
    <mergeCell ref="K8:L8"/>
    <mergeCell ref="H8:I8"/>
    <mergeCell ref="A177:C177"/>
    <mergeCell ref="A4:M4"/>
    <mergeCell ref="M6:N6"/>
    <mergeCell ref="B7:B10"/>
    <mergeCell ref="G8:G10"/>
    <mergeCell ref="E9:E10"/>
    <mergeCell ref="F7:L7"/>
    <mergeCell ref="H9:H10"/>
    <mergeCell ref="I9:I10"/>
    <mergeCell ref="J8:J10"/>
    <mergeCell ref="K9:K10"/>
    <mergeCell ref="A178:C178"/>
    <mergeCell ref="H178:J178"/>
    <mergeCell ref="A7:A10"/>
    <mergeCell ref="C8:C10"/>
    <mergeCell ref="F8:F10"/>
    <mergeCell ref="D9:D10"/>
    <mergeCell ref="D8:E8"/>
    <mergeCell ref="C7:E7"/>
  </mergeCells>
  <printOptions/>
  <pageMargins left="0.7086614173228347" right="0.35433070866141736" top="0.5118110236220472" bottom="0.35433070866141736" header="0.35433070866141736" footer="0.2755905511811024"/>
  <pageSetup fitToHeight="8" horizontalDpi="600" verticalDpi="600" orientation="landscape" paperSize="9" scale="55" r:id="rId1"/>
  <headerFooter alignWithMargins="0">
    <oddHeader>&amp;C&amp;P</oddHeader>
  </headerFooter>
  <rowBreaks count="1" manualBreakCount="1">
    <brk id="14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k210ws1</cp:lastModifiedBy>
  <cp:lastPrinted>2012-03-06T11:04:49Z</cp:lastPrinted>
  <dcterms:created xsi:type="dcterms:W3CDTF">2002-01-02T08:54:19Z</dcterms:created>
  <dcterms:modified xsi:type="dcterms:W3CDTF">2012-03-06T11:16:25Z</dcterms:modified>
  <cp:category/>
  <cp:version/>
  <cp:contentType/>
  <cp:contentStatus/>
</cp:coreProperties>
</file>