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  <sheet name="Лист1" sheetId="2" r:id="rId2"/>
  </sheets>
  <externalReferences>
    <externalReference r:id="rId5"/>
    <externalReference r:id="rId6"/>
  </externalReferences>
  <definedNames>
    <definedName name="_xlnm.Print_Area" localSheetId="0">'лист'!$A$1:$G$213</definedName>
  </definedNames>
  <calcPr fullCalcOnLoad="1"/>
</workbook>
</file>

<file path=xl/sharedStrings.xml><?xml version="1.0" encoding="utf-8"?>
<sst xmlns="http://schemas.openxmlformats.org/spreadsheetml/2006/main" count="552" uniqueCount="346">
  <si>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</si>
  <si>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</si>
  <si>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</si>
  <si>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</si>
  <si>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</si>
  <si>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Служба технічного нагляду за будівництвом та капітальним ремонтом</t>
  </si>
  <si>
    <t>Централізовані бухгалтерії</t>
  </si>
  <si>
    <t>Заходи комплексної програми "Цукровий діабет" та лікування нецукрового діабету"</t>
  </si>
  <si>
    <t>Утримання центрів соціальних служб для сім"ї, дітей та молоді</t>
  </si>
  <si>
    <t>Програми і заходи центрів соціальних служб для сім"ї, дітей та молоді</t>
  </si>
  <si>
    <t>091209</t>
  </si>
  <si>
    <t xml:space="preserve">Цільові фонди, утворені органами місцевого самоврядування  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</si>
  <si>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</si>
  <si>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</si>
  <si>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</si>
  <si>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</si>
  <si>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</si>
  <si>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</si>
  <si>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Дотація житлово-комунальному господарству</t>
  </si>
  <si>
    <t>Кінематографія</t>
  </si>
  <si>
    <t>120100</t>
  </si>
  <si>
    <t>Телебачення та радіомовлення</t>
  </si>
  <si>
    <t>170102</t>
  </si>
  <si>
    <t xml:space="preserve">Компенсаційні виплати за пільговий проїзд автомобільним транспортом окремим категоріям громадян </t>
  </si>
  <si>
    <t>Департамент житлового господарства та розподілу житлової площі Запорізької міської ради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</si>
  <si>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</si>
  <si>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</si>
  <si>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</si>
  <si>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</si>
  <si>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</si>
  <si>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б.р</t>
  </si>
  <si>
    <t>Програма реформування житлово-комунального господарства</t>
  </si>
  <si>
    <t>150118</t>
  </si>
  <si>
    <t>Житлове будівництво та придбання житла для окремих категорій громадян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</si>
  <si>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</si>
  <si>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</si>
  <si>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</si>
  <si>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</si>
  <si>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</si>
  <si>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</si>
  <si>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</si>
  <si>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</si>
  <si>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</si>
  <si>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</si>
  <si>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</si>
  <si>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</si>
  <si>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</si>
  <si>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</si>
  <si>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комунального господарства та дорожнього будівництва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</si>
  <si>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</si>
  <si>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</si>
  <si>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</si>
  <si>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</si>
  <si>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</si>
  <si>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</si>
  <si>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</si>
  <si>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</si>
  <si>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</si>
  <si>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</si>
  <si>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</si>
  <si>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</si>
  <si>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</si>
  <si>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</si>
  <si>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</si>
  <si>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</si>
  <si>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070304</t>
  </si>
  <si>
    <t>070802</t>
  </si>
  <si>
    <t>070803</t>
  </si>
  <si>
    <t>070804</t>
  </si>
  <si>
    <t>070805</t>
  </si>
  <si>
    <t>070806</t>
  </si>
  <si>
    <t>070808</t>
  </si>
  <si>
    <t>091108</t>
  </si>
  <si>
    <t>240900</t>
  </si>
  <si>
    <t>080101</t>
  </si>
  <si>
    <t>080300</t>
  </si>
  <si>
    <t>080500</t>
  </si>
  <si>
    <t>080704</t>
  </si>
  <si>
    <t>081003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</si>
  <si>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</si>
  <si>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</si>
  <si>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</si>
  <si>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</si>
  <si>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</si>
  <si>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</si>
  <si>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</si>
  <si>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</si>
  <si>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</si>
  <si>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</si>
  <si>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</si>
  <si>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</si>
  <si>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</si>
  <si>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Компенсаційні виплати за пільговий проїзд окремих категорій громадян на водному транспорті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</si>
  <si>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</si>
  <si>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</si>
  <si>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</si>
  <si>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</si>
  <si>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</si>
  <si>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</si>
  <si>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</si>
  <si>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</si>
  <si>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</si>
  <si>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</si>
  <si>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</si>
  <si>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Внески органів місцевого самоврядування у статутні фонди суб'єктів підприємницької діяльності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</si>
  <si>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</si>
  <si>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</si>
  <si>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</si>
  <si>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</si>
  <si>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Підтримка малого та середнього підприємництва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</si>
  <si>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</si>
  <si>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Центри здоров'я і заходи у сфері санітарної освіти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</si>
  <si>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</si>
  <si>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</si>
  <si>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</si>
  <si>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</si>
  <si>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</si>
  <si>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</si>
  <si>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</si>
  <si>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Методична робота, інші заходи у сфері народної освіти</t>
  </si>
  <si>
    <t>Служби технічного нагляду за будівництвом і капітальним ремонтом</t>
  </si>
  <si>
    <t>Централізовані бухгалтерії обласних, міських, районних відділів освіти</t>
  </si>
  <si>
    <t>Групи  централізованого господарського обслуговування</t>
  </si>
  <si>
    <t>Інші заклади освіти</t>
  </si>
  <si>
    <t>Допомога дітям-сиротам та дітям, позбавленим батьківського піклування, яким виповнюється 18 років</t>
  </si>
  <si>
    <t>130107</t>
  </si>
  <si>
    <t>080203</t>
  </si>
  <si>
    <t>Пологові будинки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</si>
  <si>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</si>
  <si>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</si>
  <si>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</si>
  <si>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</si>
  <si>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</si>
  <si>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</si>
  <si>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Компенсацйні виплати на пільговий проїзд електротранспортом окремих категорій громадян</t>
  </si>
  <si>
    <t>Програма проведення в м.Запоріжжя Покровського ярмарку</t>
  </si>
  <si>
    <t>Перелік місцевих програм по бюджету міста на 2012 рік</t>
  </si>
  <si>
    <t>Програма по похованню померлих безрідних та невідомих громадян міста на 2012-2014 роки</t>
  </si>
  <si>
    <t>Програма роботи й розвитку газети Запорізької міської ради  "Запорозька Січ" на 2012-2014 роки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</si>
  <si>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</si>
  <si>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</si>
  <si>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</si>
  <si>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Програма надання автотранспортних послуг та господарських послуг  структурним підрозділам та виконавчому комітету міської ради на 2012-2014 роки</t>
  </si>
  <si>
    <t>Програма фінансової підтримки квартальних, будинкових та вуличних комітетів на 2012-2014 роки</t>
  </si>
  <si>
    <t>Програма "Загальна середня освіта на 2012-2014 роки</t>
  </si>
  <si>
    <t>Програма "Освіта працюючої молоді вечірньої (змінної) школи на  2012-2014 роки"</t>
  </si>
  <si>
    <t>Програма "Створення передумов для соціальної реабілітації та інтеграції в суспільство дітей, які потребують корекції фізичного та (або) розумового розвитку на 2012-2014 роки"</t>
  </si>
  <si>
    <t>Програма "Позашкільна освіта на 2012-2014 роки"</t>
  </si>
  <si>
    <t>Програма "Здійснення методичного супроводу організації навчально-виховного процесу в освітніх закладах на 2012-2014 роки"</t>
  </si>
  <si>
    <t>Програма "Здійснення технічного нагляду за будівництвом і капітальним ремонтом в закладах освіти на 2012-2014 роки"</t>
  </si>
  <si>
    <t>Програма "Фінансове та бухгалтерське забезпечення закладів освіти на 2012-2014 роки"</t>
  </si>
  <si>
    <t>Програма "Господарське обслуговування закладів освіти на 2012-2014 роки"</t>
  </si>
  <si>
    <t>Програма "Організація навчання в учбовому-виробничому комбінаті  і надання корекційної допомоги учням та вихованцям, що мають вади мовленнєвого розвитку на 2012-2014 роки"</t>
  </si>
  <si>
    <t>Програма "Надання одноразової допомоги дітям-сиротам і дітям, позбавленим батьківського піклування, яким виповнилося 18 років на 2012-2014 роки"</t>
  </si>
  <si>
    <t>Програма "Відпочинок, оздоровлення школярів  на 2012-2014 роки"</t>
  </si>
  <si>
    <t>Програма "Про забезпечення екологічної безпеки міста на 2012-2014 роки"</t>
  </si>
  <si>
    <t>Надання медичної допомоги населенню в міських лікарнях на період  2012-2014 роки</t>
  </si>
  <si>
    <t>Надання акушерсько-гінекологічної допомоги в пологових будинках на період  2012-2014 роки</t>
  </si>
  <si>
    <t>Надання первинної медико-санітарної допомоги населенню в самостійних поліклініках міста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</si>
  <si>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</si>
  <si>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Надання стоматологічної допомоги населенню всіх вікових груп в стоматологічних поліклініках міста на період  2012-2014 роки</t>
  </si>
  <si>
    <t>Надання стоматологічної допомоги населенню всіх вікових груп в стоматологічних поліклініках міста на період 2012-2014 роки</t>
  </si>
  <si>
    <t>Санітарна освіта в галузі охорони здоров`я міста на період 2012-2014 роки</t>
  </si>
  <si>
    <t>Міські програми по наданню медичної допомоги окремим пільговим верствам населення та інші заходи на період  2012-2014 роки</t>
  </si>
  <si>
    <t>Технічний нагляд за будівництвом та капітальним ремонтом лікувальних  закладів міста на період  2012-2014 роки</t>
  </si>
  <si>
    <t>Бухгалтерський облік по галузі охорони здоров`я міста на період  2012-2014 роки</t>
  </si>
  <si>
    <t>"Цукровий діабет" та лікування нецукрового діабету на період  2012-2014 роки</t>
  </si>
  <si>
    <t>Програма реконструкції об'єктів охорони здоров'я міста Запоріжжя на 2012-2014 роки</t>
  </si>
  <si>
    <t xml:space="preserve">Відпочинок дітей у 2012-2014 роках </t>
  </si>
  <si>
    <t>Фінансова підтримка громадських організацій інвалідів та ветеранів міста Запоріжжя на 2012-2014 роки</t>
  </si>
  <si>
    <t>Міська комплексна програма соціального захисту населення міста Запоріжжя на 2012-2014 роки</t>
  </si>
  <si>
    <t>Програма  реконструкції об'єктів соціальної сфери міста Запоріжжя на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</si>
  <si>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</si>
  <si>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Програма компенсації пільгових перевезень окремих категорій громадян на водному транспорті на 2012-2014 роки</t>
  </si>
  <si>
    <t>Програма проведення заходів щодо запобігання та ліквідації надзвичайних ситуацій техногенного та природного характеру, захисту населення і території міста Запоріжжя на 2012-2014 роки</t>
  </si>
  <si>
    <t>Програма заходів з організації рятування на водах на 2012-2014 роки</t>
  </si>
  <si>
    <t>Капітальний ремонт житлового фонду міста Запоріжжя на 2012-2014 роки</t>
  </si>
  <si>
    <t>Освітлення та технічне обслуговування архітектурно-декоративного обладнання на баштах будинків м.Запоріжжя на 2012-2014 роки</t>
  </si>
  <si>
    <t>Програма "Поточний ремонт житлових будинків та об'єктів благоустрою в житловому фонді м. Запоріжжя на 2012 рік"</t>
  </si>
  <si>
    <t>Програма реконструкції та ліквідації аварійного стану об'єктів житлового фонду міста Запоріжжя на 2012-2014 роки</t>
  </si>
  <si>
    <t>Забезпечення екологічної безпеки міста на 2012-2014 роки</t>
  </si>
  <si>
    <t>Програма фінансування заходів з дератизації відкритих стацій та дезінсекції аналофелогенних водоймищ м.Запоріжжя на 2012 рік</t>
  </si>
  <si>
    <t>Програма надання фінансової підтримки комунальним підприємствам  на 2012 рік</t>
  </si>
  <si>
    <t>Програма фінансування видатків на поповнення обігових коштів комунального підприємтва "Водоканал" на 2012 рік</t>
  </si>
  <si>
    <t>Міська Програма розвитку та підтримки малого підприємництва у м.Запоріжжі на 2012-2014 роки</t>
  </si>
  <si>
    <t>Програма розвитку діяльності кінотеатрів на 2012-2014 роки</t>
  </si>
  <si>
    <t>Проведення культурно-мистецьких заходів 
на 2012-2014 роки</t>
  </si>
  <si>
    <t>Адміністрування програм культурно-мистецького спрямування та здійснення технічного нагляду для обслуговування закладів культури на 2012-2014 роки</t>
  </si>
  <si>
    <t>Програма виконання оцінки вартості пам'яток історії та монументального мистецтва в м.Запоріжжі на 2012-2014 роки</t>
  </si>
  <si>
    <t>Відродження народних традицій та методичне забезпечення закладів культури на 2012-2014 роки</t>
  </si>
  <si>
    <t>Програма роботи і розвитку комунального підприємства "Муніципальна телевізійна мережа" (телеканал "МТМ") на 2012-2014 роки</t>
  </si>
  <si>
    <t>Програма фінансової підтримки Запорізького комунального підприємства міського електротранспорту "Запоріжелектротранс" на 2012-2014 роки</t>
  </si>
  <si>
    <t>Програма раціонального використання території та комплексного містобудівного розвитку міста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</si>
  <si>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</si>
  <si>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</si>
  <si>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</si>
  <si>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</si>
  <si>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</si>
  <si>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</si>
  <si>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</si>
  <si>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</si>
  <si>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</si>
  <si>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</si>
  <si>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</si>
  <si>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</si>
  <si>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</si>
  <si>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</si>
  <si>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41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</si>
  <si>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</si>
  <si>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</si>
  <si>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</si>
  <si>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</si>
  <si>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</si>
  <si>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</si>
  <si>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</si>
  <si>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</si>
  <si>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</si>
  <si>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Програма "Підтримка спортивних споруд на 2012-2014 роки"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</si>
  <si>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</si>
  <si>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</si>
  <si>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</si>
  <si>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</si>
  <si>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</si>
  <si>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Програма розвитку театрального мистецтва на 2012-2014 роки</t>
  </si>
  <si>
    <t>110201</t>
  </si>
  <si>
    <t>Бібліотеки</t>
  </si>
  <si>
    <t>Прогарама розвитку бібліотечної справи на 2012-2014 роки</t>
  </si>
  <si>
    <t>091204</t>
  </si>
  <si>
    <t>091205</t>
  </si>
  <si>
    <t>Територіальні центри соціального обслуговування (надання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</si>
  <si>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</si>
  <si>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010116</t>
  </si>
  <si>
    <t>Органи місцевого самоврядування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</si>
  <si>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постійної сторонньої допомоги у 2012-2014 роках</t>
  </si>
  <si>
    <t>Надання соціальних послуг громадянам похилого віку та інвалідам, соціальна реабілітація дітей-інвалідів, ведення обліку бездомних громадян у 2012-2014 роках</t>
  </si>
  <si>
    <t>110205</t>
  </si>
  <si>
    <t>Школи естетичного виховання дітей</t>
  </si>
  <si>
    <t>Програма розвитку початкової спеціалізованої мистецької освіти на 2012-2014 роки</t>
  </si>
  <si>
    <t>110204</t>
  </si>
  <si>
    <t>Палаци і будинки культури, клуби та інші заклади клубного типу</t>
  </si>
  <si>
    <t>Програма розвитку міських палаців культури на 2012-2014 роки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</si>
  <si>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</si>
  <si>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Хортицькому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</si>
  <si>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Орджонікідзевському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</si>
  <si>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Жовтневому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</si>
  <si>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</si>
  <si>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Заводському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</si>
  <si>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Комунарському району виконання власних та делегованих повноважень у 2012-2014 роках</t>
  </si>
  <si>
    <t>Здійснення ефективного управління органами місцевого самоврядування виконання власних та делегованих повноважень у 2012-2014 роках</t>
  </si>
  <si>
    <t>Керівництво та управління в галузі містобудування та архітектури на 2012-2014 роки</t>
  </si>
  <si>
    <t>Керівництво та управління житлово-комунальним господарством на 2012-2014 роки</t>
  </si>
  <si>
    <t>Керівництво і управління у сфері комунального господарства на 2012-2014 роки</t>
  </si>
  <si>
    <t>Управління розвитку підприємництва та дозвільних послуг Запорізької міської ради</t>
  </si>
  <si>
    <t>Реалізація державної політики розвитку підприємництва та дозвільних послуг в 2012-2014 роках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</si>
  <si>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</si>
  <si>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</si>
  <si>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</si>
  <si>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</si>
  <si>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</si>
  <si>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Забезпечення ефективного управління в галузі соціально-економічного розвитку міста на 2012-2014 роки</t>
  </si>
  <si>
    <t>Керівництво і управління в галузі земельних відносин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</si>
  <si>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</si>
  <si>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</si>
  <si>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</si>
  <si>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Керівництво та управління у сфері соціального захисту населення у 2012-2014 роках</t>
  </si>
  <si>
    <t>Забезпечення керівництва в сфері управління та відчуження майна права комунальної власності територіальної громади міста Запоріжжя у 2012-2014 роках</t>
  </si>
  <si>
    <t>33</t>
  </si>
  <si>
    <t>Управління реєстрації та єдиного реєстру Запорізької міської ради</t>
  </si>
  <si>
    <t>Забезпечення проведення дій по державній реєстрації суб"єктів підприємництва та неприбуткових організацій в 2012-2014 роках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</si>
  <si>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</si>
  <si>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</si>
  <si>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</si>
  <si>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</si>
  <si>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</si>
  <si>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</si>
  <si>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надання фінансової підтримки комунальному підприємству "Управління капітального будівництва"</t>
  </si>
  <si>
    <t>Програма надання пільгового довгострокового кредиту громадянам на будівництво (реконструкцію) та придбання житла на 2012-2014 роки</t>
  </si>
  <si>
    <t>Програма "Попередження створенню аварійного стану прибудови комунального підприємства Палац культури "Орбіта" на 2012 рік"</t>
  </si>
  <si>
    <t>Програма "Дотація житлово-експлуатаційним підприємствам на експлуатацію та утримання житлового фонду комунальної власності на 2012 рік"</t>
  </si>
  <si>
    <t>Обрізування та звалювання аварійних та сухостійних дерев на прибудинкових територіях житлового фонду комунальної власності міста Запоріжжя в 2012 році</t>
  </si>
  <si>
    <t>Програма "Улаштування освітлення над входами до під"їздів будинків житлового фонду комунальної власності міста на 2012 рік"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</si>
  <si>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</si>
  <si>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Програма "Ремонт, експлуатація та утримання пасажирських понтонів на 2012 рік"</t>
  </si>
  <si>
    <t>Програма будівництва і реконструкції об'єктів енергозберігаючих технологій - теплових мереж, котелень і теплових пунктів міста Запоріжжя на 2012-2014 роки</t>
  </si>
  <si>
    <t>Програма "Здійснення заходів щодо проведення незалежної оцінки об'єктів м.Запоріжжя на 2012 рік"</t>
  </si>
  <si>
    <t>Програма "Проведення спортивно-масових заходів в м.Запоріжжі на 2012-2014 роки"</t>
  </si>
  <si>
    <t>Програма "Виховання у населення активної соціальної орієнтації на здоровий спосіб життя, оздоровлення населення засобами фізичної культури та спорту на 2012-2014 роки"</t>
  </si>
  <si>
    <t>Програма "Дошкільна середня освіта на 2012-2014 роки"</t>
  </si>
  <si>
    <t>Програма "Надання соціальних послуг сім"ям, дітям та молоді м. Запоріжжя на 2012-2014 роки"</t>
  </si>
  <si>
    <t>Програма "Заходів місцевого значення стосовно сім"ї, дітей та молоді на 2012-2014 роки"</t>
  </si>
  <si>
    <t>Програма "Соціальні програми і заходи у справах сім"ї та молоді м.Запоріжжя на 2012-2014 роки"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</si>
  <si>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</si>
  <si>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</si>
  <si>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Програма "Розвиток дитячо-юнацьких спортивних шкіл міста на 2012-2014 роки"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</si>
  <si>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</si>
  <si>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Програма забезпечення погашення кредиторської заборгованості, що виникла за видатками по Програмі проведення позачергових виборів депутата Запорізької міської ради, затвердженої рішенням міської ради від 18.11.2011 № 12</t>
  </si>
  <si>
    <t>Програма фінансування робіт по обробці внутрішньоквартальних доріг та тротуарів антиожеледними матеріалами на 2012 рік</t>
  </si>
  <si>
    <t>Інвентарізація та державна реєстрація об'єктів права комунальної власності територіальної громади м. Запоріжжя на 2012-2014 роки</t>
  </si>
  <si>
    <t>76</t>
  </si>
  <si>
    <t>депутати</t>
  </si>
  <si>
    <t>загальний фонд</t>
  </si>
  <si>
    <t>спеціальний фонд</t>
  </si>
  <si>
    <t>молод.кредитув.</t>
  </si>
  <si>
    <t>молодіжне кредитування</t>
  </si>
  <si>
    <t>Програма будівництва, реконструкції та ліквідації аварійного стану об'єктів освіти і науки, молоді та спорту  міста Запоріжжя на 2012-2014 роки</t>
  </si>
  <si>
    <t>Програма "Фінансова підтримка житлово-експлуатаційних підприємств міста Запоріжжя на 2012 рік"</t>
  </si>
  <si>
    <t>Програма "Технічне переоснащення комунальних підприємств житлово-комунального господарства міста Запоріжжя на 2012 рік"</t>
  </si>
  <si>
    <t>Програма фінансування робіт по поточному ремонту внутрішньоквартальних доріг міста Запоріжжя на 2012 рік</t>
  </si>
  <si>
    <t>Програма "Реконструкція обєєктів комунального господарства по Жовтневому району міста Запоріжжя на 2012-2013 роки"</t>
  </si>
  <si>
    <t>Обслуговування  боргу</t>
  </si>
  <si>
    <t>Програма підтримки муніципального кредитного рейтингу м.Запоріжжя, боргових зобов'язань Запорізької міської ради та обслуговування випуску облігацій VIII внутрішньої місцевої позики на 2012-2014 роки</t>
  </si>
  <si>
    <t>Обслуговування боргових зобов'язань облігацій внутрішньої місцевої позики м.Запоріжжя обсягом 25,0 млн.грн. на 2012 - 2015 роки</t>
  </si>
  <si>
    <t>Програма забезпечення участі Запорізької міської ради  в Асоціації міст України та Всеукраїнській громадській організації "Асоціація фінансистів України" на 2012-2014 роки</t>
  </si>
  <si>
    <t>Програма про використання коштів депутатського фонду у 2012 році</t>
  </si>
  <si>
    <t>Програма забезпечення проведення аукціонів з продажу права оренди та у власність земельних ділянок на території м.Запоріжжя у 2012-2014 роки</t>
  </si>
  <si>
    <t>Програма сприяння органів місцевого самоврядування призову громадян на 2012-2014 роки</t>
  </si>
  <si>
    <t>Програма  впровадження та забезпечення працездатності систем об'єктивного відеоспостереження у м.Запоріжжі на 2012-2014 роки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</si>
  <si>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</si>
  <si>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забезпечення погашення заборгованості за роботи при реалізації Програми будівництва та реконструкції об'єктів міста Запоржжя у 2011 році, затвердженої рішенням міської ради від 28.12.2011 №52 (зі змінами)</t>
  </si>
  <si>
    <t>Програма "Реконструкція об'єктів благоустрою розташованих на території Орджонікідзевського району м.Запоріжжя на 2012 рік"</t>
  </si>
  <si>
    <t>Програма земельної реформи у місті Запоріжжі на 2012-2014 роки</t>
  </si>
  <si>
    <t>Програма будівництва, реконструкції, ремонту і утримання автомобільних доріг на 2012-2014 роки</t>
  </si>
  <si>
    <t>Програма "Компенсації пільгового проїзду одного з батьків багатодітної сім'ї в трамваях, тролебусах та автобусах Запорізького комунального підприємства міського електротранспорту "Запоріжелектротранс" на 2012-2014 роки</t>
  </si>
  <si>
    <t>Програма підтримки громадських ініціатив в м.Запоріжжі на 2012 рік</t>
  </si>
  <si>
    <t>Програма забезпечення сприятливих житлових умов для відселення мешканців з аварійного будинку по вул.Ракетна,38а у 2012 році</t>
  </si>
  <si>
    <t>всього без трансфертів</t>
  </si>
  <si>
    <t>всього дод.2</t>
  </si>
  <si>
    <t xml:space="preserve">Програма будівництва, реконструкції та ліквідації аварійного стану об'єктів міста Запоріжжя на 2012-2014 роки </t>
  </si>
  <si>
    <t>Програма будівництва, реконструкції та ліквідації аварійного стану об'єктів у сфері комунального господарства міста Запоріжжя на 2012-2014 роки (в тому числі реконструкція мереж зовнішнього освітлення згідно Програми "Світло 2012-2013")</t>
  </si>
  <si>
    <t xml:space="preserve">                                     Додаток 8</t>
  </si>
  <si>
    <t xml:space="preserve">                                     до рішення міської ради</t>
  </si>
  <si>
    <t>Програма проведення заходів з підготовки до відзначення 40-річчя з дня створення Запорізької дитячої залізниці на 2012 рік</t>
  </si>
  <si>
    <t>целевой фонд без програм</t>
  </si>
  <si>
    <t>Програма компенсації пільгового проїзду одного з батьків багатодітної сім'ї в трамваях, тролебусах та автобусах Запорізького комунального підприємства міського електротранспорту "Запоріжелектротранс на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</si>
  <si>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2012 - 2014 роки</t>
  </si>
  <si>
    <t>Програма компенсаційні виплати на пільговий проїзд електротранспортом окремим категоріям громадян на 2012 - 2014 роки</t>
  </si>
  <si>
    <t>Програма забезпечення громадської безпеки і профілактики злочинності у м.Запоріжжі, розвитку матеріально-технічної бази органів та підрозділів ЗМУ ГУМВС України в Запорізькій області і ВВ МВС України військової частини 3033 на 2012 рік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</si>
  <si>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</si>
  <si>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Програма "Відновлення житлового будинку № 170 по вул.Калініна, який постраждав від пожежі"</t>
  </si>
  <si>
    <t>Програма "Капітальний ремонт нежитлових приміщень та будівель м.Запоріжжя на 2012 рік"</t>
  </si>
  <si>
    <t xml:space="preserve">Програма проведення заходів з підготовки міста Запоріжжя до святкування Новорічних та Різдвяних свят на 2012 рік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</si>
  <si>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</si>
  <si>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</si>
  <si>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</si>
  <si>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будівництва дитячого майданчика в сквері біля ПК "Заводський" на 2012 рік</t>
  </si>
  <si>
    <r>
      <rPr>
        <sz val="22"/>
        <rFont val="Times New Roman"/>
        <family val="1"/>
      </rPr>
      <t xml:space="preserve">                                     </t>
    </r>
    <r>
      <rPr>
        <b/>
        <u val="single"/>
        <sz val="22"/>
        <rFont val="Times New Roman"/>
        <family val="1"/>
      </rPr>
      <t>20.06.2012  № 5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</si>
</sst>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12"/>
      <color indexed="10"/>
      <name val="Times New Roman"/>
      <family val="1"/>
    </font>
    <font>
      <sz val="18"/>
      <color indexed="10"/>
      <name val="Times New Roman"/>
      <family val="1"/>
    </font>
    <font>
      <sz val="16"/>
      <color indexed="10"/>
      <name val="Arial Cyr"/>
      <family val="0"/>
    </font>
    <font>
      <b/>
      <sz val="12"/>
      <color indexed="1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8" fontId="1" fillId="0" borderId="10" xfId="0" applyNumberFormat="1" applyFont="1" applyBorder="1" applyAlignment="1">
      <alignment vertical="center"/>
    </xf>
    <xf numFmtId="1" fontId="1" fillId="0" borderId="0" xfId="0" applyNumberFormat="1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wrapText="1"/>
    </xf>
    <xf numFmtId="1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12" xfId="0" applyNumberFormat="1" applyFont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1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1" fontId="11" fillId="0" borderId="0" xfId="0" applyNumberFormat="1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9" fillId="0" borderId="15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14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wrapText="1"/>
    </xf>
    <xf numFmtId="0" fontId="1" fillId="0" borderId="1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188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1" fontId="1" fillId="0" borderId="0" xfId="0" applyNumberFormat="1" applyFont="1" applyAlignment="1">
      <alignment horizontal="right" wrapText="1"/>
    </xf>
    <xf numFmtId="0" fontId="17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істо"/>
    </sheetNames>
    <sheetDataSet>
      <sheetData sheetId="0">
        <row r="11">
          <cell r="C11">
            <v>16566270</v>
          </cell>
          <cell r="F11">
            <v>1051532</v>
          </cell>
        </row>
        <row r="13">
          <cell r="C13">
            <v>10928849</v>
          </cell>
          <cell r="F13">
            <v>496084</v>
          </cell>
        </row>
        <row r="16">
          <cell r="C16">
            <v>433124</v>
          </cell>
        </row>
        <row r="19">
          <cell r="F19">
            <v>7065</v>
          </cell>
        </row>
        <row r="24">
          <cell r="F24">
            <v>0</v>
          </cell>
        </row>
        <row r="28">
          <cell r="C28">
            <v>46108</v>
          </cell>
        </row>
        <row r="31">
          <cell r="F31">
            <v>0</v>
          </cell>
        </row>
        <row r="32">
          <cell r="C32">
            <v>318714</v>
          </cell>
          <cell r="F32">
            <v>143656</v>
          </cell>
        </row>
        <row r="33">
          <cell r="C33">
            <v>261256</v>
          </cell>
        </row>
        <row r="34">
          <cell r="C34">
            <v>2813704</v>
          </cell>
        </row>
        <row r="35">
          <cell r="C35">
            <v>30000</v>
          </cell>
        </row>
        <row r="36">
          <cell r="C36">
            <v>1253955</v>
          </cell>
        </row>
        <row r="37">
          <cell r="C37">
            <v>480560</v>
          </cell>
        </row>
        <row r="41">
          <cell r="C41">
            <v>760276283</v>
          </cell>
          <cell r="F41">
            <v>49622854</v>
          </cell>
        </row>
        <row r="43">
          <cell r="C43">
            <v>3596289</v>
          </cell>
        </row>
        <row r="45">
          <cell r="C45">
            <v>199185354</v>
          </cell>
          <cell r="F45">
            <v>12242502</v>
          </cell>
        </row>
        <row r="47">
          <cell r="C47">
            <v>465985155</v>
          </cell>
          <cell r="F47">
            <v>17183910</v>
          </cell>
        </row>
        <row r="49">
          <cell r="C49">
            <v>6982199</v>
          </cell>
          <cell r="F49">
            <v>11022</v>
          </cell>
        </row>
        <row r="50">
          <cell r="C50">
            <v>4161557</v>
          </cell>
        </row>
        <row r="51">
          <cell r="C51">
            <v>27483256</v>
          </cell>
          <cell r="F51">
            <v>878106</v>
          </cell>
        </row>
        <row r="53">
          <cell r="C53">
            <v>4687655</v>
          </cell>
          <cell r="F53">
            <v>24500</v>
          </cell>
        </row>
        <row r="54">
          <cell r="C54">
            <v>903354</v>
          </cell>
        </row>
        <row r="55">
          <cell r="C55">
            <v>10975371</v>
          </cell>
          <cell r="F55">
            <v>73500</v>
          </cell>
        </row>
        <row r="56">
          <cell r="C56">
            <v>4640994</v>
          </cell>
          <cell r="F56">
            <v>314583</v>
          </cell>
        </row>
        <row r="57">
          <cell r="C57">
            <v>3541773</v>
          </cell>
          <cell r="F57">
            <v>0</v>
          </cell>
        </row>
        <row r="58">
          <cell r="C58">
            <v>300500</v>
          </cell>
        </row>
        <row r="62">
          <cell r="C62">
            <v>2811621</v>
          </cell>
          <cell r="F62">
            <v>134400</v>
          </cell>
        </row>
        <row r="63">
          <cell r="C63">
            <v>188795</v>
          </cell>
        </row>
        <row r="64">
          <cell r="C64">
            <v>499352</v>
          </cell>
        </row>
        <row r="65">
          <cell r="C65">
            <v>416000</v>
          </cell>
        </row>
        <row r="67">
          <cell r="C67">
            <v>283843</v>
          </cell>
        </row>
        <row r="68">
          <cell r="C68">
            <v>18625617</v>
          </cell>
          <cell r="F68">
            <v>1121144</v>
          </cell>
        </row>
        <row r="69">
          <cell r="C69">
            <v>4593882</v>
          </cell>
          <cell r="F69">
            <v>105283</v>
          </cell>
        </row>
        <row r="70">
          <cell r="C70">
            <v>413716</v>
          </cell>
          <cell r="F70">
            <v>36260</v>
          </cell>
        </row>
        <row r="74">
          <cell r="F74">
            <v>16915788</v>
          </cell>
        </row>
        <row r="78">
          <cell r="F78">
            <v>581856</v>
          </cell>
        </row>
        <row r="80">
          <cell r="C80">
            <v>562482183</v>
          </cell>
          <cell r="F80">
            <v>40158773</v>
          </cell>
        </row>
        <row r="82">
          <cell r="C82">
            <v>1035386</v>
          </cell>
        </row>
        <row r="84">
          <cell r="C84">
            <v>394182678</v>
          </cell>
          <cell r="F84">
            <v>10704820</v>
          </cell>
        </row>
        <row r="86">
          <cell r="C86">
            <v>56257841</v>
          </cell>
          <cell r="F86">
            <v>835818</v>
          </cell>
        </row>
        <row r="87">
          <cell r="C87">
            <v>79973232</v>
          </cell>
          <cell r="F87">
            <v>4382008</v>
          </cell>
        </row>
        <row r="89">
          <cell r="C89">
            <v>17452257</v>
          </cell>
          <cell r="F89">
            <v>6875302</v>
          </cell>
        </row>
        <row r="90">
          <cell r="C90">
            <v>296318</v>
          </cell>
        </row>
        <row r="91">
          <cell r="C91">
            <v>9419853</v>
          </cell>
        </row>
        <row r="92">
          <cell r="C92">
            <v>35846</v>
          </cell>
        </row>
        <row r="93">
          <cell r="C93">
            <v>1915217</v>
          </cell>
          <cell r="F93">
            <v>19908</v>
          </cell>
        </row>
        <row r="94">
          <cell r="C94">
            <v>1913555</v>
          </cell>
        </row>
        <row r="96">
          <cell r="F96">
            <v>17340917</v>
          </cell>
        </row>
        <row r="101">
          <cell r="C101">
            <v>677196384</v>
          </cell>
          <cell r="F101">
            <v>5856268</v>
          </cell>
        </row>
        <row r="103">
          <cell r="C103">
            <v>21826174</v>
          </cell>
          <cell r="F103">
            <v>79642</v>
          </cell>
        </row>
        <row r="105">
          <cell r="C105">
            <v>450028</v>
          </cell>
        </row>
        <row r="108">
          <cell r="C108">
            <v>103193204</v>
          </cell>
        </row>
        <row r="110">
          <cell r="C110">
            <v>97116</v>
          </cell>
        </row>
        <row r="112">
          <cell r="C112">
            <v>1299034</v>
          </cell>
          <cell r="F112">
            <v>25582</v>
          </cell>
        </row>
        <row r="114">
          <cell r="C114">
            <v>11675691</v>
          </cell>
        </row>
        <row r="117">
          <cell r="C117">
            <v>2630</v>
          </cell>
        </row>
        <row r="120">
          <cell r="C120">
            <v>4713308</v>
          </cell>
        </row>
        <row r="122">
          <cell r="C122">
            <v>3380</v>
          </cell>
        </row>
        <row r="124">
          <cell r="C124">
            <v>48839</v>
          </cell>
        </row>
        <row r="126">
          <cell r="C126">
            <v>4282400</v>
          </cell>
        </row>
        <row r="128">
          <cell r="C128">
            <v>3922659</v>
          </cell>
        </row>
        <row r="130">
          <cell r="C130">
            <v>10740</v>
          </cell>
        </row>
        <row r="132">
          <cell r="C132">
            <v>4557190</v>
          </cell>
        </row>
        <row r="134">
          <cell r="C134">
            <v>79984152</v>
          </cell>
        </row>
        <row r="136">
          <cell r="C136">
            <v>184312955</v>
          </cell>
        </row>
        <row r="138">
          <cell r="C138">
            <v>20345604</v>
          </cell>
        </row>
        <row r="140">
          <cell r="C140">
            <v>48015629</v>
          </cell>
        </row>
        <row r="142">
          <cell r="C142">
            <v>6084388</v>
          </cell>
        </row>
        <row r="144">
          <cell r="C144">
            <v>611851</v>
          </cell>
        </row>
        <row r="146">
          <cell r="C146">
            <v>3530805</v>
          </cell>
        </row>
        <row r="148">
          <cell r="C148">
            <v>39016638</v>
          </cell>
        </row>
        <row r="150">
          <cell r="C150">
            <v>45776</v>
          </cell>
        </row>
        <row r="152">
          <cell r="C152">
            <v>8623036</v>
          </cell>
        </row>
        <row r="154">
          <cell r="C154">
            <v>53258</v>
          </cell>
        </row>
        <row r="156">
          <cell r="C156">
            <v>2784000</v>
          </cell>
        </row>
        <row r="157">
          <cell r="C157">
            <v>14365302</v>
          </cell>
          <cell r="F157">
            <v>303288</v>
          </cell>
        </row>
        <row r="158">
          <cell r="C158">
            <v>2581000</v>
          </cell>
        </row>
        <row r="159">
          <cell r="C159">
            <v>703766</v>
          </cell>
        </row>
        <row r="160">
          <cell r="C160">
            <v>56924166</v>
          </cell>
        </row>
        <row r="163">
          <cell r="F163">
            <v>5341456</v>
          </cell>
        </row>
        <row r="165">
          <cell r="C165">
            <v>4187190</v>
          </cell>
        </row>
        <row r="166">
          <cell r="C166">
            <v>3384715</v>
          </cell>
        </row>
        <row r="167">
          <cell r="C167">
            <v>1246000</v>
          </cell>
        </row>
        <row r="168">
          <cell r="C168">
            <v>911285</v>
          </cell>
        </row>
        <row r="169">
          <cell r="C169">
            <v>1621345</v>
          </cell>
        </row>
        <row r="171">
          <cell r="C171">
            <v>46077130</v>
          </cell>
        </row>
        <row r="172">
          <cell r="C172">
            <v>42365000</v>
          </cell>
        </row>
        <row r="177">
          <cell r="F177">
            <v>6300</v>
          </cell>
        </row>
        <row r="185">
          <cell r="C185">
            <v>2116107</v>
          </cell>
          <cell r="F185">
            <v>16170</v>
          </cell>
        </row>
        <row r="187">
          <cell r="C187">
            <v>2116107</v>
          </cell>
          <cell r="F187">
            <v>16170</v>
          </cell>
        </row>
        <row r="190">
          <cell r="C190">
            <v>729608</v>
          </cell>
          <cell r="F190">
            <v>5254</v>
          </cell>
        </row>
        <row r="192">
          <cell r="C192">
            <v>729608</v>
          </cell>
          <cell r="F192">
            <v>5254</v>
          </cell>
        </row>
        <row r="193">
          <cell r="C193">
            <v>71213930</v>
          </cell>
          <cell r="F193">
            <v>8959921</v>
          </cell>
        </row>
        <row r="195">
          <cell r="C195">
            <v>694707</v>
          </cell>
          <cell r="F195">
            <v>0</v>
          </cell>
        </row>
        <row r="197">
          <cell r="C197">
            <v>3710082</v>
          </cell>
          <cell r="F197">
            <v>1306673</v>
          </cell>
        </row>
        <row r="198">
          <cell r="C198">
            <v>13748193</v>
          </cell>
          <cell r="F198">
            <v>1599123</v>
          </cell>
        </row>
        <row r="199">
          <cell r="C199">
            <v>7211622</v>
          </cell>
          <cell r="F199">
            <v>2947614</v>
          </cell>
        </row>
        <row r="200">
          <cell r="C200">
            <v>41269683</v>
          </cell>
          <cell r="F200">
            <v>2899788</v>
          </cell>
        </row>
        <row r="203">
          <cell r="C203">
            <v>848362</v>
          </cell>
        </row>
        <row r="206">
          <cell r="F206">
            <v>100000</v>
          </cell>
        </row>
        <row r="212">
          <cell r="C212">
            <v>1905260</v>
          </cell>
          <cell r="F212">
            <v>8240</v>
          </cell>
        </row>
        <row r="214">
          <cell r="C214">
            <v>1748760</v>
          </cell>
          <cell r="F214">
            <v>8240</v>
          </cell>
        </row>
        <row r="222">
          <cell r="C222">
            <v>156500</v>
          </cell>
        </row>
        <row r="223">
          <cell r="C223">
            <v>1014255</v>
          </cell>
          <cell r="F223">
            <v>125164</v>
          </cell>
        </row>
        <row r="225">
          <cell r="C225">
            <v>1014255</v>
          </cell>
          <cell r="F225">
            <v>125164</v>
          </cell>
        </row>
        <row r="226">
          <cell r="C226">
            <v>12772039</v>
          </cell>
          <cell r="F226">
            <v>60627379</v>
          </cell>
        </row>
        <row r="228">
          <cell r="C228">
            <v>1921381</v>
          </cell>
        </row>
        <row r="230">
          <cell r="F230">
            <v>41020990</v>
          </cell>
        </row>
        <row r="237">
          <cell r="F237">
            <v>14518746</v>
          </cell>
        </row>
        <row r="242">
          <cell r="F242">
            <v>3568800</v>
          </cell>
        </row>
        <row r="247">
          <cell r="C247">
            <v>150000</v>
          </cell>
        </row>
        <row r="248">
          <cell r="F248">
            <v>0</v>
          </cell>
        </row>
        <row r="249">
          <cell r="C249">
            <v>92400</v>
          </cell>
        </row>
        <row r="250">
          <cell r="C250">
            <v>362054</v>
          </cell>
        </row>
        <row r="251">
          <cell r="C251">
            <v>2756996</v>
          </cell>
        </row>
        <row r="252">
          <cell r="C252">
            <v>45838</v>
          </cell>
        </row>
        <row r="253">
          <cell r="C253">
            <v>975200</v>
          </cell>
        </row>
        <row r="254">
          <cell r="F254">
            <v>1518843</v>
          </cell>
        </row>
        <row r="255">
          <cell r="C255">
            <v>1390280</v>
          </cell>
        </row>
        <row r="256">
          <cell r="C256">
            <v>5077890</v>
          </cell>
        </row>
        <row r="257">
          <cell r="C257">
            <v>64268053</v>
          </cell>
          <cell r="F257">
            <v>78005145</v>
          </cell>
        </row>
        <row r="259">
          <cell r="C259">
            <v>1371967</v>
          </cell>
        </row>
        <row r="261">
          <cell r="C261">
            <v>201754</v>
          </cell>
        </row>
        <row r="264">
          <cell r="C264">
            <v>60246353</v>
          </cell>
          <cell r="F264">
            <v>2733344</v>
          </cell>
        </row>
        <row r="267">
          <cell r="K267">
            <v>28564533</v>
          </cell>
        </row>
        <row r="271">
          <cell r="F271">
            <v>30600880</v>
          </cell>
        </row>
        <row r="274">
          <cell r="F274">
            <v>11837544</v>
          </cell>
        </row>
        <row r="276">
          <cell r="F276">
            <v>4248344</v>
          </cell>
        </row>
        <row r="280">
          <cell r="C280">
            <v>2050000</v>
          </cell>
        </row>
        <row r="281">
          <cell r="C281">
            <v>302133</v>
          </cell>
        </row>
        <row r="282">
          <cell r="C282">
            <v>95846</v>
          </cell>
        </row>
        <row r="285">
          <cell r="C285">
            <v>2233798</v>
          </cell>
          <cell r="F285">
            <v>0</v>
          </cell>
        </row>
        <row r="287">
          <cell r="C287">
            <v>2142937</v>
          </cell>
        </row>
        <row r="294">
          <cell r="C294">
            <v>90861</v>
          </cell>
        </row>
        <row r="295">
          <cell r="C295">
            <v>4311697</v>
          </cell>
          <cell r="F295">
            <v>0</v>
          </cell>
        </row>
        <row r="297">
          <cell r="C297">
            <v>2461306</v>
          </cell>
        </row>
        <row r="302">
          <cell r="C302">
            <v>204617</v>
          </cell>
        </row>
        <row r="303">
          <cell r="C303">
            <v>1645774</v>
          </cell>
        </row>
        <row r="304">
          <cell r="C304">
            <v>617785</v>
          </cell>
          <cell r="F304">
            <v>0</v>
          </cell>
        </row>
        <row r="306">
          <cell r="C306">
            <v>617785</v>
          </cell>
        </row>
        <row r="307">
          <cell r="C307">
            <v>954067</v>
          </cell>
          <cell r="F307">
            <v>1051692</v>
          </cell>
        </row>
        <row r="309">
          <cell r="C309">
            <v>954067</v>
          </cell>
        </row>
        <row r="311">
          <cell r="F311">
            <v>1051692</v>
          </cell>
        </row>
        <row r="312">
          <cell r="C312">
            <v>691638</v>
          </cell>
          <cell r="F312">
            <v>41983676</v>
          </cell>
        </row>
        <row r="314">
          <cell r="C314">
            <v>691638</v>
          </cell>
        </row>
        <row r="316">
          <cell r="F316">
            <v>41983676</v>
          </cell>
        </row>
        <row r="322">
          <cell r="C322">
            <v>15259330</v>
          </cell>
          <cell r="F322">
            <v>648434</v>
          </cell>
        </row>
        <row r="324">
          <cell r="C324">
            <v>810251</v>
          </cell>
        </row>
        <row r="326">
          <cell r="C326">
            <v>2799871</v>
          </cell>
          <cell r="F326">
            <v>98900</v>
          </cell>
        </row>
        <row r="329">
          <cell r="C329">
            <v>11300000</v>
          </cell>
        </row>
        <row r="331">
          <cell r="F331">
            <v>549534</v>
          </cell>
        </row>
        <row r="333">
          <cell r="C333">
            <v>349208</v>
          </cell>
        </row>
        <row r="334">
          <cell r="C334">
            <v>6462243</v>
          </cell>
          <cell r="F334">
            <v>107575</v>
          </cell>
        </row>
        <row r="336">
          <cell r="C336">
            <v>1468705</v>
          </cell>
        </row>
        <row r="338">
          <cell r="C338">
            <v>2535008</v>
          </cell>
          <cell r="F338">
            <v>77688</v>
          </cell>
        </row>
        <row r="341">
          <cell r="C341">
            <v>2458530</v>
          </cell>
          <cell r="F341">
            <v>29887</v>
          </cell>
        </row>
        <row r="342">
          <cell r="C342">
            <v>1575284</v>
          </cell>
          <cell r="F342">
            <v>14198254</v>
          </cell>
        </row>
        <row r="344">
          <cell r="C344">
            <v>1575284</v>
          </cell>
          <cell r="F344">
            <v>6500</v>
          </cell>
        </row>
        <row r="349">
          <cell r="F349">
            <v>11307994</v>
          </cell>
        </row>
        <row r="354">
          <cell r="F354">
            <v>2883760</v>
          </cell>
        </row>
        <row r="355">
          <cell r="C355">
            <v>9176248</v>
          </cell>
          <cell r="F355">
            <v>0</v>
          </cell>
        </row>
        <row r="357">
          <cell r="C357">
            <v>4804948</v>
          </cell>
        </row>
        <row r="358">
          <cell r="C358">
            <v>4207500</v>
          </cell>
        </row>
        <row r="363">
          <cell r="C363">
            <v>163800</v>
          </cell>
        </row>
        <row r="365">
          <cell r="F365">
            <v>2766704</v>
          </cell>
        </row>
        <row r="368">
          <cell r="F368">
            <v>2766704</v>
          </cell>
        </row>
        <row r="369">
          <cell r="C369">
            <v>3850084</v>
          </cell>
          <cell r="F369">
            <v>239727</v>
          </cell>
        </row>
        <row r="371">
          <cell r="C371">
            <v>3402471</v>
          </cell>
          <cell r="F371">
            <v>83271</v>
          </cell>
        </row>
        <row r="373">
          <cell r="C373">
            <v>362464</v>
          </cell>
          <cell r="F373">
            <v>30000</v>
          </cell>
        </row>
        <row r="375">
          <cell r="K375">
            <v>95000</v>
          </cell>
        </row>
        <row r="380">
          <cell r="C380">
            <v>78675</v>
          </cell>
        </row>
        <row r="381">
          <cell r="C381">
            <v>6474</v>
          </cell>
        </row>
        <row r="382">
          <cell r="C382">
            <v>3217560</v>
          </cell>
          <cell r="F382">
            <v>65961</v>
          </cell>
        </row>
        <row r="384">
          <cell r="C384">
            <v>2998643</v>
          </cell>
          <cell r="F384">
            <v>0</v>
          </cell>
        </row>
        <row r="386">
          <cell r="C386">
            <v>210231</v>
          </cell>
          <cell r="F386">
            <v>6258</v>
          </cell>
        </row>
        <row r="391">
          <cell r="C391">
            <v>2212</v>
          </cell>
        </row>
        <row r="392">
          <cell r="C392">
            <v>6474</v>
          </cell>
        </row>
        <row r="393">
          <cell r="C393">
            <v>3632699</v>
          </cell>
          <cell r="F393">
            <v>6968137</v>
          </cell>
        </row>
        <row r="395">
          <cell r="C395">
            <v>3007635</v>
          </cell>
          <cell r="F395">
            <v>50339</v>
          </cell>
        </row>
        <row r="397">
          <cell r="C397">
            <v>599012</v>
          </cell>
          <cell r="F397">
            <v>168018</v>
          </cell>
        </row>
        <row r="399">
          <cell r="F399">
            <v>6712467</v>
          </cell>
        </row>
        <row r="404">
          <cell r="C404">
            <v>16226</v>
          </cell>
        </row>
        <row r="405">
          <cell r="C405">
            <v>9826</v>
          </cell>
        </row>
        <row r="406">
          <cell r="C406">
            <v>3562428</v>
          </cell>
          <cell r="F406">
            <v>8461487</v>
          </cell>
        </row>
        <row r="408">
          <cell r="C408">
            <v>3129873</v>
          </cell>
          <cell r="F408">
            <v>9000</v>
          </cell>
        </row>
        <row r="410">
          <cell r="C410">
            <v>399713</v>
          </cell>
          <cell r="F410">
            <v>21229</v>
          </cell>
        </row>
        <row r="412">
          <cell r="F412">
            <v>8424758</v>
          </cell>
        </row>
        <row r="417">
          <cell r="C417">
            <v>26368</v>
          </cell>
        </row>
        <row r="418">
          <cell r="C418">
            <v>6474</v>
          </cell>
        </row>
        <row r="419">
          <cell r="C419">
            <v>4331187</v>
          </cell>
          <cell r="F419">
            <v>509323</v>
          </cell>
        </row>
        <row r="421">
          <cell r="C421">
            <v>3400035</v>
          </cell>
          <cell r="F421">
            <v>165903</v>
          </cell>
        </row>
        <row r="423">
          <cell r="C423">
            <v>746613</v>
          </cell>
        </row>
        <row r="428">
          <cell r="C428">
            <v>172749</v>
          </cell>
        </row>
        <row r="429">
          <cell r="C429">
            <v>1000</v>
          </cell>
        </row>
        <row r="430">
          <cell r="C430">
            <v>10790</v>
          </cell>
        </row>
        <row r="431">
          <cell r="C431">
            <v>3689684</v>
          </cell>
          <cell r="F431">
            <v>184211</v>
          </cell>
        </row>
        <row r="433">
          <cell r="C433">
            <v>3218547</v>
          </cell>
          <cell r="F433">
            <v>44930</v>
          </cell>
        </row>
        <row r="435">
          <cell r="C435">
            <v>422567</v>
          </cell>
          <cell r="F435">
            <v>23000</v>
          </cell>
        </row>
        <row r="437">
          <cell r="F437">
            <v>92000</v>
          </cell>
        </row>
        <row r="442">
          <cell r="C442">
            <v>39096</v>
          </cell>
        </row>
        <row r="443">
          <cell r="C443">
            <v>3000</v>
          </cell>
        </row>
        <row r="444">
          <cell r="C444">
            <v>6474</v>
          </cell>
        </row>
        <row r="445">
          <cell r="C445">
            <v>4308292</v>
          </cell>
          <cell r="F445">
            <v>99864</v>
          </cell>
        </row>
        <row r="447">
          <cell r="C447">
            <v>3670839</v>
          </cell>
          <cell r="F447">
            <v>29864</v>
          </cell>
        </row>
        <row r="449">
          <cell r="C449">
            <v>562469</v>
          </cell>
        </row>
        <row r="454">
          <cell r="C454">
            <v>64194</v>
          </cell>
        </row>
        <row r="455">
          <cell r="C455">
            <v>10790</v>
          </cell>
        </row>
        <row r="456">
          <cell r="F456">
            <v>40000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22">
          <cell r="C22">
            <v>450028</v>
          </cell>
        </row>
        <row r="47">
          <cell r="C47">
            <v>103193204</v>
          </cell>
        </row>
        <row r="49">
          <cell r="C49">
            <v>97116</v>
          </cell>
        </row>
        <row r="51">
          <cell r="C51">
            <v>1299034</v>
          </cell>
          <cell r="F51">
            <v>25582</v>
          </cell>
        </row>
        <row r="54">
          <cell r="C54">
            <v>11675691</v>
          </cell>
        </row>
        <row r="57">
          <cell r="C57">
            <v>2630</v>
          </cell>
        </row>
        <row r="59">
          <cell r="C59">
            <v>4713308</v>
          </cell>
        </row>
        <row r="61">
          <cell r="C61">
            <v>3380</v>
          </cell>
        </row>
        <row r="63">
          <cell r="C63">
            <v>48839</v>
          </cell>
        </row>
        <row r="65">
          <cell r="C65">
            <v>4282400</v>
          </cell>
        </row>
        <row r="67">
          <cell r="C67">
            <v>3922659</v>
          </cell>
        </row>
        <row r="69">
          <cell r="C69">
            <v>10740</v>
          </cell>
        </row>
        <row r="71">
          <cell r="C71">
            <v>4557190</v>
          </cell>
        </row>
        <row r="73">
          <cell r="C73">
            <v>79984152</v>
          </cell>
        </row>
        <row r="75">
          <cell r="C75">
            <v>184312955</v>
          </cell>
        </row>
        <row r="77">
          <cell r="C77">
            <v>20345604</v>
          </cell>
        </row>
        <row r="79">
          <cell r="C79">
            <v>48015629</v>
          </cell>
        </row>
        <row r="81">
          <cell r="C81">
            <v>6084388</v>
          </cell>
        </row>
        <row r="83">
          <cell r="C83">
            <v>611851</v>
          </cell>
        </row>
        <row r="85">
          <cell r="C85">
            <v>3530805</v>
          </cell>
        </row>
        <row r="87">
          <cell r="C87">
            <v>39016638</v>
          </cell>
        </row>
        <row r="89">
          <cell r="C89">
            <v>45776</v>
          </cell>
        </row>
        <row r="92">
          <cell r="C92">
            <v>53258</v>
          </cell>
        </row>
        <row r="101">
          <cell r="C101">
            <v>56924166</v>
          </cell>
        </row>
        <row r="142">
          <cell r="C142">
            <v>3384715</v>
          </cell>
        </row>
        <row r="144">
          <cell r="C144">
            <v>911285</v>
          </cell>
        </row>
        <row r="146">
          <cell r="C146">
            <v>1621345</v>
          </cell>
        </row>
        <row r="148">
          <cell r="C148">
            <v>42365000</v>
          </cell>
        </row>
        <row r="164">
          <cell r="F164">
            <v>1057900</v>
          </cell>
        </row>
        <row r="171">
          <cell r="F171">
            <v>6300</v>
          </cell>
        </row>
        <row r="173">
          <cell r="C173">
            <v>125710800</v>
          </cell>
        </row>
        <row r="175">
          <cell r="C175">
            <v>2364125196</v>
          </cell>
          <cell r="F175">
            <v>321721745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5"/>
  <sheetViews>
    <sheetView tabSelected="1" view="pageBreakPreview" zoomScale="75" zoomScaleNormal="75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3" sqref="E3"/>
    </sheetView>
  </sheetViews>
  <sheetFormatPr defaultColWidth="9.140625" defaultRowHeight="12.75"/>
  <cols>
    <col min="1" max="1" width="11.00390625" style="2" customWidth="1"/>
    <col min="2" max="2" width="39.421875" style="2" customWidth="1"/>
    <col min="3" max="3" width="62.8515625" style="2" customWidth="1"/>
    <col min="4" max="4" width="16.8515625" style="2" customWidth="1"/>
    <col min="5" max="5" width="63.28125" style="2" customWidth="1"/>
    <col min="6" max="6" width="22.421875" style="2" customWidth="1"/>
    <col min="7" max="7" width="19.8515625" style="2" customWidth="1"/>
    <col min="8" max="8" width="12.8515625" style="2" bestFit="1" customWidth="1"/>
    <col min="9" max="9" width="13.421875" style="60" bestFit="1" customWidth="1"/>
    <col min="10" max="10" width="14.140625" style="69" customWidth="1"/>
    <col min="11" max="11" width="12.00390625" style="2" customWidth="1"/>
    <col min="12" max="12" width="9.8515625" style="60" bestFit="1" customWidth="1"/>
    <col min="13" max="16384" width="9.140625" style="2" customWidth="1"/>
  </cols>
  <sheetData>
    <row r="1" spans="5:7" ht="78.75" customHeight="1">
      <c r="E1" s="83" t="s">
        <v>329</v>
      </c>
      <c r="G1" s="82"/>
    </row>
    <row r="2" spans="5:7" ht="28.5" customHeight="1">
      <c r="E2" s="83" t="s">
        <v>330</v>
      </c>
      <c r="G2" s="82"/>
    </row>
    <row r="3" spans="3:7" ht="40.5" customHeight="1">
      <c r="C3" s="29"/>
      <c r="E3" s="88" t="s">
        <v>345</v>
      </c>
      <c r="G3" s="82"/>
    </row>
    <row r="5" spans="1:12" s="27" customFormat="1" ht="30" customHeight="1">
      <c r="A5" s="102" t="s">
        <v>136</v>
      </c>
      <c r="B5" s="102"/>
      <c r="C5" s="102"/>
      <c r="D5" s="102"/>
      <c r="E5" s="102"/>
      <c r="F5" s="102"/>
      <c r="G5" s="102"/>
      <c r="I5" s="61"/>
      <c r="J5" s="70"/>
      <c r="L5" s="61"/>
    </row>
    <row r="6" ht="5.25" customHeight="1"/>
    <row r="7" ht="16.5" customHeight="1" thickBot="1">
      <c r="G7" s="28" t="s">
        <v>60</v>
      </c>
    </row>
    <row r="8" spans="1:12" s="4" customFormat="1" ht="48" customHeight="1" thickBot="1">
      <c r="A8" s="38" t="s">
        <v>25</v>
      </c>
      <c r="B8" s="89" t="s">
        <v>27</v>
      </c>
      <c r="C8" s="94" t="s">
        <v>55</v>
      </c>
      <c r="D8" s="94"/>
      <c r="E8" s="94" t="s">
        <v>58</v>
      </c>
      <c r="F8" s="94"/>
      <c r="G8" s="67" t="s">
        <v>59</v>
      </c>
      <c r="H8" s="109" t="s">
        <v>300</v>
      </c>
      <c r="I8" s="110"/>
      <c r="J8" s="111"/>
      <c r="K8" s="109" t="s">
        <v>301</v>
      </c>
      <c r="L8" s="110"/>
    </row>
    <row r="9" spans="1:12" s="4" customFormat="1" ht="55.5" customHeight="1">
      <c r="A9" s="38" t="s">
        <v>26</v>
      </c>
      <c r="B9" s="91"/>
      <c r="C9" s="3" t="s">
        <v>56</v>
      </c>
      <c r="D9" s="3" t="s">
        <v>57</v>
      </c>
      <c r="E9" s="3" t="s">
        <v>56</v>
      </c>
      <c r="F9" s="3" t="s">
        <v>57</v>
      </c>
      <c r="G9" s="3" t="s">
        <v>57</v>
      </c>
      <c r="I9" s="62"/>
      <c r="J9" s="71"/>
      <c r="L9" s="62"/>
    </row>
    <row r="10" spans="1:12" s="4" customFormat="1" ht="16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2"/>
      <c r="I10" s="62"/>
      <c r="J10" s="71"/>
      <c r="L10" s="62"/>
    </row>
    <row r="11" spans="1:13" s="4" customFormat="1" ht="15.75">
      <c r="A11" s="13" t="s">
        <v>193</v>
      </c>
      <c r="B11" s="14" t="s">
        <v>29</v>
      </c>
      <c r="C11" s="3"/>
      <c r="D11" s="46">
        <f>SUM(D12:D25)</f>
        <v>16566270</v>
      </c>
      <c r="E11" s="3"/>
      <c r="F11" s="45">
        <f>SUM(F12:F25)</f>
        <v>756805</v>
      </c>
      <c r="G11" s="45">
        <f>SUM(G12:G25)</f>
        <v>17323075</v>
      </c>
      <c r="H11" s="43">
        <f>'[1]Місто'!$C$11</f>
        <v>16566270</v>
      </c>
      <c r="I11" s="63">
        <f>H11-D11</f>
        <v>0</v>
      </c>
      <c r="J11" s="71" t="s">
        <v>299</v>
      </c>
      <c r="K11" s="43">
        <f>'[1]Місто'!$F$11</f>
        <v>1051532</v>
      </c>
      <c r="L11" s="63">
        <f>K11-F11</f>
        <v>294727</v>
      </c>
      <c r="M11" s="68" t="s">
        <v>332</v>
      </c>
    </row>
    <row r="12" spans="1:12" s="4" customFormat="1" ht="54" customHeight="1">
      <c r="A12" s="15" t="s">
        <v>231</v>
      </c>
      <c r="B12" s="3" t="s">
        <v>232</v>
      </c>
      <c r="C12" s="3" t="s">
        <v>248</v>
      </c>
      <c r="D12" s="41">
        <f>'[1]Місто'!$C$13</f>
        <v>10928849</v>
      </c>
      <c r="E12" s="3" t="s">
        <v>248</v>
      </c>
      <c r="F12" s="40">
        <f>'[1]Місто'!$F$13</f>
        <v>496084</v>
      </c>
      <c r="G12" s="7">
        <f aca="true" t="shared" si="0" ref="G12:G21">D12+F12</f>
        <v>11424933</v>
      </c>
      <c r="I12" s="63"/>
      <c r="J12" s="71"/>
      <c r="L12" s="62"/>
    </row>
    <row r="13" spans="1:12" s="4" customFormat="1" ht="31.5" customHeight="1">
      <c r="A13" s="15" t="s">
        <v>82</v>
      </c>
      <c r="B13" s="3" t="s">
        <v>112</v>
      </c>
      <c r="C13" s="3" t="s">
        <v>138</v>
      </c>
      <c r="D13" s="41">
        <f>'[1]Місто'!C16</f>
        <v>433124</v>
      </c>
      <c r="E13" s="3"/>
      <c r="F13" s="7"/>
      <c r="G13" s="7">
        <f t="shared" si="0"/>
        <v>433124</v>
      </c>
      <c r="I13" s="63"/>
      <c r="J13" s="71"/>
      <c r="L13" s="62"/>
    </row>
    <row r="14" spans="1:12" s="4" customFormat="1" ht="63">
      <c r="A14" s="15" t="s">
        <v>88</v>
      </c>
      <c r="B14" s="3" t="s">
        <v>89</v>
      </c>
      <c r="C14" s="3"/>
      <c r="D14" s="41"/>
      <c r="E14" s="3" t="s">
        <v>318</v>
      </c>
      <c r="F14" s="40">
        <f>'[1]Місто'!$F$19</f>
        <v>7065</v>
      </c>
      <c r="G14" s="7">
        <f t="shared" si="0"/>
        <v>7065</v>
      </c>
      <c r="I14" s="63"/>
      <c r="J14" s="71"/>
      <c r="L14" s="62"/>
    </row>
    <row r="15" spans="1:12" s="4" customFormat="1" ht="44.25" customHeight="1" hidden="1">
      <c r="A15" s="15" t="s">
        <v>32</v>
      </c>
      <c r="B15" s="3" t="s">
        <v>33</v>
      </c>
      <c r="C15" s="3"/>
      <c r="D15" s="6"/>
      <c r="E15" s="3" t="s">
        <v>140</v>
      </c>
      <c r="F15" s="7"/>
      <c r="G15" s="7">
        <f t="shared" si="0"/>
        <v>0</v>
      </c>
      <c r="I15" s="63"/>
      <c r="J15" s="71"/>
      <c r="L15" s="62"/>
    </row>
    <row r="16" spans="1:12" s="4" customFormat="1" ht="47.25" hidden="1">
      <c r="A16" s="32" t="s">
        <v>103</v>
      </c>
      <c r="B16" s="10" t="s">
        <v>104</v>
      </c>
      <c r="C16" s="3"/>
      <c r="D16" s="6"/>
      <c r="E16" s="3" t="s">
        <v>139</v>
      </c>
      <c r="F16" s="40">
        <f>'[1]Місто'!$F$24</f>
        <v>0</v>
      </c>
      <c r="G16" s="7">
        <f t="shared" si="0"/>
        <v>0</v>
      </c>
      <c r="I16" s="63"/>
      <c r="J16" s="71"/>
      <c r="L16" s="62"/>
    </row>
    <row r="17" spans="1:12" s="4" customFormat="1" ht="51" customHeight="1">
      <c r="A17" s="32">
        <v>240900</v>
      </c>
      <c r="B17" s="10" t="s">
        <v>113</v>
      </c>
      <c r="C17" s="23"/>
      <c r="D17" s="24"/>
      <c r="E17" s="3" t="s">
        <v>331</v>
      </c>
      <c r="F17" s="7">
        <v>110000</v>
      </c>
      <c r="G17" s="7">
        <f t="shared" si="0"/>
        <v>110000</v>
      </c>
      <c r="I17" s="63"/>
      <c r="J17" s="71"/>
      <c r="L17" s="62"/>
    </row>
    <row r="18" spans="1:12" s="4" customFormat="1" ht="75" customHeight="1">
      <c r="A18" s="32">
        <v>250203</v>
      </c>
      <c r="B18" s="10" t="s">
        <v>294</v>
      </c>
      <c r="C18" s="3" t="s">
        <v>295</v>
      </c>
      <c r="D18" s="22">
        <f>'[1]Місто'!$C$28</f>
        <v>46108</v>
      </c>
      <c r="E18" s="3"/>
      <c r="F18" s="7"/>
      <c r="G18" s="7">
        <f t="shared" si="0"/>
        <v>46108</v>
      </c>
      <c r="I18" s="63"/>
      <c r="J18" s="71"/>
      <c r="L18" s="62"/>
    </row>
    <row r="19" spans="1:12" s="4" customFormat="1" ht="47.25">
      <c r="A19" s="99">
        <v>250404</v>
      </c>
      <c r="B19" s="89" t="s">
        <v>97</v>
      </c>
      <c r="C19" s="3" t="s">
        <v>312</v>
      </c>
      <c r="D19" s="22">
        <f>'[1]Місто'!C33</f>
        <v>261256</v>
      </c>
      <c r="E19" s="7"/>
      <c r="F19" s="33"/>
      <c r="G19" s="7">
        <f t="shared" si="0"/>
        <v>261256</v>
      </c>
      <c r="I19" s="63"/>
      <c r="J19" s="71"/>
      <c r="L19" s="62"/>
    </row>
    <row r="20" spans="1:12" s="4" customFormat="1" ht="48.75" customHeight="1">
      <c r="A20" s="100"/>
      <c r="B20" s="90"/>
      <c r="C20" s="3" t="s">
        <v>316</v>
      </c>
      <c r="D20" s="41">
        <f>'[1]Місто'!$C$32</f>
        <v>318714</v>
      </c>
      <c r="E20" s="3" t="s">
        <v>316</v>
      </c>
      <c r="F20" s="40">
        <f>'[1]Місто'!$F$32</f>
        <v>143656</v>
      </c>
      <c r="G20" s="7">
        <f t="shared" si="0"/>
        <v>462370</v>
      </c>
      <c r="I20" s="63"/>
      <c r="J20" s="71"/>
      <c r="L20" s="62"/>
    </row>
    <row r="21" spans="1:12" s="4" customFormat="1" ht="32.25" customHeight="1" hidden="1">
      <c r="A21" s="100"/>
      <c r="B21" s="90"/>
      <c r="C21" s="3" t="s">
        <v>141</v>
      </c>
      <c r="D21" s="41">
        <f>'[1]Місто'!$C$31</f>
        <v>0</v>
      </c>
      <c r="E21" s="3" t="s">
        <v>141</v>
      </c>
      <c r="F21" s="40">
        <f>'[1]Місто'!$F$31</f>
        <v>0</v>
      </c>
      <c r="G21" s="7">
        <f t="shared" si="0"/>
        <v>0</v>
      </c>
      <c r="I21" s="63"/>
      <c r="J21" s="71"/>
      <c r="L21" s="62"/>
    </row>
    <row r="22" spans="1:12" s="4" customFormat="1" ht="46.5" customHeight="1">
      <c r="A22" s="100"/>
      <c r="B22" s="90"/>
      <c r="C22" s="3" t="s">
        <v>142</v>
      </c>
      <c r="D22" s="41">
        <f>'[1]Місто'!$C$34</f>
        <v>2813704</v>
      </c>
      <c r="E22" s="3"/>
      <c r="F22" s="40">
        <f>'[1]Місто'!$K$34</f>
        <v>0</v>
      </c>
      <c r="G22" s="40">
        <f>D22+F22</f>
        <v>2813704</v>
      </c>
      <c r="I22" s="63"/>
      <c r="J22" s="71"/>
      <c r="L22" s="62"/>
    </row>
    <row r="23" spans="1:12" s="4" customFormat="1" ht="46.5" customHeight="1">
      <c r="A23" s="100"/>
      <c r="B23" s="90"/>
      <c r="C23" s="3" t="s">
        <v>323</v>
      </c>
      <c r="D23" s="41">
        <f>'[1]Місто'!$C$35</f>
        <v>30000</v>
      </c>
      <c r="E23" s="3"/>
      <c r="F23" s="40"/>
      <c r="G23" s="40">
        <f>D23+F23</f>
        <v>30000</v>
      </c>
      <c r="I23" s="63"/>
      <c r="J23" s="71"/>
      <c r="L23" s="62"/>
    </row>
    <row r="24" spans="1:12" s="4" customFormat="1" ht="46.5" customHeight="1">
      <c r="A24" s="100"/>
      <c r="B24" s="90"/>
      <c r="C24" s="3" t="s">
        <v>313</v>
      </c>
      <c r="D24" s="41">
        <f>'[1]Місто'!$C$36</f>
        <v>1253955</v>
      </c>
      <c r="E24" s="3"/>
      <c r="F24" s="40"/>
      <c r="G24" s="40">
        <f>D24+F24</f>
        <v>1253955</v>
      </c>
      <c r="I24" s="63"/>
      <c r="J24" s="71"/>
      <c r="L24" s="62"/>
    </row>
    <row r="25" spans="1:12" s="4" customFormat="1" ht="42.75" customHeight="1">
      <c r="A25" s="101"/>
      <c r="B25" s="91"/>
      <c r="C25" s="3" t="s">
        <v>275</v>
      </c>
      <c r="D25" s="41">
        <f>'[1]Місто'!$C$37</f>
        <v>480560</v>
      </c>
      <c r="E25" s="3"/>
      <c r="F25" s="40"/>
      <c r="G25" s="40">
        <f>D25+F25</f>
        <v>480560</v>
      </c>
      <c r="I25" s="63"/>
      <c r="J25" s="71"/>
      <c r="L25" s="62"/>
    </row>
    <row r="26" spans="1:13" s="4" customFormat="1" ht="39.75" customHeight="1">
      <c r="A26" s="13" t="s">
        <v>201</v>
      </c>
      <c r="B26" s="18" t="s">
        <v>43</v>
      </c>
      <c r="C26" s="3"/>
      <c r="D26" s="46">
        <f>SUM(D27:D50)</f>
        <v>760276283</v>
      </c>
      <c r="E26" s="6"/>
      <c r="F26" s="46">
        <f>SUM(F27:F50)</f>
        <v>50094232</v>
      </c>
      <c r="G26" s="46">
        <f>SUM(G27:G50)</f>
        <v>810370515</v>
      </c>
      <c r="H26" s="43">
        <f>'[1]Місто'!$C$41</f>
        <v>760276283</v>
      </c>
      <c r="I26" s="63">
        <f>H26-D26</f>
        <v>0</v>
      </c>
      <c r="J26" s="71"/>
      <c r="K26" s="43">
        <f>'[1]Місто'!$F$41</f>
        <v>49622854</v>
      </c>
      <c r="L26" s="63">
        <f>K26-F26</f>
        <v>-471378</v>
      </c>
      <c r="M26" s="68" t="s">
        <v>302</v>
      </c>
    </row>
    <row r="27" spans="1:12" s="4" customFormat="1" ht="31.5">
      <c r="A27" s="15" t="s">
        <v>231</v>
      </c>
      <c r="B27" s="3" t="s">
        <v>232</v>
      </c>
      <c r="C27" s="3" t="s">
        <v>291</v>
      </c>
      <c r="D27" s="41">
        <f>'[1]Місто'!$C$43</f>
        <v>3596289</v>
      </c>
      <c r="E27" s="3"/>
      <c r="F27" s="40"/>
      <c r="G27" s="7">
        <f aca="true" t="shared" si="1" ref="G27:G49">F27+D27</f>
        <v>3596289</v>
      </c>
      <c r="I27" s="63"/>
      <c r="J27" s="71"/>
      <c r="L27" s="62"/>
    </row>
    <row r="28" spans="1:12" s="4" customFormat="1" ht="18" customHeight="1">
      <c r="A28" s="15" t="s">
        <v>62</v>
      </c>
      <c r="B28" s="3" t="s">
        <v>115</v>
      </c>
      <c r="C28" s="3" t="s">
        <v>287</v>
      </c>
      <c r="D28" s="41">
        <f>'[1]Місто'!$C$45</f>
        <v>199185354</v>
      </c>
      <c r="E28" s="3" t="s">
        <v>287</v>
      </c>
      <c r="F28" s="40">
        <f>'[1]Місто'!$F$45</f>
        <v>12242502</v>
      </c>
      <c r="G28" s="7">
        <f t="shared" si="1"/>
        <v>211427856</v>
      </c>
      <c r="I28" s="63"/>
      <c r="J28" s="71"/>
      <c r="L28" s="62"/>
    </row>
    <row r="29" spans="1:12" s="4" customFormat="1" ht="66.75" customHeight="1">
      <c r="A29" s="15" t="s">
        <v>63</v>
      </c>
      <c r="B29" s="3" t="s">
        <v>116</v>
      </c>
      <c r="C29" s="3" t="s">
        <v>144</v>
      </c>
      <c r="D29" s="41">
        <f>'[1]Місто'!$C$47</f>
        <v>465985155</v>
      </c>
      <c r="E29" s="3" t="s">
        <v>144</v>
      </c>
      <c r="F29" s="40">
        <f>'[1]Місто'!$F$47</f>
        <v>17183910</v>
      </c>
      <c r="G29" s="7">
        <f t="shared" si="1"/>
        <v>483169065</v>
      </c>
      <c r="I29" s="63"/>
      <c r="J29" s="71"/>
      <c r="L29" s="62"/>
    </row>
    <row r="30" spans="1:12" s="4" customFormat="1" ht="32.25" customHeight="1">
      <c r="A30" s="15" t="s">
        <v>64</v>
      </c>
      <c r="B30" s="3" t="s">
        <v>117</v>
      </c>
      <c r="C30" s="3" t="s">
        <v>145</v>
      </c>
      <c r="D30" s="41">
        <f>'[1]Місто'!$C$49</f>
        <v>6982199</v>
      </c>
      <c r="E30" s="3" t="s">
        <v>145</v>
      </c>
      <c r="F30" s="40">
        <f>'[1]Місто'!$F$49</f>
        <v>11022</v>
      </c>
      <c r="G30" s="7">
        <f t="shared" si="1"/>
        <v>6993221</v>
      </c>
      <c r="I30" s="63"/>
      <c r="J30" s="71"/>
      <c r="L30" s="62"/>
    </row>
    <row r="31" spans="1:12" s="4" customFormat="1" ht="66" customHeight="1">
      <c r="A31" s="15" t="s">
        <v>65</v>
      </c>
      <c r="B31" s="3" t="s">
        <v>118</v>
      </c>
      <c r="C31" s="3" t="s">
        <v>146</v>
      </c>
      <c r="D31" s="41">
        <f>'[1]Місто'!$C$50</f>
        <v>4161557</v>
      </c>
      <c r="E31" s="3"/>
      <c r="F31" s="40"/>
      <c r="G31" s="7">
        <f t="shared" si="1"/>
        <v>4161557</v>
      </c>
      <c r="I31" s="63"/>
      <c r="J31" s="71"/>
      <c r="L31" s="62"/>
    </row>
    <row r="32" spans="1:12" s="4" customFormat="1" ht="36" customHeight="1">
      <c r="A32" s="15" t="s">
        <v>14</v>
      </c>
      <c r="B32" s="3" t="s">
        <v>15</v>
      </c>
      <c r="C32" s="3" t="s">
        <v>147</v>
      </c>
      <c r="D32" s="41">
        <f>'[1]Місто'!$C$51</f>
        <v>27483256</v>
      </c>
      <c r="E32" s="3" t="s">
        <v>147</v>
      </c>
      <c r="F32" s="40">
        <f>'[1]Місто'!$F$51</f>
        <v>878106</v>
      </c>
      <c r="G32" s="7">
        <f t="shared" si="1"/>
        <v>28361362</v>
      </c>
      <c r="I32" s="63"/>
      <c r="J32" s="71"/>
      <c r="L32" s="62"/>
    </row>
    <row r="33" spans="1:12" s="4" customFormat="1" ht="49.5" customHeight="1" hidden="1">
      <c r="A33" s="51"/>
      <c r="B33" s="31"/>
      <c r="C33" s="3"/>
      <c r="D33" s="41"/>
      <c r="E33" s="3"/>
      <c r="F33" s="40"/>
      <c r="G33" s="7"/>
      <c r="I33" s="63"/>
      <c r="J33" s="71"/>
      <c r="L33" s="62"/>
    </row>
    <row r="34" spans="1:12" s="4" customFormat="1" ht="46.5" customHeight="1">
      <c r="A34" s="12" t="s">
        <v>66</v>
      </c>
      <c r="B34" s="10" t="s">
        <v>119</v>
      </c>
      <c r="C34" s="3" t="s">
        <v>148</v>
      </c>
      <c r="D34" s="41">
        <f>'[1]Місто'!$C$53</f>
        <v>4687655</v>
      </c>
      <c r="E34" s="3" t="s">
        <v>148</v>
      </c>
      <c r="F34" s="40">
        <f>'[1]Місто'!$F$53</f>
        <v>24500</v>
      </c>
      <c r="G34" s="7">
        <f t="shared" si="1"/>
        <v>4712155</v>
      </c>
      <c r="I34" s="63"/>
      <c r="J34" s="71"/>
      <c r="L34" s="62"/>
    </row>
    <row r="35" spans="1:12" s="4" customFormat="1" ht="33" customHeight="1">
      <c r="A35" s="15" t="s">
        <v>67</v>
      </c>
      <c r="B35" s="3" t="s">
        <v>120</v>
      </c>
      <c r="C35" s="3" t="s">
        <v>149</v>
      </c>
      <c r="D35" s="41">
        <f>'[1]Місто'!$C$54</f>
        <v>903354</v>
      </c>
      <c r="E35" s="3"/>
      <c r="F35" s="40"/>
      <c r="G35" s="7">
        <f t="shared" si="1"/>
        <v>903354</v>
      </c>
      <c r="I35" s="63"/>
      <c r="J35" s="71"/>
      <c r="L35" s="62"/>
    </row>
    <row r="36" spans="1:12" s="4" customFormat="1" ht="31.5" customHeight="1">
      <c r="A36" s="15" t="s">
        <v>68</v>
      </c>
      <c r="B36" s="3" t="s">
        <v>121</v>
      </c>
      <c r="C36" s="3" t="s">
        <v>150</v>
      </c>
      <c r="D36" s="41">
        <f>'[1]Місто'!$C$55</f>
        <v>10975371</v>
      </c>
      <c r="E36" s="3" t="s">
        <v>150</v>
      </c>
      <c r="F36" s="40">
        <f>'[1]Місто'!$F$55</f>
        <v>73500</v>
      </c>
      <c r="G36" s="7">
        <f t="shared" si="1"/>
        <v>11048871</v>
      </c>
      <c r="I36" s="63"/>
      <c r="J36" s="71"/>
      <c r="L36" s="62"/>
    </row>
    <row r="37" spans="1:12" s="4" customFormat="1" ht="30" customHeight="1">
      <c r="A37" s="15" t="s">
        <v>69</v>
      </c>
      <c r="B37" s="3" t="s">
        <v>122</v>
      </c>
      <c r="C37" s="3" t="s">
        <v>151</v>
      </c>
      <c r="D37" s="41">
        <f>'[1]Місто'!$C$56</f>
        <v>4640994</v>
      </c>
      <c r="E37" s="3" t="s">
        <v>151</v>
      </c>
      <c r="F37" s="40">
        <f>'[1]Місто'!$F$56</f>
        <v>314583</v>
      </c>
      <c r="G37" s="7">
        <f t="shared" si="1"/>
        <v>4955577</v>
      </c>
      <c r="I37" s="63"/>
      <c r="J37" s="71"/>
      <c r="L37" s="62"/>
    </row>
    <row r="38" spans="1:12" s="4" customFormat="1" ht="66.75" customHeight="1">
      <c r="A38" s="15" t="s">
        <v>70</v>
      </c>
      <c r="B38" s="3" t="s">
        <v>123</v>
      </c>
      <c r="C38" s="3" t="s">
        <v>152</v>
      </c>
      <c r="D38" s="41">
        <f>'[1]Місто'!$C$57</f>
        <v>3541773</v>
      </c>
      <c r="E38" s="3"/>
      <c r="F38" s="40">
        <f>'[1]Місто'!$F$57</f>
        <v>0</v>
      </c>
      <c r="G38" s="7">
        <f t="shared" si="1"/>
        <v>3541773</v>
      </c>
      <c r="I38" s="63"/>
      <c r="J38" s="71"/>
      <c r="L38" s="62"/>
    </row>
    <row r="39" spans="1:12" s="4" customFormat="1" ht="47.25" customHeight="1">
      <c r="A39" s="15" t="s">
        <v>71</v>
      </c>
      <c r="B39" s="3" t="s">
        <v>124</v>
      </c>
      <c r="C39" s="3" t="s">
        <v>153</v>
      </c>
      <c r="D39" s="41">
        <f>'[1]Місто'!$C$58</f>
        <v>300500</v>
      </c>
      <c r="E39" s="3"/>
      <c r="F39" s="7"/>
      <c r="G39" s="7">
        <f t="shared" si="1"/>
        <v>300500</v>
      </c>
      <c r="I39" s="63"/>
      <c r="J39" s="71"/>
      <c r="L39" s="62"/>
    </row>
    <row r="40" spans="1:12" s="4" customFormat="1" ht="51.75" customHeight="1">
      <c r="A40" s="16" t="s">
        <v>83</v>
      </c>
      <c r="B40" s="3" t="s">
        <v>8</v>
      </c>
      <c r="C40" s="3" t="s">
        <v>288</v>
      </c>
      <c r="D40" s="22">
        <f>'[1]Місто'!$C$62</f>
        <v>2811621</v>
      </c>
      <c r="E40" s="3" t="s">
        <v>288</v>
      </c>
      <c r="F40" s="33">
        <f>'[1]Місто'!$F$62</f>
        <v>134400</v>
      </c>
      <c r="G40" s="23">
        <f>D40+F40</f>
        <v>2946021</v>
      </c>
      <c r="I40" s="63"/>
      <c r="J40" s="71"/>
      <c r="L40" s="62"/>
    </row>
    <row r="41" spans="1:12" s="4" customFormat="1" ht="51.75" customHeight="1">
      <c r="A41" s="16" t="s">
        <v>84</v>
      </c>
      <c r="B41" s="3" t="s">
        <v>9</v>
      </c>
      <c r="C41" s="3" t="s">
        <v>289</v>
      </c>
      <c r="D41" s="22">
        <f>'[1]Місто'!$C$63</f>
        <v>188795</v>
      </c>
      <c r="E41" s="17"/>
      <c r="F41" s="23"/>
      <c r="G41" s="23">
        <f>D41+F41</f>
        <v>188795</v>
      </c>
      <c r="I41" s="63"/>
      <c r="J41" s="71"/>
      <c r="L41" s="62"/>
    </row>
    <row r="42" spans="1:12" s="4" customFormat="1" ht="51" customHeight="1">
      <c r="A42" s="16" t="s">
        <v>85</v>
      </c>
      <c r="B42" s="3" t="s">
        <v>16</v>
      </c>
      <c r="C42" s="3" t="s">
        <v>290</v>
      </c>
      <c r="D42" s="22">
        <f>'[1]Місто'!$C$64</f>
        <v>499352</v>
      </c>
      <c r="E42" s="17"/>
      <c r="F42" s="23"/>
      <c r="G42" s="23">
        <f>D42+F42</f>
        <v>499352</v>
      </c>
      <c r="I42" s="63"/>
      <c r="J42" s="71"/>
      <c r="L42" s="62"/>
    </row>
    <row r="43" spans="1:12" s="4" customFormat="1" ht="95.25" customHeight="1">
      <c r="A43" s="15" t="s">
        <v>72</v>
      </c>
      <c r="B43" s="3" t="s">
        <v>110</v>
      </c>
      <c r="C43" s="3" t="s">
        <v>154</v>
      </c>
      <c r="D43" s="41">
        <f>'[1]Місто'!$C$65</f>
        <v>416000</v>
      </c>
      <c r="E43" s="3"/>
      <c r="F43" s="7"/>
      <c r="G43" s="7">
        <f t="shared" si="1"/>
        <v>416000</v>
      </c>
      <c r="I43" s="63"/>
      <c r="J43" s="71"/>
      <c r="L43" s="62"/>
    </row>
    <row r="44" spans="1:12" s="4" customFormat="1" ht="43.5" customHeight="1">
      <c r="A44" s="15" t="s">
        <v>219</v>
      </c>
      <c r="B44" s="3" t="s">
        <v>220</v>
      </c>
      <c r="C44" s="3" t="s">
        <v>285</v>
      </c>
      <c r="D44" s="41">
        <f>'[1]Місто'!$C$67</f>
        <v>283843</v>
      </c>
      <c r="E44" s="3"/>
      <c r="F44" s="7"/>
      <c r="G44" s="23">
        <f>D44+F44</f>
        <v>283843</v>
      </c>
      <c r="I44" s="63"/>
      <c r="J44" s="71"/>
      <c r="L44" s="62"/>
    </row>
    <row r="45" spans="1:12" s="4" customFormat="1" ht="45.75" customHeight="1">
      <c r="A45" s="15" t="s">
        <v>125</v>
      </c>
      <c r="B45" s="3" t="s">
        <v>292</v>
      </c>
      <c r="C45" s="3" t="s">
        <v>293</v>
      </c>
      <c r="D45" s="41">
        <f>'[1]Місто'!$C$68</f>
        <v>18625617</v>
      </c>
      <c r="E45" s="3" t="s">
        <v>293</v>
      </c>
      <c r="F45" s="40">
        <f>'[1]Місто'!$F$68</f>
        <v>1121144</v>
      </c>
      <c r="G45" s="23">
        <f>D45+F45</f>
        <v>19746761</v>
      </c>
      <c r="I45" s="63"/>
      <c r="J45" s="71"/>
      <c r="L45" s="62"/>
    </row>
    <row r="46" spans="1:12" s="4" customFormat="1" ht="38.25" customHeight="1">
      <c r="A46" s="15" t="s">
        <v>216</v>
      </c>
      <c r="B46" s="3" t="s">
        <v>218</v>
      </c>
      <c r="C46" s="3" t="s">
        <v>217</v>
      </c>
      <c r="D46" s="41">
        <f>'[1]Місто'!$C$69</f>
        <v>4593882</v>
      </c>
      <c r="E46" s="3" t="s">
        <v>217</v>
      </c>
      <c r="F46" s="40">
        <f>'[1]Місто'!$F$69</f>
        <v>105283</v>
      </c>
      <c r="G46" s="23">
        <f>D46+F46</f>
        <v>4699165</v>
      </c>
      <c r="I46" s="63"/>
      <c r="J46" s="71"/>
      <c r="L46" s="62"/>
    </row>
    <row r="47" spans="1:12" s="4" customFormat="1" ht="47.25" customHeight="1">
      <c r="A47" s="17">
        <v>130112</v>
      </c>
      <c r="B47" s="3" t="s">
        <v>97</v>
      </c>
      <c r="C47" s="3" t="s">
        <v>286</v>
      </c>
      <c r="D47" s="22">
        <f>'[1]Місто'!$C$70</f>
        <v>413716</v>
      </c>
      <c r="E47" s="3" t="s">
        <v>286</v>
      </c>
      <c r="F47" s="33">
        <f>'[1]Місто'!$F$70</f>
        <v>36260</v>
      </c>
      <c r="G47" s="23">
        <f>D47+F47</f>
        <v>449976</v>
      </c>
      <c r="I47" s="63"/>
      <c r="J47" s="71"/>
      <c r="L47" s="62"/>
    </row>
    <row r="48" spans="1:12" s="4" customFormat="1" ht="47.25">
      <c r="A48" s="15" t="s">
        <v>88</v>
      </c>
      <c r="B48" s="3" t="s">
        <v>89</v>
      </c>
      <c r="C48" s="3"/>
      <c r="D48" s="6"/>
      <c r="E48" s="3" t="s">
        <v>304</v>
      </c>
      <c r="F48" s="33">
        <f>'[1]Місто'!$F$74</f>
        <v>16915788</v>
      </c>
      <c r="G48" s="7">
        <f t="shared" si="1"/>
        <v>16915788</v>
      </c>
      <c r="I48" s="63"/>
      <c r="J48" s="71"/>
      <c r="L48" s="62"/>
    </row>
    <row r="49" spans="1:12" s="4" customFormat="1" ht="37.5" customHeight="1">
      <c r="A49" s="3">
        <v>240601</v>
      </c>
      <c r="B49" s="3" t="s">
        <v>114</v>
      </c>
      <c r="C49" s="3"/>
      <c r="D49" s="6"/>
      <c r="E49" s="3" t="s">
        <v>155</v>
      </c>
      <c r="F49" s="40">
        <f>'[1]Місто'!$F$78</f>
        <v>581856</v>
      </c>
      <c r="G49" s="7">
        <f t="shared" si="1"/>
        <v>581856</v>
      </c>
      <c r="I49" s="63"/>
      <c r="J49" s="71"/>
      <c r="L49" s="62"/>
    </row>
    <row r="50" spans="1:12" s="4" customFormat="1" ht="47.25">
      <c r="A50" s="16" t="s">
        <v>12</v>
      </c>
      <c r="B50" s="3" t="s">
        <v>13</v>
      </c>
      <c r="C50" s="3"/>
      <c r="D50" s="24"/>
      <c r="E50" s="3" t="s">
        <v>276</v>
      </c>
      <c r="F50" s="23">
        <v>471378</v>
      </c>
      <c r="G50" s="23">
        <f>D50+F50</f>
        <v>471378</v>
      </c>
      <c r="I50" s="63"/>
      <c r="J50" s="71"/>
      <c r="L50" s="62"/>
    </row>
    <row r="51" spans="1:12" s="4" customFormat="1" ht="33" customHeight="1">
      <c r="A51" s="13" t="s">
        <v>202</v>
      </c>
      <c r="B51" s="18" t="s">
        <v>44</v>
      </c>
      <c r="C51" s="3"/>
      <c r="D51" s="46">
        <f>SUM(D52:D64)</f>
        <v>562482183</v>
      </c>
      <c r="E51" s="6"/>
      <c r="F51" s="46">
        <f>SUM(F52:F64)</f>
        <v>40158773</v>
      </c>
      <c r="G51" s="9">
        <f>SUM(G52:G64)</f>
        <v>602640956</v>
      </c>
      <c r="H51" s="43">
        <f>'[1]Місто'!$C$80</f>
        <v>562482183</v>
      </c>
      <c r="I51" s="63">
        <f>H51-D51</f>
        <v>0</v>
      </c>
      <c r="J51" s="71"/>
      <c r="K51" s="43">
        <f>'[1]Місто'!$F$80</f>
        <v>40158773</v>
      </c>
      <c r="L51" s="63">
        <f>K51-F51</f>
        <v>0</v>
      </c>
    </row>
    <row r="52" spans="1:12" s="4" customFormat="1" ht="34.5" customHeight="1">
      <c r="A52" s="12" t="s">
        <v>231</v>
      </c>
      <c r="B52" s="3" t="s">
        <v>232</v>
      </c>
      <c r="C52" s="3" t="s">
        <v>254</v>
      </c>
      <c r="D52" s="41">
        <f>'[1]Місто'!$C$82</f>
        <v>1035386</v>
      </c>
      <c r="E52" s="3"/>
      <c r="F52" s="40"/>
      <c r="G52" s="40">
        <f>F52+D52</f>
        <v>1035386</v>
      </c>
      <c r="I52" s="63"/>
      <c r="J52" s="71"/>
      <c r="L52" s="62"/>
    </row>
    <row r="53" spans="1:12" s="4" customFormat="1" ht="34.5" customHeight="1">
      <c r="A53" s="12" t="s">
        <v>74</v>
      </c>
      <c r="B53" s="10" t="s">
        <v>2</v>
      </c>
      <c r="C53" s="3" t="s">
        <v>156</v>
      </c>
      <c r="D53" s="41">
        <f>'[1]Місто'!$C$84</f>
        <v>394182678</v>
      </c>
      <c r="E53" s="3" t="s">
        <v>156</v>
      </c>
      <c r="F53" s="40">
        <f>'[1]Місто'!$F$84</f>
        <v>10704820</v>
      </c>
      <c r="G53" s="40">
        <f aca="true" t="shared" si="2" ref="G53:G62">F53+D53</f>
        <v>404887498</v>
      </c>
      <c r="I53" s="63"/>
      <c r="J53" s="71"/>
      <c r="L53" s="62"/>
    </row>
    <row r="54" spans="1:12" s="4" customFormat="1" ht="31.5">
      <c r="A54" s="15" t="s">
        <v>126</v>
      </c>
      <c r="B54" s="3" t="s">
        <v>127</v>
      </c>
      <c r="C54" s="3" t="s">
        <v>157</v>
      </c>
      <c r="D54" s="41">
        <f>'[1]Місто'!$C$86</f>
        <v>56257841</v>
      </c>
      <c r="E54" s="3" t="s">
        <v>157</v>
      </c>
      <c r="F54" s="40">
        <f>'[1]Місто'!$F$86</f>
        <v>835818</v>
      </c>
      <c r="G54" s="40">
        <f t="shared" si="2"/>
        <v>57093659</v>
      </c>
      <c r="I54" s="63"/>
      <c r="J54" s="71"/>
      <c r="L54" s="62"/>
    </row>
    <row r="55" spans="1:12" s="4" customFormat="1" ht="31.5">
      <c r="A55" s="15" t="s">
        <v>75</v>
      </c>
      <c r="B55" s="3" t="s">
        <v>3</v>
      </c>
      <c r="C55" s="3" t="s">
        <v>158</v>
      </c>
      <c r="D55" s="41">
        <f>'[1]Місто'!$C$87</f>
        <v>79973232</v>
      </c>
      <c r="E55" s="3" t="s">
        <v>159</v>
      </c>
      <c r="F55" s="40">
        <f>'[1]Місто'!$F$87</f>
        <v>4382008</v>
      </c>
      <c r="G55" s="40">
        <f t="shared" si="2"/>
        <v>84355240</v>
      </c>
      <c r="I55" s="63"/>
      <c r="J55" s="71"/>
      <c r="L55" s="62"/>
    </row>
    <row r="56" spans="1:12" s="4" customFormat="1" ht="47.25" customHeight="1">
      <c r="A56" s="15" t="s">
        <v>76</v>
      </c>
      <c r="B56" s="3" t="s">
        <v>4</v>
      </c>
      <c r="C56" s="3" t="s">
        <v>160</v>
      </c>
      <c r="D56" s="41">
        <f>'[1]Місто'!$C$89</f>
        <v>17452257</v>
      </c>
      <c r="E56" s="3" t="s">
        <v>161</v>
      </c>
      <c r="F56" s="40">
        <f>'[1]Місто'!$F$89</f>
        <v>6875302</v>
      </c>
      <c r="G56" s="40">
        <f t="shared" si="2"/>
        <v>24327559</v>
      </c>
      <c r="I56" s="63"/>
      <c r="J56" s="71"/>
      <c r="L56" s="62"/>
    </row>
    <row r="57" spans="1:12" s="4" customFormat="1" ht="31.5">
      <c r="A57" s="15" t="s">
        <v>77</v>
      </c>
      <c r="B57" s="3" t="s">
        <v>111</v>
      </c>
      <c r="C57" s="3" t="s">
        <v>162</v>
      </c>
      <c r="D57" s="41">
        <f>'[1]Місто'!$C$90</f>
        <v>296318</v>
      </c>
      <c r="E57" s="3"/>
      <c r="F57" s="40"/>
      <c r="G57" s="40">
        <f t="shared" si="2"/>
        <v>296318</v>
      </c>
      <c r="I57" s="63"/>
      <c r="J57" s="71"/>
      <c r="L57" s="62"/>
    </row>
    <row r="58" spans="1:12" s="4" customFormat="1" ht="47.25">
      <c r="A58" s="47" t="s">
        <v>128</v>
      </c>
      <c r="B58" s="11" t="s">
        <v>129</v>
      </c>
      <c r="C58" s="3" t="s">
        <v>163</v>
      </c>
      <c r="D58" s="41">
        <f>'[1]Місто'!$C$91</f>
        <v>9419853</v>
      </c>
      <c r="E58" s="3"/>
      <c r="F58" s="7"/>
      <c r="G58" s="40">
        <f t="shared" si="2"/>
        <v>9419853</v>
      </c>
      <c r="I58" s="63"/>
      <c r="J58" s="71"/>
      <c r="L58" s="62"/>
    </row>
    <row r="59" spans="1:12" s="4" customFormat="1" ht="32.25" customHeight="1">
      <c r="A59" s="15" t="s">
        <v>78</v>
      </c>
      <c r="B59" s="3" t="s">
        <v>5</v>
      </c>
      <c r="C59" s="3" t="s">
        <v>164</v>
      </c>
      <c r="D59" s="41">
        <f>'[1]Місто'!$C$92</f>
        <v>35846</v>
      </c>
      <c r="E59" s="3"/>
      <c r="F59" s="7"/>
      <c r="G59" s="40">
        <f t="shared" si="2"/>
        <v>35846</v>
      </c>
      <c r="I59" s="63"/>
      <c r="J59" s="71"/>
      <c r="L59" s="62"/>
    </row>
    <row r="60" spans="1:12" s="4" customFormat="1" ht="31.5">
      <c r="A60" s="15" t="s">
        <v>79</v>
      </c>
      <c r="B60" s="3" t="s">
        <v>6</v>
      </c>
      <c r="C60" s="3" t="s">
        <v>165</v>
      </c>
      <c r="D60" s="41">
        <f>'[1]Місто'!$C$93</f>
        <v>1915217</v>
      </c>
      <c r="E60" s="3" t="s">
        <v>165</v>
      </c>
      <c r="F60" s="40">
        <f>'[1]Місто'!$F$93</f>
        <v>19908</v>
      </c>
      <c r="G60" s="40">
        <f t="shared" si="2"/>
        <v>1935125</v>
      </c>
      <c r="I60" s="63"/>
      <c r="J60" s="71"/>
      <c r="L60" s="62"/>
    </row>
    <row r="61" spans="1:12" s="4" customFormat="1" ht="46.5" customHeight="1">
      <c r="A61" s="15" t="s">
        <v>80</v>
      </c>
      <c r="B61" s="3" t="s">
        <v>7</v>
      </c>
      <c r="C61" s="3" t="s">
        <v>166</v>
      </c>
      <c r="D61" s="41">
        <f>'[1]Місто'!$C$94</f>
        <v>1913555</v>
      </c>
      <c r="E61" s="3"/>
      <c r="F61" s="7"/>
      <c r="G61" s="40">
        <f t="shared" si="2"/>
        <v>1913555</v>
      </c>
      <c r="I61" s="63"/>
      <c r="J61" s="71"/>
      <c r="L61" s="62"/>
    </row>
    <row r="62" spans="1:12" s="4" customFormat="1" ht="36.75" customHeight="1">
      <c r="A62" s="15" t="s">
        <v>88</v>
      </c>
      <c r="B62" s="3" t="s">
        <v>89</v>
      </c>
      <c r="C62" s="3"/>
      <c r="D62" s="6"/>
      <c r="E62" s="3" t="s">
        <v>167</v>
      </c>
      <c r="F62" s="40">
        <f>'[1]Місто'!$F$96</f>
        <v>17340917</v>
      </c>
      <c r="G62" s="40">
        <f t="shared" si="2"/>
        <v>17340917</v>
      </c>
      <c r="I62" s="63"/>
      <c r="J62" s="71"/>
      <c r="L62" s="62"/>
    </row>
    <row r="63" spans="1:12" s="4" customFormat="1" ht="36" customHeight="1" hidden="1">
      <c r="A63" s="95" t="s">
        <v>73</v>
      </c>
      <c r="B63" s="97" t="s">
        <v>113</v>
      </c>
      <c r="C63" s="20"/>
      <c r="D63" s="26"/>
      <c r="E63" s="3" t="s">
        <v>156</v>
      </c>
      <c r="F63" s="50"/>
      <c r="G63" s="7">
        <f>F63+D63</f>
        <v>0</v>
      </c>
      <c r="I63" s="63">
        <f>H63-D63</f>
        <v>0</v>
      </c>
      <c r="J63" s="71"/>
      <c r="L63" s="62"/>
    </row>
    <row r="64" spans="1:12" s="4" customFormat="1" ht="33" customHeight="1" hidden="1">
      <c r="A64" s="96"/>
      <c r="B64" s="98"/>
      <c r="C64" s="20"/>
      <c r="D64" s="26"/>
      <c r="E64" s="3" t="s">
        <v>159</v>
      </c>
      <c r="F64" s="50"/>
      <c r="G64" s="35">
        <f>F64+D64</f>
        <v>0</v>
      </c>
      <c r="I64" s="63">
        <f>H64-D64</f>
        <v>0</v>
      </c>
      <c r="J64" s="71"/>
      <c r="L64" s="62"/>
    </row>
    <row r="65" spans="1:13" s="4" customFormat="1" ht="34.5" customHeight="1">
      <c r="A65" s="13" t="s">
        <v>203</v>
      </c>
      <c r="B65" s="18" t="s">
        <v>45</v>
      </c>
      <c r="C65" s="3"/>
      <c r="D65" s="45">
        <f>SUM(D66:D78)</f>
        <v>55732598</v>
      </c>
      <c r="E65" s="7"/>
      <c r="F65" s="45">
        <f>SUM(F66:F78)</f>
        <v>5724386</v>
      </c>
      <c r="G65" s="45">
        <f>SUM(G66:G78)</f>
        <v>61456984</v>
      </c>
      <c r="H65" s="43">
        <f>'[1]Місто'!$C$101-'[1]Місто'!$C$105-'[1]Місто'!$C$108-'[1]Місто'!$C$110-'[1]Місто'!$C$112-'[1]Місто'!$C$114-'[1]Місто'!$C$117-'[1]Місто'!$C$120-'[1]Місто'!$C$122-'[1]Місто'!$C$124-'[1]Місто'!$C$126-'[1]Місто'!$C$128-'[1]Місто'!$C$130-'[1]Місто'!$C$132-'[1]Місто'!$C$134-'[1]Місто'!$C$136-'[1]Місто'!$C$138-'[1]Місто'!$C$140-'[1]Місто'!$C$142-'[1]Місто'!$C$144-'[1]Місто'!$C$146-'[1]Місто'!$C$148-'[1]Місто'!$C$150-'[1]Місто'!$C$154-'[1]Місто'!$C$160-'[1]Місто'!$C$166-'[1]Місто'!$C$168-'[1]Місто'!$C$169-'[1]Місто'!$C$172</f>
        <v>55732598</v>
      </c>
      <c r="I65" s="63">
        <f>H65-D65</f>
        <v>0</v>
      </c>
      <c r="J65" s="71"/>
      <c r="K65" s="43">
        <f>'[1]Місто'!$F$101-'[1]Місто'!$F$112-'[1]Місто'!$F$177</f>
        <v>5824386</v>
      </c>
      <c r="L65" s="63">
        <f>K65-F65</f>
        <v>100000</v>
      </c>
      <c r="M65" s="4">
        <v>240900</v>
      </c>
    </row>
    <row r="66" spans="1:12" s="4" customFormat="1" ht="34.5" customHeight="1">
      <c r="A66" s="12" t="s">
        <v>231</v>
      </c>
      <c r="B66" s="3" t="s">
        <v>232</v>
      </c>
      <c r="C66" s="3" t="s">
        <v>264</v>
      </c>
      <c r="D66" s="40">
        <f>'[1]Місто'!$C$103</f>
        <v>21826174</v>
      </c>
      <c r="E66" s="3" t="s">
        <v>264</v>
      </c>
      <c r="F66" s="40">
        <f>'[1]Місто'!$F$103</f>
        <v>79642</v>
      </c>
      <c r="G66" s="7">
        <f aca="true" t="shared" si="3" ref="G66:G80">F66+D66</f>
        <v>21905816</v>
      </c>
      <c r="H66" s="43"/>
      <c r="I66" s="63"/>
      <c r="J66" s="71"/>
      <c r="L66" s="62"/>
    </row>
    <row r="67" spans="1:12" s="4" customFormat="1" ht="96.75" customHeight="1">
      <c r="A67" s="15" t="s">
        <v>72</v>
      </c>
      <c r="B67" s="3" t="s">
        <v>110</v>
      </c>
      <c r="C67" s="3" t="s">
        <v>168</v>
      </c>
      <c r="D67" s="41">
        <f>'[1]Місто'!$C$156</f>
        <v>2784000</v>
      </c>
      <c r="E67" s="3"/>
      <c r="F67" s="7"/>
      <c r="G67" s="7">
        <f t="shared" si="3"/>
        <v>2784000</v>
      </c>
      <c r="I67" s="63"/>
      <c r="J67" s="71"/>
      <c r="L67" s="62"/>
    </row>
    <row r="68" spans="1:12" s="4" customFormat="1" ht="50.25" customHeight="1">
      <c r="A68" s="15" t="s">
        <v>227</v>
      </c>
      <c r="B68" s="3" t="s">
        <v>229</v>
      </c>
      <c r="C68" s="3" t="s">
        <v>234</v>
      </c>
      <c r="D68" s="41">
        <f>'[1]Місто'!$C$157</f>
        <v>14365302</v>
      </c>
      <c r="E68" s="3" t="s">
        <v>234</v>
      </c>
      <c r="F68" s="40">
        <f>'[1]Місто'!$F$157</f>
        <v>303288</v>
      </c>
      <c r="G68" s="7">
        <f t="shared" si="3"/>
        <v>14668590</v>
      </c>
      <c r="I68" s="63"/>
      <c r="J68" s="71"/>
      <c r="L68" s="62"/>
    </row>
    <row r="69" spans="1:12" s="4" customFormat="1" ht="110.25">
      <c r="A69" s="15" t="s">
        <v>228</v>
      </c>
      <c r="B69" s="3" t="s">
        <v>230</v>
      </c>
      <c r="C69" s="3" t="s">
        <v>233</v>
      </c>
      <c r="D69" s="41">
        <f>'[1]Місто'!$C$158</f>
        <v>2581000</v>
      </c>
      <c r="E69" s="3"/>
      <c r="F69" s="7"/>
      <c r="G69" s="7">
        <f t="shared" si="3"/>
        <v>2581000</v>
      </c>
      <c r="I69" s="63"/>
      <c r="J69" s="71"/>
      <c r="L69" s="62"/>
    </row>
    <row r="70" spans="1:12" s="4" customFormat="1" ht="32.25" customHeight="1">
      <c r="A70" s="15" t="s">
        <v>10</v>
      </c>
      <c r="B70" s="3" t="s">
        <v>0</v>
      </c>
      <c r="C70" s="3" t="s">
        <v>169</v>
      </c>
      <c r="D70" s="41">
        <f>'[1]Місто'!$C$159</f>
        <v>703766</v>
      </c>
      <c r="E70" s="3"/>
      <c r="F70" s="7"/>
      <c r="G70" s="7">
        <f t="shared" si="3"/>
        <v>703766</v>
      </c>
      <c r="I70" s="63"/>
      <c r="J70" s="71"/>
      <c r="L70" s="62"/>
    </row>
    <row r="71" spans="1:12" s="4" customFormat="1" ht="35.25" customHeight="1">
      <c r="A71" s="47" t="s">
        <v>90</v>
      </c>
      <c r="B71" s="11" t="s">
        <v>98</v>
      </c>
      <c r="C71" s="3" t="s">
        <v>170</v>
      </c>
      <c r="D71" s="41">
        <f>'[1]Місто'!$C$152</f>
        <v>8623036</v>
      </c>
      <c r="E71" s="3"/>
      <c r="F71" s="7"/>
      <c r="G71" s="7">
        <f t="shared" si="3"/>
        <v>8623036</v>
      </c>
      <c r="I71" s="63"/>
      <c r="J71" s="71"/>
      <c r="L71" s="62"/>
    </row>
    <row r="72" spans="1:12" s="4" customFormat="1" ht="35.25" customHeight="1">
      <c r="A72" s="15" t="s">
        <v>88</v>
      </c>
      <c r="B72" s="3" t="s">
        <v>89</v>
      </c>
      <c r="C72" s="3"/>
      <c r="D72" s="6"/>
      <c r="E72" s="3" t="s">
        <v>171</v>
      </c>
      <c r="F72" s="33">
        <f>'[1]Місто'!$F$163</f>
        <v>5341456</v>
      </c>
      <c r="G72" s="7">
        <f t="shared" si="3"/>
        <v>5341456</v>
      </c>
      <c r="I72" s="63"/>
      <c r="J72" s="71"/>
      <c r="L72" s="62"/>
    </row>
    <row r="73" spans="1:12" s="4" customFormat="1" ht="52.5" customHeight="1" hidden="1">
      <c r="A73" s="81" t="s">
        <v>22</v>
      </c>
      <c r="B73" s="89" t="s">
        <v>23</v>
      </c>
      <c r="C73" s="3" t="s">
        <v>172</v>
      </c>
      <c r="D73" s="41"/>
      <c r="E73" s="3"/>
      <c r="F73" s="23"/>
      <c r="G73" s="7">
        <f>F73+D73</f>
        <v>0</v>
      </c>
      <c r="I73" s="63"/>
      <c r="J73" s="71"/>
      <c r="L73" s="62"/>
    </row>
    <row r="74" spans="1:12" s="4" customFormat="1" ht="62.25" customHeight="1">
      <c r="A74" s="106" t="s">
        <v>22</v>
      </c>
      <c r="B74" s="90"/>
      <c r="C74" s="3" t="s">
        <v>333</v>
      </c>
      <c r="D74" s="41">
        <f>'[1]Місто'!$C$165-'[1]Місто'!$C$166-15800-78970-565285</f>
        <v>142420</v>
      </c>
      <c r="E74" s="3"/>
      <c r="F74" s="23"/>
      <c r="G74" s="7">
        <f>F74+D74</f>
        <v>142420</v>
      </c>
      <c r="I74" s="63"/>
      <c r="J74" s="71"/>
      <c r="L74" s="62"/>
    </row>
    <row r="75" spans="1:12" s="4" customFormat="1" ht="62.25" customHeight="1">
      <c r="A75" s="93"/>
      <c r="B75" s="91"/>
      <c r="C75" s="3" t="s">
        <v>334</v>
      </c>
      <c r="D75" s="41">
        <f>94770+565285</f>
        <v>660055</v>
      </c>
      <c r="E75" s="3"/>
      <c r="F75" s="23"/>
      <c r="G75" s="7">
        <f>F75+D75</f>
        <v>660055</v>
      </c>
      <c r="I75" s="63"/>
      <c r="J75" s="71"/>
      <c r="L75" s="62"/>
    </row>
    <row r="76" spans="1:12" s="4" customFormat="1" ht="51" customHeight="1">
      <c r="A76" s="15" t="s">
        <v>91</v>
      </c>
      <c r="B76" s="3" t="s">
        <v>92</v>
      </c>
      <c r="C76" s="3" t="s">
        <v>173</v>
      </c>
      <c r="D76" s="41">
        <f>'[1]Місто'!$C$167-'[1]Місто'!$C$168</f>
        <v>334715</v>
      </c>
      <c r="E76" s="3"/>
      <c r="F76" s="23"/>
      <c r="G76" s="7">
        <f t="shared" si="3"/>
        <v>334715</v>
      </c>
      <c r="I76" s="63"/>
      <c r="J76" s="71"/>
      <c r="L76" s="62"/>
    </row>
    <row r="77" spans="1:12" s="4" customFormat="1" ht="68.25" customHeight="1">
      <c r="A77" s="92" t="s">
        <v>133</v>
      </c>
      <c r="B77" s="89" t="s">
        <v>134</v>
      </c>
      <c r="C77" s="3" t="s">
        <v>322</v>
      </c>
      <c r="D77" s="41">
        <f>'[1]Місто'!$C$171-'[1]Місто'!$C$172-3000000</f>
        <v>712130</v>
      </c>
      <c r="E77" s="3"/>
      <c r="F77" s="23"/>
      <c r="G77" s="7">
        <f t="shared" si="3"/>
        <v>712130</v>
      </c>
      <c r="I77" s="63"/>
      <c r="J77" s="71"/>
      <c r="L77" s="62"/>
    </row>
    <row r="78" spans="1:12" s="4" customFormat="1" ht="68.25" customHeight="1">
      <c r="A78" s="93"/>
      <c r="B78" s="91"/>
      <c r="C78" s="3" t="s">
        <v>335</v>
      </c>
      <c r="D78" s="41">
        <v>3000000</v>
      </c>
      <c r="E78" s="3"/>
      <c r="F78" s="23"/>
      <c r="G78" s="7">
        <f t="shared" si="3"/>
        <v>3000000</v>
      </c>
      <c r="I78" s="63"/>
      <c r="J78" s="71"/>
      <c r="L78" s="62"/>
    </row>
    <row r="79" spans="1:12" s="4" customFormat="1" ht="68.25" customHeight="1">
      <c r="A79" s="13" t="s">
        <v>256</v>
      </c>
      <c r="B79" s="18" t="s">
        <v>262</v>
      </c>
      <c r="C79" s="3"/>
      <c r="D79" s="46">
        <f>SUM(D80:D80)</f>
        <v>2116107</v>
      </c>
      <c r="E79" s="3"/>
      <c r="F79" s="46">
        <f>SUM(F80:F80)</f>
        <v>16170</v>
      </c>
      <c r="G79" s="46">
        <f>SUM(G80:G80)</f>
        <v>2132277</v>
      </c>
      <c r="H79" s="43">
        <f>'[1]Місто'!$C$185</f>
        <v>2116107</v>
      </c>
      <c r="I79" s="63">
        <f>H79-D79</f>
        <v>0</v>
      </c>
      <c r="J79" s="71"/>
      <c r="K79" s="43">
        <f>'[1]Місто'!$F$185</f>
        <v>16170</v>
      </c>
      <c r="L79" s="63">
        <f>K79-F79</f>
        <v>0</v>
      </c>
    </row>
    <row r="80" spans="1:12" s="4" customFormat="1" ht="31.5">
      <c r="A80" s="15" t="s">
        <v>231</v>
      </c>
      <c r="B80" s="3" t="s">
        <v>232</v>
      </c>
      <c r="C80" s="3" t="s">
        <v>257</v>
      </c>
      <c r="D80" s="41">
        <f>'[1]Місто'!$C$187</f>
        <v>2116107</v>
      </c>
      <c r="E80" s="3" t="s">
        <v>257</v>
      </c>
      <c r="F80" s="33">
        <f>'[1]Місто'!$F$187</f>
        <v>16170</v>
      </c>
      <c r="G80" s="7">
        <f t="shared" si="3"/>
        <v>2132277</v>
      </c>
      <c r="I80" s="63"/>
      <c r="J80" s="71"/>
      <c r="L80" s="62"/>
    </row>
    <row r="81" spans="1:12" s="4" customFormat="1" ht="63">
      <c r="A81" s="13" t="s">
        <v>272</v>
      </c>
      <c r="B81" s="18" t="s">
        <v>273</v>
      </c>
      <c r="C81" s="3"/>
      <c r="D81" s="46">
        <f>SUM(D82:D82)</f>
        <v>729608</v>
      </c>
      <c r="E81" s="3"/>
      <c r="F81" s="46">
        <f>SUM(F82:F82)</f>
        <v>5254</v>
      </c>
      <c r="G81" s="46">
        <f>SUM(G82:G82)</f>
        <v>734862</v>
      </c>
      <c r="H81" s="43">
        <f>'[1]Місто'!$C$190</f>
        <v>729608</v>
      </c>
      <c r="I81" s="63">
        <f>H81-D81</f>
        <v>0</v>
      </c>
      <c r="J81" s="71"/>
      <c r="K81" s="43">
        <f>'[1]Місто'!$F$190</f>
        <v>5254</v>
      </c>
      <c r="L81" s="63">
        <f>K81-F81</f>
        <v>0</v>
      </c>
    </row>
    <row r="82" spans="1:12" s="4" customFormat="1" ht="47.25">
      <c r="A82" s="15" t="s">
        <v>231</v>
      </c>
      <c r="B82" s="3" t="s">
        <v>232</v>
      </c>
      <c r="C82" s="3" t="s">
        <v>274</v>
      </c>
      <c r="D82" s="41">
        <f>'[1]Місто'!$C$192</f>
        <v>729608</v>
      </c>
      <c r="E82" s="3" t="s">
        <v>274</v>
      </c>
      <c r="F82" s="33">
        <f>'[1]Місто'!$F$192</f>
        <v>5254</v>
      </c>
      <c r="G82" s="7">
        <f>F82+D82</f>
        <v>734862</v>
      </c>
      <c r="I82" s="63"/>
      <c r="J82" s="71"/>
      <c r="L82" s="62"/>
    </row>
    <row r="83" spans="1:12" s="4" customFormat="1" ht="35.25" customHeight="1">
      <c r="A83" s="13" t="s">
        <v>209</v>
      </c>
      <c r="B83" s="18" t="s">
        <v>49</v>
      </c>
      <c r="C83" s="3"/>
      <c r="D83" s="46">
        <f>SUM(D84:D94)</f>
        <v>71213930</v>
      </c>
      <c r="E83" s="6"/>
      <c r="F83" s="46">
        <f>SUM(F84:F94)</f>
        <v>8959921</v>
      </c>
      <c r="G83" s="9">
        <f>SUM(G84:G94)</f>
        <v>80173851</v>
      </c>
      <c r="H83" s="43">
        <f>'[1]Місто'!$C$193</f>
        <v>71213930</v>
      </c>
      <c r="I83" s="63">
        <f>H83-D83</f>
        <v>0</v>
      </c>
      <c r="J83" s="71"/>
      <c r="K83" s="43">
        <f>'[1]Місто'!$F$193</f>
        <v>8959921</v>
      </c>
      <c r="L83" s="63">
        <f>K83-F83</f>
        <v>0</v>
      </c>
    </row>
    <row r="84" spans="1:12" s="4" customFormat="1" ht="31.5">
      <c r="A84" s="15" t="s">
        <v>231</v>
      </c>
      <c r="B84" s="3" t="s">
        <v>232</v>
      </c>
      <c r="C84" s="3" t="s">
        <v>261</v>
      </c>
      <c r="D84" s="41">
        <f>'[1]Місто'!$C$195</f>
        <v>694707</v>
      </c>
      <c r="E84" s="3"/>
      <c r="F84" s="40">
        <f>'[1]Місто'!$F$195</f>
        <v>0</v>
      </c>
      <c r="G84" s="23">
        <f aca="true" t="shared" si="4" ref="G84:G93">D84+F84</f>
        <v>694707</v>
      </c>
      <c r="I84" s="63"/>
      <c r="J84" s="71"/>
      <c r="L84" s="62"/>
    </row>
    <row r="85" spans="1:12" s="4" customFormat="1" ht="31.5">
      <c r="A85" s="15" t="s">
        <v>221</v>
      </c>
      <c r="B85" s="3" t="s">
        <v>222</v>
      </c>
      <c r="C85" s="3" t="s">
        <v>223</v>
      </c>
      <c r="D85" s="41">
        <f>'[1]Місто'!$C$197</f>
        <v>3710082</v>
      </c>
      <c r="E85" s="3" t="s">
        <v>223</v>
      </c>
      <c r="F85" s="40">
        <f>'[1]Місто'!$F$197</f>
        <v>1306673</v>
      </c>
      <c r="G85" s="23">
        <f t="shared" si="4"/>
        <v>5016755</v>
      </c>
      <c r="I85" s="63"/>
      <c r="J85" s="71"/>
      <c r="L85" s="62"/>
    </row>
    <row r="86" spans="1:12" s="4" customFormat="1" ht="15.75">
      <c r="A86" s="15" t="s">
        <v>224</v>
      </c>
      <c r="B86" s="3" t="s">
        <v>225</v>
      </c>
      <c r="C86" s="3" t="s">
        <v>226</v>
      </c>
      <c r="D86" s="41">
        <f>'[1]Місто'!$C$198</f>
        <v>13748193</v>
      </c>
      <c r="E86" s="3" t="s">
        <v>226</v>
      </c>
      <c r="F86" s="40">
        <f>'[1]Місто'!$F$198</f>
        <v>1599123</v>
      </c>
      <c r="G86" s="23">
        <f t="shared" si="4"/>
        <v>15347316</v>
      </c>
      <c r="I86" s="63"/>
      <c r="J86" s="71"/>
      <c r="L86" s="62"/>
    </row>
    <row r="87" spans="1:12" s="4" customFormat="1" ht="31.5">
      <c r="A87" s="15" t="s">
        <v>238</v>
      </c>
      <c r="B87" s="3" t="s">
        <v>239</v>
      </c>
      <c r="C87" s="3" t="s">
        <v>240</v>
      </c>
      <c r="D87" s="41">
        <f>'[1]Місто'!$C$199</f>
        <v>7211622</v>
      </c>
      <c r="E87" s="3" t="s">
        <v>240</v>
      </c>
      <c r="F87" s="40">
        <f>'[1]Місто'!$F$199</f>
        <v>2947614</v>
      </c>
      <c r="G87" s="23">
        <f t="shared" si="4"/>
        <v>10159236</v>
      </c>
      <c r="I87" s="63"/>
      <c r="J87" s="71"/>
      <c r="L87" s="62"/>
    </row>
    <row r="88" spans="1:12" s="4" customFormat="1" ht="39" customHeight="1">
      <c r="A88" s="15" t="s">
        <v>235</v>
      </c>
      <c r="B88" s="3" t="s">
        <v>236</v>
      </c>
      <c r="C88" s="3" t="s">
        <v>237</v>
      </c>
      <c r="D88" s="41">
        <f>'[1]Місто'!$C$200</f>
        <v>41269683</v>
      </c>
      <c r="E88" s="3" t="s">
        <v>237</v>
      </c>
      <c r="F88" s="40">
        <f>'[1]Місто'!$F$200</f>
        <v>2899788</v>
      </c>
      <c r="G88" s="23">
        <f t="shared" si="4"/>
        <v>44169471</v>
      </c>
      <c r="I88" s="63"/>
      <c r="J88" s="71"/>
      <c r="L88" s="62"/>
    </row>
    <row r="89" spans="1:12" s="4" customFormat="1" ht="15.75">
      <c r="A89" s="30">
        <v>110300</v>
      </c>
      <c r="B89" s="31" t="s">
        <v>19</v>
      </c>
      <c r="C89" s="11" t="s">
        <v>185</v>
      </c>
      <c r="D89" s="22">
        <f>'[1]Місто'!$C$203</f>
        <v>848362</v>
      </c>
      <c r="E89" s="3"/>
      <c r="F89" s="23"/>
      <c r="G89" s="23">
        <f t="shared" si="4"/>
        <v>848362</v>
      </c>
      <c r="I89" s="63"/>
      <c r="J89" s="71"/>
      <c r="L89" s="62"/>
    </row>
    <row r="90" spans="1:12" s="4" customFormat="1" ht="31.5">
      <c r="A90" s="99">
        <v>110502</v>
      </c>
      <c r="B90" s="89" t="s">
        <v>1</v>
      </c>
      <c r="C90" s="3" t="s">
        <v>186</v>
      </c>
      <c r="D90" s="24">
        <f>1934387+65694</f>
        <v>2000081</v>
      </c>
      <c r="E90" s="17"/>
      <c r="F90" s="23"/>
      <c r="G90" s="23">
        <f t="shared" si="4"/>
        <v>2000081</v>
      </c>
      <c r="I90" s="63"/>
      <c r="J90" s="71"/>
      <c r="L90" s="62"/>
    </row>
    <row r="91" spans="1:12" s="4" customFormat="1" ht="47.25">
      <c r="A91" s="100"/>
      <c r="B91" s="90"/>
      <c r="C91" s="3" t="s">
        <v>187</v>
      </c>
      <c r="D91" s="24">
        <v>1173966</v>
      </c>
      <c r="E91" s="3" t="s">
        <v>187</v>
      </c>
      <c r="F91" s="23">
        <v>18527</v>
      </c>
      <c r="G91" s="23">
        <f t="shared" si="4"/>
        <v>1192493</v>
      </c>
      <c r="I91" s="63"/>
      <c r="J91" s="71"/>
      <c r="L91" s="62"/>
    </row>
    <row r="92" spans="1:12" s="4" customFormat="1" ht="32.25" customHeight="1">
      <c r="A92" s="100"/>
      <c r="B92" s="90"/>
      <c r="C92" s="3" t="s">
        <v>188</v>
      </c>
      <c r="D92" s="24">
        <v>75000</v>
      </c>
      <c r="E92" s="17"/>
      <c r="F92" s="23"/>
      <c r="G92" s="23">
        <f t="shared" si="4"/>
        <v>75000</v>
      </c>
      <c r="I92" s="63"/>
      <c r="J92" s="71"/>
      <c r="L92" s="62"/>
    </row>
    <row r="93" spans="1:12" s="4" customFormat="1" ht="31.5">
      <c r="A93" s="101"/>
      <c r="B93" s="91"/>
      <c r="C93" s="3" t="s">
        <v>189</v>
      </c>
      <c r="D93" s="24">
        <v>482234</v>
      </c>
      <c r="E93" s="3" t="s">
        <v>189</v>
      </c>
      <c r="F93" s="23">
        <v>88196</v>
      </c>
      <c r="G93" s="23">
        <f t="shared" si="4"/>
        <v>570430</v>
      </c>
      <c r="I93" s="63"/>
      <c r="J93" s="71"/>
      <c r="L93" s="62"/>
    </row>
    <row r="94" spans="1:12" s="4" customFormat="1" ht="47.25">
      <c r="A94" s="15" t="s">
        <v>88</v>
      </c>
      <c r="B94" s="3" t="s">
        <v>89</v>
      </c>
      <c r="C94" s="3"/>
      <c r="D94" s="6"/>
      <c r="E94" s="3" t="s">
        <v>277</v>
      </c>
      <c r="F94" s="40">
        <f>'[1]Місто'!$F$206</f>
        <v>100000</v>
      </c>
      <c r="G94" s="7">
        <f>F94+D94</f>
        <v>100000</v>
      </c>
      <c r="I94" s="63"/>
      <c r="J94" s="71"/>
      <c r="L94" s="62"/>
    </row>
    <row r="95" spans="1:12" s="4" customFormat="1" ht="47.25">
      <c r="A95" s="13" t="s">
        <v>208</v>
      </c>
      <c r="B95" s="18" t="s">
        <v>252</v>
      </c>
      <c r="C95" s="3"/>
      <c r="D95" s="46">
        <f>SUM(D96:D98)</f>
        <v>1905260</v>
      </c>
      <c r="E95" s="6"/>
      <c r="F95" s="9">
        <f>SUM(F96:F98)</f>
        <v>8240</v>
      </c>
      <c r="G95" s="9">
        <f>SUM(G96:G98)</f>
        <v>1913500</v>
      </c>
      <c r="H95" s="43">
        <f>'[1]Місто'!$C$212</f>
        <v>1905260</v>
      </c>
      <c r="I95" s="63">
        <f>H95-D95</f>
        <v>0</v>
      </c>
      <c r="J95" s="71"/>
      <c r="K95" s="43">
        <f>'[1]Місто'!$F$212</f>
        <v>8240</v>
      </c>
      <c r="L95" s="63">
        <f>K95-F95</f>
        <v>0</v>
      </c>
    </row>
    <row r="96" spans="1:12" s="4" customFormat="1" ht="31.5" customHeight="1">
      <c r="A96" s="15" t="s">
        <v>231</v>
      </c>
      <c r="B96" s="3" t="s">
        <v>232</v>
      </c>
      <c r="C96" s="3" t="s">
        <v>253</v>
      </c>
      <c r="D96" s="41">
        <f>'[1]Місто'!$C$214</f>
        <v>1748760</v>
      </c>
      <c r="E96" s="3" t="s">
        <v>253</v>
      </c>
      <c r="F96" s="40">
        <f>'[1]Місто'!$F$214</f>
        <v>8240</v>
      </c>
      <c r="G96" s="7">
        <f>F96+D96</f>
        <v>1757000</v>
      </c>
      <c r="I96" s="63"/>
      <c r="J96" s="71"/>
      <c r="L96" s="62"/>
    </row>
    <row r="97" spans="1:12" s="4" customFormat="1" ht="31.5" customHeight="1" hidden="1">
      <c r="A97" s="15" t="s">
        <v>108</v>
      </c>
      <c r="B97" s="3" t="s">
        <v>109</v>
      </c>
      <c r="C97" s="3" t="s">
        <v>184</v>
      </c>
      <c r="D97" s="6"/>
      <c r="E97" s="3"/>
      <c r="F97" s="7"/>
      <c r="G97" s="7">
        <f>F97+D97</f>
        <v>0</v>
      </c>
      <c r="I97" s="63"/>
      <c r="J97" s="71"/>
      <c r="L97" s="62"/>
    </row>
    <row r="98" spans="1:12" s="4" customFormat="1" ht="31.5" customHeight="1">
      <c r="A98" s="15" t="s">
        <v>81</v>
      </c>
      <c r="B98" s="3" t="s">
        <v>97</v>
      </c>
      <c r="C98" s="3" t="s">
        <v>135</v>
      </c>
      <c r="D98" s="41">
        <f>'[1]Місто'!$C$222</f>
        <v>156500</v>
      </c>
      <c r="E98" s="3"/>
      <c r="F98" s="7"/>
      <c r="G98" s="7">
        <f>F98+D98</f>
        <v>156500</v>
      </c>
      <c r="I98" s="63"/>
      <c r="J98" s="71"/>
      <c r="L98" s="62"/>
    </row>
    <row r="99" spans="1:12" s="4" customFormat="1" ht="31.5">
      <c r="A99" s="13" t="s">
        <v>266</v>
      </c>
      <c r="B99" s="18" t="s">
        <v>267</v>
      </c>
      <c r="C99" s="3"/>
      <c r="D99" s="46">
        <f>SUM(D100)</f>
        <v>1014255</v>
      </c>
      <c r="E99" s="6"/>
      <c r="F99" s="46">
        <f>SUM(F100)</f>
        <v>125164</v>
      </c>
      <c r="G99" s="46">
        <f>SUM(G100)</f>
        <v>1139419</v>
      </c>
      <c r="H99" s="43">
        <f>'[1]Місто'!$C$223</f>
        <v>1014255</v>
      </c>
      <c r="I99" s="63">
        <f>H99-D99</f>
        <v>0</v>
      </c>
      <c r="J99" s="71"/>
      <c r="K99" s="43">
        <f>'[1]Місто'!$F$223</f>
        <v>125164</v>
      </c>
      <c r="L99" s="63">
        <f>K99-F99</f>
        <v>0</v>
      </c>
    </row>
    <row r="100" spans="1:12" s="4" customFormat="1" ht="31.5" customHeight="1">
      <c r="A100" s="15" t="s">
        <v>231</v>
      </c>
      <c r="B100" s="3" t="s">
        <v>232</v>
      </c>
      <c r="C100" s="3" t="s">
        <v>268</v>
      </c>
      <c r="D100" s="41">
        <f>'[1]Місто'!$C$225</f>
        <v>1014255</v>
      </c>
      <c r="E100" s="3" t="s">
        <v>268</v>
      </c>
      <c r="F100" s="40">
        <f>'[1]Місто'!$F$225</f>
        <v>125164</v>
      </c>
      <c r="G100" s="7">
        <f>F100+D100</f>
        <v>1139419</v>
      </c>
      <c r="I100" s="63"/>
      <c r="J100" s="71"/>
      <c r="L100" s="62"/>
    </row>
    <row r="101" spans="1:12" s="4" customFormat="1" ht="32.25" customHeight="1">
      <c r="A101" s="13" t="s">
        <v>205</v>
      </c>
      <c r="B101" s="18" t="s">
        <v>24</v>
      </c>
      <c r="C101" s="3"/>
      <c r="D101" s="46">
        <f>SUM(D102:D116)</f>
        <v>12772039</v>
      </c>
      <c r="E101" s="6"/>
      <c r="F101" s="45">
        <f>SUM(F102:F116)</f>
        <v>60627379</v>
      </c>
      <c r="G101" s="9">
        <f>SUM(G102:G116)</f>
        <v>73399418</v>
      </c>
      <c r="H101" s="43">
        <f>'[1]Місто'!$C$226</f>
        <v>12772039</v>
      </c>
      <c r="I101" s="63">
        <f>H101-D101</f>
        <v>0</v>
      </c>
      <c r="J101" s="71"/>
      <c r="K101" s="43">
        <f>'[1]Місто'!$F$226</f>
        <v>60627379</v>
      </c>
      <c r="L101" s="63">
        <f>K101-F101</f>
        <v>0</v>
      </c>
    </row>
    <row r="102" spans="1:12" s="4" customFormat="1" ht="31.5" customHeight="1">
      <c r="A102" s="15" t="s">
        <v>231</v>
      </c>
      <c r="B102" s="3" t="s">
        <v>232</v>
      </c>
      <c r="C102" s="3" t="s">
        <v>250</v>
      </c>
      <c r="D102" s="41">
        <f>'[1]Місто'!$C$228</f>
        <v>1921381</v>
      </c>
      <c r="E102" s="3"/>
      <c r="F102" s="7"/>
      <c r="G102" s="7">
        <f aca="true" t="shared" si="5" ref="G102:G116">F102+D102</f>
        <v>1921381</v>
      </c>
      <c r="I102" s="63"/>
      <c r="J102" s="71"/>
      <c r="L102" s="62"/>
    </row>
    <row r="103" spans="1:12" s="4" customFormat="1" ht="32.25" customHeight="1">
      <c r="A103" s="47" t="s">
        <v>130</v>
      </c>
      <c r="B103" s="11" t="s">
        <v>131</v>
      </c>
      <c r="C103" s="3"/>
      <c r="D103" s="6"/>
      <c r="E103" s="3" t="s">
        <v>176</v>
      </c>
      <c r="F103" s="40">
        <f>'[1]Місто'!$F$230</f>
        <v>41020990</v>
      </c>
      <c r="G103" s="7">
        <f t="shared" si="5"/>
        <v>41020990</v>
      </c>
      <c r="I103" s="63"/>
      <c r="J103" s="71"/>
      <c r="L103" s="62"/>
    </row>
    <row r="104" spans="1:12" s="4" customFormat="1" ht="35.25" customHeight="1" hidden="1">
      <c r="A104" s="11">
        <v>100103</v>
      </c>
      <c r="B104" s="11" t="s">
        <v>18</v>
      </c>
      <c r="C104" s="3" t="s">
        <v>278</v>
      </c>
      <c r="D104" s="41">
        <f>'[1]Місто'!$C$232</f>
        <v>0</v>
      </c>
      <c r="E104" s="3"/>
      <c r="F104" s="7"/>
      <c r="G104" s="7">
        <f t="shared" si="5"/>
        <v>0</v>
      </c>
      <c r="I104" s="63">
        <f>H104-D104</f>
        <v>0</v>
      </c>
      <c r="J104" s="71"/>
      <c r="L104" s="62"/>
    </row>
    <row r="105" spans="1:12" s="4" customFormat="1" ht="63">
      <c r="A105" s="3">
        <v>180409</v>
      </c>
      <c r="B105" s="11" t="s">
        <v>281</v>
      </c>
      <c r="C105" s="3"/>
      <c r="D105" s="41"/>
      <c r="E105" s="3" t="s">
        <v>306</v>
      </c>
      <c r="F105" s="40">
        <f>'[1]Місто'!$F$242</f>
        <v>3568800</v>
      </c>
      <c r="G105" s="7">
        <f t="shared" si="5"/>
        <v>3568800</v>
      </c>
      <c r="I105" s="63"/>
      <c r="J105" s="71"/>
      <c r="L105" s="62"/>
    </row>
    <row r="106" spans="1:12" s="4" customFormat="1" ht="45.75" customHeight="1">
      <c r="A106" s="106" t="s">
        <v>81</v>
      </c>
      <c r="B106" s="90" t="s">
        <v>97</v>
      </c>
      <c r="C106" s="11" t="s">
        <v>177</v>
      </c>
      <c r="D106" s="49">
        <f>'[1]Місто'!$C$250</f>
        <v>362054</v>
      </c>
      <c r="E106" s="11"/>
      <c r="F106" s="80"/>
      <c r="G106" s="25">
        <f t="shared" si="5"/>
        <v>362054</v>
      </c>
      <c r="I106" s="63"/>
      <c r="J106" s="71"/>
      <c r="L106" s="62"/>
    </row>
    <row r="107" spans="1:12" s="4" customFormat="1" ht="45.75" customHeight="1">
      <c r="A107" s="106"/>
      <c r="B107" s="90"/>
      <c r="C107" s="3" t="s">
        <v>307</v>
      </c>
      <c r="D107" s="41">
        <f>'[1]Місто'!$C$256</f>
        <v>5077890</v>
      </c>
      <c r="E107" s="3"/>
      <c r="F107" s="23"/>
      <c r="G107" s="7">
        <f t="shared" si="5"/>
        <v>5077890</v>
      </c>
      <c r="I107" s="63"/>
      <c r="J107" s="71"/>
      <c r="L107" s="62"/>
    </row>
    <row r="108" spans="1:12" s="4" customFormat="1" ht="32.25" customHeight="1">
      <c r="A108" s="106"/>
      <c r="B108" s="90"/>
      <c r="C108" s="3" t="s">
        <v>178</v>
      </c>
      <c r="D108" s="41">
        <f>'[1]Місто'!$C$251</f>
        <v>2756996</v>
      </c>
      <c r="E108" s="3"/>
      <c r="F108" s="23"/>
      <c r="G108" s="7">
        <f t="shared" si="5"/>
        <v>2756996</v>
      </c>
      <c r="I108" s="63"/>
      <c r="J108" s="71"/>
      <c r="L108" s="62"/>
    </row>
    <row r="109" spans="1:12" s="4" customFormat="1" ht="45.75" customHeight="1" hidden="1">
      <c r="A109" s="106"/>
      <c r="B109" s="90"/>
      <c r="C109" s="3"/>
      <c r="D109" s="6"/>
      <c r="E109" s="3" t="s">
        <v>31</v>
      </c>
      <c r="F109" s="33">
        <f>'[1]Місто'!F248</f>
        <v>0</v>
      </c>
      <c r="G109" s="7">
        <f aca="true" t="shared" si="6" ref="G109:G114">D109+F109</f>
        <v>0</v>
      </c>
      <c r="I109" s="63"/>
      <c r="J109" s="71"/>
      <c r="L109" s="62"/>
    </row>
    <row r="110" spans="1:12" s="4" customFormat="1" ht="52.5" customHeight="1">
      <c r="A110" s="106"/>
      <c r="B110" s="90"/>
      <c r="C110" s="3" t="s">
        <v>324</v>
      </c>
      <c r="D110" s="41">
        <f>'[1]Місто'!$C$252</f>
        <v>45838</v>
      </c>
      <c r="E110" s="3"/>
      <c r="F110" s="33"/>
      <c r="G110" s="7">
        <f t="shared" si="6"/>
        <v>45838</v>
      </c>
      <c r="I110" s="63"/>
      <c r="J110" s="71"/>
      <c r="L110" s="62"/>
    </row>
    <row r="111" spans="1:12" s="4" customFormat="1" ht="52.5" customHeight="1">
      <c r="A111" s="106"/>
      <c r="B111" s="90"/>
      <c r="C111" s="3" t="s">
        <v>296</v>
      </c>
      <c r="D111" s="41">
        <f>'[1]Місто'!$C$247</f>
        <v>150000</v>
      </c>
      <c r="E111" s="3"/>
      <c r="F111" s="33"/>
      <c r="G111" s="7">
        <f t="shared" si="6"/>
        <v>150000</v>
      </c>
      <c r="I111" s="63"/>
      <c r="J111" s="71"/>
      <c r="L111" s="62"/>
    </row>
    <row r="112" spans="1:12" s="4" customFormat="1" ht="52.5" customHeight="1">
      <c r="A112" s="106"/>
      <c r="B112" s="90"/>
      <c r="C112" s="3"/>
      <c r="D112" s="41"/>
      <c r="E112" s="3" t="s">
        <v>339</v>
      </c>
      <c r="F112" s="33">
        <f>'[1]Місто'!$F$254</f>
        <v>1518843</v>
      </c>
      <c r="G112" s="7">
        <f t="shared" si="6"/>
        <v>1518843</v>
      </c>
      <c r="I112" s="63"/>
      <c r="J112" s="71"/>
      <c r="L112" s="62"/>
    </row>
    <row r="113" spans="1:12" s="4" customFormat="1" ht="52.5" customHeight="1">
      <c r="A113" s="106"/>
      <c r="B113" s="90"/>
      <c r="C113" s="3" t="s">
        <v>280</v>
      </c>
      <c r="D113" s="41">
        <f>'[1]Місто'!$C$253</f>
        <v>975200</v>
      </c>
      <c r="E113" s="3"/>
      <c r="F113" s="33"/>
      <c r="G113" s="7">
        <f t="shared" si="6"/>
        <v>975200</v>
      </c>
      <c r="I113" s="63"/>
      <c r="J113" s="71"/>
      <c r="L113" s="62"/>
    </row>
    <row r="114" spans="1:12" s="4" customFormat="1" ht="52.5" customHeight="1">
      <c r="A114" s="106"/>
      <c r="B114" s="90"/>
      <c r="C114" s="3" t="s">
        <v>305</v>
      </c>
      <c r="D114" s="41">
        <f>'[1]Місто'!$C$255</f>
        <v>1390280</v>
      </c>
      <c r="E114" s="3"/>
      <c r="F114" s="33"/>
      <c r="G114" s="7">
        <f t="shared" si="6"/>
        <v>1390280</v>
      </c>
      <c r="I114" s="63"/>
      <c r="J114" s="71"/>
      <c r="L114" s="62"/>
    </row>
    <row r="115" spans="1:12" s="4" customFormat="1" ht="51.75" customHeight="1">
      <c r="A115" s="93"/>
      <c r="B115" s="91"/>
      <c r="C115" s="3" t="s">
        <v>279</v>
      </c>
      <c r="D115" s="41">
        <f>'[1]Місто'!$C$249</f>
        <v>92400</v>
      </c>
      <c r="E115" s="3"/>
      <c r="F115" s="23"/>
      <c r="G115" s="7">
        <f t="shared" si="5"/>
        <v>92400</v>
      </c>
      <c r="I115" s="63"/>
      <c r="J115" s="71"/>
      <c r="L115" s="62"/>
    </row>
    <row r="116" spans="1:12" s="4" customFormat="1" ht="33.75" customHeight="1">
      <c r="A116" s="15" t="s">
        <v>88</v>
      </c>
      <c r="B116" s="3" t="s">
        <v>89</v>
      </c>
      <c r="C116" s="3"/>
      <c r="D116" s="6"/>
      <c r="E116" s="3" t="s">
        <v>179</v>
      </c>
      <c r="F116" s="33">
        <f>'[1]Місто'!$F$237</f>
        <v>14518746</v>
      </c>
      <c r="G116" s="7">
        <f t="shared" si="5"/>
        <v>14518746</v>
      </c>
      <c r="I116" s="63"/>
      <c r="J116" s="71"/>
      <c r="L116" s="62"/>
    </row>
    <row r="117" spans="1:12" s="4" customFormat="1" ht="57" customHeight="1">
      <c r="A117" s="13" t="s">
        <v>207</v>
      </c>
      <c r="B117" s="18" t="s">
        <v>48</v>
      </c>
      <c r="C117" s="3"/>
      <c r="D117" s="46">
        <f>SUM(D118:D129)</f>
        <v>64268053</v>
      </c>
      <c r="E117" s="6"/>
      <c r="F117" s="9">
        <f>SUM(F118:F129)</f>
        <v>77984645</v>
      </c>
      <c r="G117" s="9">
        <f>SUM(G118:G129)</f>
        <v>142252698</v>
      </c>
      <c r="H117" s="43">
        <f>'[1]Місто'!$C$257</f>
        <v>64268053</v>
      </c>
      <c r="I117" s="63">
        <f>H117-D117</f>
        <v>0</v>
      </c>
      <c r="J117" s="71"/>
      <c r="K117" s="43">
        <f>'[1]Місто'!$F$257</f>
        <v>78005145</v>
      </c>
      <c r="L117" s="63">
        <f>K117-F117</f>
        <v>20500</v>
      </c>
    </row>
    <row r="118" spans="1:12" s="4" customFormat="1" ht="30.75" customHeight="1">
      <c r="A118" s="15" t="s">
        <v>231</v>
      </c>
      <c r="B118" s="3" t="s">
        <v>232</v>
      </c>
      <c r="C118" s="3" t="s">
        <v>251</v>
      </c>
      <c r="D118" s="41">
        <f>'[1]Місто'!$C$259</f>
        <v>1371967</v>
      </c>
      <c r="E118" s="3"/>
      <c r="F118" s="7"/>
      <c r="G118" s="7">
        <f aca="true" t="shared" si="7" ref="G118:G129">F118+D118</f>
        <v>1371967</v>
      </c>
      <c r="I118" s="63"/>
      <c r="J118" s="71"/>
      <c r="L118" s="62"/>
    </row>
    <row r="119" spans="1:12" s="4" customFormat="1" ht="30.75" customHeight="1">
      <c r="A119" s="15" t="s">
        <v>90</v>
      </c>
      <c r="B119" s="3" t="s">
        <v>98</v>
      </c>
      <c r="C119" s="3" t="s">
        <v>137</v>
      </c>
      <c r="D119" s="41">
        <f>'[1]Місто'!$C$261</f>
        <v>201754</v>
      </c>
      <c r="E119" s="3"/>
      <c r="F119" s="7"/>
      <c r="G119" s="7">
        <f t="shared" si="7"/>
        <v>201754</v>
      </c>
      <c r="I119" s="63"/>
      <c r="J119" s="71"/>
      <c r="L119" s="62"/>
    </row>
    <row r="120" spans="1:12" s="4" customFormat="1" ht="51.75" customHeight="1">
      <c r="A120" s="47" t="s">
        <v>99</v>
      </c>
      <c r="B120" s="11" t="s">
        <v>132</v>
      </c>
      <c r="C120" s="3" t="s">
        <v>343</v>
      </c>
      <c r="D120" s="41">
        <f>'[1]Місто'!$C$264</f>
        <v>60246353</v>
      </c>
      <c r="E120" s="3" t="s">
        <v>343</v>
      </c>
      <c r="F120" s="40">
        <f>'[1]Місто'!$F$264</f>
        <v>2733344</v>
      </c>
      <c r="G120" s="7">
        <f t="shared" si="7"/>
        <v>62979697</v>
      </c>
      <c r="I120" s="63"/>
      <c r="J120" s="71"/>
      <c r="L120" s="62"/>
    </row>
    <row r="121" spans="1:12" s="4" customFormat="1" ht="81" customHeight="1">
      <c r="A121" s="12" t="s">
        <v>88</v>
      </c>
      <c r="B121" s="10" t="s">
        <v>89</v>
      </c>
      <c r="C121" s="3"/>
      <c r="D121" s="6"/>
      <c r="E121" s="3" t="s">
        <v>328</v>
      </c>
      <c r="F121" s="40">
        <f>'[1]Місто'!$K$267</f>
        <v>28564533</v>
      </c>
      <c r="G121" s="7">
        <f t="shared" si="7"/>
        <v>28564533</v>
      </c>
      <c r="I121" s="63"/>
      <c r="J121" s="71"/>
      <c r="L121" s="62"/>
    </row>
    <row r="122" spans="1:12" s="4" customFormat="1" ht="60.75" customHeight="1">
      <c r="A122" s="15" t="s">
        <v>101</v>
      </c>
      <c r="B122" s="3" t="s">
        <v>102</v>
      </c>
      <c r="C122" s="3"/>
      <c r="D122" s="6"/>
      <c r="E122" s="3" t="s">
        <v>321</v>
      </c>
      <c r="F122" s="40">
        <f>'[1]Місто'!$F$271</f>
        <v>30600880</v>
      </c>
      <c r="G122" s="7">
        <f t="shared" si="7"/>
        <v>30600880</v>
      </c>
      <c r="I122" s="63"/>
      <c r="J122" s="71"/>
      <c r="L122" s="62"/>
    </row>
    <row r="123" spans="1:12" s="4" customFormat="1" ht="54.75" customHeight="1">
      <c r="A123" s="15" t="s">
        <v>103</v>
      </c>
      <c r="B123" s="3" t="s">
        <v>104</v>
      </c>
      <c r="C123" s="3"/>
      <c r="D123" s="6"/>
      <c r="E123" s="3" t="s">
        <v>343</v>
      </c>
      <c r="F123" s="40">
        <f>'[1]Місто'!$F$274</f>
        <v>11837544</v>
      </c>
      <c r="G123" s="7">
        <f t="shared" si="7"/>
        <v>11837544</v>
      </c>
      <c r="I123" s="63"/>
      <c r="J123" s="71"/>
      <c r="L123" s="62"/>
    </row>
    <row r="124" spans="1:12" s="4" customFormat="1" ht="31.5" customHeight="1">
      <c r="A124" s="15" t="s">
        <v>17</v>
      </c>
      <c r="B124" s="3" t="s">
        <v>114</v>
      </c>
      <c r="C124" s="3"/>
      <c r="D124" s="6"/>
      <c r="E124" s="3" t="s">
        <v>180</v>
      </c>
      <c r="F124" s="40">
        <f>'[1]Місто'!$F$276</f>
        <v>4248344</v>
      </c>
      <c r="G124" s="7">
        <f t="shared" si="7"/>
        <v>4248344</v>
      </c>
      <c r="I124" s="63"/>
      <c r="J124" s="71"/>
      <c r="L124" s="62"/>
    </row>
    <row r="125" spans="1:12" s="4" customFormat="1" ht="45.75" customHeight="1" hidden="1">
      <c r="A125" s="92" t="s">
        <v>81</v>
      </c>
      <c r="B125" s="89" t="s">
        <v>97</v>
      </c>
      <c r="C125" s="3" t="s">
        <v>181</v>
      </c>
      <c r="D125" s="41">
        <f>'[1]Місто'!$C$284</f>
        <v>0</v>
      </c>
      <c r="E125" s="3"/>
      <c r="F125" s="7"/>
      <c r="G125" s="25">
        <f t="shared" si="7"/>
        <v>0</v>
      </c>
      <c r="I125" s="63"/>
      <c r="J125" s="71"/>
      <c r="L125" s="62"/>
    </row>
    <row r="126" spans="1:12" s="4" customFormat="1" ht="35.25" customHeight="1">
      <c r="A126" s="106"/>
      <c r="B126" s="90"/>
      <c r="C126" s="29" t="s">
        <v>182</v>
      </c>
      <c r="D126" s="49">
        <f>'[1]Місто'!$C$280</f>
        <v>2050000</v>
      </c>
      <c r="E126" s="11"/>
      <c r="F126" s="25"/>
      <c r="G126" s="25">
        <f t="shared" si="7"/>
        <v>2050000</v>
      </c>
      <c r="I126" s="63"/>
      <c r="J126" s="71"/>
      <c r="L126" s="62"/>
    </row>
    <row r="127" spans="1:12" s="4" customFormat="1" ht="56.25" customHeight="1">
      <c r="A127" s="106"/>
      <c r="B127" s="90"/>
      <c r="C127" s="3" t="s">
        <v>340</v>
      </c>
      <c r="D127" s="49">
        <f>'[1]Місто'!$C$281</f>
        <v>302133</v>
      </c>
      <c r="E127" s="11"/>
      <c r="F127" s="25"/>
      <c r="G127" s="25">
        <f t="shared" si="7"/>
        <v>302133</v>
      </c>
      <c r="I127" s="63"/>
      <c r="J127" s="71"/>
      <c r="L127" s="62"/>
    </row>
    <row r="128" spans="1:12" s="4" customFormat="1" ht="56.25" customHeight="1">
      <c r="A128" s="106"/>
      <c r="B128" s="90"/>
      <c r="C128" s="3" t="s">
        <v>343</v>
      </c>
      <c r="D128" s="49">
        <f>'[1]Місто'!$C$282</f>
        <v>95846</v>
      </c>
      <c r="E128" s="11"/>
      <c r="F128" s="25"/>
      <c r="G128" s="25">
        <f t="shared" si="7"/>
        <v>95846</v>
      </c>
      <c r="H128" s="43">
        <f>'[1]Місто'!$C$282</f>
        <v>95846</v>
      </c>
      <c r="I128" s="63">
        <f>H128-D128</f>
        <v>0</v>
      </c>
      <c r="J128" s="71"/>
      <c r="L128" s="62"/>
    </row>
    <row r="129" spans="1:12" s="4" customFormat="1" ht="31.5" hidden="1">
      <c r="A129" s="93"/>
      <c r="B129" s="91"/>
      <c r="C129" s="3" t="s">
        <v>183</v>
      </c>
      <c r="D129" s="49">
        <f>'[1]Місто'!$C$283</f>
        <v>0</v>
      </c>
      <c r="E129" s="11"/>
      <c r="F129" s="25"/>
      <c r="G129" s="25">
        <f t="shared" si="7"/>
        <v>0</v>
      </c>
      <c r="I129" s="63">
        <f>H129-D129</f>
        <v>0</v>
      </c>
      <c r="J129" s="71"/>
      <c r="L129" s="62"/>
    </row>
    <row r="130" spans="1:12" s="4" customFormat="1" ht="47.25">
      <c r="A130" s="13" t="s">
        <v>206</v>
      </c>
      <c r="B130" s="18" t="s">
        <v>47</v>
      </c>
      <c r="C130" s="3"/>
      <c r="D130" s="46">
        <f>SUM(D131:D132)</f>
        <v>2233798</v>
      </c>
      <c r="E130" s="6"/>
      <c r="F130" s="46">
        <f>SUM(F131:F132)</f>
        <v>0</v>
      </c>
      <c r="G130" s="45">
        <f>G131+G132</f>
        <v>2233798</v>
      </c>
      <c r="H130" s="43">
        <f>'[1]Місто'!$C$285</f>
        <v>2233798</v>
      </c>
      <c r="I130" s="63">
        <f>H130-D130</f>
        <v>0</v>
      </c>
      <c r="J130" s="71"/>
      <c r="K130" s="43">
        <f>'[1]Місто'!$F$285</f>
        <v>0</v>
      </c>
      <c r="L130" s="63">
        <f>K130-F130</f>
        <v>0</v>
      </c>
    </row>
    <row r="131" spans="1:12" s="4" customFormat="1" ht="50.25" customHeight="1">
      <c r="A131" s="15" t="s">
        <v>231</v>
      </c>
      <c r="B131" s="3" t="s">
        <v>232</v>
      </c>
      <c r="C131" s="3" t="s">
        <v>265</v>
      </c>
      <c r="D131" s="41">
        <f>'[1]Місто'!$C$287</f>
        <v>2142937</v>
      </c>
      <c r="E131" s="3"/>
      <c r="F131" s="7"/>
      <c r="G131" s="7">
        <f>F131+D131</f>
        <v>2142937</v>
      </c>
      <c r="I131" s="63"/>
      <c r="J131" s="71"/>
      <c r="L131" s="62"/>
    </row>
    <row r="132" spans="1:12" s="4" customFormat="1" ht="47.25">
      <c r="A132" s="15" t="s">
        <v>81</v>
      </c>
      <c r="B132" s="3" t="s">
        <v>97</v>
      </c>
      <c r="C132" s="3" t="s">
        <v>297</v>
      </c>
      <c r="D132" s="41">
        <f>'[1]Місто'!$C$294</f>
        <v>90861</v>
      </c>
      <c r="E132" s="3"/>
      <c r="F132" s="7"/>
      <c r="G132" s="7">
        <f>F132+D132</f>
        <v>90861</v>
      </c>
      <c r="I132" s="63"/>
      <c r="J132" s="71"/>
      <c r="L132" s="62"/>
    </row>
    <row r="133" spans="1:12" s="4" customFormat="1" ht="47.25">
      <c r="A133" s="13" t="s">
        <v>211</v>
      </c>
      <c r="B133" s="18" t="s">
        <v>50</v>
      </c>
      <c r="C133" s="3"/>
      <c r="D133" s="46">
        <f>SUM(D134:D136)</f>
        <v>4311697</v>
      </c>
      <c r="E133" s="6"/>
      <c r="F133" s="9">
        <f>SUM(F134:F135)</f>
        <v>0</v>
      </c>
      <c r="G133" s="9">
        <f>SUM(G134:G136)</f>
        <v>4311697</v>
      </c>
      <c r="H133" s="43">
        <f>'[1]Місто'!$C$295</f>
        <v>4311697</v>
      </c>
      <c r="I133" s="63">
        <f>H133-D133</f>
        <v>0</v>
      </c>
      <c r="J133" s="71"/>
      <c r="K133" s="43">
        <f>'[1]Місто'!$F$295</f>
        <v>0</v>
      </c>
      <c r="L133" s="63">
        <f>K133-F133</f>
        <v>0</v>
      </c>
    </row>
    <row r="134" spans="1:12" s="4" customFormat="1" ht="36" customHeight="1">
      <c r="A134" s="15" t="s">
        <v>231</v>
      </c>
      <c r="B134" s="3" t="s">
        <v>232</v>
      </c>
      <c r="C134" s="3" t="s">
        <v>249</v>
      </c>
      <c r="D134" s="41">
        <f>'[1]Місто'!$C$297</f>
        <v>2461306</v>
      </c>
      <c r="E134" s="3"/>
      <c r="F134" s="7"/>
      <c r="G134" s="7">
        <f>F134+D134</f>
        <v>2461306</v>
      </c>
      <c r="I134" s="63"/>
      <c r="J134" s="71"/>
      <c r="L134" s="62"/>
    </row>
    <row r="135" spans="1:12" s="4" customFormat="1" ht="51" customHeight="1">
      <c r="A135" s="103">
        <v>250404</v>
      </c>
      <c r="B135" s="103" t="s">
        <v>97</v>
      </c>
      <c r="C135" s="3" t="s">
        <v>314</v>
      </c>
      <c r="D135" s="22">
        <f>'[1]Місто'!$C$302</f>
        <v>204617</v>
      </c>
      <c r="E135" s="7"/>
      <c r="F135" s="36"/>
      <c r="G135" s="7">
        <f>F135+D135</f>
        <v>204617</v>
      </c>
      <c r="I135" s="63"/>
      <c r="J135" s="71"/>
      <c r="L135" s="62"/>
    </row>
    <row r="136" spans="1:12" s="4" customFormat="1" ht="48.75" customHeight="1">
      <c r="A136" s="104"/>
      <c r="B136" s="105"/>
      <c r="C136" s="3" t="s">
        <v>192</v>
      </c>
      <c r="D136" s="22">
        <f>'[1]Місто'!$C$303</f>
        <v>1645774</v>
      </c>
      <c r="E136" s="3"/>
      <c r="F136" s="7"/>
      <c r="G136" s="7">
        <f>F136+D136</f>
        <v>1645774</v>
      </c>
      <c r="I136" s="63"/>
      <c r="J136" s="71"/>
      <c r="L136" s="62"/>
    </row>
    <row r="137" spans="1:12" s="4" customFormat="1" ht="31.5">
      <c r="A137" s="13">
        <v>50</v>
      </c>
      <c r="B137" s="18" t="s">
        <v>271</v>
      </c>
      <c r="C137" s="3"/>
      <c r="D137" s="46">
        <f>D138</f>
        <v>617785</v>
      </c>
      <c r="E137" s="6"/>
      <c r="F137" s="9">
        <f>F138</f>
        <v>0</v>
      </c>
      <c r="G137" s="9">
        <f>G138</f>
        <v>617785</v>
      </c>
      <c r="H137" s="43">
        <f>'[1]Місто'!$C$304</f>
        <v>617785</v>
      </c>
      <c r="I137" s="63">
        <f>H137-D137</f>
        <v>0</v>
      </c>
      <c r="J137" s="71"/>
      <c r="K137" s="43">
        <f>'[1]Місто'!$F$304</f>
        <v>0</v>
      </c>
      <c r="L137" s="63">
        <f>K137-F137</f>
        <v>0</v>
      </c>
    </row>
    <row r="138" spans="1:12" s="53" customFormat="1" ht="48.75" customHeight="1">
      <c r="A138" s="15" t="s">
        <v>231</v>
      </c>
      <c r="B138" s="11" t="s">
        <v>232</v>
      </c>
      <c r="C138" s="3" t="s">
        <v>258</v>
      </c>
      <c r="D138" s="22">
        <f>'[1]Місто'!$C$306</f>
        <v>617785</v>
      </c>
      <c r="E138" s="55"/>
      <c r="F138" s="52"/>
      <c r="G138" s="7">
        <f>F138+D138</f>
        <v>617785</v>
      </c>
      <c r="I138" s="63"/>
      <c r="J138" s="72"/>
      <c r="L138" s="62"/>
    </row>
    <row r="139" spans="1:12" s="4" customFormat="1" ht="31.5">
      <c r="A139" s="13" t="s">
        <v>215</v>
      </c>
      <c r="B139" s="18" t="s">
        <v>54</v>
      </c>
      <c r="C139" s="18"/>
      <c r="D139" s="46">
        <f>D141+D140</f>
        <v>954067</v>
      </c>
      <c r="E139" s="8"/>
      <c r="F139" s="46">
        <f>F141+F140</f>
        <v>1051692</v>
      </c>
      <c r="G139" s="46">
        <f>G141+G140</f>
        <v>2005759</v>
      </c>
      <c r="H139" s="43">
        <f>'[1]Місто'!$C$307</f>
        <v>954067</v>
      </c>
      <c r="I139" s="63">
        <f>H139-D139</f>
        <v>0</v>
      </c>
      <c r="J139" s="71"/>
      <c r="K139" s="43">
        <f>'[1]Місто'!$F$307</f>
        <v>1051692</v>
      </c>
      <c r="L139" s="63">
        <f>K139-F139</f>
        <v>0</v>
      </c>
    </row>
    <row r="140" spans="1:12" s="53" customFormat="1" ht="31.5">
      <c r="A140" s="15" t="s">
        <v>231</v>
      </c>
      <c r="B140" s="11" t="s">
        <v>232</v>
      </c>
      <c r="C140" s="3" t="s">
        <v>260</v>
      </c>
      <c r="D140" s="41">
        <f>'[1]Місто'!$C$309</f>
        <v>954067</v>
      </c>
      <c r="E140" s="54"/>
      <c r="F140" s="56"/>
      <c r="G140" s="7">
        <f>F140+D140</f>
        <v>954067</v>
      </c>
      <c r="I140" s="63"/>
      <c r="J140" s="72"/>
      <c r="L140" s="62"/>
    </row>
    <row r="141" spans="1:12" s="4" customFormat="1" ht="31.5">
      <c r="A141" s="15" t="s">
        <v>35</v>
      </c>
      <c r="B141" s="3" t="s">
        <v>36</v>
      </c>
      <c r="C141" s="3"/>
      <c r="D141" s="41"/>
      <c r="E141" s="3" t="s">
        <v>320</v>
      </c>
      <c r="F141" s="40">
        <f>'[1]Місто'!$F$311</f>
        <v>1051692</v>
      </c>
      <c r="G141" s="7">
        <f>F141+D141</f>
        <v>1051692</v>
      </c>
      <c r="I141" s="63"/>
      <c r="J141" s="71"/>
      <c r="L141" s="62"/>
    </row>
    <row r="142" spans="1:12" s="4" customFormat="1" ht="33" customHeight="1">
      <c r="A142" s="13" t="s">
        <v>212</v>
      </c>
      <c r="B142" s="18" t="s">
        <v>51</v>
      </c>
      <c r="C142" s="3"/>
      <c r="D142" s="8">
        <f>SUM(D143:D144)</f>
        <v>691638</v>
      </c>
      <c r="E142" s="6"/>
      <c r="F142" s="46">
        <f>SUM(F143:F144)</f>
        <v>41983676</v>
      </c>
      <c r="G142" s="8">
        <f>SUM(G143:G144)</f>
        <v>42675314</v>
      </c>
      <c r="H142" s="43">
        <f>'[1]Місто'!$C$312</f>
        <v>691638</v>
      </c>
      <c r="I142" s="63">
        <f>H142-D142</f>
        <v>0</v>
      </c>
      <c r="J142" s="71"/>
      <c r="K142" s="43">
        <f>'[1]Місто'!$F$312</f>
        <v>41983676</v>
      </c>
      <c r="L142" s="63">
        <f>K142-F142</f>
        <v>0</v>
      </c>
    </row>
    <row r="143" spans="1:12" s="53" customFormat="1" ht="33" customHeight="1">
      <c r="A143" s="15" t="s">
        <v>231</v>
      </c>
      <c r="B143" s="11" t="s">
        <v>232</v>
      </c>
      <c r="C143" s="3" t="s">
        <v>263</v>
      </c>
      <c r="D143" s="41">
        <f>'[1]Місто'!$C$314</f>
        <v>691638</v>
      </c>
      <c r="E143" s="55"/>
      <c r="F143" s="57"/>
      <c r="G143" s="7">
        <f>F143+D143</f>
        <v>691638</v>
      </c>
      <c r="I143" s="63"/>
      <c r="J143" s="72"/>
      <c r="L143" s="62"/>
    </row>
    <row r="144" spans="1:12" s="4" customFormat="1" ht="33" customHeight="1">
      <c r="A144" s="3">
        <v>240601</v>
      </c>
      <c r="B144" s="3" t="s">
        <v>114</v>
      </c>
      <c r="C144" s="3"/>
      <c r="D144" s="6"/>
      <c r="E144" s="3" t="s">
        <v>180</v>
      </c>
      <c r="F144" s="40">
        <f>'[1]Місто'!$F$316</f>
        <v>41983676</v>
      </c>
      <c r="G144" s="7">
        <f>F144+D144</f>
        <v>41983676</v>
      </c>
      <c r="I144" s="63"/>
      <c r="J144" s="71"/>
      <c r="L144" s="62"/>
    </row>
    <row r="145" spans="1:12" s="4" customFormat="1" ht="47.25">
      <c r="A145" s="13" t="s">
        <v>210</v>
      </c>
      <c r="B145" s="18" t="s">
        <v>52</v>
      </c>
      <c r="C145" s="3"/>
      <c r="D145" s="46">
        <f>SUM(D146:D150)</f>
        <v>15259330</v>
      </c>
      <c r="E145" s="6"/>
      <c r="F145" s="46">
        <f>SUM(F146:F150)</f>
        <v>648434</v>
      </c>
      <c r="G145" s="46">
        <f>SUM(G146:G150)</f>
        <v>15907764</v>
      </c>
      <c r="H145" s="43">
        <f>'[1]Місто'!$C$322</f>
        <v>15259330</v>
      </c>
      <c r="I145" s="63">
        <f>H145-D145</f>
        <v>0</v>
      </c>
      <c r="J145" s="71"/>
      <c r="K145" s="43">
        <f>'[1]Місто'!$F$322</f>
        <v>648434</v>
      </c>
      <c r="L145" s="63">
        <f>K145-F145</f>
        <v>0</v>
      </c>
    </row>
    <row r="146" spans="1:12" s="53" customFormat="1" ht="69" customHeight="1">
      <c r="A146" s="15" t="s">
        <v>231</v>
      </c>
      <c r="B146" s="11" t="s">
        <v>232</v>
      </c>
      <c r="C146" s="3" t="s">
        <v>269</v>
      </c>
      <c r="D146" s="41">
        <f>'[1]Місто'!$C$324</f>
        <v>810251</v>
      </c>
      <c r="E146" s="54"/>
      <c r="F146" s="52"/>
      <c r="G146" s="7">
        <f>F146+D146</f>
        <v>810251</v>
      </c>
      <c r="I146" s="63"/>
      <c r="J146" s="72"/>
      <c r="L146" s="62"/>
    </row>
    <row r="147" spans="1:12" s="4" customFormat="1" ht="47.25">
      <c r="A147" s="15" t="s">
        <v>20</v>
      </c>
      <c r="B147" s="3" t="s">
        <v>21</v>
      </c>
      <c r="C147" s="3" t="s">
        <v>190</v>
      </c>
      <c r="D147" s="41">
        <f>'[1]Місто'!$C$326</f>
        <v>2799871</v>
      </c>
      <c r="E147" s="3"/>
      <c r="F147" s="40">
        <f>'[1]Місто'!$F$326</f>
        <v>98900</v>
      </c>
      <c r="G147" s="7">
        <f>F147+D147</f>
        <v>2898771</v>
      </c>
      <c r="I147" s="63"/>
      <c r="J147" s="71"/>
      <c r="L147" s="62"/>
    </row>
    <row r="148" spans="1:12" s="4" customFormat="1" ht="47.25">
      <c r="A148" s="15" t="s">
        <v>86</v>
      </c>
      <c r="B148" s="3" t="s">
        <v>87</v>
      </c>
      <c r="C148" s="3" t="s">
        <v>191</v>
      </c>
      <c r="D148" s="41">
        <f>'[1]Місто'!$C$329</f>
        <v>11300000</v>
      </c>
      <c r="E148" s="3"/>
      <c r="F148" s="7"/>
      <c r="G148" s="7">
        <f>F148+D148</f>
        <v>11300000</v>
      </c>
      <c r="I148" s="63"/>
      <c r="J148" s="71"/>
      <c r="L148" s="62"/>
    </row>
    <row r="149" spans="1:12" s="4" customFormat="1" ht="63">
      <c r="A149" s="15" t="s">
        <v>103</v>
      </c>
      <c r="B149" s="3" t="s">
        <v>281</v>
      </c>
      <c r="C149" s="3"/>
      <c r="D149" s="41"/>
      <c r="E149" s="3" t="s">
        <v>282</v>
      </c>
      <c r="F149" s="40">
        <f>'[1]Місто'!$F$331</f>
        <v>549534</v>
      </c>
      <c r="G149" s="7">
        <f>F149+D149</f>
        <v>549534</v>
      </c>
      <c r="I149" s="63"/>
      <c r="J149" s="71"/>
      <c r="L149" s="62"/>
    </row>
    <row r="150" spans="1:12" s="4" customFormat="1" ht="31.5">
      <c r="A150" s="15" t="s">
        <v>81</v>
      </c>
      <c r="B150" s="3" t="s">
        <v>97</v>
      </c>
      <c r="C150" s="3" t="s">
        <v>282</v>
      </c>
      <c r="D150" s="41">
        <f>'[1]Місто'!$C$333</f>
        <v>349208</v>
      </c>
      <c r="E150" s="3"/>
      <c r="F150" s="7"/>
      <c r="G150" s="7">
        <f>F150+D150</f>
        <v>349208</v>
      </c>
      <c r="I150" s="63"/>
      <c r="J150" s="71"/>
      <c r="L150" s="62"/>
    </row>
    <row r="151" spans="1:12" s="4" customFormat="1" ht="48" customHeight="1">
      <c r="A151" s="13" t="s">
        <v>204</v>
      </c>
      <c r="B151" s="18" t="s">
        <v>46</v>
      </c>
      <c r="C151" s="3"/>
      <c r="D151" s="46">
        <f>SUM(D152:D154)</f>
        <v>6462243</v>
      </c>
      <c r="E151" s="6"/>
      <c r="F151" s="45">
        <f>SUM(F152:F154)</f>
        <v>107575</v>
      </c>
      <c r="G151" s="45">
        <f>SUM(G152:G154)</f>
        <v>6569818</v>
      </c>
      <c r="H151" s="43">
        <f>'[1]Місто'!$C$334</f>
        <v>6462243</v>
      </c>
      <c r="I151" s="63">
        <f>H151-D151</f>
        <v>0</v>
      </c>
      <c r="J151" s="71"/>
      <c r="K151" s="43">
        <f>'[1]Місто'!$F$334</f>
        <v>107575</v>
      </c>
      <c r="L151" s="63">
        <f>K151-F151</f>
        <v>0</v>
      </c>
    </row>
    <row r="152" spans="1:12" s="4" customFormat="1" ht="65.25" customHeight="1">
      <c r="A152" s="15" t="s">
        <v>231</v>
      </c>
      <c r="B152" s="11" t="s">
        <v>232</v>
      </c>
      <c r="C152" s="3" t="s">
        <v>255</v>
      </c>
      <c r="D152" s="41">
        <f>'[1]Місто'!$C$336</f>
        <v>1468705</v>
      </c>
      <c r="E152" s="3"/>
      <c r="F152" s="33"/>
      <c r="G152" s="7">
        <f>F152+D152</f>
        <v>1468705</v>
      </c>
      <c r="I152" s="63"/>
      <c r="J152" s="71"/>
      <c r="L152" s="62"/>
    </row>
    <row r="153" spans="1:12" s="4" customFormat="1" ht="65.25" customHeight="1">
      <c r="A153" s="15" t="s">
        <v>93</v>
      </c>
      <c r="B153" s="3" t="s">
        <v>94</v>
      </c>
      <c r="C153" s="3" t="s">
        <v>174</v>
      </c>
      <c r="D153" s="41">
        <f>'[1]Місто'!$C$338</f>
        <v>2535008</v>
      </c>
      <c r="E153" s="3" t="s">
        <v>174</v>
      </c>
      <c r="F153" s="33">
        <f>'[1]Місто'!$F$338</f>
        <v>77688</v>
      </c>
      <c r="G153" s="7">
        <f>F153+D153</f>
        <v>2612696</v>
      </c>
      <c r="I153" s="63"/>
      <c r="J153" s="71"/>
      <c r="L153" s="62"/>
    </row>
    <row r="154" spans="1:12" s="4" customFormat="1" ht="37.5" customHeight="1">
      <c r="A154" s="15" t="s">
        <v>95</v>
      </c>
      <c r="B154" s="3" t="s">
        <v>96</v>
      </c>
      <c r="C154" s="3" t="s">
        <v>175</v>
      </c>
      <c r="D154" s="41">
        <f>'[1]Місто'!$C$341</f>
        <v>2458530</v>
      </c>
      <c r="E154" s="3" t="s">
        <v>175</v>
      </c>
      <c r="F154" s="33">
        <f>'[1]Місто'!$F$341</f>
        <v>29887</v>
      </c>
      <c r="G154" s="7">
        <f>F154+D154</f>
        <v>2488417</v>
      </c>
      <c r="I154" s="63"/>
      <c r="J154" s="71"/>
      <c r="L154" s="62"/>
    </row>
    <row r="155" spans="1:12" s="4" customFormat="1" ht="31.5">
      <c r="A155" s="13" t="s">
        <v>214</v>
      </c>
      <c r="B155" s="18" t="s">
        <v>53</v>
      </c>
      <c r="C155" s="3"/>
      <c r="D155" s="46">
        <f>SUM(D156:D158)</f>
        <v>1575284</v>
      </c>
      <c r="E155" s="6"/>
      <c r="F155" s="46">
        <f>SUM(F156:F158)</f>
        <v>14198254</v>
      </c>
      <c r="G155" s="8">
        <f>SUM(G156:G158)</f>
        <v>15773538</v>
      </c>
      <c r="H155" s="43">
        <f>'[1]Місто'!$C$342</f>
        <v>1575284</v>
      </c>
      <c r="I155" s="63">
        <f>H155-D155</f>
        <v>0</v>
      </c>
      <c r="J155" s="71"/>
      <c r="K155" s="43">
        <f>'[1]Місто'!$F$342</f>
        <v>14198254</v>
      </c>
      <c r="L155" s="63">
        <f>K155-F155</f>
        <v>0</v>
      </c>
    </row>
    <row r="156" spans="1:12" s="4" customFormat="1" ht="31.5">
      <c r="A156" s="15" t="s">
        <v>231</v>
      </c>
      <c r="B156" s="11" t="s">
        <v>232</v>
      </c>
      <c r="C156" s="3" t="s">
        <v>259</v>
      </c>
      <c r="D156" s="41">
        <f>'[1]Місто'!$C$344</f>
        <v>1575284</v>
      </c>
      <c r="E156" s="3" t="s">
        <v>259</v>
      </c>
      <c r="F156" s="41">
        <f>'[1]Місто'!$F$344</f>
        <v>6500</v>
      </c>
      <c r="G156" s="7">
        <f>F156+D156</f>
        <v>1581784</v>
      </c>
      <c r="H156" s="43"/>
      <c r="I156" s="63"/>
      <c r="J156" s="71"/>
      <c r="L156" s="62"/>
    </row>
    <row r="157" spans="1:12" s="4" customFormat="1" ht="31.5">
      <c r="A157" s="15" t="s">
        <v>88</v>
      </c>
      <c r="B157" s="3" t="s">
        <v>89</v>
      </c>
      <c r="C157" s="3"/>
      <c r="D157" s="6"/>
      <c r="E157" s="3" t="s">
        <v>327</v>
      </c>
      <c r="F157" s="33">
        <f>'[1]Місто'!$F$349</f>
        <v>11307994</v>
      </c>
      <c r="G157" s="7">
        <f>F157+D157</f>
        <v>11307994</v>
      </c>
      <c r="I157" s="63"/>
      <c r="J157" s="71"/>
      <c r="L157" s="62"/>
    </row>
    <row r="158" spans="1:12" s="4" customFormat="1" ht="79.5" customHeight="1">
      <c r="A158" s="15" t="s">
        <v>105</v>
      </c>
      <c r="B158" s="3" t="s">
        <v>106</v>
      </c>
      <c r="C158" s="3"/>
      <c r="D158" s="6"/>
      <c r="E158" s="3" t="s">
        <v>283</v>
      </c>
      <c r="F158" s="40">
        <f>'[1]Місто'!$F$354</f>
        <v>2883760</v>
      </c>
      <c r="G158" s="7">
        <f>F158+D158</f>
        <v>2883760</v>
      </c>
      <c r="I158" s="63"/>
      <c r="J158" s="71"/>
      <c r="L158" s="62"/>
    </row>
    <row r="159" spans="1:12" s="4" customFormat="1" ht="46.5" customHeight="1">
      <c r="A159" s="13" t="s">
        <v>213</v>
      </c>
      <c r="B159" s="18" t="s">
        <v>28</v>
      </c>
      <c r="C159" s="3"/>
      <c r="D159" s="46">
        <f>SUM(D160:D162)</f>
        <v>9176248</v>
      </c>
      <c r="E159" s="6"/>
      <c r="F159" s="9">
        <f>SUM(F160:F162)</f>
        <v>0</v>
      </c>
      <c r="G159" s="45">
        <f>SUM(G160:G162)</f>
        <v>9176248</v>
      </c>
      <c r="H159" s="43">
        <f>'[1]Місто'!$C$355</f>
        <v>9176248</v>
      </c>
      <c r="I159" s="63">
        <f>H159-D159</f>
        <v>0</v>
      </c>
      <c r="J159" s="71"/>
      <c r="K159" s="43">
        <f>'[1]Місто'!$F$355</f>
        <v>0</v>
      </c>
      <c r="L159" s="63">
        <f>K159-F159</f>
        <v>0</v>
      </c>
    </row>
    <row r="160" spans="1:12" s="4" customFormat="1" ht="46.5" customHeight="1">
      <c r="A160" s="17" t="s">
        <v>231</v>
      </c>
      <c r="B160" s="3" t="s">
        <v>232</v>
      </c>
      <c r="C160" s="3" t="s">
        <v>270</v>
      </c>
      <c r="D160" s="22">
        <f>'[1]Місто'!$C$357</f>
        <v>4804948</v>
      </c>
      <c r="E160" s="6"/>
      <c r="F160" s="9"/>
      <c r="G160" s="40">
        <f>F160+D160</f>
        <v>4804948</v>
      </c>
      <c r="I160" s="63"/>
      <c r="J160" s="71"/>
      <c r="L160" s="62"/>
    </row>
    <row r="161" spans="1:12" s="4" customFormat="1" ht="46.5" customHeight="1">
      <c r="A161" s="17">
        <v>230000</v>
      </c>
      <c r="B161" s="3" t="s">
        <v>309</v>
      </c>
      <c r="C161" s="3" t="s">
        <v>311</v>
      </c>
      <c r="D161" s="22">
        <f>'[1]Місто'!$C$358</f>
        <v>4207500</v>
      </c>
      <c r="E161" s="6"/>
      <c r="F161" s="9"/>
      <c r="G161" s="40">
        <f>F161+D161</f>
        <v>4207500</v>
      </c>
      <c r="I161" s="63"/>
      <c r="J161" s="71"/>
      <c r="L161" s="62"/>
    </row>
    <row r="162" spans="1:12" s="4" customFormat="1" ht="63">
      <c r="A162" s="15" t="s">
        <v>81</v>
      </c>
      <c r="B162" s="3" t="s">
        <v>97</v>
      </c>
      <c r="C162" s="3" t="s">
        <v>310</v>
      </c>
      <c r="D162" s="41">
        <f>'[1]Місто'!$C$363</f>
        <v>163800</v>
      </c>
      <c r="E162" s="3"/>
      <c r="F162" s="7"/>
      <c r="G162" s="40">
        <f>F162+D162</f>
        <v>163800</v>
      </c>
      <c r="I162" s="63"/>
      <c r="J162" s="71"/>
      <c r="L162" s="62"/>
    </row>
    <row r="163" spans="1:12" s="4" customFormat="1" ht="49.5" customHeight="1">
      <c r="A163" s="13" t="s">
        <v>298</v>
      </c>
      <c r="B163" s="18" t="s">
        <v>28</v>
      </c>
      <c r="C163" s="3"/>
      <c r="D163" s="8">
        <f>SUM(D164:D165)</f>
        <v>0</v>
      </c>
      <c r="E163" s="3"/>
      <c r="F163" s="46">
        <f>SUM(F164:F165)</f>
        <v>2766704</v>
      </c>
      <c r="G163" s="8">
        <f>SUM(G164:G165)</f>
        <v>2766704</v>
      </c>
      <c r="I163" s="63"/>
      <c r="J163" s="71"/>
      <c r="K163" s="43">
        <f>'[1]Місто'!$F$365</f>
        <v>2766704</v>
      </c>
      <c r="L163" s="63">
        <f>K163-F163</f>
        <v>0</v>
      </c>
    </row>
    <row r="164" spans="1:12" s="4" customFormat="1" ht="72.75" customHeight="1">
      <c r="A164" s="12" t="s">
        <v>107</v>
      </c>
      <c r="B164" s="10" t="s">
        <v>317</v>
      </c>
      <c r="C164" s="3"/>
      <c r="D164" s="6"/>
      <c r="E164" s="3" t="s">
        <v>336</v>
      </c>
      <c r="F164" s="33">
        <f>'[1]Місто'!$F$368</f>
        <v>2766704</v>
      </c>
      <c r="G164" s="7">
        <f>D164+F164</f>
        <v>2766704</v>
      </c>
      <c r="I164" s="63"/>
      <c r="J164" s="71"/>
      <c r="L164" s="62"/>
    </row>
    <row r="165" spans="1:12" s="4" customFormat="1" ht="31.5" hidden="1">
      <c r="A165" s="17">
        <v>240900</v>
      </c>
      <c r="B165" s="3" t="s">
        <v>11</v>
      </c>
      <c r="C165" s="3"/>
      <c r="D165" s="6"/>
      <c r="E165" s="3"/>
      <c r="F165" s="7">
        <f>600000-600000</f>
        <v>0</v>
      </c>
      <c r="G165" s="7">
        <f>F165+D165</f>
        <v>0</v>
      </c>
      <c r="I165" s="63">
        <f>H165-D165</f>
        <v>0</v>
      </c>
      <c r="J165" s="71"/>
      <c r="L165" s="62"/>
    </row>
    <row r="166" spans="1:13" s="4" customFormat="1" ht="31.5">
      <c r="A166" s="13" t="s">
        <v>194</v>
      </c>
      <c r="B166" s="18" t="s">
        <v>34</v>
      </c>
      <c r="C166" s="3"/>
      <c r="D166" s="46">
        <f>SUM(D167:D171)</f>
        <v>3850084</v>
      </c>
      <c r="E166" s="3"/>
      <c r="F166" s="46">
        <f>SUM(F167:F172)</f>
        <v>208271</v>
      </c>
      <c r="G166" s="8">
        <f>SUM(G167:G172)</f>
        <v>4058355</v>
      </c>
      <c r="H166" s="43">
        <f>'[1]Місто'!$C$369</f>
        <v>3850084</v>
      </c>
      <c r="I166" s="63">
        <f>H166-D166</f>
        <v>0</v>
      </c>
      <c r="J166" s="71"/>
      <c r="K166" s="43">
        <f>'[1]Місто'!$F$369</f>
        <v>239727</v>
      </c>
      <c r="L166" s="63">
        <f>K166-F166</f>
        <v>31456</v>
      </c>
      <c r="M166" s="4">
        <v>240900</v>
      </c>
    </row>
    <row r="167" spans="1:12" s="4" customFormat="1" ht="49.5" customHeight="1">
      <c r="A167" s="15" t="s">
        <v>231</v>
      </c>
      <c r="B167" s="11" t="s">
        <v>232</v>
      </c>
      <c r="C167" s="3" t="s">
        <v>241</v>
      </c>
      <c r="D167" s="41">
        <f>'[1]Місто'!$C$371</f>
        <v>3402471</v>
      </c>
      <c r="E167" s="3" t="s">
        <v>241</v>
      </c>
      <c r="F167" s="40">
        <f>'[1]Місто'!$F$371</f>
        <v>83271</v>
      </c>
      <c r="G167" s="7">
        <f aca="true" t="shared" si="8" ref="G167:G172">D167+F167</f>
        <v>3485742</v>
      </c>
      <c r="I167" s="63"/>
      <c r="J167" s="71"/>
      <c r="L167" s="62"/>
    </row>
    <row r="168" spans="1:12" s="4" customFormat="1" ht="47.25" customHeight="1">
      <c r="A168" s="15" t="s">
        <v>99</v>
      </c>
      <c r="B168" s="11" t="s">
        <v>100</v>
      </c>
      <c r="C168" s="3" t="s">
        <v>343</v>
      </c>
      <c r="D168" s="41">
        <f>'[1]Місто'!$C$373</f>
        <v>362464</v>
      </c>
      <c r="E168" s="3" t="s">
        <v>343</v>
      </c>
      <c r="F168" s="40">
        <f>'[1]Місто'!$F$373</f>
        <v>30000</v>
      </c>
      <c r="G168" s="7">
        <f t="shared" si="8"/>
        <v>392464</v>
      </c>
      <c r="I168" s="63"/>
      <c r="J168" s="71"/>
      <c r="L168" s="62"/>
    </row>
    <row r="169" spans="1:12" s="4" customFormat="1" ht="47.25" customHeight="1">
      <c r="A169" s="12" t="s">
        <v>88</v>
      </c>
      <c r="B169" s="31" t="s">
        <v>89</v>
      </c>
      <c r="C169" s="3"/>
      <c r="D169" s="41"/>
      <c r="E169" s="3" t="s">
        <v>337</v>
      </c>
      <c r="F169" s="40">
        <f>'[1]Місто'!$K$375</f>
        <v>95000</v>
      </c>
      <c r="G169" s="7">
        <f t="shared" si="8"/>
        <v>95000</v>
      </c>
      <c r="I169" s="63"/>
      <c r="J169" s="71"/>
      <c r="L169" s="62"/>
    </row>
    <row r="170" spans="1:12" s="4" customFormat="1" ht="31.5" customHeight="1">
      <c r="A170" s="92" t="s">
        <v>81</v>
      </c>
      <c r="B170" s="89" t="s">
        <v>97</v>
      </c>
      <c r="C170" s="3" t="s">
        <v>143</v>
      </c>
      <c r="D170" s="41">
        <f>'[1]Місто'!$C$380</f>
        <v>78675</v>
      </c>
      <c r="E170" s="3"/>
      <c r="F170" s="7"/>
      <c r="G170" s="7">
        <f t="shared" si="8"/>
        <v>78675</v>
      </c>
      <c r="I170" s="63"/>
      <c r="J170" s="71"/>
      <c r="L170" s="62"/>
    </row>
    <row r="171" spans="1:12" s="4" customFormat="1" ht="31.5" customHeight="1">
      <c r="A171" s="93"/>
      <c r="B171" s="91"/>
      <c r="C171" s="3" t="s">
        <v>315</v>
      </c>
      <c r="D171" s="41">
        <f>'[1]Місто'!$C$381</f>
        <v>6474</v>
      </c>
      <c r="E171" s="3"/>
      <c r="F171" s="7"/>
      <c r="G171" s="7">
        <f t="shared" si="8"/>
        <v>6474</v>
      </c>
      <c r="I171" s="63"/>
      <c r="J171" s="71"/>
      <c r="L171" s="62"/>
    </row>
    <row r="172" spans="1:12" s="4" customFormat="1" ht="48.75" customHeight="1" hidden="1">
      <c r="A172" s="15" t="s">
        <v>73</v>
      </c>
      <c r="B172" s="3" t="s">
        <v>113</v>
      </c>
      <c r="C172" s="3"/>
      <c r="D172" s="6"/>
      <c r="E172" s="3"/>
      <c r="F172" s="7"/>
      <c r="G172" s="7">
        <f t="shared" si="8"/>
        <v>0</v>
      </c>
      <c r="I172" s="63"/>
      <c r="J172" s="71"/>
      <c r="L172" s="62"/>
    </row>
    <row r="173" spans="1:13" s="4" customFormat="1" ht="47.25">
      <c r="A173" s="13" t="s">
        <v>195</v>
      </c>
      <c r="B173" s="18" t="s">
        <v>37</v>
      </c>
      <c r="C173" s="3"/>
      <c r="D173" s="46">
        <f>SUM(D174:D177)</f>
        <v>3217560</v>
      </c>
      <c r="E173" s="18"/>
      <c r="F173" s="46">
        <f>SUM(F174:F177)</f>
        <v>6258</v>
      </c>
      <c r="G173" s="8">
        <f>SUM(G174:G177)</f>
        <v>3223818</v>
      </c>
      <c r="H173" s="43">
        <f>'[1]Місто'!$C$382</f>
        <v>3217560</v>
      </c>
      <c r="I173" s="63">
        <f>H173-D173</f>
        <v>0</v>
      </c>
      <c r="J173" s="71"/>
      <c r="K173" s="43">
        <f>'[1]Місто'!$F$382</f>
        <v>65961</v>
      </c>
      <c r="L173" s="63">
        <f>K173-F173</f>
        <v>59703</v>
      </c>
      <c r="M173" s="4">
        <v>240900</v>
      </c>
    </row>
    <row r="174" spans="1:12" s="4" customFormat="1" ht="53.25" customHeight="1">
      <c r="A174" s="15" t="s">
        <v>231</v>
      </c>
      <c r="B174" s="11" t="s">
        <v>232</v>
      </c>
      <c r="C174" s="3" t="s">
        <v>242</v>
      </c>
      <c r="D174" s="41">
        <f>'[1]Місто'!$C$384</f>
        <v>2998643</v>
      </c>
      <c r="E174" s="3"/>
      <c r="F174" s="40">
        <f>'[1]Місто'!$F$384</f>
        <v>0</v>
      </c>
      <c r="G174" s="7">
        <f>D174+F174</f>
        <v>2998643</v>
      </c>
      <c r="I174" s="63"/>
      <c r="J174" s="71"/>
      <c r="L174" s="62"/>
    </row>
    <row r="175" spans="1:12" s="4" customFormat="1" ht="50.25" customHeight="1">
      <c r="A175" s="15" t="s">
        <v>99</v>
      </c>
      <c r="B175" s="11" t="s">
        <v>100</v>
      </c>
      <c r="C175" s="3" t="s">
        <v>343</v>
      </c>
      <c r="D175" s="41">
        <f>'[1]Місто'!$C$386</f>
        <v>210231</v>
      </c>
      <c r="E175" s="3" t="s">
        <v>343</v>
      </c>
      <c r="F175" s="40">
        <f>'[1]Місто'!$F$386</f>
        <v>6258</v>
      </c>
      <c r="G175" s="40">
        <f>F175+D175</f>
        <v>216489</v>
      </c>
      <c r="I175" s="63"/>
      <c r="J175" s="71"/>
      <c r="L175" s="62"/>
    </row>
    <row r="176" spans="1:12" s="4" customFormat="1" ht="34.5" customHeight="1">
      <c r="A176" s="92" t="s">
        <v>81</v>
      </c>
      <c r="B176" s="89" t="s">
        <v>97</v>
      </c>
      <c r="C176" s="3" t="s">
        <v>143</v>
      </c>
      <c r="D176" s="41">
        <f>'[1]Місто'!$C$391</f>
        <v>2212</v>
      </c>
      <c r="E176" s="3"/>
      <c r="F176" s="7"/>
      <c r="G176" s="7">
        <f>F176+D176</f>
        <v>2212</v>
      </c>
      <c r="I176" s="63"/>
      <c r="J176" s="71"/>
      <c r="L176" s="62"/>
    </row>
    <row r="177" spans="1:12" s="4" customFormat="1" ht="34.5" customHeight="1">
      <c r="A177" s="93"/>
      <c r="B177" s="91"/>
      <c r="C177" s="3" t="s">
        <v>315</v>
      </c>
      <c r="D177" s="41">
        <f>'[1]Місто'!$C$392</f>
        <v>6474</v>
      </c>
      <c r="E177" s="3"/>
      <c r="F177" s="7"/>
      <c r="G177" s="7">
        <f>F177+D177</f>
        <v>6474</v>
      </c>
      <c r="I177" s="63"/>
      <c r="J177" s="71"/>
      <c r="L177" s="62"/>
    </row>
    <row r="178" spans="1:13" s="4" customFormat="1" ht="47.25">
      <c r="A178" s="13" t="s">
        <v>196</v>
      </c>
      <c r="B178" s="18" t="s">
        <v>38</v>
      </c>
      <c r="C178" s="3"/>
      <c r="D178" s="46">
        <f>SUM(D179:D183)</f>
        <v>3632699</v>
      </c>
      <c r="E178" s="18"/>
      <c r="F178" s="46">
        <f>SUM(F179:F184)</f>
        <v>6930824</v>
      </c>
      <c r="G178" s="46">
        <f>SUM(G179:G184)</f>
        <v>10563523</v>
      </c>
      <c r="H178" s="43">
        <f>'[1]Місто'!$C$393</f>
        <v>3632699</v>
      </c>
      <c r="I178" s="63">
        <f>H178-D178</f>
        <v>0</v>
      </c>
      <c r="J178" s="71"/>
      <c r="K178" s="43">
        <f>'[1]Місто'!$F$393</f>
        <v>6968137</v>
      </c>
      <c r="L178" s="63">
        <f>K178-F178</f>
        <v>37313</v>
      </c>
      <c r="M178" s="4">
        <v>240900</v>
      </c>
    </row>
    <row r="179" spans="1:12" s="4" customFormat="1" ht="63">
      <c r="A179" s="15" t="s">
        <v>231</v>
      </c>
      <c r="B179" s="11" t="s">
        <v>232</v>
      </c>
      <c r="C179" s="3" t="s">
        <v>243</v>
      </c>
      <c r="D179" s="41">
        <f>'[1]Місто'!$C$395</f>
        <v>3007635</v>
      </c>
      <c r="E179" s="3" t="s">
        <v>243</v>
      </c>
      <c r="F179" s="40">
        <f>'[1]Місто'!$F$395</f>
        <v>50339</v>
      </c>
      <c r="G179" s="7">
        <f>D179+F179</f>
        <v>3057974</v>
      </c>
      <c r="H179" s="43"/>
      <c r="I179" s="63"/>
      <c r="J179" s="71"/>
      <c r="L179" s="62"/>
    </row>
    <row r="180" spans="1:12" s="4" customFormat="1" ht="63">
      <c r="A180" s="15" t="s">
        <v>99</v>
      </c>
      <c r="B180" s="11" t="s">
        <v>100</v>
      </c>
      <c r="C180" s="3" t="s">
        <v>343</v>
      </c>
      <c r="D180" s="41">
        <f>'[1]Місто'!$C$397</f>
        <v>599012</v>
      </c>
      <c r="E180" s="3" t="s">
        <v>343</v>
      </c>
      <c r="F180" s="40">
        <f>'[1]Місто'!$F$397</f>
        <v>168018</v>
      </c>
      <c r="G180" s="7">
        <f aca="true" t="shared" si="9" ref="G180:G190">D180+F180</f>
        <v>767030</v>
      </c>
      <c r="I180" s="63"/>
      <c r="J180" s="71"/>
      <c r="L180" s="62"/>
    </row>
    <row r="181" spans="1:12" s="4" customFormat="1" ht="47.25">
      <c r="A181" s="12" t="s">
        <v>88</v>
      </c>
      <c r="B181" s="3" t="s">
        <v>89</v>
      </c>
      <c r="C181" s="58"/>
      <c r="D181" s="59"/>
      <c r="E181" s="3" t="s">
        <v>319</v>
      </c>
      <c r="F181" s="40">
        <f>'[1]Місто'!$F$399</f>
        <v>6712467</v>
      </c>
      <c r="G181" s="7">
        <f t="shared" si="9"/>
        <v>6712467</v>
      </c>
      <c r="I181" s="63"/>
      <c r="J181" s="71"/>
      <c r="L181" s="62"/>
    </row>
    <row r="182" spans="1:12" s="4" customFormat="1" ht="31.5" customHeight="1">
      <c r="A182" s="92" t="s">
        <v>81</v>
      </c>
      <c r="B182" s="89" t="s">
        <v>97</v>
      </c>
      <c r="C182" s="3" t="s">
        <v>143</v>
      </c>
      <c r="D182" s="41">
        <f>'[1]Місто'!$C$404</f>
        <v>16226</v>
      </c>
      <c r="E182" s="3"/>
      <c r="F182" s="7"/>
      <c r="G182" s="7">
        <f t="shared" si="9"/>
        <v>16226</v>
      </c>
      <c r="I182" s="63"/>
      <c r="J182" s="71"/>
      <c r="L182" s="62"/>
    </row>
    <row r="183" spans="1:12" s="4" customFormat="1" ht="31.5" customHeight="1">
      <c r="A183" s="93"/>
      <c r="B183" s="91"/>
      <c r="C183" s="3" t="s">
        <v>315</v>
      </c>
      <c r="D183" s="41">
        <f>'[1]Місто'!$C$405</f>
        <v>9826</v>
      </c>
      <c r="E183" s="3"/>
      <c r="F183" s="7"/>
      <c r="G183" s="7">
        <f t="shared" si="9"/>
        <v>9826</v>
      </c>
      <c r="I183" s="63"/>
      <c r="J183" s="71"/>
      <c r="L183" s="62"/>
    </row>
    <row r="184" spans="1:12" s="4" customFormat="1" ht="45.75" customHeight="1" hidden="1">
      <c r="A184" s="15" t="s">
        <v>73</v>
      </c>
      <c r="B184" s="11" t="s">
        <v>113</v>
      </c>
      <c r="C184" s="3"/>
      <c r="D184" s="6"/>
      <c r="E184" s="3"/>
      <c r="F184" s="7"/>
      <c r="G184" s="7">
        <f t="shared" si="9"/>
        <v>0</v>
      </c>
      <c r="I184" s="63"/>
      <c r="J184" s="71"/>
      <c r="L184" s="62"/>
    </row>
    <row r="185" spans="1:16" s="4" customFormat="1" ht="31.5">
      <c r="A185" s="13" t="s">
        <v>197</v>
      </c>
      <c r="B185" s="18" t="s">
        <v>39</v>
      </c>
      <c r="C185" s="3"/>
      <c r="D185" s="46">
        <f>SUM(D186:D190)</f>
        <v>3562428</v>
      </c>
      <c r="E185" s="18"/>
      <c r="F185" s="46">
        <f>SUM(F186:F190)</f>
        <v>8454987</v>
      </c>
      <c r="G185" s="45">
        <f>SUM(G186:G190)</f>
        <v>12017415</v>
      </c>
      <c r="H185" s="44">
        <f>'[1]Місто'!$C$406</f>
        <v>3562428</v>
      </c>
      <c r="I185" s="63">
        <f>H185-D185</f>
        <v>0</v>
      </c>
      <c r="J185" s="73"/>
      <c r="K185" s="44">
        <f>'[1]Місто'!$F$406</f>
        <v>8461487</v>
      </c>
      <c r="L185" s="78">
        <f>K185-F185</f>
        <v>6500</v>
      </c>
      <c r="M185" s="21">
        <v>240900</v>
      </c>
      <c r="N185" s="21"/>
      <c r="O185" s="21"/>
      <c r="P185" s="21"/>
    </row>
    <row r="186" spans="1:16" s="4" customFormat="1" ht="47.25">
      <c r="A186" s="15" t="s">
        <v>231</v>
      </c>
      <c r="B186" s="11" t="s">
        <v>232</v>
      </c>
      <c r="C186" s="3" t="s">
        <v>244</v>
      </c>
      <c r="D186" s="41">
        <f>'[1]Місто'!$C$408</f>
        <v>3129873</v>
      </c>
      <c r="E186" s="3" t="s">
        <v>244</v>
      </c>
      <c r="F186" s="40">
        <f>'[1]Місто'!$F$408</f>
        <v>9000</v>
      </c>
      <c r="G186" s="40">
        <f>D186+F186</f>
        <v>3138873</v>
      </c>
      <c r="H186" s="44"/>
      <c r="I186" s="63"/>
      <c r="J186" s="73"/>
      <c r="K186" s="21"/>
      <c r="L186" s="76"/>
      <c r="M186" s="21"/>
      <c r="N186" s="21"/>
      <c r="O186" s="21"/>
      <c r="P186" s="21"/>
    </row>
    <row r="187" spans="1:12" s="4" customFormat="1" ht="51" customHeight="1">
      <c r="A187" s="15" t="s">
        <v>99</v>
      </c>
      <c r="B187" s="11" t="s">
        <v>100</v>
      </c>
      <c r="C187" s="3" t="s">
        <v>343</v>
      </c>
      <c r="D187" s="41">
        <f>'[1]Місто'!$C$410</f>
        <v>399713</v>
      </c>
      <c r="E187" s="3" t="s">
        <v>343</v>
      </c>
      <c r="F187" s="40">
        <f>'[1]Місто'!$F$410</f>
        <v>21229</v>
      </c>
      <c r="G187" s="7">
        <f t="shared" si="9"/>
        <v>420942</v>
      </c>
      <c r="I187" s="63"/>
      <c r="J187" s="71"/>
      <c r="L187" s="62"/>
    </row>
    <row r="188" spans="1:12" s="4" customFormat="1" ht="51" customHeight="1">
      <c r="A188" s="12" t="s">
        <v>88</v>
      </c>
      <c r="B188" s="3" t="s">
        <v>89</v>
      </c>
      <c r="C188" s="3"/>
      <c r="D188" s="41"/>
      <c r="E188" s="3" t="s">
        <v>308</v>
      </c>
      <c r="F188" s="40">
        <f>'[1]Місто'!$F$412</f>
        <v>8424758</v>
      </c>
      <c r="G188" s="7">
        <f t="shared" si="9"/>
        <v>8424758</v>
      </c>
      <c r="I188" s="63"/>
      <c r="J188" s="71"/>
      <c r="L188" s="62"/>
    </row>
    <row r="189" spans="1:12" s="4" customFormat="1" ht="33" customHeight="1">
      <c r="A189" s="92" t="s">
        <v>81</v>
      </c>
      <c r="B189" s="89" t="s">
        <v>97</v>
      </c>
      <c r="C189" s="3" t="s">
        <v>143</v>
      </c>
      <c r="D189" s="41">
        <f>'[1]Місто'!$C$417</f>
        <v>26368</v>
      </c>
      <c r="E189" s="3"/>
      <c r="F189" s="7"/>
      <c r="G189" s="7">
        <f t="shared" si="9"/>
        <v>26368</v>
      </c>
      <c r="I189" s="63"/>
      <c r="J189" s="71"/>
      <c r="L189" s="62"/>
    </row>
    <row r="190" spans="1:12" s="4" customFormat="1" ht="33" customHeight="1">
      <c r="A190" s="93"/>
      <c r="B190" s="91"/>
      <c r="C190" s="3" t="s">
        <v>315</v>
      </c>
      <c r="D190" s="41">
        <f>'[1]Місто'!$C$418</f>
        <v>6474</v>
      </c>
      <c r="E190" s="3"/>
      <c r="F190" s="7"/>
      <c r="G190" s="7">
        <f t="shared" si="9"/>
        <v>6474</v>
      </c>
      <c r="I190" s="63"/>
      <c r="J190" s="71"/>
      <c r="L190" s="62"/>
    </row>
    <row r="191" spans="1:13" s="21" customFormat="1" ht="47.25">
      <c r="A191" s="13" t="s">
        <v>198</v>
      </c>
      <c r="B191" s="18" t="s">
        <v>40</v>
      </c>
      <c r="C191" s="18"/>
      <c r="D191" s="46">
        <f>SUM(D192:D196)</f>
        <v>4331187</v>
      </c>
      <c r="E191" s="18"/>
      <c r="F191" s="46">
        <f>SUM(F192:F196)</f>
        <v>165903</v>
      </c>
      <c r="G191" s="46">
        <f>SUM(G192:G196)</f>
        <v>4497090</v>
      </c>
      <c r="H191" s="44">
        <f>'[1]Місто'!$C$419</f>
        <v>4331187</v>
      </c>
      <c r="I191" s="63">
        <f>H191-D191</f>
        <v>0</v>
      </c>
      <c r="J191" s="73"/>
      <c r="K191" s="44">
        <f>'[1]Місто'!$F$419</f>
        <v>509323</v>
      </c>
      <c r="L191" s="78">
        <f>K191-F191</f>
        <v>343420</v>
      </c>
      <c r="M191" s="21">
        <v>240900</v>
      </c>
    </row>
    <row r="192" spans="1:12" s="21" customFormat="1" ht="63">
      <c r="A192" s="15" t="s">
        <v>231</v>
      </c>
      <c r="B192" s="11" t="s">
        <v>232</v>
      </c>
      <c r="C192" s="3" t="s">
        <v>245</v>
      </c>
      <c r="D192" s="41">
        <f>'[1]Місто'!$C$421</f>
        <v>3400035</v>
      </c>
      <c r="E192" s="3" t="s">
        <v>245</v>
      </c>
      <c r="F192" s="40">
        <f>'[1]Місто'!$F$421</f>
        <v>165903</v>
      </c>
      <c r="G192" s="40">
        <f>D192+F192</f>
        <v>3565938</v>
      </c>
      <c r="H192" s="44"/>
      <c r="I192" s="63"/>
      <c r="J192" s="73"/>
      <c r="L192" s="76"/>
    </row>
    <row r="193" spans="1:12" s="4" customFormat="1" ht="46.5" customHeight="1">
      <c r="A193" s="15" t="s">
        <v>99</v>
      </c>
      <c r="B193" s="11" t="s">
        <v>100</v>
      </c>
      <c r="C193" s="3" t="s">
        <v>343</v>
      </c>
      <c r="D193" s="41">
        <f>'[1]Місто'!$C$423</f>
        <v>746613</v>
      </c>
      <c r="E193" s="3"/>
      <c r="F193" s="40">
        <f>'[1]Місто'!$F$423</f>
        <v>0</v>
      </c>
      <c r="G193" s="7">
        <f aca="true" t="shared" si="10" ref="G193:G201">D193+F193</f>
        <v>746613</v>
      </c>
      <c r="I193" s="63"/>
      <c r="J193" s="71"/>
      <c r="L193" s="62"/>
    </row>
    <row r="194" spans="1:12" s="4" customFormat="1" ht="31.5" customHeight="1">
      <c r="A194" s="92" t="s">
        <v>81</v>
      </c>
      <c r="B194" s="89" t="s">
        <v>97</v>
      </c>
      <c r="C194" s="3" t="s">
        <v>143</v>
      </c>
      <c r="D194" s="41">
        <f>'[1]Місто'!$C$428</f>
        <v>172749</v>
      </c>
      <c r="E194" s="3"/>
      <c r="F194" s="7"/>
      <c r="G194" s="7">
        <f t="shared" si="10"/>
        <v>172749</v>
      </c>
      <c r="I194" s="63"/>
      <c r="J194" s="71"/>
      <c r="L194" s="62"/>
    </row>
    <row r="195" spans="1:12" s="4" customFormat="1" ht="31.5" customHeight="1">
      <c r="A195" s="106"/>
      <c r="B195" s="90"/>
      <c r="C195" s="3" t="s">
        <v>284</v>
      </c>
      <c r="D195" s="41">
        <f>'[1]Місто'!$C$429</f>
        <v>1000</v>
      </c>
      <c r="E195" s="3"/>
      <c r="F195" s="7"/>
      <c r="G195" s="7">
        <f t="shared" si="10"/>
        <v>1000</v>
      </c>
      <c r="I195" s="63"/>
      <c r="J195" s="71"/>
      <c r="L195" s="62"/>
    </row>
    <row r="196" spans="1:12" s="4" customFormat="1" ht="31.5">
      <c r="A196" s="93"/>
      <c r="B196" s="91"/>
      <c r="C196" s="3" t="s">
        <v>315</v>
      </c>
      <c r="D196" s="41">
        <f>'[1]Місто'!$C$430</f>
        <v>10790</v>
      </c>
      <c r="E196" s="3"/>
      <c r="F196" s="7"/>
      <c r="G196" s="7">
        <f t="shared" si="10"/>
        <v>10790</v>
      </c>
      <c r="I196" s="63"/>
      <c r="J196" s="71"/>
      <c r="L196" s="62"/>
    </row>
    <row r="197" spans="1:13" s="21" customFormat="1" ht="31.5">
      <c r="A197" s="13" t="s">
        <v>199</v>
      </c>
      <c r="B197" s="18" t="s">
        <v>41</v>
      </c>
      <c r="C197" s="18"/>
      <c r="D197" s="46">
        <f>SUM(D198:D203)</f>
        <v>3689684</v>
      </c>
      <c r="E197" s="18"/>
      <c r="F197" s="46">
        <f>SUM(F198:F203)</f>
        <v>159930</v>
      </c>
      <c r="G197" s="45">
        <f>SUM(G198:G203)</f>
        <v>3849614</v>
      </c>
      <c r="H197" s="44">
        <f>'[1]Місто'!$C$431</f>
        <v>3689684</v>
      </c>
      <c r="I197" s="63">
        <f>H197-D197</f>
        <v>0</v>
      </c>
      <c r="J197" s="73"/>
      <c r="K197" s="44">
        <f>'[1]Місто'!$F$431</f>
        <v>184211</v>
      </c>
      <c r="L197" s="78">
        <f>K197-F197</f>
        <v>24281</v>
      </c>
      <c r="M197" s="21">
        <v>240900</v>
      </c>
    </row>
    <row r="198" spans="1:12" s="21" customFormat="1" ht="49.5" customHeight="1">
      <c r="A198" s="15" t="s">
        <v>231</v>
      </c>
      <c r="B198" s="11" t="s">
        <v>232</v>
      </c>
      <c r="C198" s="3" t="s">
        <v>246</v>
      </c>
      <c r="D198" s="41">
        <f>'[1]Місто'!$C$433</f>
        <v>3218547</v>
      </c>
      <c r="E198" s="3" t="s">
        <v>246</v>
      </c>
      <c r="F198" s="40">
        <f>'[1]Місто'!$F$433</f>
        <v>44930</v>
      </c>
      <c r="G198" s="40">
        <f>D198+F198</f>
        <v>3263477</v>
      </c>
      <c r="H198" s="44"/>
      <c r="I198" s="63"/>
      <c r="J198" s="73"/>
      <c r="L198" s="76"/>
    </row>
    <row r="199" spans="1:12" s="21" customFormat="1" ht="49.5" customHeight="1">
      <c r="A199" s="15" t="s">
        <v>88</v>
      </c>
      <c r="B199" s="11" t="s">
        <v>89</v>
      </c>
      <c r="C199" s="3"/>
      <c r="D199" s="41"/>
      <c r="E199" s="3" t="s">
        <v>344</v>
      </c>
      <c r="F199" s="40">
        <f>'[1]Місто'!$F$437</f>
        <v>92000</v>
      </c>
      <c r="G199" s="40">
        <f>D199+F199</f>
        <v>92000</v>
      </c>
      <c r="H199" s="44"/>
      <c r="I199" s="63"/>
      <c r="J199" s="73"/>
      <c r="L199" s="76"/>
    </row>
    <row r="200" spans="1:12" s="4" customFormat="1" ht="48" customHeight="1">
      <c r="A200" s="15" t="s">
        <v>99</v>
      </c>
      <c r="B200" s="11" t="s">
        <v>100</v>
      </c>
      <c r="C200" s="3" t="s">
        <v>343</v>
      </c>
      <c r="D200" s="41">
        <f>'[1]Місто'!$C$435</f>
        <v>422567</v>
      </c>
      <c r="E200" s="3" t="s">
        <v>343</v>
      </c>
      <c r="F200" s="40">
        <f>'[1]Місто'!$F$435</f>
        <v>23000</v>
      </c>
      <c r="G200" s="7">
        <f t="shared" si="10"/>
        <v>445567</v>
      </c>
      <c r="I200" s="63"/>
      <c r="J200" s="71"/>
      <c r="L200" s="62"/>
    </row>
    <row r="201" spans="1:12" s="4" customFormat="1" ht="30.75" customHeight="1">
      <c r="A201" s="92" t="s">
        <v>81</v>
      </c>
      <c r="B201" s="89" t="s">
        <v>97</v>
      </c>
      <c r="C201" s="3" t="s">
        <v>143</v>
      </c>
      <c r="D201" s="41">
        <f>'[1]Місто'!$C$442</f>
        <v>39096</v>
      </c>
      <c r="E201" s="3"/>
      <c r="F201" s="7"/>
      <c r="G201" s="7">
        <f t="shared" si="10"/>
        <v>39096</v>
      </c>
      <c r="I201" s="63"/>
      <c r="J201" s="71"/>
      <c r="L201" s="62"/>
    </row>
    <row r="202" spans="1:12" s="4" customFormat="1" ht="30.75" customHeight="1">
      <c r="A202" s="106"/>
      <c r="B202" s="90"/>
      <c r="C202" s="3" t="s">
        <v>284</v>
      </c>
      <c r="D202" s="41">
        <f>'[1]Місто'!$C$443</f>
        <v>3000</v>
      </c>
      <c r="E202" s="3"/>
      <c r="F202" s="7"/>
      <c r="G202" s="7">
        <f aca="true" t="shared" si="11" ref="G202:G210">D202+F202</f>
        <v>3000</v>
      </c>
      <c r="I202" s="63"/>
      <c r="J202" s="71"/>
      <c r="L202" s="62"/>
    </row>
    <row r="203" spans="1:12" s="4" customFormat="1" ht="36" customHeight="1">
      <c r="A203" s="93"/>
      <c r="B203" s="91"/>
      <c r="C203" s="3" t="s">
        <v>315</v>
      </c>
      <c r="D203" s="41">
        <f>'[1]Місто'!$C$444</f>
        <v>6474</v>
      </c>
      <c r="E203" s="3"/>
      <c r="F203" s="7"/>
      <c r="G203" s="7">
        <f t="shared" si="11"/>
        <v>6474</v>
      </c>
      <c r="I203" s="63"/>
      <c r="J203" s="71"/>
      <c r="L203" s="62"/>
    </row>
    <row r="204" spans="1:13" s="4" customFormat="1" ht="46.5" customHeight="1">
      <c r="A204" s="13" t="s">
        <v>200</v>
      </c>
      <c r="B204" s="18" t="s">
        <v>42</v>
      </c>
      <c r="C204" s="3"/>
      <c r="D204" s="46">
        <f>SUM(D205:D210)</f>
        <v>4308292</v>
      </c>
      <c r="E204" s="3"/>
      <c r="F204" s="46">
        <f>SUM(F205:F210)</f>
        <v>69864</v>
      </c>
      <c r="G204" s="46">
        <f>SUM(G205:G210)</f>
        <v>4378156</v>
      </c>
      <c r="H204" s="43">
        <f>'[1]Місто'!$C$445</f>
        <v>4308292</v>
      </c>
      <c r="I204" s="63">
        <f>H204-D204</f>
        <v>0</v>
      </c>
      <c r="J204" s="71"/>
      <c r="K204" s="43">
        <f>'[1]Місто'!$F$445</f>
        <v>99864</v>
      </c>
      <c r="L204" s="63">
        <f>K204-F204</f>
        <v>30000</v>
      </c>
      <c r="M204" s="4">
        <v>240900</v>
      </c>
    </row>
    <row r="205" spans="1:12" s="4" customFormat="1" ht="69" customHeight="1">
      <c r="A205" s="15" t="s">
        <v>231</v>
      </c>
      <c r="B205" s="11" t="s">
        <v>232</v>
      </c>
      <c r="C205" s="3" t="s">
        <v>247</v>
      </c>
      <c r="D205" s="41">
        <f>'[1]Місто'!$C$447</f>
        <v>3670839</v>
      </c>
      <c r="E205" s="3" t="s">
        <v>247</v>
      </c>
      <c r="F205" s="40">
        <f>'[1]Місто'!$F$447</f>
        <v>29864</v>
      </c>
      <c r="G205" s="40">
        <f>D205+F205</f>
        <v>3700703</v>
      </c>
      <c r="H205" s="43"/>
      <c r="I205" s="63"/>
      <c r="J205" s="71"/>
      <c r="L205" s="62"/>
    </row>
    <row r="206" spans="1:12" s="4" customFormat="1" ht="51.75" customHeight="1">
      <c r="A206" s="15" t="s">
        <v>99</v>
      </c>
      <c r="B206" s="11" t="s">
        <v>100</v>
      </c>
      <c r="C206" s="3" t="s">
        <v>343</v>
      </c>
      <c r="D206" s="41">
        <f>'[1]Місто'!$C$449</f>
        <v>562469</v>
      </c>
      <c r="E206" s="3"/>
      <c r="F206" s="40">
        <f>'[1]Місто'!$F$449</f>
        <v>0</v>
      </c>
      <c r="G206" s="7">
        <f t="shared" si="11"/>
        <v>562469</v>
      </c>
      <c r="I206" s="62"/>
      <c r="J206" s="71"/>
      <c r="L206" s="62"/>
    </row>
    <row r="207" spans="1:12" s="4" customFormat="1" ht="34.5" customHeight="1">
      <c r="A207" s="92" t="s">
        <v>81</v>
      </c>
      <c r="B207" s="89" t="s">
        <v>97</v>
      </c>
      <c r="C207" s="3" t="s">
        <v>143</v>
      </c>
      <c r="D207" s="41">
        <f>'[1]Місто'!$C$454</f>
        <v>64194</v>
      </c>
      <c r="E207" s="3"/>
      <c r="F207" s="7"/>
      <c r="G207" s="7">
        <f t="shared" si="11"/>
        <v>64194</v>
      </c>
      <c r="I207" s="62"/>
      <c r="J207" s="71"/>
      <c r="L207" s="62"/>
    </row>
    <row r="208" spans="1:12" s="4" customFormat="1" ht="34.5" customHeight="1">
      <c r="A208" s="106"/>
      <c r="B208" s="90"/>
      <c r="C208" s="3"/>
      <c r="D208" s="41"/>
      <c r="E208" s="3" t="s">
        <v>338</v>
      </c>
      <c r="F208" s="40">
        <f>'[1]Місто'!$F$456</f>
        <v>40000</v>
      </c>
      <c r="G208" s="7">
        <f t="shared" si="11"/>
        <v>40000</v>
      </c>
      <c r="I208" s="62"/>
      <c r="J208" s="71"/>
      <c r="L208" s="62"/>
    </row>
    <row r="209" spans="1:12" s="4" customFormat="1" ht="34.5" customHeight="1">
      <c r="A209" s="93"/>
      <c r="B209" s="91"/>
      <c r="C209" s="3" t="s">
        <v>315</v>
      </c>
      <c r="D209" s="41">
        <f>'[1]Місто'!$C$455</f>
        <v>10790</v>
      </c>
      <c r="E209" s="3"/>
      <c r="F209" s="7"/>
      <c r="G209" s="7">
        <f t="shared" si="11"/>
        <v>10790</v>
      </c>
      <c r="I209" s="62"/>
      <c r="J209" s="71"/>
      <c r="L209" s="62"/>
    </row>
    <row r="210" spans="1:12" s="4" customFormat="1" ht="31.5" hidden="1">
      <c r="A210" s="15" t="s">
        <v>73</v>
      </c>
      <c r="B210" s="11" t="s">
        <v>113</v>
      </c>
      <c r="C210" s="3"/>
      <c r="D210" s="6"/>
      <c r="E210" s="3"/>
      <c r="F210" s="7"/>
      <c r="G210" s="7">
        <f t="shared" si="11"/>
        <v>0</v>
      </c>
      <c r="I210" s="62"/>
      <c r="J210" s="71"/>
      <c r="L210" s="62"/>
    </row>
    <row r="211" spans="1:12" s="34" customFormat="1" ht="15.75">
      <c r="A211" s="18"/>
      <c r="B211" s="18" t="s">
        <v>61</v>
      </c>
      <c r="C211" s="18"/>
      <c r="D211" s="45">
        <f>D11+D26+D51+D65+D79+D81+D83+D95+D99+D101+D117+D130+D133+D137+D139+D142+D145+D151+D155+D159+D166+D173+D178+D185+D191+D197+D204+D163</f>
        <v>1616950610</v>
      </c>
      <c r="E211" s="9"/>
      <c r="F211" s="45">
        <f>F11+F26+F51+F65+F79+F81+F83+F95+F99+F101+F117+F130+F133+F137+F139+F142+F145+F151+F155+F159+F166+F173+F178+F185+F191+F197+F204+F163</f>
        <v>321213341</v>
      </c>
      <c r="G211" s="45">
        <f>F211+D211</f>
        <v>1938163951</v>
      </c>
      <c r="H211" s="45">
        <f>G11+G26+G51+G65+G79+G81+G83+G95+G99+G101+G117+G130+G133+G137+G139+G142+G145+G151+G155+G159+G166+G173+G178+G185+G191+G197+G204+G163</f>
        <v>1938163951</v>
      </c>
      <c r="I211" s="64">
        <f>H211-G211</f>
        <v>0</v>
      </c>
      <c r="J211" s="74"/>
      <c r="L211" s="77"/>
    </row>
    <row r="212" spans="1:7" ht="15" customHeight="1">
      <c r="A212" s="1"/>
      <c r="B212" s="1"/>
      <c r="C212" s="1"/>
      <c r="D212" s="1"/>
      <c r="E212" s="1"/>
      <c r="F212" s="1"/>
      <c r="G212" s="1"/>
    </row>
    <row r="213" spans="1:12" s="42" customFormat="1" ht="49.5" customHeight="1">
      <c r="A213" s="108" t="s">
        <v>341</v>
      </c>
      <c r="B213" s="108"/>
      <c r="C213" s="84"/>
      <c r="D213" s="85"/>
      <c r="E213" s="86"/>
      <c r="F213" s="86" t="s">
        <v>342</v>
      </c>
      <c r="H213" s="42" t="s">
        <v>30</v>
      </c>
      <c r="I213" s="65"/>
      <c r="J213" s="75"/>
      <c r="L213" s="65"/>
    </row>
    <row r="214" spans="1:8" ht="15.75">
      <c r="A214" s="1"/>
      <c r="B214" s="1"/>
      <c r="C214" s="1"/>
      <c r="D214" s="48"/>
      <c r="E214" s="1"/>
      <c r="F214" s="48"/>
      <c r="G214" s="1"/>
      <c r="H214" s="19"/>
    </row>
    <row r="215" spans="1:6" ht="15" customHeight="1">
      <c r="A215" s="107"/>
      <c r="B215" s="107"/>
      <c r="D215" s="48"/>
      <c r="E215" s="1"/>
      <c r="F215" s="48"/>
    </row>
    <row r="216" spans="1:7" ht="15.75">
      <c r="A216" s="1"/>
      <c r="B216" s="1"/>
      <c r="C216" s="48"/>
      <c r="D216" s="48"/>
      <c r="E216" s="1"/>
      <c r="F216" s="48"/>
      <c r="G216" s="28"/>
    </row>
    <row r="217" spans="1:7" ht="15.75">
      <c r="A217" s="1"/>
      <c r="B217" s="1" t="s">
        <v>326</v>
      </c>
      <c r="C217" s="1"/>
      <c r="D217" s="48">
        <f>'[2]Свод'!$C$175</f>
        <v>2364125196</v>
      </c>
      <c r="E217" s="1"/>
      <c r="F217" s="48">
        <f>'[2]Свод'!$F$175</f>
        <v>321721745</v>
      </c>
      <c r="G217" s="28"/>
    </row>
    <row r="218" spans="1:7" ht="15.75">
      <c r="A218" s="1"/>
      <c r="B218" s="1">
        <v>70303</v>
      </c>
      <c r="C218" s="1"/>
      <c r="D218" s="48">
        <f>'[2]Свод'!$C$22</f>
        <v>450028</v>
      </c>
      <c r="E218" s="1"/>
      <c r="F218" s="48"/>
      <c r="G218" s="28"/>
    </row>
    <row r="219" spans="1:7" ht="15.75">
      <c r="A219" s="1"/>
      <c r="B219" s="1">
        <v>90000</v>
      </c>
      <c r="C219" s="1"/>
      <c r="D219" s="48">
        <f>'[2]Свод'!$C$47+'[2]Свод'!$C$49+'[2]Свод'!$C$51+'[2]Свод'!$C$54+'[2]Свод'!$C$57+'[2]Свод'!$C$59+'[2]Свод'!$C$61+'[2]Свод'!$C$63+'[2]Свод'!$C$65+'[2]Свод'!$C$67+'[2]Свод'!$C$69+'[2]Свод'!$C$71+'[2]Свод'!$C$73+'[2]Свод'!$C$75+'[2]Свод'!$C$77+'[2]Свод'!$C$79+'[2]Свод'!$C$81+'[2]Свод'!$C$83+'[2]Свод'!$C$85+'[2]Свод'!$C$87+'[2]Свод'!$C$89+'[2]Свод'!$C$92+'[2]Свод'!$C$101</f>
        <v>572731413</v>
      </c>
      <c r="E219" s="1"/>
      <c r="F219" s="48">
        <f>'[2]Свод'!$F$51</f>
        <v>25582</v>
      </c>
      <c r="G219" s="28"/>
    </row>
    <row r="220" spans="1:7" ht="15.75">
      <c r="A220" s="1"/>
      <c r="B220" s="1">
        <v>170000</v>
      </c>
      <c r="C220" s="1"/>
      <c r="D220" s="48">
        <f>'[2]Свод'!$C$142+'[2]Свод'!$C$144+'[2]Свод'!$C$146+'[2]Свод'!$C$148</f>
        <v>48282345</v>
      </c>
      <c r="E220" s="1"/>
      <c r="F220" s="48"/>
      <c r="G220" s="28"/>
    </row>
    <row r="221" spans="1:7" ht="15.75">
      <c r="A221" s="1"/>
      <c r="B221" s="1">
        <v>250000</v>
      </c>
      <c r="C221" s="1"/>
      <c r="D221" s="48">
        <f>'[2]Свод'!$C$173</f>
        <v>125710800</v>
      </c>
      <c r="E221" s="1"/>
      <c r="F221" s="48">
        <f>'[2]Свод'!$F$171</f>
        <v>6300</v>
      </c>
      <c r="G221" s="28"/>
    </row>
    <row r="222" spans="1:7" ht="15.75">
      <c r="A222" s="1"/>
      <c r="B222" s="1">
        <v>240900</v>
      </c>
      <c r="C222" s="1"/>
      <c r="D222" s="48"/>
      <c r="E222" s="1"/>
      <c r="F222" s="48">
        <f>'[2]Свод'!$F$164-110000</f>
        <v>947900</v>
      </c>
      <c r="G222" s="87">
        <f>L11+L65+L117+L166+L173+L178+L185+L191+L197+L204</f>
        <v>947900</v>
      </c>
    </row>
    <row r="223" spans="1:7" ht="15.75">
      <c r="A223" s="1"/>
      <c r="B223" s="1" t="s">
        <v>303</v>
      </c>
      <c r="C223" s="1"/>
      <c r="D223" s="48"/>
      <c r="E223" s="1"/>
      <c r="F223" s="48">
        <v>471378</v>
      </c>
      <c r="G223" s="28"/>
    </row>
    <row r="224" spans="1:7" ht="15.75">
      <c r="A224" s="1"/>
      <c r="B224" s="1" t="s">
        <v>325</v>
      </c>
      <c r="C224" s="1"/>
      <c r="D224" s="48">
        <f>D217-D218-D219-D220-D221</f>
        <v>1616950610</v>
      </c>
      <c r="E224" s="1"/>
      <c r="F224" s="48"/>
      <c r="G224" s="28"/>
    </row>
    <row r="225" spans="1:9" ht="15.75">
      <c r="A225" s="1"/>
      <c r="B225" s="1"/>
      <c r="C225" s="1"/>
      <c r="D225" s="39">
        <f>D211-D224</f>
        <v>0</v>
      </c>
      <c r="F225" s="79">
        <f>((F217+F223)-(F219+F221+F222))-F211</f>
        <v>0</v>
      </c>
      <c r="G225" s="37"/>
      <c r="I225" s="66"/>
    </row>
    <row r="226" spans="4:9" ht="15.75">
      <c r="D226" s="37"/>
      <c r="E226" s="1"/>
      <c r="F226" s="37"/>
      <c r="I226" s="66"/>
    </row>
    <row r="227" spans="4:9" ht="15.75">
      <c r="D227" s="37"/>
      <c r="F227" s="37"/>
      <c r="I227" s="66"/>
    </row>
    <row r="228" ht="15.75">
      <c r="E228" s="37"/>
    </row>
    <row r="229" ht="18" customHeight="1"/>
    <row r="230" ht="18" customHeight="1"/>
    <row r="231" ht="18" customHeight="1"/>
    <row r="232" ht="18" customHeight="1"/>
    <row r="233" ht="18" customHeight="1"/>
    <row r="235" spans="3:6" ht="15.75">
      <c r="C235" s="5"/>
      <c r="F235" s="1"/>
    </row>
  </sheetData>
  <sheetProtection/>
  <mergeCells count="38">
    <mergeCell ref="H8:J8"/>
    <mergeCell ref="K8:L8"/>
    <mergeCell ref="A194:A196"/>
    <mergeCell ref="B194:B196"/>
    <mergeCell ref="B125:B129"/>
    <mergeCell ref="A170:A171"/>
    <mergeCell ref="B170:B171"/>
    <mergeCell ref="A176:A177"/>
    <mergeCell ref="A125:A129"/>
    <mergeCell ref="B176:B177"/>
    <mergeCell ref="A215:B215"/>
    <mergeCell ref="A201:A203"/>
    <mergeCell ref="A189:A190"/>
    <mergeCell ref="B189:B190"/>
    <mergeCell ref="A213:B213"/>
    <mergeCell ref="A207:A209"/>
    <mergeCell ref="B207:B209"/>
    <mergeCell ref="B201:B203"/>
    <mergeCell ref="A77:A78"/>
    <mergeCell ref="A5:G5"/>
    <mergeCell ref="A90:A93"/>
    <mergeCell ref="A135:A136"/>
    <mergeCell ref="B135:B136"/>
    <mergeCell ref="B106:B115"/>
    <mergeCell ref="B90:B93"/>
    <mergeCell ref="A106:A115"/>
    <mergeCell ref="A74:A75"/>
    <mergeCell ref="B77:B78"/>
    <mergeCell ref="B73:B75"/>
    <mergeCell ref="A182:A183"/>
    <mergeCell ref="E8:F8"/>
    <mergeCell ref="A63:A64"/>
    <mergeCell ref="B63:B64"/>
    <mergeCell ref="B8:B9"/>
    <mergeCell ref="C8:D8"/>
    <mergeCell ref="B19:B25"/>
    <mergeCell ref="A19:A25"/>
    <mergeCell ref="B182:B183"/>
  </mergeCells>
  <printOptions/>
  <pageMargins left="0.3937007874015748" right="0.2362204724409449" top="0.65" bottom="0.26" header="0.43" footer="0.23"/>
  <pageSetup fitToHeight="12" fitToWidth="1" horizontalDpi="600" verticalDpi="600" orientation="landscape" paperSize="9" scale="6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SOVETI</cp:lastModifiedBy>
  <cp:lastPrinted>2012-06-26T10:59:16Z</cp:lastPrinted>
  <dcterms:created xsi:type="dcterms:W3CDTF">1996-10-08T23:32:33Z</dcterms:created>
  <dcterms:modified xsi:type="dcterms:W3CDTF">2012-07-10T07:48:58Z</dcterms:modified>
  <cp:category/>
  <cp:version/>
  <cp:contentType/>
  <cp:contentStatus/>
</cp:coreProperties>
</file>