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375" windowHeight="8235" tabRatio="479" activeTab="0"/>
  </bookViews>
  <sheets>
    <sheet name="лист" sheetId="1" r:id="rId1"/>
    <sheet name="Лист1" sheetId="2" r:id="rId2"/>
  </sheets>
  <externalReferences>
    <externalReference r:id="rId5"/>
    <externalReference r:id="rId6"/>
  </externalReferences>
  <definedNames>
    <definedName name="_xlnm.Print_Area" localSheetId="0">'лист'!$A$1:$G$219</definedName>
  </definedNames>
  <calcPr fullCalcOnLoad="1"/>
</workbook>
</file>

<file path=xl/sharedStrings.xml><?xml version="1.0" encoding="utf-8"?>
<sst xmlns="http://schemas.openxmlformats.org/spreadsheetml/2006/main" count="559" uniqueCount="349">
  <si>
    <t>Фінансова підтримка громадських організацій інвалідів та ветеранів</t>
  </si>
  <si>
    <t>Інші культурно-освітні заклади та заходи</t>
  </si>
  <si>
    <t>Лікарні</t>
  </si>
  <si>
    <t>Поліклініки і амбулаторії</t>
  </si>
  <si>
    <t>Загальні та спеціалізовані стоматологічні поліклініки</t>
  </si>
  <si>
    <t>Служба технічного нагляду за будівництвом та капітальним ремонтом</t>
  </si>
  <si>
    <t>Централізовані бухгалтерії</t>
  </si>
  <si>
    <t>Заходи комплексної програми "Цукровий діабет" та лікування нецукрового діабету"</t>
  </si>
  <si>
    <t>Утримання центрів соціальних служб для сім"ї, дітей та молоді</t>
  </si>
  <si>
    <t>Програми і заходи центрів соціальних служб для сім"ї, дітей та молоді</t>
  </si>
  <si>
    <t>091209</t>
  </si>
  <si>
    <t xml:space="preserve">Цільові фонди, утворені органами місцевого самоврядування  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</si>
  <si>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</si>
  <si>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</si>
  <si>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070401</t>
  </si>
  <si>
    <t>Позашкільні заклади освіти, заходи із позашкільної роботи з дітьми</t>
  </si>
  <si>
    <t>Соціальні програми і заходи державних органів у справах  молоді</t>
  </si>
  <si>
    <t>240601</t>
  </si>
  <si>
    <t>Дотація житлово-комунальному господарству</t>
  </si>
  <si>
    <t>Кінематографія</t>
  </si>
  <si>
    <t>120100</t>
  </si>
  <si>
    <t>Телебачення та радіомовлення</t>
  </si>
  <si>
    <t>170102</t>
  </si>
  <si>
    <t xml:space="preserve">Компенсаційні виплати за пільговий проїзд автомобільним транспортом окремим категоріям громадян </t>
  </si>
  <si>
    <t>Департамент житлового господарства та розподілу житлової площі Запорізької міської ради</t>
  </si>
  <si>
    <t>Код типової відомчої класифікації видатків</t>
  </si>
  <si>
    <t>Код тимчасової класифікації видатків та кредитування</t>
  </si>
  <si>
    <t>Назва головного розпорядника коштів, найменування коду тимчасової класифікації видатків та кредитування місцевих бюджетів</t>
  </si>
  <si>
    <t>Департамент фінансової та бюджетної політики Запорізької міської ради</t>
  </si>
  <si>
    <t>Виконавчий комітет міської ради</t>
  </si>
  <si>
    <t>б.р</t>
  </si>
  <si>
    <t>150118</t>
  </si>
  <si>
    <t>Районна адміністрація Запорізької міської ради по Ленінському району</t>
  </si>
  <si>
    <t>160101</t>
  </si>
  <si>
    <t>Землеустрій</t>
  </si>
  <si>
    <t>Районна адміністрація Запорізької міської ради по Хортицькому району</t>
  </si>
  <si>
    <t>Районна адміністрація Запорізької міської ради по Орджонікідзевському району</t>
  </si>
  <si>
    <t>Районна адміністрація Запорізької міської ради по Жовтневому району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</si>
  <si>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</si>
  <si>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Заводському району</t>
  </si>
  <si>
    <t>Районна адміністрація Запорізької міської ради по Комунарському району</t>
  </si>
  <si>
    <t>Департамент освіти і науки, молоді та спорту Запорізької міської ради</t>
  </si>
  <si>
    <t>Управління з питань охорони здоров'я Запорізької міської ради</t>
  </si>
  <si>
    <t>Управління соціального захисту населення Запорізької міської ради</t>
  </si>
  <si>
    <t>Управління з питань попередження надзвичайних ситуацій та цивільного захисту населення Запорізької міської ради</t>
  </si>
  <si>
    <t>Департамент комунальної власності та приватизації Запорізької міської ради</t>
  </si>
  <si>
    <t>Управління комунального господарства та дорожнього будівництва Запорізької міської ради</t>
  </si>
  <si>
    <t>Управління культури і мистецтв Запорізької міської ради</t>
  </si>
  <si>
    <t>Департамент архітектури та містобудування Запорізької міської ради</t>
  </si>
  <si>
    <t>Управління з питань екологічної безпеки Запорізької міської ради</t>
  </si>
  <si>
    <t>Управління з питань транспортного забезпечення та зв'язку Запорізької міської ради</t>
  </si>
  <si>
    <t>Департамент економічного розвитку Запорізької міської ради</t>
  </si>
  <si>
    <t>Управління з питань земельних відносин Запорізької міської ради</t>
  </si>
  <si>
    <t>Загальний фонд</t>
  </si>
  <si>
    <t>Найменування програми</t>
  </si>
  <si>
    <t>Сума</t>
  </si>
  <si>
    <t>Спеціальний фонд</t>
  </si>
  <si>
    <t xml:space="preserve">Разом </t>
  </si>
  <si>
    <t>(грн.)</t>
  </si>
  <si>
    <t>Всього</t>
  </si>
  <si>
    <t>070101</t>
  </si>
  <si>
    <t>070201</t>
  </si>
  <si>
    <t>070202</t>
  </si>
  <si>
    <t>070304</t>
  </si>
  <si>
    <t>070802</t>
  </si>
  <si>
    <t>070803</t>
  </si>
  <si>
    <t>070804</t>
  </si>
  <si>
    <t>070805</t>
  </si>
  <si>
    <t>070806</t>
  </si>
  <si>
    <t>070808</t>
  </si>
  <si>
    <t>091108</t>
  </si>
  <si>
    <t>240900</t>
  </si>
  <si>
    <t>080101</t>
  </si>
  <si>
    <t>080300</t>
  </si>
  <si>
    <t>080500</t>
  </si>
  <si>
    <t>080704</t>
  </si>
  <si>
    <t>081003</t>
  </si>
  <si>
    <t>081004</t>
  </si>
  <si>
    <t>081009</t>
  </si>
  <si>
    <t>250404</t>
  </si>
  <si>
    <t>120201</t>
  </si>
  <si>
    <t>091101</t>
  </si>
  <si>
    <t>091102</t>
  </si>
  <si>
    <t>091103</t>
  </si>
  <si>
    <t>170603</t>
  </si>
  <si>
    <t>Інші заходи у сфері електротранспорту</t>
  </si>
  <si>
    <t>150101</t>
  </si>
  <si>
    <t>Капітальні вкладення</t>
  </si>
  <si>
    <t>090412</t>
  </si>
  <si>
    <t>170203</t>
  </si>
  <si>
    <t>Компенсаційні виплати за пільговий проїзд окремих категорій громадян на водному транспорті</t>
  </si>
  <si>
    <t>210105</t>
  </si>
  <si>
    <t>Видатки на запобігання та ліквідацію надзвичайних ситуацій та наслідків стихійного лиха</t>
  </si>
  <si>
    <t>210110</t>
  </si>
  <si>
    <t xml:space="preserve">Заходи з організації рятування на водах </t>
  </si>
  <si>
    <t>Інші видатки</t>
  </si>
  <si>
    <t>Інші видатки на соціальний захист населення</t>
  </si>
  <si>
    <t>100203</t>
  </si>
  <si>
    <t>Благоустрій міст, сіл, селищ</t>
  </si>
  <si>
    <t>170703</t>
  </si>
  <si>
    <t>Видатки на проведення робіт, пов'язаних із будівництвом, реконструкцією, ремонтом і утриманням автомобільних доріг</t>
  </si>
  <si>
    <t>180409</t>
  </si>
  <si>
    <t>Внески органів місцевого самоврядування у статутні фонди суб'єктів підприємницької діяльності</t>
  </si>
  <si>
    <t>150121</t>
  </si>
  <si>
    <t>Заходи з упередження аварій та запобігання техногенних катастроф у житлово-комунальному господарстві та на інших аварійних об'єктах комунальної власності</t>
  </si>
  <si>
    <t>250344</t>
  </si>
  <si>
    <t>180404</t>
  </si>
  <si>
    <t>Підтримка малого та середнього підприємництва</t>
  </si>
  <si>
    <t>Заходи з оздоровлення та відпочинку дітей, крім заходів на оздоровлення дітей,що здійснюються за рахунок коштів на оздоровлення громадян, які постраждали внаслідок Чорнобильської катастрофи</t>
  </si>
  <si>
    <t>Центри здоров'я і заходи у сфері санітарної освіти</t>
  </si>
  <si>
    <t>Періодичні видання (газети і журнали)</t>
  </si>
  <si>
    <t>Цільові фонди, утворені органами місцевого самоврядування</t>
  </si>
  <si>
    <t>Охорона та раціональне використання природних ресурсів</t>
  </si>
  <si>
    <t>Дошкільні заклади освіти</t>
  </si>
  <si>
    <t>Загальноосвітні школи (в т.ч.школа-дитячий садок, інтернат при школі), спеціалізовані школи, ліцеї, гімназії, колегіуми)</t>
  </si>
  <si>
    <t>Вечірні (змінні) школи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</si>
  <si>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</si>
  <si>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Методична робота, інші заходи у сфері народної освіти</t>
  </si>
  <si>
    <t>Служби технічного нагляду за будівництвом і капітальним ремонтом</t>
  </si>
  <si>
    <t>Централізовані бухгалтерії обласних, міських, районних відділів освіти</t>
  </si>
  <si>
    <t>Групи  централізованого господарського обслуговування</t>
  </si>
  <si>
    <t>Інші заклади освіти</t>
  </si>
  <si>
    <t>Допомога дітям-сиротам та дітям, позбавленим батьківського піклування, яким виповнюється 18 років</t>
  </si>
  <si>
    <t>130107</t>
  </si>
  <si>
    <t>080203</t>
  </si>
  <si>
    <t>Пологові будинки</t>
  </si>
  <si>
    <t>081002</t>
  </si>
  <si>
    <t>Інші заходи по охороні здоров'я</t>
  </si>
  <si>
    <t>100102</t>
  </si>
  <si>
    <t>Капітальний ремонт житлового фонду місцевих органів влади</t>
  </si>
  <si>
    <t>Благоустрій сіл, селищ, міст</t>
  </si>
  <si>
    <t>170602</t>
  </si>
  <si>
    <t>Компенсацйні виплати на пільговий проїзд електротранспортом окремих категорій громадян</t>
  </si>
  <si>
    <t>Програма проведення в м.Запоріжжя Покровського ярмарку</t>
  </si>
  <si>
    <t>Перелік місцевих програм по бюджету міста на 2012 рік</t>
  </si>
  <si>
    <t>Програма по похованню померлих безрідних та невідомих громадян міста на 2012-2014 роки</t>
  </si>
  <si>
    <t>Програма роботи й розвитку газети Запорізької міської ради  "Запорозька Січ" на 2012-2014 роки</t>
  </si>
  <si>
    <t>Програма будівництва та реконструкції об'єктів міста Запоріжжя на 2012 рік</t>
  </si>
  <si>
    <t>Програма придбання житла для багатодітної родини на 2012 рік</t>
  </si>
  <si>
    <t>Програма посилення контролю за станом громадського порядку  на 2012 рік</t>
  </si>
  <si>
    <t>Програма надання автотранспортних послуг та господарських послуг  структурним підрозділам та виконавчому комітету міської ради на 2012-2014 роки</t>
  </si>
  <si>
    <t>Програма фінансової підтримки квартальних, будинкових та вуличних комітетів на 2012-2014 роки</t>
  </si>
  <si>
    <t>Програма "Загальна середня освіта на 2012-2014 роки</t>
  </si>
  <si>
    <t>Програма "Освіта працюючої молоді вечірньої (змінної) школи на  2012-2014 роки"</t>
  </si>
  <si>
    <t>Програма "Створення передумов для соціальної реабілітації та інтеграції в суспільство дітей, які потребують корекції фізичного та (або) розумового розвитку на 2012-2014 роки"</t>
  </si>
  <si>
    <t>Програма "Позашкільна освіта на 2012-2014 роки"</t>
  </si>
  <si>
    <t>Програма "Здійснення методичного супроводу організації навчально-виховного процесу в освітніх закладах на 2012-2014 роки"</t>
  </si>
  <si>
    <t>Програма "Здійснення технічного нагляду за будівництвом і капітальним ремонтом в закладах освіти на 2012-2014 роки"</t>
  </si>
  <si>
    <t>Програма "Фінансове та бухгалтерське забезпечення закладів освіти на 2012-2014 роки"</t>
  </si>
  <si>
    <t>Програма "Господарське обслуговування закладів освіти на 2012-2014 роки"</t>
  </si>
  <si>
    <t>Програма "Організація навчання в учбовому-виробничому комбінаті  і надання корекційної допомоги учням та вихованцям, що мають вади мовленнєвого розвитку на 2012-2014 роки"</t>
  </si>
  <si>
    <t>Програма "Надання одноразової допомоги дітям-сиротам і дітям, позбавленим батьківського піклування, яким виповнилося 18 років на 2012-2014 роки"</t>
  </si>
  <si>
    <t>Програма "Відпочинок, оздоровлення школярів  на 2012-2014 роки"</t>
  </si>
  <si>
    <t>Програма "Про забезпечення екологічної безпеки міста на 2012-2014 роки"</t>
  </si>
  <si>
    <t>Надання медичної допомоги населенню в міських лікарнях на період  2012-2014 роки</t>
  </si>
  <si>
    <t>Надання акушерсько-гінекологічної допомоги в пологових будинках на період  2012-2014 роки</t>
  </si>
  <si>
    <t>Надання первинної медико-санітарної допомоги населенню в самостійних поліклініках міста на період  2012-2014 роки</t>
  </si>
  <si>
    <t>Надання первинної медико-санітарної допомоги населенню в самостійних поліклініках міста на період 2012-2014 роки</t>
  </si>
  <si>
    <t>Надання стоматологічної допомоги населенню всіх вікових груп в стоматологічних поліклініках міста на період  2012-2014 роки</t>
  </si>
  <si>
    <t>Надання стоматологічної допомоги населенню всіх вікових груп в стоматологічних поліклініках міста на період 2012-2014 роки</t>
  </si>
  <si>
    <t>Санітарна освіта в галузі охорони здоров`я міста на період 2012-2014 роки</t>
  </si>
  <si>
    <t>Міські програми по наданню медичної допомоги окремим пільговим верствам населення та інші заходи на період  2012-2014 роки</t>
  </si>
  <si>
    <t>Технічний нагляд за будівництвом та капітальним ремонтом лікувальних  закладів міста на період  2012-2014 роки</t>
  </si>
  <si>
    <t>Бухгалтерський облік по галузі охорони здоров`я міста на період  2012-2014 роки</t>
  </si>
  <si>
    <t>"Цукровий діабет" та лікування нецукрового діабету на період  2012-2014 роки</t>
  </si>
  <si>
    <t>Програма реконструкції об'єктів охорони здоров'я міста Запоріжжя на 2012-2014 роки</t>
  </si>
  <si>
    <t xml:space="preserve">Відпочинок дітей у 2012-2014 роках </t>
  </si>
  <si>
    <t>Фінансова підтримка громадських організацій інвалідів та ветеранів міста Запоріжжя на 2012-2014 роки</t>
  </si>
  <si>
    <t>Міська комплексна програма соціального захисту населення міста Запоріжжя на 2012-2014 роки</t>
  </si>
  <si>
    <t>Програма  реконструкції об'єктів соціальної сфери міста Запоріжжя на 2012-2014 роки</t>
  </si>
  <si>
    <t>Програма компенсації пільгових перевезень окремих категорій громадян автомобільним транспортом до садово-огородніх ділянок на 2012-2014 роки</t>
  </si>
  <si>
    <t>Програма компенсації пільгових перевезень окремих категорій громадян на водному транспорті на 2012-2014 роки</t>
  </si>
  <si>
    <t>Програма проведення заходів щодо запобігання та ліквідації надзвичайних ситуацій техногенного та природного характеру, захисту населення і території міста Запоріжжя на 2012-2014 роки</t>
  </si>
  <si>
    <t>Програма заходів з організації рятування на водах на 2012-2014 роки</t>
  </si>
  <si>
    <t>Капітальний ремонт житлового фонду міста Запоріжжя на 2012-2014 роки</t>
  </si>
  <si>
    <t>Освітлення та технічне обслуговування архітектурно-декоративного обладнання на баштах будинків м.Запоріжжя на 2012-2014 роки</t>
  </si>
  <si>
    <t>Програма реконструкції та ліквідації аварійного стану об'єктів житлового фонду міста Запоріжжя на 2012-2014 роки</t>
  </si>
  <si>
    <t>Забезпечення екологічної безпеки міста на 2012-2014 роки</t>
  </si>
  <si>
    <t>Програма фінансування заходів з дератизації відкритих стацій та дезінсекції аналофелогенних водоймищ м.Запоріжжя на 2012 рік</t>
  </si>
  <si>
    <t>Програма надання фінансової підтримки комунальним підприємствам  на 2012 рік</t>
  </si>
  <si>
    <t>Програма фінансування видатків на поповнення обігових коштів комунального підприємтва "Водоканал" на 2012 рік</t>
  </si>
  <si>
    <t>Міська Програма розвитку та підтримки малого підприємництва у м.Запоріжжі на 2012-2014 роки</t>
  </si>
  <si>
    <t>Програма розвитку діяльності кінотеатрів на 2012-2014 роки</t>
  </si>
  <si>
    <t>Проведення культурно-мистецьких заходів 
на 2012-2014 роки</t>
  </si>
  <si>
    <t>Адміністрування програм культурно-мистецького спрямування та здійснення технічного нагляду для обслуговування закладів культури на 2012-2014 роки</t>
  </si>
  <si>
    <t>Програма виконання оцінки вартості пам'яток історії та монументального мистецтва в м.Запоріжжі на 2012-2014 роки</t>
  </si>
  <si>
    <t>Відродження народних традицій та методичне забезпечення закладів культури на 2012-2014 роки</t>
  </si>
  <si>
    <t>Програма роботи і розвитку комунального підприємства "Муніципальна телевізійна мережа" (телеканал "МТМ") на 2012-2014 роки</t>
  </si>
  <si>
    <t>Програма фінансової підтримки Запорізького комунального підприємства міського електротранспорту "Запоріжелектротранс" на 2012-2014 роки</t>
  </si>
  <si>
    <t>Програма раціонального використання території та комплексного містобудівного розвитку міста на 2012-2014 роки</t>
  </si>
  <si>
    <t>03</t>
  </si>
  <si>
    <t>90</t>
  </si>
  <si>
    <t>91</t>
  </si>
  <si>
    <t>92</t>
  </si>
  <si>
    <t>93</t>
  </si>
  <si>
    <t>94</t>
  </si>
  <si>
    <t>95</t>
  </si>
  <si>
    <t>96</t>
  </si>
  <si>
    <t>10</t>
  </si>
  <si>
    <t>14</t>
  </si>
  <si>
    <t>15</t>
  </si>
  <si>
    <t>67</t>
  </si>
  <si>
    <t>40</t>
  </si>
  <si>
    <t>45</t>
  </si>
  <si>
    <t>41</t>
  </si>
  <si>
    <t>32</t>
  </si>
  <si>
    <t>24</t>
  </si>
  <si>
    <t>65</t>
  </si>
  <si>
    <t>48</t>
  </si>
  <si>
    <t>60</t>
  </si>
  <si>
    <t>75</t>
  </si>
  <si>
    <t>73</t>
  </si>
  <si>
    <t>56</t>
  </si>
  <si>
    <t>130110</t>
  </si>
  <si>
    <t>Програма "Підтримка спортивних споруд на 2012-2014 роки"</t>
  </si>
  <si>
    <t>Фінансова підтримка спортивних споруд</t>
  </si>
  <si>
    <t>130102</t>
  </si>
  <si>
    <t>Проведення навчально-тренувальних зборів і змагань</t>
  </si>
  <si>
    <t>110102</t>
  </si>
  <si>
    <t>Театри</t>
  </si>
  <si>
    <t>Програма розвитку театрального мистецтва на 2012-2014 роки</t>
  </si>
  <si>
    <t>110201</t>
  </si>
  <si>
    <t>Бібліотеки</t>
  </si>
  <si>
    <t>Прогарама розвитку бібліотечної справи на 2012-2014 роки</t>
  </si>
  <si>
    <t>091204</t>
  </si>
  <si>
    <t>091205</t>
  </si>
  <si>
    <t>Територіальні центри соціального обслуговування (надання соціальних послуг)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</si>
  <si>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</si>
  <si>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010116</t>
  </si>
  <si>
    <t>Органи місцевого самоврядування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</si>
  <si>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постійної сторонньої допомоги у 2012-2014 роках</t>
  </si>
  <si>
    <t>Надання соціальних послуг громадянам похилого віку та інвалідам, соціальна реабілітація дітей-інвалідів, ведення обліку бездомних громадян у 2012-2014 роках</t>
  </si>
  <si>
    <t>110205</t>
  </si>
  <si>
    <t>Школи естетичного виховання дітей</t>
  </si>
  <si>
    <t>Програма розвитку початкової спеціалізованої мистецької освіти на 2012-2014 роки</t>
  </si>
  <si>
    <t>110204</t>
  </si>
  <si>
    <t>Палаци і будинки культури, клуби та інші заклади клубного типу</t>
  </si>
  <si>
    <t>Програма розвитку міських палаців культури на 2012-2014 роки</t>
  </si>
  <si>
    <t>Здійснення ефективної реалізації районною адміністрацією Запорізької міської ради по Ленінському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</si>
  <si>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Хортицькому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</si>
  <si>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Орджонікідзевському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</si>
  <si>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Жовтневому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</si>
  <si>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Шевченківському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</si>
  <si>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Заводському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</si>
  <si>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Комунарському району виконання власних та делегованих повноважень у 2012-2014 роках</t>
  </si>
  <si>
    <t>Здійснення ефективного управління органами місцевого самоврядування виконання власних та делегованих повноважень у 2012-2014 роках</t>
  </si>
  <si>
    <t>Керівництво та управління в галузі містобудування та архітектури на 2012-2014 роки</t>
  </si>
  <si>
    <t>Керівництво та управління житлово-комунальним господарством на 2012-2014 роки</t>
  </si>
  <si>
    <t>Керівництво і управління у сфері комунального господарства на 2012-2014 роки</t>
  </si>
  <si>
    <t>Управління розвитку підприємництва та дозвільних послуг Запорізької міської ради</t>
  </si>
  <si>
    <t>Реалізація державної політики розвитку підприємництва та дозвільних послуг в 2012-2014 роках</t>
  </si>
  <si>
    <t>Керівництво і управління в галузі охорони здоров"я міста Запоріжжя на період 2012-2014 роки</t>
  </si>
  <si>
    <t>Ефективне управління у галузі техногенно-екологічної безпеки, цивільного захисту та надзвичайних ситуацій у 2012-2014 роках</t>
  </si>
  <si>
    <t>20</t>
  </si>
  <si>
    <t>Здійснення повноважень органів місцевого самоврядування у справах дітей на 2012-2014 роки</t>
  </si>
  <si>
    <t>Здійснення повноважень органів місцевого самоврядування в частині постійного самоврядного контролю у сфері благоустрою міста Запоріжжя на 2012-2014 роки</t>
  </si>
  <si>
    <t>Забезпечення ефективного управління в галузі соціально-економічного розвитку міста на 2012-2014 роки</t>
  </si>
  <si>
    <t>Керівництво і управління в галузі земельних відносин на 2012-2014 роки</t>
  </si>
  <si>
    <t>Керівництво і управління в галузі культури та мистецтв м.Запоріжжя на 2012-2014 роки</t>
  </si>
  <si>
    <t>Служба (управління) у справах дітей Запорізької міської ради</t>
  </si>
  <si>
    <t>Керівництво і управління в галузі охорони навколишнього середовища на 2012-2014 роки</t>
  </si>
  <si>
    <t>Керівництво та управління у сфері соціального захисту населення у 2012-2014 роках</t>
  </si>
  <si>
    <t>Забезпечення керівництва в сфері управління та відчуження майна права комунальної власності територіальної громади міста Запоріжжя у 2012-2014 роках</t>
  </si>
  <si>
    <t>33</t>
  </si>
  <si>
    <t>Управління реєстрації та єдиного реєстру Запорізької міської ради</t>
  </si>
  <si>
    <t>Забезпечення проведення дій по державній реєстрації суб"єктів підприємництва та неприбуткових організацій в 2012-2014 роках</t>
  </si>
  <si>
    <t>Забезпечення ефективного управління пасажирським транспортом загального користування та створення сприятливих умов для фкнкціонування транспортної інфраструктури у місті Запоріжжі на 2012-2014 роки</t>
  </si>
  <si>
    <t>Забезпечення керівництва та управління в галузі бюджету та фінансів на 2012-2014 роки</t>
  </si>
  <si>
    <t>Інспекція з благоустрою Запорізької міської ради</t>
  </si>
  <si>
    <t>23</t>
  </si>
  <si>
    <t>Управління з питань правового забезпечення роботи галузей міського господарства Запорізької міської ради</t>
  </si>
  <si>
    <t>Керівництво і управління у сфері правового забезпечення роботи галузей міського господарства Запорізької міської ради на період 2012-2014 роки</t>
  </si>
  <si>
    <t>Програма надання пільгового довгострокового кредиту громадянам на будівництво (реконструкцію) та придбання житла на 2012-2014 роки</t>
  </si>
  <si>
    <t>Програма "Дотація житлово-експлуатаційним підприємствам на експлуатацію та утримання житлового фонду комунальної власності на 2012 рік"</t>
  </si>
  <si>
    <t>Обрізування та звалювання аварійних та сухостійних дерев на прибудинкових територіях житлового фонду комунальної власності міста Запоріжжя в 2012 році</t>
  </si>
  <si>
    <t>Програма "Улаштування освітлення над входами до під"їздів будинків житлового фонду комунальної власності міста на 2012 рік"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</si>
  <si>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</t>
  </si>
  <si>
    <t>Програма "Ремонт, експлуатація та утримання пасажирських понтонів на 2012 рік"</t>
  </si>
  <si>
    <t>Програма будівництва і реконструкції об'єктів енергозберігаючих технологій - теплових мереж, котелень і теплових пунктів міста Запоріжжя на 2012-2014 роки</t>
  </si>
  <si>
    <t>Програма "Здійснення заходів щодо проведення незалежної оцінки об'єктів м.Запоріжжя на 2012 рік"</t>
  </si>
  <si>
    <t>Програма "Проведення спортивно-масових заходів в м.Запоріжжі на 2012-2014 роки"</t>
  </si>
  <si>
    <t>Програма "Виховання у населення активної соціальної орієнтації на здоровий спосіб життя, оздоровлення населення засобами фізичної культури та спорту на 2012-2014 роки"</t>
  </si>
  <si>
    <t>Програма "Дошкільна середня освіта на 2012-2014 роки"</t>
  </si>
  <si>
    <t>Програма "Надання соціальних послуг сім"ям, дітям та молоді м. Запоріжжя на 2012-2014 роки"</t>
  </si>
  <si>
    <t>Програма "Заходів місцевого значення стосовно сім"ї, дітей та молоді на 2012-2014 роки"</t>
  </si>
  <si>
    <t>Програма "Соціальні програми і заходи у справах сім"ї та молоді м.Запоріжжя на 2012-2014 роки"</t>
  </si>
  <si>
    <t>Програма "Здійснення ефективного управління в галузі освіти і науки, молоді та спорту на 2012-2014 роки"</t>
  </si>
  <si>
    <t>Утримання та навчально-тренувальна робота дитячо-юнацьких спортивних шкіл</t>
  </si>
  <si>
    <t>Програма "Розвиток дитячо-юнацьких спортивних шкіл міста на 2012-2014 роки"</t>
  </si>
  <si>
    <t>Видатки на проведення виборів народних депутатів Автономної Республіки Крим, місцевих рад, сільських, селищних, міських голів</t>
  </si>
  <si>
    <t>Програма забезпечення погашення кредиторської заборгованості, що виникла за видатками по Програмі проведення позачергових виборів депутата Запорізької міської ради, затвердженої рішенням міської ради від 18.11.2011 № 12</t>
  </si>
  <si>
    <t>Програма фінансування робіт по обробці внутрішньоквартальних доріг та тротуарів антиожеледними матеріалами на 2012 рік</t>
  </si>
  <si>
    <t>Інвентарізація та державна реєстрація об'єктів права комунальної власності територіальної громади м. Запоріжжя на 2012-2014 роки</t>
  </si>
  <si>
    <t>76</t>
  </si>
  <si>
    <t>депутати</t>
  </si>
  <si>
    <t>загальний фонд</t>
  </si>
  <si>
    <t>спеціальний фонд</t>
  </si>
  <si>
    <t>молод.кредитув.</t>
  </si>
  <si>
    <t>молодіжне кредитування</t>
  </si>
  <si>
    <t>Програма будівництва, реконструкції та ліквідації аварійного стану об'єктів освіти і науки, молоді та спорту  міста Запоріжжя на 2012-2014 роки</t>
  </si>
  <si>
    <t>Програма "Фінансова підтримка житлово-експлуатаційних підприємств міста Запоріжжя на 2012 рік"</t>
  </si>
  <si>
    <t>Програма "Технічне переоснащення комунальних підприємств житлово-комунального господарства міста Запоріжжя на 2012 рік"</t>
  </si>
  <si>
    <t>Програма фінансування робіт по поточному ремонту внутрішньоквартальних доріг міста Запоріжжя на 2012 рік</t>
  </si>
  <si>
    <t>Програма "Реконструкція обєєктів комунального господарства по Жовтневому району міста Запоріжжя на 2012-2013 роки"</t>
  </si>
  <si>
    <t>Обслуговування  боргу</t>
  </si>
  <si>
    <t>Програма підтримки муніципального кредитного рейтингу м.Запоріжжя, боргових зобов'язань Запорізької міської ради та обслуговування випуску облігацій VIII внутрішньої місцевої позики на 2012-2014 роки</t>
  </si>
  <si>
    <t>Обслуговування боргових зобов'язань облігацій внутрішньої місцевої позики м.Запоріжжя обсягом 25,0 млн.грн. на 2012 - 2015 роки</t>
  </si>
  <si>
    <t>Програма забезпечення участі Запорізької міської ради  в Асоціації міст України та Всеукраїнській громадській організації "Асоціація фінансистів України" на 2012-2014 роки</t>
  </si>
  <si>
    <t>Програма про використання коштів депутатського фонду у 2012 році</t>
  </si>
  <si>
    <t>Програма забезпечення проведення аукціонів з продажу права оренди та у власність земельних ділянок на території м.Запоріжжя у 2012-2014 роки</t>
  </si>
  <si>
    <t>Програма сприяння органів місцевого самоврядування призову громадян на 2012-2014 роки</t>
  </si>
  <si>
    <t>Програма  впровадження та забезпечення працездатності систем об'єктивного відеоспостереження у м.Запоріжжі на 2012-2014 роки</t>
  </si>
  <si>
    <t>Субвенція з місцевого бюджету до державного бюджету на виконання програм соціально-економічного  та культурного розвитку регіонів</t>
  </si>
  <si>
    <t>Програма забезпечення погашення заборгованості за роботи при реалізації Програми будівництва та реконструкції об'єктів міста Запоржжя у 2011 році, затвердженої рішенням міської ради від 28.12.2011 №52 (зі змінами)</t>
  </si>
  <si>
    <t>Програма "Реконструкція об'єктів благоустрою розташованих на території Орджонікідзевського району м.Запоріжжя на 2012 рік"</t>
  </si>
  <si>
    <t>Програма земельної реформи у місті Запоріжжі на 2012-2014 роки</t>
  </si>
  <si>
    <t>Програма будівництва, реконструкції, ремонту і утримання автомобільних доріг на 2012-2014 роки</t>
  </si>
  <si>
    <t>Програма "Компенсації пільгового проїзду одного з батьків багатодітної сім'ї в трамваях, тролебусах та автобусах Запорізького комунального підприємства міського електротранспорту "Запоріжелектротранс" на 2012-2014 роки</t>
  </si>
  <si>
    <t>Програма підтримки громадських ініціатив в м.Запоріжжі на 2012 рік</t>
  </si>
  <si>
    <t>Програма забезпечення сприятливих житлових умов для відселення мешканців з аварійного будинку по вул.Ракетна,38а у 2012 році</t>
  </si>
  <si>
    <t>всього без трансфертів</t>
  </si>
  <si>
    <t>всього дод.2</t>
  </si>
  <si>
    <t xml:space="preserve">Програма будівництва, реконструкції та ліквідації аварійного стану об'єктів міста Запоріжжя на 2012-2014 роки </t>
  </si>
  <si>
    <t>Програма будівництва, реконструкції та ліквідації аварійного стану об'єктів у сфері комунального господарства міста Запоріжжя на 2012-2014 роки (в тому числі реконструкція мереж зовнішнього освітлення згідно Програми "Світло 2012-2013")</t>
  </si>
  <si>
    <t xml:space="preserve">                                     Додаток 8</t>
  </si>
  <si>
    <t xml:space="preserve">                                     до рішення міської ради</t>
  </si>
  <si>
    <t>Програма проведення заходів з підготовки до відзначення 40-річчя з дня створення Запорізької дитячої залізниці на 2012 рік</t>
  </si>
  <si>
    <t>целевой фонд без програм</t>
  </si>
  <si>
    <t>Програма компенсації пільгового проїзду одного з батьків багатодітної сім'ї в трамваях, тролебусах та автобусах Запорізького комунального підприємства міського електротранспорту "Запоріжелектротранс на 2012-2014 роки</t>
  </si>
  <si>
    <t>Програма компенсації пільгових перевезень окремих категорій громадян автомобільним транспортом до садово-огородніх ділянок на 2012 - 2014 роки</t>
  </si>
  <si>
    <t>Програма компенсаційні виплати на пільговий проїзд електротранспортом окремим категоріям громадян на 2012 - 2014 роки</t>
  </si>
  <si>
    <t xml:space="preserve">Програма будівництва  об'єкту благоустрою (мобільної туалетної кабіни) в парку Металургів м.Запоріжжя на 2012 рік  </t>
  </si>
  <si>
    <t>Програма "Відновлення житлового будинку № 170 по вул.Калініна, який постраждав від пожежі"</t>
  </si>
  <si>
    <t>Програма "Капітальний ремонт нежитлових приміщень та будівель м.Запоріжжя на 2012 рік"</t>
  </si>
  <si>
    <t xml:space="preserve">Програма проведення заходів з підготовки міста Запоріжжя до святкування Новорічних та Різдвяних свят на 2012 рік </t>
  </si>
  <si>
    <t>Секретар міської ради</t>
  </si>
  <si>
    <t>Р.О.Таран</t>
  </si>
  <si>
    <t>Програма благоустрою міста та фінансування комунальних підприємств на поповнення обігових коштів, статутних капіталів і придбання обладнання та матеріалів на 2012-2014 роки</t>
  </si>
  <si>
    <t>Програма "Поточний ремонт житлових будинків та об'єктів благоустрою в житловому фонді м. Запоріжжя та знесення ветхих житлових будинків у 2012 році"</t>
  </si>
  <si>
    <t>Програма "Фінансова підтримка на поповнення обігових коштів житлово-експлуатаційних підприємств міста Запоріжжя для забезпечення підготовки житлового фонду комунальної власності до роботи в осінньо-зимовий період на 2012 рік"</t>
  </si>
  <si>
    <t>Програма надання фінансової підтримки комунальному підприємству "Управління капітального будівництва" на 2012 рік</t>
  </si>
  <si>
    <t>Програма забезпечення громадської безпеки і профілактики злочинності у м.Запоріжжі, розвитку матеріально-технічної бази підрозділу ВВ МВС України військової частини 3033 на 2012 рік</t>
  </si>
  <si>
    <t>субв.з різниці в тарифах</t>
  </si>
  <si>
    <t>Програма "Попередження створенню аварійного стану прибудови до будівлі Палацу культури "Орбіта" на 2012 рік"</t>
  </si>
  <si>
    <t>Програма "Реконструкція скверу прилеглого до ПК "Заводський" з влаштуванням дитячого майданчика на 2012 рік"</t>
  </si>
  <si>
    <t>Програма модернізації та реконструкції контактної мережі міського електротранспорту на 2012 рік</t>
  </si>
  <si>
    <t>Житлове будівництво та придбання житла для окремих категорій населення</t>
  </si>
  <si>
    <t>Забезпечення фінансування заходів із придбання житла для окремих категорій населення у 2012 році</t>
  </si>
  <si>
    <r>
      <t xml:space="preserve">                                   </t>
    </r>
    <r>
      <rPr>
        <b/>
        <u val="single"/>
        <sz val="22"/>
        <rFont val="Times New Roman"/>
        <family val="1"/>
      </rPr>
      <t>05.09.2012 №6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</si>
</sst>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"/>
    <numFmt numFmtId="191" formatCode="0.00000000"/>
    <numFmt numFmtId="192" formatCode="0.0000000"/>
    <numFmt numFmtId="193" formatCode="0.000000"/>
    <numFmt numFmtId="194" formatCode="0.00000"/>
  </numFmts>
  <fonts count="3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6"/>
      <name val="Arial Cyr"/>
      <family val="0"/>
    </font>
    <font>
      <sz val="10"/>
      <name val="Arial Cyr"/>
      <family val="0"/>
    </font>
    <font>
      <sz val="12"/>
      <color indexed="10"/>
      <name val="Times New Roman"/>
      <family val="1"/>
    </font>
    <font>
      <sz val="18"/>
      <color indexed="10"/>
      <name val="Times New Roman"/>
      <family val="1"/>
    </font>
    <font>
      <sz val="16"/>
      <color indexed="10"/>
      <name val="Arial Cyr"/>
      <family val="0"/>
    </font>
    <font>
      <b/>
      <sz val="12"/>
      <color indexed="1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0" fillId="0" borderId="0">
      <alignment/>
      <protection/>
    </xf>
    <xf numFmtId="0" fontId="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88" fontId="1" fillId="0" borderId="10" xfId="0" applyNumberFormat="1" applyFont="1" applyBorder="1" applyAlignment="1">
      <alignment vertical="center"/>
    </xf>
    <xf numFmtId="1" fontId="1" fillId="0" borderId="0" xfId="0" applyNumberFormat="1" applyFont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wrapText="1"/>
    </xf>
    <xf numFmtId="1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1" fontId="1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righ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wrapText="1"/>
    </xf>
    <xf numFmtId="1" fontId="1" fillId="0" borderId="12" xfId="0" applyNumberFormat="1" applyFont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right" vertical="center" wrapText="1"/>
    </xf>
    <xf numFmtId="1" fontId="11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1" fontId="11" fillId="0" borderId="0" xfId="0" applyNumberFormat="1" applyFont="1" applyAlignment="1">
      <alignment vertical="center" wrapText="1"/>
    </xf>
    <xf numFmtId="0" fontId="13" fillId="0" borderId="0" xfId="0" applyFont="1" applyAlignment="1">
      <alignment/>
    </xf>
    <xf numFmtId="1" fontId="11" fillId="0" borderId="0" xfId="0" applyNumberFormat="1" applyFont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9" fillId="0" borderId="15" xfId="0" applyFont="1" applyBorder="1" applyAlignment="1">
      <alignment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" fontId="14" fillId="0" borderId="0" xfId="0" applyNumberFormat="1" applyFont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188" fontId="16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1" fontId="1" fillId="0" borderId="0" xfId="0" applyNumberFormat="1" applyFont="1" applyAlignment="1">
      <alignment horizontal="right" wrapText="1"/>
    </xf>
    <xf numFmtId="1" fontId="14" fillId="0" borderId="0" xfId="0" applyNumberFormat="1" applyFont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2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0" fillId="0" borderId="12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істо"/>
    </sheetNames>
    <sheetDataSet>
      <sheetData sheetId="1">
        <row r="11">
          <cell r="C11">
            <v>16418167</v>
          </cell>
          <cell r="F11">
            <v>3689623</v>
          </cell>
        </row>
        <row r="13">
          <cell r="C13">
            <v>11159844</v>
          </cell>
          <cell r="F13">
            <v>635457</v>
          </cell>
        </row>
        <row r="16">
          <cell r="C16">
            <v>493124</v>
          </cell>
        </row>
        <row r="19">
          <cell r="F19">
            <v>2505783</v>
          </cell>
        </row>
        <row r="20">
          <cell r="F20">
            <v>2498718</v>
          </cell>
        </row>
        <row r="25">
          <cell r="F25">
            <v>0</v>
          </cell>
        </row>
        <row r="29">
          <cell r="C29">
            <v>46108</v>
          </cell>
        </row>
        <row r="32">
          <cell r="F32">
            <v>0</v>
          </cell>
        </row>
        <row r="33">
          <cell r="C33">
            <v>318714</v>
          </cell>
          <cell r="F33">
            <v>143656</v>
          </cell>
        </row>
        <row r="34">
          <cell r="C34">
            <v>261256</v>
          </cell>
        </row>
        <row r="35">
          <cell r="C35">
            <v>2935516</v>
          </cell>
        </row>
        <row r="36">
          <cell r="C36">
            <v>30000</v>
          </cell>
        </row>
        <row r="37">
          <cell r="C37">
            <v>693045</v>
          </cell>
        </row>
        <row r="38">
          <cell r="C38">
            <v>480560</v>
          </cell>
        </row>
        <row r="42">
          <cell r="C42">
            <v>773411160</v>
          </cell>
          <cell r="F42">
            <v>49134750</v>
          </cell>
        </row>
        <row r="44">
          <cell r="C44">
            <v>3979633</v>
          </cell>
        </row>
        <row r="46">
          <cell r="C46">
            <v>204077419</v>
          </cell>
          <cell r="F46">
            <v>12234502</v>
          </cell>
        </row>
        <row r="48">
          <cell r="C48">
            <v>473404838</v>
          </cell>
          <cell r="F48">
            <v>17264697</v>
          </cell>
        </row>
        <row r="50">
          <cell r="C50">
            <v>6982199</v>
          </cell>
          <cell r="F50">
            <v>11022</v>
          </cell>
        </row>
        <row r="51">
          <cell r="C51">
            <v>4161557</v>
          </cell>
        </row>
        <row r="52">
          <cell r="C52">
            <v>28012266</v>
          </cell>
          <cell r="F52">
            <v>878106</v>
          </cell>
        </row>
        <row r="54">
          <cell r="C54">
            <v>4381051</v>
          </cell>
          <cell r="F54">
            <v>24500</v>
          </cell>
        </row>
        <row r="55">
          <cell r="C55">
            <v>901314</v>
          </cell>
        </row>
        <row r="56">
          <cell r="C56">
            <v>11011264</v>
          </cell>
          <cell r="F56">
            <v>73500</v>
          </cell>
        </row>
        <row r="57">
          <cell r="C57">
            <v>4622771</v>
          </cell>
          <cell r="F57">
            <v>314583</v>
          </cell>
        </row>
        <row r="58">
          <cell r="C58">
            <v>3723522</v>
          </cell>
          <cell r="F58">
            <v>0</v>
          </cell>
        </row>
        <row r="59">
          <cell r="C59">
            <v>300500</v>
          </cell>
        </row>
        <row r="63">
          <cell r="C63">
            <v>2811621</v>
          </cell>
          <cell r="F63">
            <v>134400</v>
          </cell>
        </row>
        <row r="64">
          <cell r="C64">
            <v>188795</v>
          </cell>
        </row>
        <row r="65">
          <cell r="C65">
            <v>499352</v>
          </cell>
        </row>
        <row r="66">
          <cell r="C66">
            <v>416000</v>
          </cell>
        </row>
        <row r="68">
          <cell r="C68">
            <v>283843</v>
          </cell>
        </row>
        <row r="69">
          <cell r="C69">
            <v>18645617</v>
          </cell>
          <cell r="F69">
            <v>1121144</v>
          </cell>
        </row>
        <row r="70">
          <cell r="C70">
            <v>4593882</v>
          </cell>
          <cell r="F70">
            <v>105283</v>
          </cell>
        </row>
        <row r="71">
          <cell r="C71">
            <v>413716</v>
          </cell>
          <cell r="F71">
            <v>36260</v>
          </cell>
        </row>
        <row r="75">
          <cell r="F75">
            <v>16294897</v>
          </cell>
        </row>
        <row r="79">
          <cell r="F79">
            <v>641856</v>
          </cell>
        </row>
        <row r="81">
          <cell r="C81">
            <v>567275555</v>
          </cell>
          <cell r="F81">
            <v>34960951</v>
          </cell>
        </row>
        <row r="83">
          <cell r="C83">
            <v>1016236</v>
          </cell>
          <cell r="F83">
            <v>19150</v>
          </cell>
        </row>
        <row r="85">
          <cell r="C85">
            <v>399071464</v>
          </cell>
          <cell r="F85">
            <v>10782982</v>
          </cell>
        </row>
        <row r="87">
          <cell r="C87">
            <v>56343431</v>
          </cell>
          <cell r="F87">
            <v>835818</v>
          </cell>
        </row>
        <row r="88">
          <cell r="C88">
            <v>80093347</v>
          </cell>
          <cell r="F88">
            <v>4367008</v>
          </cell>
        </row>
        <row r="90">
          <cell r="C90">
            <v>17233310</v>
          </cell>
          <cell r="F90">
            <v>6875302</v>
          </cell>
        </row>
        <row r="91">
          <cell r="C91">
            <v>296318</v>
          </cell>
        </row>
        <row r="92">
          <cell r="C92">
            <v>9356831</v>
          </cell>
        </row>
        <row r="93">
          <cell r="C93">
            <v>35846</v>
          </cell>
        </row>
        <row r="94">
          <cell r="C94">
            <v>1915217</v>
          </cell>
          <cell r="F94">
            <v>19908</v>
          </cell>
        </row>
        <row r="95">
          <cell r="C95">
            <v>1913555</v>
          </cell>
        </row>
        <row r="97">
          <cell r="F97">
            <v>12060783</v>
          </cell>
        </row>
        <row r="102">
          <cell r="C102">
            <v>683148082</v>
          </cell>
          <cell r="F102">
            <v>6645621</v>
          </cell>
        </row>
        <row r="104">
          <cell r="C104">
            <v>21826174</v>
          </cell>
          <cell r="F104">
            <v>607642</v>
          </cell>
        </row>
        <row r="106">
          <cell r="C106">
            <v>450028</v>
          </cell>
        </row>
        <row r="109">
          <cell r="C109">
            <v>103193204</v>
          </cell>
        </row>
        <row r="111">
          <cell r="C111">
            <v>100567</v>
          </cell>
        </row>
        <row r="113">
          <cell r="C113">
            <v>1288841</v>
          </cell>
          <cell r="F113">
            <v>35775</v>
          </cell>
        </row>
        <row r="115">
          <cell r="C115">
            <v>11675691</v>
          </cell>
        </row>
        <row r="118">
          <cell r="C118">
            <v>1425</v>
          </cell>
        </row>
        <row r="121">
          <cell r="C121">
            <v>4713308</v>
          </cell>
        </row>
        <row r="123">
          <cell r="C123">
            <v>2375</v>
          </cell>
        </row>
        <row r="125">
          <cell r="C125">
            <v>48839</v>
          </cell>
        </row>
        <row r="127">
          <cell r="C127">
            <v>4282400</v>
          </cell>
        </row>
        <row r="129">
          <cell r="C129">
            <v>3922659</v>
          </cell>
        </row>
        <row r="131">
          <cell r="C131">
            <v>6833</v>
          </cell>
        </row>
        <row r="133">
          <cell r="C133">
            <v>4627190</v>
          </cell>
        </row>
        <row r="135">
          <cell r="C135">
            <v>79984152</v>
          </cell>
        </row>
        <row r="137">
          <cell r="C137">
            <v>182492955</v>
          </cell>
        </row>
        <row r="139">
          <cell r="C139">
            <v>20345604</v>
          </cell>
        </row>
        <row r="141">
          <cell r="C141">
            <v>48015629</v>
          </cell>
        </row>
        <row r="143">
          <cell r="C143">
            <v>6084388</v>
          </cell>
        </row>
        <row r="145">
          <cell r="C145">
            <v>711851</v>
          </cell>
        </row>
        <row r="147">
          <cell r="C147">
            <v>5180805</v>
          </cell>
        </row>
        <row r="149">
          <cell r="C149">
            <v>39016638</v>
          </cell>
        </row>
        <row r="151">
          <cell r="C151">
            <v>61886</v>
          </cell>
        </row>
        <row r="153">
          <cell r="C153">
            <v>9269536</v>
          </cell>
        </row>
        <row r="155">
          <cell r="C155">
            <v>39814</v>
          </cell>
        </row>
        <row r="157">
          <cell r="C157">
            <v>2784000</v>
          </cell>
        </row>
        <row r="158">
          <cell r="C158">
            <v>15083148</v>
          </cell>
          <cell r="F158">
            <v>558548</v>
          </cell>
        </row>
        <row r="159">
          <cell r="C159">
            <v>2109130</v>
          </cell>
        </row>
        <row r="160">
          <cell r="C160">
            <v>728181</v>
          </cell>
        </row>
        <row r="161">
          <cell r="C161">
            <v>56924166</v>
          </cell>
        </row>
        <row r="164">
          <cell r="F164">
            <v>5341456</v>
          </cell>
        </row>
        <row r="166">
          <cell r="C166">
            <v>4187190</v>
          </cell>
        </row>
        <row r="167">
          <cell r="C167">
            <v>3384715</v>
          </cell>
        </row>
        <row r="168">
          <cell r="C168">
            <v>1246000</v>
          </cell>
        </row>
        <row r="169">
          <cell r="C169">
            <v>911285</v>
          </cell>
        </row>
        <row r="170">
          <cell r="C170">
            <v>1621345</v>
          </cell>
        </row>
        <row r="172">
          <cell r="C172">
            <v>51122130</v>
          </cell>
        </row>
        <row r="173">
          <cell r="C173">
            <v>42365000</v>
          </cell>
        </row>
        <row r="178">
          <cell r="F178">
            <v>2200</v>
          </cell>
        </row>
        <row r="186">
          <cell r="C186">
            <v>2116107</v>
          </cell>
          <cell r="F186">
            <v>16170</v>
          </cell>
        </row>
        <row r="188">
          <cell r="C188">
            <v>2116107</v>
          </cell>
          <cell r="F188">
            <v>16170</v>
          </cell>
        </row>
        <row r="191">
          <cell r="C191">
            <v>711215</v>
          </cell>
          <cell r="F191">
            <v>5254</v>
          </cell>
        </row>
        <row r="193">
          <cell r="C193">
            <v>711215</v>
          </cell>
          <cell r="F193">
            <v>5254</v>
          </cell>
        </row>
        <row r="194">
          <cell r="C194">
            <v>71213930</v>
          </cell>
          <cell r="F194">
            <v>8239857</v>
          </cell>
        </row>
        <row r="196">
          <cell r="C196">
            <v>694707</v>
          </cell>
          <cell r="F196">
            <v>0</v>
          </cell>
        </row>
        <row r="198">
          <cell r="C198">
            <v>3710082</v>
          </cell>
          <cell r="F198">
            <v>686157</v>
          </cell>
        </row>
        <row r="199">
          <cell r="C199">
            <v>13690413</v>
          </cell>
          <cell r="F199">
            <v>1284225</v>
          </cell>
        </row>
        <row r="200">
          <cell r="C200">
            <v>7237264</v>
          </cell>
          <cell r="F200">
            <v>3002614</v>
          </cell>
        </row>
        <row r="201">
          <cell r="C201">
            <v>41269683</v>
          </cell>
          <cell r="F201">
            <v>2950138</v>
          </cell>
        </row>
        <row r="204">
          <cell r="C204">
            <v>880500</v>
          </cell>
        </row>
        <row r="207">
          <cell r="F207">
            <v>210000</v>
          </cell>
        </row>
        <row r="213">
          <cell r="C213">
            <v>2007469</v>
          </cell>
          <cell r="F213">
            <v>8240</v>
          </cell>
        </row>
        <row r="215">
          <cell r="C215">
            <v>1778469</v>
          </cell>
          <cell r="F215">
            <v>8240</v>
          </cell>
        </row>
        <row r="223">
          <cell r="C223">
            <v>229000</v>
          </cell>
        </row>
        <row r="224">
          <cell r="C224">
            <v>1003235</v>
          </cell>
          <cell r="F224">
            <v>168214</v>
          </cell>
        </row>
        <row r="226">
          <cell r="C226">
            <v>1003235</v>
          </cell>
          <cell r="F226">
            <v>168214</v>
          </cell>
        </row>
        <row r="227">
          <cell r="C227">
            <v>18314936</v>
          </cell>
          <cell r="F227">
            <v>52961732</v>
          </cell>
        </row>
        <row r="229">
          <cell r="C229">
            <v>1904578</v>
          </cell>
        </row>
        <row r="231">
          <cell r="F231">
            <v>36041090</v>
          </cell>
        </row>
        <row r="238">
          <cell r="F238">
            <v>11567999</v>
          </cell>
        </row>
        <row r="239">
          <cell r="F239">
            <v>0</v>
          </cell>
        </row>
        <row r="244">
          <cell r="F244">
            <v>3248800</v>
          </cell>
        </row>
        <row r="249">
          <cell r="C249">
            <v>150000</v>
          </cell>
        </row>
        <row r="250">
          <cell r="C250">
            <v>0</v>
          </cell>
          <cell r="F250">
            <v>0</v>
          </cell>
        </row>
        <row r="251">
          <cell r="C251">
            <v>92400</v>
          </cell>
        </row>
        <row r="252">
          <cell r="C252">
            <v>362054</v>
          </cell>
        </row>
        <row r="253">
          <cell r="C253">
            <v>3161796</v>
          </cell>
        </row>
        <row r="254">
          <cell r="C254">
            <v>45838</v>
          </cell>
        </row>
        <row r="255">
          <cell r="C255">
            <v>975200</v>
          </cell>
        </row>
        <row r="256">
          <cell r="F256">
            <v>2103843</v>
          </cell>
        </row>
        <row r="257">
          <cell r="C257">
            <v>6545180</v>
          </cell>
        </row>
        <row r="259">
          <cell r="C259">
            <v>5077890</v>
          </cell>
        </row>
        <row r="260">
          <cell r="C260">
            <v>78570111</v>
          </cell>
          <cell r="F260">
            <v>71988118</v>
          </cell>
        </row>
        <row r="262">
          <cell r="C262">
            <v>1371967</v>
          </cell>
        </row>
        <row r="264">
          <cell r="C264">
            <v>201754</v>
          </cell>
        </row>
        <row r="267">
          <cell r="C267">
            <v>72927358</v>
          </cell>
          <cell r="F267">
            <v>3028344</v>
          </cell>
        </row>
        <row r="270">
          <cell r="K270">
            <v>22336828</v>
          </cell>
        </row>
        <row r="274">
          <cell r="F274">
            <v>30600880</v>
          </cell>
        </row>
        <row r="277">
          <cell r="F277">
            <v>11753222</v>
          </cell>
        </row>
        <row r="279">
          <cell r="F279">
            <v>4248344</v>
          </cell>
        </row>
        <row r="283">
          <cell r="C283">
            <v>3671053</v>
          </cell>
        </row>
        <row r="284">
          <cell r="C284">
            <v>302133</v>
          </cell>
        </row>
        <row r="285">
          <cell r="C285">
            <v>95846</v>
          </cell>
        </row>
        <row r="288">
          <cell r="C288">
            <v>2315262</v>
          </cell>
          <cell r="F288">
            <v>10423</v>
          </cell>
        </row>
        <row r="290">
          <cell r="C290">
            <v>2224401</v>
          </cell>
          <cell r="F290">
            <v>10423</v>
          </cell>
        </row>
        <row r="297">
          <cell r="C297">
            <v>90861</v>
          </cell>
        </row>
        <row r="298">
          <cell r="C298">
            <v>4128157</v>
          </cell>
          <cell r="F298">
            <v>0</v>
          </cell>
        </row>
        <row r="300">
          <cell r="C300">
            <v>2477766</v>
          </cell>
        </row>
        <row r="305">
          <cell r="C305">
            <v>204617</v>
          </cell>
        </row>
        <row r="306">
          <cell r="C306">
            <v>1445774</v>
          </cell>
        </row>
        <row r="307">
          <cell r="C307">
            <v>597212</v>
          </cell>
          <cell r="F307">
            <v>0</v>
          </cell>
        </row>
        <row r="309">
          <cell r="C309">
            <v>597212</v>
          </cell>
        </row>
        <row r="310">
          <cell r="C310">
            <v>954067</v>
          </cell>
          <cell r="F310">
            <v>1051692</v>
          </cell>
        </row>
        <row r="312">
          <cell r="C312">
            <v>954067</v>
          </cell>
        </row>
        <row r="314">
          <cell r="F314">
            <v>1051692</v>
          </cell>
        </row>
        <row r="315">
          <cell r="C315">
            <v>699778</v>
          </cell>
          <cell r="F315">
            <v>45423676</v>
          </cell>
        </row>
        <row r="317">
          <cell r="C317">
            <v>699778</v>
          </cell>
        </row>
        <row r="319">
          <cell r="F319">
            <v>45423676</v>
          </cell>
        </row>
        <row r="325">
          <cell r="C325">
            <v>15097012</v>
          </cell>
          <cell r="F325">
            <v>3736646</v>
          </cell>
        </row>
        <row r="327">
          <cell r="C327">
            <v>810251</v>
          </cell>
        </row>
        <row r="329">
          <cell r="C329">
            <v>2637553</v>
          </cell>
          <cell r="F329">
            <v>261218</v>
          </cell>
        </row>
        <row r="332">
          <cell r="C332">
            <v>11300000</v>
          </cell>
        </row>
        <row r="334">
          <cell r="F334">
            <v>3475428</v>
          </cell>
        </row>
        <row r="337">
          <cell r="C337">
            <v>349208</v>
          </cell>
        </row>
        <row r="338">
          <cell r="C338">
            <v>6470030</v>
          </cell>
          <cell r="F338">
            <v>499421</v>
          </cell>
        </row>
        <row r="340">
          <cell r="C340">
            <v>1476492</v>
          </cell>
        </row>
        <row r="342">
          <cell r="C342">
            <v>2535008</v>
          </cell>
          <cell r="F342">
            <v>469534</v>
          </cell>
        </row>
        <row r="345">
          <cell r="C345">
            <v>2458530</v>
          </cell>
          <cell r="F345">
            <v>29887</v>
          </cell>
        </row>
        <row r="346">
          <cell r="C346">
            <v>1653452</v>
          </cell>
          <cell r="F346">
            <v>13170885</v>
          </cell>
        </row>
        <row r="348">
          <cell r="C348">
            <v>1589072</v>
          </cell>
          <cell r="F348">
            <v>6500</v>
          </cell>
        </row>
        <row r="353">
          <cell r="F353">
            <v>5535125</v>
          </cell>
        </row>
        <row r="358">
          <cell r="F358">
            <v>2883760</v>
          </cell>
        </row>
        <row r="361">
          <cell r="C361">
            <v>64380</v>
          </cell>
        </row>
        <row r="362">
          <cell r="C362">
            <v>9129771</v>
          </cell>
          <cell r="F362">
            <v>7500</v>
          </cell>
        </row>
        <row r="364">
          <cell r="C364">
            <v>4781471</v>
          </cell>
          <cell r="F364">
            <v>7500</v>
          </cell>
        </row>
        <row r="365">
          <cell r="C365">
            <v>4207500</v>
          </cell>
        </row>
        <row r="370">
          <cell r="F370">
            <v>0</v>
          </cell>
        </row>
        <row r="372">
          <cell r="C372">
            <v>140800</v>
          </cell>
        </row>
        <row r="374">
          <cell r="F374">
            <v>198704</v>
          </cell>
        </row>
        <row r="377">
          <cell r="F377">
            <v>198704</v>
          </cell>
        </row>
        <row r="378">
          <cell r="C378">
            <v>3850964</v>
          </cell>
          <cell r="F378">
            <v>181465</v>
          </cell>
        </row>
        <row r="380">
          <cell r="C380">
            <v>3403351</v>
          </cell>
          <cell r="F380">
            <v>90009</v>
          </cell>
        </row>
        <row r="382">
          <cell r="C382">
            <v>362464</v>
          </cell>
          <cell r="F382">
            <v>60000</v>
          </cell>
        </row>
        <row r="384">
          <cell r="K384">
            <v>0</v>
          </cell>
        </row>
        <row r="389">
          <cell r="C389">
            <v>78675</v>
          </cell>
        </row>
        <row r="390">
          <cell r="C390">
            <v>6474</v>
          </cell>
        </row>
        <row r="391">
          <cell r="C391">
            <v>3348249</v>
          </cell>
          <cell r="F391">
            <v>65961</v>
          </cell>
        </row>
        <row r="393">
          <cell r="C393">
            <v>3052297</v>
          </cell>
          <cell r="F393">
            <v>0</v>
          </cell>
        </row>
        <row r="395">
          <cell r="C395">
            <v>287266</v>
          </cell>
          <cell r="F395">
            <v>6258</v>
          </cell>
        </row>
        <row r="400">
          <cell r="C400">
            <v>2212</v>
          </cell>
        </row>
        <row r="401">
          <cell r="C401">
            <v>6474</v>
          </cell>
        </row>
        <row r="402">
          <cell r="C402">
            <v>3682699</v>
          </cell>
          <cell r="F402">
            <v>4596295</v>
          </cell>
        </row>
        <row r="404">
          <cell r="C404">
            <v>3007635</v>
          </cell>
          <cell r="F404">
            <v>54266</v>
          </cell>
        </row>
        <row r="406">
          <cell r="C406">
            <v>649012</v>
          </cell>
          <cell r="F406">
            <v>168018</v>
          </cell>
        </row>
        <row r="408">
          <cell r="F408">
            <v>4336698</v>
          </cell>
        </row>
        <row r="413">
          <cell r="C413">
            <v>16226</v>
          </cell>
        </row>
        <row r="414">
          <cell r="C414">
            <v>9826</v>
          </cell>
        </row>
        <row r="415">
          <cell r="C415">
            <v>3510728</v>
          </cell>
          <cell r="F415">
            <v>3111857</v>
          </cell>
        </row>
        <row r="417">
          <cell r="C417">
            <v>3118173</v>
          </cell>
          <cell r="F417">
            <v>9000</v>
          </cell>
        </row>
        <row r="419">
          <cell r="C419">
            <v>359713</v>
          </cell>
          <cell r="F419">
            <v>21229</v>
          </cell>
        </row>
        <row r="421">
          <cell r="F421">
            <v>3075128</v>
          </cell>
        </row>
        <row r="426">
          <cell r="C426">
            <v>26368</v>
          </cell>
        </row>
        <row r="427">
          <cell r="C427">
            <v>6474</v>
          </cell>
        </row>
        <row r="428">
          <cell r="C428">
            <v>4449175</v>
          </cell>
          <cell r="F428">
            <v>511723</v>
          </cell>
        </row>
        <row r="430">
          <cell r="C430">
            <v>3395123</v>
          </cell>
          <cell r="F430">
            <v>168303</v>
          </cell>
        </row>
        <row r="432">
          <cell r="C432">
            <v>869513</v>
          </cell>
        </row>
        <row r="437">
          <cell r="C437">
            <v>172749</v>
          </cell>
        </row>
        <row r="438">
          <cell r="C438">
            <v>1000</v>
          </cell>
        </row>
        <row r="439">
          <cell r="C439">
            <v>10790</v>
          </cell>
        </row>
        <row r="440">
          <cell r="C440">
            <v>3812415</v>
          </cell>
          <cell r="F440">
            <v>664211</v>
          </cell>
        </row>
        <row r="442">
          <cell r="C442">
            <v>3218547</v>
          </cell>
          <cell r="F442">
            <v>44930</v>
          </cell>
        </row>
        <row r="444">
          <cell r="C444">
            <v>545298</v>
          </cell>
          <cell r="F444">
            <v>43000</v>
          </cell>
        </row>
        <row r="446">
          <cell r="F446">
            <v>552000</v>
          </cell>
        </row>
        <row r="451">
          <cell r="C451">
            <v>39096</v>
          </cell>
        </row>
        <row r="452">
          <cell r="C452">
            <v>3000</v>
          </cell>
        </row>
        <row r="453">
          <cell r="C453">
            <v>6474</v>
          </cell>
        </row>
        <row r="454">
          <cell r="C454">
            <v>4185078</v>
          </cell>
          <cell r="F454">
            <v>254536</v>
          </cell>
        </row>
        <row r="456">
          <cell r="C456">
            <v>3524725</v>
          </cell>
          <cell r="F456">
            <v>184536</v>
          </cell>
        </row>
        <row r="458">
          <cell r="C458">
            <v>585369</v>
          </cell>
        </row>
        <row r="463">
          <cell r="C463">
            <v>64194</v>
          </cell>
        </row>
        <row r="464">
          <cell r="C464">
            <v>10790</v>
          </cell>
        </row>
        <row r="465">
          <cell r="F465">
            <v>40000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22">
          <cell r="C22">
            <v>450028</v>
          </cell>
        </row>
        <row r="47">
          <cell r="C47">
            <v>103193204</v>
          </cell>
        </row>
        <row r="49">
          <cell r="C49">
            <v>100567</v>
          </cell>
        </row>
        <row r="51">
          <cell r="C51">
            <v>1288841</v>
          </cell>
          <cell r="F51">
            <v>35775</v>
          </cell>
        </row>
        <row r="54">
          <cell r="C54">
            <v>11675691</v>
          </cell>
        </row>
        <row r="57">
          <cell r="C57">
            <v>1425</v>
          </cell>
        </row>
        <row r="59">
          <cell r="C59">
            <v>4713308</v>
          </cell>
        </row>
        <row r="61">
          <cell r="C61">
            <v>2375</v>
          </cell>
        </row>
        <row r="63">
          <cell r="C63">
            <v>48839</v>
          </cell>
        </row>
        <row r="65">
          <cell r="C65">
            <v>4282400</v>
          </cell>
        </row>
        <row r="67">
          <cell r="C67">
            <v>3922659</v>
          </cell>
        </row>
        <row r="69">
          <cell r="C69">
            <v>6833</v>
          </cell>
        </row>
        <row r="71">
          <cell r="C71">
            <v>4627190</v>
          </cell>
        </row>
        <row r="73">
          <cell r="C73">
            <v>79984152</v>
          </cell>
        </row>
        <row r="75">
          <cell r="C75">
            <v>182492955</v>
          </cell>
        </row>
        <row r="77">
          <cell r="C77">
            <v>20345604</v>
          </cell>
        </row>
        <row r="79">
          <cell r="C79">
            <v>48015629</v>
          </cell>
        </row>
        <row r="81">
          <cell r="C81">
            <v>6084388</v>
          </cell>
        </row>
        <row r="83">
          <cell r="C83">
            <v>711851</v>
          </cell>
        </row>
        <row r="85">
          <cell r="C85">
            <v>5180805</v>
          </cell>
        </row>
        <row r="87">
          <cell r="C87">
            <v>39016638</v>
          </cell>
        </row>
        <row r="89">
          <cell r="C89">
            <v>61886</v>
          </cell>
        </row>
        <row r="92">
          <cell r="C92">
            <v>39814</v>
          </cell>
        </row>
        <row r="101">
          <cell r="C101">
            <v>56924166</v>
          </cell>
        </row>
        <row r="142">
          <cell r="C142">
            <v>3384715</v>
          </cell>
        </row>
        <row r="144">
          <cell r="C144">
            <v>911285</v>
          </cell>
        </row>
        <row r="146">
          <cell r="C146">
            <v>1621345</v>
          </cell>
        </row>
        <row r="148">
          <cell r="C148">
            <v>42365000</v>
          </cell>
        </row>
        <row r="164">
          <cell r="F164">
            <v>1057900</v>
          </cell>
        </row>
        <row r="171">
          <cell r="F171">
            <v>2200</v>
          </cell>
        </row>
        <row r="173">
          <cell r="C173">
            <v>125710800</v>
          </cell>
        </row>
        <row r="175">
          <cell r="C175">
            <v>2407784816</v>
          </cell>
          <cell r="F175">
            <v>301303525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1"/>
  <sheetViews>
    <sheetView tabSelected="1" view="pageBreakPreview" zoomScale="65" zoomScaleNormal="75" zoomScaleSheetLayoutView="65" zoomScalePageLayoutView="0" workbookViewId="0" topLeftCell="A1">
      <pane xSplit="2" ySplit="10" topLeftCell="C14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142" sqref="E142"/>
    </sheetView>
  </sheetViews>
  <sheetFormatPr defaultColWidth="9.140625" defaultRowHeight="12.75"/>
  <cols>
    <col min="1" max="1" width="11.00390625" style="2" customWidth="1"/>
    <col min="2" max="2" width="39.421875" style="2" customWidth="1"/>
    <col min="3" max="3" width="62.8515625" style="2" customWidth="1"/>
    <col min="4" max="4" width="16.8515625" style="2" customWidth="1"/>
    <col min="5" max="5" width="63.28125" style="2" customWidth="1"/>
    <col min="6" max="6" width="22.421875" style="2" customWidth="1"/>
    <col min="7" max="7" width="19.8515625" style="2" customWidth="1"/>
    <col min="8" max="8" width="12.8515625" style="2" bestFit="1" customWidth="1"/>
    <col min="9" max="9" width="13.421875" style="60" bestFit="1" customWidth="1"/>
    <col min="10" max="10" width="14.140625" style="69" customWidth="1"/>
    <col min="11" max="11" width="12.00390625" style="2" customWidth="1"/>
    <col min="12" max="12" width="9.8515625" style="60" bestFit="1" customWidth="1"/>
    <col min="13" max="16384" width="9.140625" style="2" customWidth="1"/>
  </cols>
  <sheetData>
    <row r="1" spans="5:7" ht="55.5" customHeight="1">
      <c r="E1" s="82" t="s">
        <v>324</v>
      </c>
      <c r="G1" s="81"/>
    </row>
    <row r="2" spans="5:7" ht="28.5" customHeight="1">
      <c r="E2" s="82" t="s">
        <v>325</v>
      </c>
      <c r="G2" s="81"/>
    </row>
    <row r="3" spans="3:7" ht="40.5" customHeight="1">
      <c r="C3" s="29"/>
      <c r="E3" s="82" t="s">
        <v>348</v>
      </c>
      <c r="G3" s="81"/>
    </row>
    <row r="5" spans="1:12" s="27" customFormat="1" ht="28.5" customHeight="1">
      <c r="A5" s="106" t="s">
        <v>134</v>
      </c>
      <c r="B5" s="106"/>
      <c r="C5" s="106"/>
      <c r="D5" s="106"/>
      <c r="E5" s="106"/>
      <c r="F5" s="106"/>
      <c r="G5" s="106"/>
      <c r="I5" s="61"/>
      <c r="J5" s="70"/>
      <c r="L5" s="61"/>
    </row>
    <row r="6" ht="5.25" customHeight="1"/>
    <row r="7" ht="16.5" customHeight="1" thickBot="1">
      <c r="G7" s="28" t="s">
        <v>58</v>
      </c>
    </row>
    <row r="8" spans="1:12" s="4" customFormat="1" ht="48" customHeight="1" thickBot="1">
      <c r="A8" s="38" t="s">
        <v>25</v>
      </c>
      <c r="B8" s="99" t="s">
        <v>27</v>
      </c>
      <c r="C8" s="94" t="s">
        <v>53</v>
      </c>
      <c r="D8" s="94"/>
      <c r="E8" s="94" t="s">
        <v>56</v>
      </c>
      <c r="F8" s="94"/>
      <c r="G8" s="67" t="s">
        <v>57</v>
      </c>
      <c r="H8" s="90" t="s">
        <v>295</v>
      </c>
      <c r="I8" s="91"/>
      <c r="J8" s="103"/>
      <c r="K8" s="90" t="s">
        <v>296</v>
      </c>
      <c r="L8" s="91"/>
    </row>
    <row r="9" spans="1:12" s="4" customFormat="1" ht="55.5" customHeight="1">
      <c r="A9" s="38" t="s">
        <v>26</v>
      </c>
      <c r="B9" s="100"/>
      <c r="C9" s="3" t="s">
        <v>54</v>
      </c>
      <c r="D9" s="3" t="s">
        <v>55</v>
      </c>
      <c r="E9" s="3" t="s">
        <v>54</v>
      </c>
      <c r="F9" s="3" t="s">
        <v>55</v>
      </c>
      <c r="G9" s="3" t="s">
        <v>55</v>
      </c>
      <c r="I9" s="62"/>
      <c r="J9" s="71"/>
      <c r="L9" s="62"/>
    </row>
    <row r="10" spans="1:12" s="4" customFormat="1" ht="16.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2"/>
      <c r="I10" s="62"/>
      <c r="J10" s="71"/>
      <c r="L10" s="62"/>
    </row>
    <row r="11" spans="1:13" s="4" customFormat="1" ht="15.75">
      <c r="A11" s="13" t="s">
        <v>190</v>
      </c>
      <c r="B11" s="14" t="s">
        <v>29</v>
      </c>
      <c r="C11" s="3"/>
      <c r="D11" s="46">
        <f>SUM(D12:D26)</f>
        <v>16418167</v>
      </c>
      <c r="E11" s="3"/>
      <c r="F11" s="45">
        <f>SUM(F12:F26)</f>
        <v>3394896</v>
      </c>
      <c r="G11" s="45">
        <f>SUM(G12:G26)</f>
        <v>19813063</v>
      </c>
      <c r="H11" s="43">
        <f>'[1]Місто'!$C$11</f>
        <v>16418167</v>
      </c>
      <c r="I11" s="63">
        <f>H11-D11</f>
        <v>0</v>
      </c>
      <c r="J11" s="71" t="s">
        <v>294</v>
      </c>
      <c r="K11" s="43">
        <f>'[1]Місто'!$F$11</f>
        <v>3689623</v>
      </c>
      <c r="L11" s="63">
        <f>K11-F11</f>
        <v>294727</v>
      </c>
      <c r="M11" s="68" t="s">
        <v>327</v>
      </c>
    </row>
    <row r="12" spans="1:12" s="4" customFormat="1" ht="48" customHeight="1">
      <c r="A12" s="15" t="s">
        <v>228</v>
      </c>
      <c r="B12" s="3" t="s">
        <v>229</v>
      </c>
      <c r="C12" s="3" t="s">
        <v>245</v>
      </c>
      <c r="D12" s="41">
        <f>'[1]Місто'!$C$13</f>
        <v>11159844</v>
      </c>
      <c r="E12" s="3" t="s">
        <v>245</v>
      </c>
      <c r="F12" s="40">
        <f>'[1]Місто'!$F$13</f>
        <v>635457</v>
      </c>
      <c r="G12" s="7">
        <f aca="true" t="shared" si="0" ref="G12:G22">D12+F12</f>
        <v>11795301</v>
      </c>
      <c r="I12" s="63"/>
      <c r="J12" s="71"/>
      <c r="L12" s="62"/>
    </row>
    <row r="13" spans="1:12" s="4" customFormat="1" ht="31.5" customHeight="1">
      <c r="A13" s="15" t="s">
        <v>80</v>
      </c>
      <c r="B13" s="3" t="s">
        <v>110</v>
      </c>
      <c r="C13" s="3" t="s">
        <v>136</v>
      </c>
      <c r="D13" s="41">
        <f>'[1]Місто'!C16</f>
        <v>493124</v>
      </c>
      <c r="E13" s="3"/>
      <c r="F13" s="7"/>
      <c r="G13" s="7">
        <f t="shared" si="0"/>
        <v>493124</v>
      </c>
      <c r="I13" s="63"/>
      <c r="J13" s="71"/>
      <c r="L13" s="62"/>
    </row>
    <row r="14" spans="1:12" s="4" customFormat="1" ht="63">
      <c r="A14" s="92" t="s">
        <v>86</v>
      </c>
      <c r="B14" s="99" t="s">
        <v>87</v>
      </c>
      <c r="C14" s="99"/>
      <c r="D14" s="41"/>
      <c r="E14" s="3" t="s">
        <v>313</v>
      </c>
      <c r="F14" s="40">
        <f>'[1]Місто'!$F$19-F17</f>
        <v>7065</v>
      </c>
      <c r="G14" s="7">
        <f t="shared" si="0"/>
        <v>7065</v>
      </c>
      <c r="I14" s="63"/>
      <c r="J14" s="71"/>
      <c r="L14" s="62"/>
    </row>
    <row r="15" spans="1:12" s="4" customFormat="1" ht="44.25" customHeight="1" hidden="1">
      <c r="A15" s="102"/>
      <c r="B15" s="101"/>
      <c r="C15" s="101"/>
      <c r="D15" s="6"/>
      <c r="E15" s="3" t="s">
        <v>138</v>
      </c>
      <c r="F15" s="7"/>
      <c r="G15" s="7">
        <f t="shared" si="0"/>
        <v>0</v>
      </c>
      <c r="I15" s="63"/>
      <c r="J15" s="71"/>
      <c r="L15" s="62"/>
    </row>
    <row r="16" spans="1:12" s="4" customFormat="1" ht="47.25" customHeight="1" hidden="1">
      <c r="A16" s="102"/>
      <c r="B16" s="101"/>
      <c r="C16" s="101"/>
      <c r="D16" s="6"/>
      <c r="E16" s="3" t="s">
        <v>137</v>
      </c>
      <c r="F16" s="40">
        <f>'[1]Місто'!$F$25</f>
        <v>0</v>
      </c>
      <c r="G16" s="7">
        <f t="shared" si="0"/>
        <v>0</v>
      </c>
      <c r="I16" s="63"/>
      <c r="J16" s="71"/>
      <c r="L16" s="62"/>
    </row>
    <row r="17" spans="1:12" s="4" customFormat="1" ht="47.25">
      <c r="A17" s="93"/>
      <c r="B17" s="100"/>
      <c r="C17" s="100"/>
      <c r="D17" s="6"/>
      <c r="E17" s="3" t="s">
        <v>311</v>
      </c>
      <c r="F17" s="40">
        <f>'[1]Місто'!$F$20</f>
        <v>2498718</v>
      </c>
      <c r="G17" s="7">
        <f t="shared" si="0"/>
        <v>2498718</v>
      </c>
      <c r="I17" s="63"/>
      <c r="J17" s="71"/>
      <c r="L17" s="62"/>
    </row>
    <row r="18" spans="1:12" s="4" customFormat="1" ht="51" customHeight="1">
      <c r="A18" s="32">
        <v>240900</v>
      </c>
      <c r="B18" s="10" t="s">
        <v>111</v>
      </c>
      <c r="C18" s="23"/>
      <c r="D18" s="24"/>
      <c r="E18" s="3" t="s">
        <v>326</v>
      </c>
      <c r="F18" s="7">
        <v>110000</v>
      </c>
      <c r="G18" s="7">
        <f t="shared" si="0"/>
        <v>110000</v>
      </c>
      <c r="I18" s="63"/>
      <c r="J18" s="71"/>
      <c r="L18" s="62"/>
    </row>
    <row r="19" spans="1:12" s="4" customFormat="1" ht="75" customHeight="1">
      <c r="A19" s="32">
        <v>250203</v>
      </c>
      <c r="B19" s="10" t="s">
        <v>289</v>
      </c>
      <c r="C19" s="3" t="s">
        <v>290</v>
      </c>
      <c r="D19" s="22">
        <f>'[1]Місто'!$C$29</f>
        <v>46108</v>
      </c>
      <c r="E19" s="3"/>
      <c r="F19" s="7"/>
      <c r="G19" s="7">
        <f t="shared" si="0"/>
        <v>46108</v>
      </c>
      <c r="I19" s="63"/>
      <c r="J19" s="71"/>
      <c r="L19" s="62"/>
    </row>
    <row r="20" spans="1:12" s="4" customFormat="1" ht="47.25">
      <c r="A20" s="107">
        <v>250404</v>
      </c>
      <c r="B20" s="99" t="s">
        <v>95</v>
      </c>
      <c r="C20" s="3" t="s">
        <v>307</v>
      </c>
      <c r="D20" s="22">
        <f>'[1]Місто'!C34</f>
        <v>261256</v>
      </c>
      <c r="E20" s="7"/>
      <c r="F20" s="33"/>
      <c r="G20" s="7">
        <f t="shared" si="0"/>
        <v>261256</v>
      </c>
      <c r="I20" s="63"/>
      <c r="J20" s="71"/>
      <c r="L20" s="62"/>
    </row>
    <row r="21" spans="1:12" s="4" customFormat="1" ht="48.75" customHeight="1">
      <c r="A21" s="108"/>
      <c r="B21" s="101"/>
      <c r="C21" s="3" t="s">
        <v>311</v>
      </c>
      <c r="D21" s="41">
        <f>'[1]Місто'!$C$33</f>
        <v>318714</v>
      </c>
      <c r="E21" s="3" t="s">
        <v>311</v>
      </c>
      <c r="F21" s="40">
        <f>'[1]Місто'!$F$33</f>
        <v>143656</v>
      </c>
      <c r="G21" s="7">
        <f t="shared" si="0"/>
        <v>462370</v>
      </c>
      <c r="I21" s="63"/>
      <c r="J21" s="71"/>
      <c r="L21" s="62"/>
    </row>
    <row r="22" spans="1:12" s="4" customFormat="1" ht="32.25" customHeight="1" hidden="1">
      <c r="A22" s="108"/>
      <c r="B22" s="101"/>
      <c r="C22" s="3" t="s">
        <v>139</v>
      </c>
      <c r="D22" s="41">
        <f>'[1]Місто'!$C$32</f>
        <v>0</v>
      </c>
      <c r="E22" s="3" t="s">
        <v>139</v>
      </c>
      <c r="F22" s="40">
        <f>'[1]Місто'!$F$32</f>
        <v>0</v>
      </c>
      <c r="G22" s="7">
        <f t="shared" si="0"/>
        <v>0</v>
      </c>
      <c r="I22" s="63"/>
      <c r="J22" s="71"/>
      <c r="L22" s="62"/>
    </row>
    <row r="23" spans="1:12" s="4" customFormat="1" ht="46.5" customHeight="1">
      <c r="A23" s="108"/>
      <c r="B23" s="101"/>
      <c r="C23" s="3" t="s">
        <v>140</v>
      </c>
      <c r="D23" s="41">
        <f>'[1]Місто'!$C$35</f>
        <v>2935516</v>
      </c>
      <c r="E23" s="3"/>
      <c r="F23" s="40">
        <f>'[1]Місто'!$K$35</f>
        <v>0</v>
      </c>
      <c r="G23" s="40">
        <f>D23+F23</f>
        <v>2935516</v>
      </c>
      <c r="I23" s="63"/>
      <c r="J23" s="71"/>
      <c r="L23" s="62"/>
    </row>
    <row r="24" spans="1:12" s="4" customFormat="1" ht="46.5" customHeight="1">
      <c r="A24" s="108"/>
      <c r="B24" s="101"/>
      <c r="C24" s="3" t="s">
        <v>318</v>
      </c>
      <c r="D24" s="41">
        <f>'[1]Місто'!$C$36</f>
        <v>30000</v>
      </c>
      <c r="E24" s="3"/>
      <c r="F24" s="40"/>
      <c r="G24" s="40">
        <f>D24+F24</f>
        <v>30000</v>
      </c>
      <c r="I24" s="63"/>
      <c r="J24" s="71"/>
      <c r="L24" s="62"/>
    </row>
    <row r="25" spans="1:12" s="4" customFormat="1" ht="46.5" customHeight="1">
      <c r="A25" s="108"/>
      <c r="B25" s="101"/>
      <c r="C25" s="3" t="s">
        <v>308</v>
      </c>
      <c r="D25" s="41">
        <f>'[1]Місто'!$C$37</f>
        <v>693045</v>
      </c>
      <c r="E25" s="3"/>
      <c r="F25" s="40"/>
      <c r="G25" s="40">
        <f>D25+F25</f>
        <v>693045</v>
      </c>
      <c r="I25" s="63"/>
      <c r="J25" s="71"/>
      <c r="L25" s="62"/>
    </row>
    <row r="26" spans="1:12" s="4" customFormat="1" ht="42.75" customHeight="1">
      <c r="A26" s="109"/>
      <c r="B26" s="100"/>
      <c r="C26" s="3" t="s">
        <v>340</v>
      </c>
      <c r="D26" s="41">
        <f>'[1]Місто'!$C$38</f>
        <v>480560</v>
      </c>
      <c r="E26" s="3"/>
      <c r="F26" s="40"/>
      <c r="G26" s="40">
        <f>D26+F26</f>
        <v>480560</v>
      </c>
      <c r="I26" s="63"/>
      <c r="J26" s="71"/>
      <c r="L26" s="62"/>
    </row>
    <row r="27" spans="1:13" s="4" customFormat="1" ht="39.75" customHeight="1">
      <c r="A27" s="13" t="s">
        <v>198</v>
      </c>
      <c r="B27" s="18" t="s">
        <v>41</v>
      </c>
      <c r="C27" s="3"/>
      <c r="D27" s="46">
        <f>SUM(D28:D51)</f>
        <v>773411160</v>
      </c>
      <c r="E27" s="6"/>
      <c r="F27" s="46">
        <f>SUM(F28:F51)</f>
        <v>49606128</v>
      </c>
      <c r="G27" s="46">
        <f>SUM(G28:G51)</f>
        <v>823017288</v>
      </c>
      <c r="H27" s="43">
        <f>'[1]Місто'!$C$42</f>
        <v>773411160</v>
      </c>
      <c r="I27" s="63">
        <f>H27-D27</f>
        <v>0</v>
      </c>
      <c r="J27" s="71"/>
      <c r="K27" s="43">
        <f>'[1]Місто'!$F$42</f>
        <v>49134750</v>
      </c>
      <c r="L27" s="63">
        <f>K27-F27</f>
        <v>-471378</v>
      </c>
      <c r="M27" s="68" t="s">
        <v>297</v>
      </c>
    </row>
    <row r="28" spans="1:12" s="4" customFormat="1" ht="31.5">
      <c r="A28" s="15" t="s">
        <v>228</v>
      </c>
      <c r="B28" s="3" t="s">
        <v>229</v>
      </c>
      <c r="C28" s="3" t="s">
        <v>286</v>
      </c>
      <c r="D28" s="41">
        <f>'[1]Місто'!$C$44</f>
        <v>3979633</v>
      </c>
      <c r="E28" s="3"/>
      <c r="F28" s="40"/>
      <c r="G28" s="7">
        <f aca="true" t="shared" si="1" ref="G28:G50">F28+D28</f>
        <v>3979633</v>
      </c>
      <c r="I28" s="63"/>
      <c r="J28" s="71"/>
      <c r="L28" s="62"/>
    </row>
    <row r="29" spans="1:12" s="4" customFormat="1" ht="18" customHeight="1">
      <c r="A29" s="15" t="s">
        <v>60</v>
      </c>
      <c r="B29" s="3" t="s">
        <v>113</v>
      </c>
      <c r="C29" s="3" t="s">
        <v>282</v>
      </c>
      <c r="D29" s="41">
        <f>'[1]Місто'!$C$46</f>
        <v>204077419</v>
      </c>
      <c r="E29" s="3" t="s">
        <v>282</v>
      </c>
      <c r="F29" s="40">
        <f>'[1]Місто'!$F$46</f>
        <v>12234502</v>
      </c>
      <c r="G29" s="7">
        <f t="shared" si="1"/>
        <v>216311921</v>
      </c>
      <c r="I29" s="63"/>
      <c r="J29" s="71"/>
      <c r="L29" s="62"/>
    </row>
    <row r="30" spans="1:12" s="4" customFormat="1" ht="66.75" customHeight="1">
      <c r="A30" s="15" t="s">
        <v>61</v>
      </c>
      <c r="B30" s="3" t="s">
        <v>114</v>
      </c>
      <c r="C30" s="3" t="s">
        <v>142</v>
      </c>
      <c r="D30" s="41">
        <f>'[1]Місто'!$C$48</f>
        <v>473404838</v>
      </c>
      <c r="E30" s="3" t="s">
        <v>142</v>
      </c>
      <c r="F30" s="40">
        <f>'[1]Місто'!$F$48</f>
        <v>17264697</v>
      </c>
      <c r="G30" s="7">
        <f t="shared" si="1"/>
        <v>490669535</v>
      </c>
      <c r="I30" s="63"/>
      <c r="J30" s="71"/>
      <c r="L30" s="62"/>
    </row>
    <row r="31" spans="1:12" s="4" customFormat="1" ht="32.25" customHeight="1">
      <c r="A31" s="15" t="s">
        <v>62</v>
      </c>
      <c r="B31" s="3" t="s">
        <v>115</v>
      </c>
      <c r="C31" s="3" t="s">
        <v>143</v>
      </c>
      <c r="D31" s="41">
        <f>'[1]Місто'!$C$50</f>
        <v>6982199</v>
      </c>
      <c r="E31" s="3" t="s">
        <v>143</v>
      </c>
      <c r="F31" s="40">
        <f>'[1]Місто'!$F$50</f>
        <v>11022</v>
      </c>
      <c r="G31" s="7">
        <f t="shared" si="1"/>
        <v>6993221</v>
      </c>
      <c r="I31" s="63"/>
      <c r="J31" s="71"/>
      <c r="L31" s="62"/>
    </row>
    <row r="32" spans="1:12" s="4" customFormat="1" ht="66" customHeight="1">
      <c r="A32" s="15" t="s">
        <v>63</v>
      </c>
      <c r="B32" s="3" t="s">
        <v>116</v>
      </c>
      <c r="C32" s="3" t="s">
        <v>144</v>
      </c>
      <c r="D32" s="41">
        <f>'[1]Місто'!$C$51</f>
        <v>4161557</v>
      </c>
      <c r="E32" s="3"/>
      <c r="F32" s="40"/>
      <c r="G32" s="7">
        <f t="shared" si="1"/>
        <v>4161557</v>
      </c>
      <c r="I32" s="63"/>
      <c r="J32" s="71"/>
      <c r="L32" s="62"/>
    </row>
    <row r="33" spans="1:12" s="4" customFormat="1" ht="36" customHeight="1">
      <c r="A33" s="15" t="s">
        <v>14</v>
      </c>
      <c r="B33" s="3" t="s">
        <v>15</v>
      </c>
      <c r="C33" s="3" t="s">
        <v>145</v>
      </c>
      <c r="D33" s="41">
        <f>'[1]Місто'!$C$52</f>
        <v>28012266</v>
      </c>
      <c r="E33" s="3" t="s">
        <v>145</v>
      </c>
      <c r="F33" s="40">
        <f>'[1]Місто'!$F$52</f>
        <v>878106</v>
      </c>
      <c r="G33" s="7">
        <f t="shared" si="1"/>
        <v>28890372</v>
      </c>
      <c r="I33" s="63"/>
      <c r="J33" s="71"/>
      <c r="L33" s="62"/>
    </row>
    <row r="34" spans="1:12" s="4" customFormat="1" ht="49.5" customHeight="1" hidden="1">
      <c r="A34" s="51"/>
      <c r="B34" s="31"/>
      <c r="C34" s="3"/>
      <c r="D34" s="41"/>
      <c r="E34" s="3"/>
      <c r="F34" s="40"/>
      <c r="G34" s="7"/>
      <c r="I34" s="63"/>
      <c r="J34" s="71"/>
      <c r="L34" s="62"/>
    </row>
    <row r="35" spans="1:12" s="4" customFormat="1" ht="46.5" customHeight="1">
      <c r="A35" s="12" t="s">
        <v>64</v>
      </c>
      <c r="B35" s="10" t="s">
        <v>117</v>
      </c>
      <c r="C35" s="3" t="s">
        <v>146</v>
      </c>
      <c r="D35" s="41">
        <f>'[1]Місто'!$C$54</f>
        <v>4381051</v>
      </c>
      <c r="E35" s="3" t="s">
        <v>146</v>
      </c>
      <c r="F35" s="40">
        <f>'[1]Місто'!$F$54</f>
        <v>24500</v>
      </c>
      <c r="G35" s="7">
        <f t="shared" si="1"/>
        <v>4405551</v>
      </c>
      <c r="I35" s="63"/>
      <c r="J35" s="71"/>
      <c r="L35" s="62"/>
    </row>
    <row r="36" spans="1:12" s="4" customFormat="1" ht="33" customHeight="1">
      <c r="A36" s="15" t="s">
        <v>65</v>
      </c>
      <c r="B36" s="3" t="s">
        <v>118</v>
      </c>
      <c r="C36" s="3" t="s">
        <v>147</v>
      </c>
      <c r="D36" s="41">
        <f>'[1]Місто'!$C$55</f>
        <v>901314</v>
      </c>
      <c r="E36" s="3"/>
      <c r="F36" s="40"/>
      <c r="G36" s="7">
        <f t="shared" si="1"/>
        <v>901314</v>
      </c>
      <c r="I36" s="63"/>
      <c r="J36" s="71"/>
      <c r="L36" s="62"/>
    </row>
    <row r="37" spans="1:12" s="4" customFormat="1" ht="31.5" customHeight="1">
      <c r="A37" s="15" t="s">
        <v>66</v>
      </c>
      <c r="B37" s="3" t="s">
        <v>119</v>
      </c>
      <c r="C37" s="3" t="s">
        <v>148</v>
      </c>
      <c r="D37" s="41">
        <f>'[1]Місто'!$C$56</f>
        <v>11011264</v>
      </c>
      <c r="E37" s="3" t="s">
        <v>148</v>
      </c>
      <c r="F37" s="40">
        <f>'[1]Місто'!$F$56</f>
        <v>73500</v>
      </c>
      <c r="G37" s="7">
        <f t="shared" si="1"/>
        <v>11084764</v>
      </c>
      <c r="I37" s="63"/>
      <c r="J37" s="71"/>
      <c r="L37" s="62"/>
    </row>
    <row r="38" spans="1:12" s="4" customFormat="1" ht="30" customHeight="1">
      <c r="A38" s="15" t="s">
        <v>67</v>
      </c>
      <c r="B38" s="3" t="s">
        <v>120</v>
      </c>
      <c r="C38" s="3" t="s">
        <v>149</v>
      </c>
      <c r="D38" s="41">
        <f>'[1]Місто'!$C$57</f>
        <v>4622771</v>
      </c>
      <c r="E38" s="3" t="s">
        <v>149</v>
      </c>
      <c r="F38" s="40">
        <f>'[1]Місто'!$F$57</f>
        <v>314583</v>
      </c>
      <c r="G38" s="7">
        <f t="shared" si="1"/>
        <v>4937354</v>
      </c>
      <c r="I38" s="63"/>
      <c r="J38" s="71"/>
      <c r="L38" s="62"/>
    </row>
    <row r="39" spans="1:12" s="4" customFormat="1" ht="66.75" customHeight="1">
      <c r="A39" s="15" t="s">
        <v>68</v>
      </c>
      <c r="B39" s="3" t="s">
        <v>121</v>
      </c>
      <c r="C39" s="3" t="s">
        <v>150</v>
      </c>
      <c r="D39" s="41">
        <f>'[1]Місто'!$C$58</f>
        <v>3723522</v>
      </c>
      <c r="E39" s="3"/>
      <c r="F39" s="40">
        <f>'[1]Місто'!$F$58</f>
        <v>0</v>
      </c>
      <c r="G39" s="7">
        <f t="shared" si="1"/>
        <v>3723522</v>
      </c>
      <c r="I39" s="63"/>
      <c r="J39" s="71"/>
      <c r="L39" s="62"/>
    </row>
    <row r="40" spans="1:12" s="4" customFormat="1" ht="47.25" customHeight="1">
      <c r="A40" s="15" t="s">
        <v>69</v>
      </c>
      <c r="B40" s="3" t="s">
        <v>122</v>
      </c>
      <c r="C40" s="3" t="s">
        <v>151</v>
      </c>
      <c r="D40" s="41">
        <f>'[1]Місто'!$C$59</f>
        <v>300500</v>
      </c>
      <c r="E40" s="3"/>
      <c r="F40" s="7"/>
      <c r="G40" s="7">
        <f t="shared" si="1"/>
        <v>300500</v>
      </c>
      <c r="I40" s="63"/>
      <c r="J40" s="71"/>
      <c r="L40" s="62"/>
    </row>
    <row r="41" spans="1:12" s="4" customFormat="1" ht="51.75" customHeight="1">
      <c r="A41" s="16" t="s">
        <v>81</v>
      </c>
      <c r="B41" s="3" t="s">
        <v>8</v>
      </c>
      <c r="C41" s="3" t="s">
        <v>283</v>
      </c>
      <c r="D41" s="22">
        <f>'[1]Місто'!$C$63</f>
        <v>2811621</v>
      </c>
      <c r="E41" s="3" t="s">
        <v>283</v>
      </c>
      <c r="F41" s="33">
        <f>'[1]Місто'!$F$63</f>
        <v>134400</v>
      </c>
      <c r="G41" s="23">
        <f>D41+F41</f>
        <v>2946021</v>
      </c>
      <c r="I41" s="63"/>
      <c r="J41" s="71"/>
      <c r="L41" s="62"/>
    </row>
    <row r="42" spans="1:12" s="4" customFormat="1" ht="51.75" customHeight="1">
      <c r="A42" s="16" t="s">
        <v>82</v>
      </c>
      <c r="B42" s="3" t="s">
        <v>9</v>
      </c>
      <c r="C42" s="3" t="s">
        <v>284</v>
      </c>
      <c r="D42" s="22">
        <f>'[1]Місто'!$C$64</f>
        <v>188795</v>
      </c>
      <c r="E42" s="17"/>
      <c r="F42" s="23"/>
      <c r="G42" s="23">
        <f>D42+F42</f>
        <v>188795</v>
      </c>
      <c r="I42" s="63"/>
      <c r="J42" s="71"/>
      <c r="L42" s="62"/>
    </row>
    <row r="43" spans="1:12" s="4" customFormat="1" ht="51" customHeight="1">
      <c r="A43" s="16" t="s">
        <v>83</v>
      </c>
      <c r="B43" s="3" t="s">
        <v>16</v>
      </c>
      <c r="C43" s="3" t="s">
        <v>285</v>
      </c>
      <c r="D43" s="22">
        <f>'[1]Місто'!$C$65</f>
        <v>499352</v>
      </c>
      <c r="E43" s="17"/>
      <c r="F43" s="23"/>
      <c r="G43" s="23">
        <f>D43+F43</f>
        <v>499352</v>
      </c>
      <c r="I43" s="63"/>
      <c r="J43" s="71"/>
      <c r="L43" s="62"/>
    </row>
    <row r="44" spans="1:12" s="4" customFormat="1" ht="95.25" customHeight="1">
      <c r="A44" s="15" t="s">
        <v>70</v>
      </c>
      <c r="B44" s="3" t="s">
        <v>108</v>
      </c>
      <c r="C44" s="3" t="s">
        <v>152</v>
      </c>
      <c r="D44" s="41">
        <f>'[1]Місто'!$C$66</f>
        <v>416000</v>
      </c>
      <c r="E44" s="3"/>
      <c r="F44" s="7"/>
      <c r="G44" s="7">
        <f t="shared" si="1"/>
        <v>416000</v>
      </c>
      <c r="I44" s="63"/>
      <c r="J44" s="71"/>
      <c r="L44" s="62"/>
    </row>
    <row r="45" spans="1:12" s="4" customFormat="1" ht="43.5" customHeight="1">
      <c r="A45" s="15" t="s">
        <v>216</v>
      </c>
      <c r="B45" s="3" t="s">
        <v>217</v>
      </c>
      <c r="C45" s="3" t="s">
        <v>280</v>
      </c>
      <c r="D45" s="41">
        <f>'[1]Місто'!$C$68</f>
        <v>283843</v>
      </c>
      <c r="E45" s="3"/>
      <c r="F45" s="7"/>
      <c r="G45" s="23">
        <f>D45+F45</f>
        <v>283843</v>
      </c>
      <c r="I45" s="63"/>
      <c r="J45" s="71"/>
      <c r="L45" s="62"/>
    </row>
    <row r="46" spans="1:12" s="4" customFormat="1" ht="45.75" customHeight="1">
      <c r="A46" s="15" t="s">
        <v>123</v>
      </c>
      <c r="B46" s="3" t="s">
        <v>287</v>
      </c>
      <c r="C46" s="3" t="s">
        <v>288</v>
      </c>
      <c r="D46" s="41">
        <f>'[1]Місто'!$C$69</f>
        <v>18645617</v>
      </c>
      <c r="E46" s="3" t="s">
        <v>288</v>
      </c>
      <c r="F46" s="40">
        <f>'[1]Місто'!$F$69</f>
        <v>1121144</v>
      </c>
      <c r="G46" s="23">
        <f>D46+F46</f>
        <v>19766761</v>
      </c>
      <c r="I46" s="63"/>
      <c r="J46" s="71"/>
      <c r="L46" s="62"/>
    </row>
    <row r="47" spans="1:12" s="4" customFormat="1" ht="38.25" customHeight="1">
      <c r="A47" s="15" t="s">
        <v>213</v>
      </c>
      <c r="B47" s="3" t="s">
        <v>215</v>
      </c>
      <c r="C47" s="3" t="s">
        <v>214</v>
      </c>
      <c r="D47" s="41">
        <f>'[1]Місто'!$C$70</f>
        <v>4593882</v>
      </c>
      <c r="E47" s="3" t="s">
        <v>214</v>
      </c>
      <c r="F47" s="40">
        <f>'[1]Місто'!$F$70</f>
        <v>105283</v>
      </c>
      <c r="G47" s="23">
        <f>D47+F47</f>
        <v>4699165</v>
      </c>
      <c r="I47" s="63"/>
      <c r="J47" s="71"/>
      <c r="L47" s="62"/>
    </row>
    <row r="48" spans="1:12" s="4" customFormat="1" ht="47.25" customHeight="1">
      <c r="A48" s="17">
        <v>130112</v>
      </c>
      <c r="B48" s="3" t="s">
        <v>95</v>
      </c>
      <c r="C48" s="3" t="s">
        <v>281</v>
      </c>
      <c r="D48" s="22">
        <f>'[1]Місто'!$C$71</f>
        <v>413716</v>
      </c>
      <c r="E48" s="3" t="s">
        <v>281</v>
      </c>
      <c r="F48" s="33">
        <f>'[1]Місто'!$F$71</f>
        <v>36260</v>
      </c>
      <c r="G48" s="23">
        <f>D48+F48</f>
        <v>449976</v>
      </c>
      <c r="I48" s="63"/>
      <c r="J48" s="71"/>
      <c r="L48" s="62"/>
    </row>
    <row r="49" spans="1:12" s="4" customFormat="1" ht="47.25">
      <c r="A49" s="15" t="s">
        <v>86</v>
      </c>
      <c r="B49" s="3" t="s">
        <v>87</v>
      </c>
      <c r="C49" s="3"/>
      <c r="D49" s="6"/>
      <c r="E49" s="3" t="s">
        <v>299</v>
      </c>
      <c r="F49" s="33">
        <f>'[1]Місто'!$F$75</f>
        <v>16294897</v>
      </c>
      <c r="G49" s="7">
        <f t="shared" si="1"/>
        <v>16294897</v>
      </c>
      <c r="I49" s="63"/>
      <c r="J49" s="71"/>
      <c r="L49" s="62"/>
    </row>
    <row r="50" spans="1:12" s="4" customFormat="1" ht="37.5" customHeight="1">
      <c r="A50" s="3">
        <v>240601</v>
      </c>
      <c r="B50" s="3" t="s">
        <v>112</v>
      </c>
      <c r="C50" s="3"/>
      <c r="D50" s="6"/>
      <c r="E50" s="3" t="s">
        <v>153</v>
      </c>
      <c r="F50" s="40">
        <f>'[1]Місто'!$F$79</f>
        <v>641856</v>
      </c>
      <c r="G50" s="7">
        <f t="shared" si="1"/>
        <v>641856</v>
      </c>
      <c r="I50" s="63"/>
      <c r="J50" s="71"/>
      <c r="L50" s="62"/>
    </row>
    <row r="51" spans="1:12" s="4" customFormat="1" ht="47.25">
      <c r="A51" s="16" t="s">
        <v>12</v>
      </c>
      <c r="B51" s="3" t="s">
        <v>13</v>
      </c>
      <c r="C51" s="3"/>
      <c r="D51" s="24"/>
      <c r="E51" s="3" t="s">
        <v>272</v>
      </c>
      <c r="F51" s="23">
        <v>471378</v>
      </c>
      <c r="G51" s="23">
        <f>D51+F51</f>
        <v>471378</v>
      </c>
      <c r="I51" s="63"/>
      <c r="J51" s="71"/>
      <c r="L51" s="62"/>
    </row>
    <row r="52" spans="1:12" s="4" customFormat="1" ht="33" customHeight="1">
      <c r="A52" s="13" t="s">
        <v>199</v>
      </c>
      <c r="B52" s="18" t="s">
        <v>42</v>
      </c>
      <c r="C52" s="3"/>
      <c r="D52" s="46">
        <f>SUM(D53:D65)</f>
        <v>567275555</v>
      </c>
      <c r="E52" s="6"/>
      <c r="F52" s="46">
        <f>SUM(F53:F65)</f>
        <v>34960951</v>
      </c>
      <c r="G52" s="9">
        <f>SUM(G53:G65)</f>
        <v>602236506</v>
      </c>
      <c r="H52" s="43">
        <f>'[1]Місто'!$C$81</f>
        <v>567275555</v>
      </c>
      <c r="I52" s="63">
        <f>H52-D52</f>
        <v>0</v>
      </c>
      <c r="J52" s="71"/>
      <c r="K52" s="43">
        <f>'[1]Місто'!$F$81</f>
        <v>34960951</v>
      </c>
      <c r="L52" s="63">
        <f>K52-F52</f>
        <v>0</v>
      </c>
    </row>
    <row r="53" spans="1:12" s="4" customFormat="1" ht="34.5" customHeight="1">
      <c r="A53" s="12" t="s">
        <v>228</v>
      </c>
      <c r="B53" s="3" t="s">
        <v>229</v>
      </c>
      <c r="C53" s="3" t="s">
        <v>251</v>
      </c>
      <c r="D53" s="41">
        <f>'[1]Місто'!$C$83</f>
        <v>1016236</v>
      </c>
      <c r="E53" s="3"/>
      <c r="F53" s="40">
        <f>'[1]Місто'!$F$83</f>
        <v>19150</v>
      </c>
      <c r="G53" s="40">
        <f>F53+D53</f>
        <v>1035386</v>
      </c>
      <c r="I53" s="63"/>
      <c r="J53" s="71"/>
      <c r="L53" s="62"/>
    </row>
    <row r="54" spans="1:12" s="4" customFormat="1" ht="34.5" customHeight="1">
      <c r="A54" s="12" t="s">
        <v>72</v>
      </c>
      <c r="B54" s="10" t="s">
        <v>2</v>
      </c>
      <c r="C54" s="3" t="s">
        <v>154</v>
      </c>
      <c r="D54" s="41">
        <f>'[1]Місто'!$C$85</f>
        <v>399071464</v>
      </c>
      <c r="E54" s="3" t="s">
        <v>154</v>
      </c>
      <c r="F54" s="40">
        <f>'[1]Місто'!$F$85</f>
        <v>10782982</v>
      </c>
      <c r="G54" s="40">
        <f aca="true" t="shared" si="2" ref="G54:G63">F54+D54</f>
        <v>409854446</v>
      </c>
      <c r="I54" s="63"/>
      <c r="J54" s="71"/>
      <c r="L54" s="62"/>
    </row>
    <row r="55" spans="1:12" s="4" customFormat="1" ht="31.5">
      <c r="A55" s="15" t="s">
        <v>124</v>
      </c>
      <c r="B55" s="3" t="s">
        <v>125</v>
      </c>
      <c r="C55" s="3" t="s">
        <v>155</v>
      </c>
      <c r="D55" s="41">
        <f>'[1]Місто'!$C$87</f>
        <v>56343431</v>
      </c>
      <c r="E55" s="3" t="s">
        <v>155</v>
      </c>
      <c r="F55" s="40">
        <f>'[1]Місто'!$F$87</f>
        <v>835818</v>
      </c>
      <c r="G55" s="40">
        <f t="shared" si="2"/>
        <v>57179249</v>
      </c>
      <c r="I55" s="63"/>
      <c r="J55" s="71"/>
      <c r="L55" s="62"/>
    </row>
    <row r="56" spans="1:12" s="4" customFormat="1" ht="31.5">
      <c r="A56" s="15" t="s">
        <v>73</v>
      </c>
      <c r="B56" s="3" t="s">
        <v>3</v>
      </c>
      <c r="C56" s="3" t="s">
        <v>156</v>
      </c>
      <c r="D56" s="41">
        <f>'[1]Місто'!$C$88</f>
        <v>80093347</v>
      </c>
      <c r="E56" s="3" t="s">
        <v>157</v>
      </c>
      <c r="F56" s="40">
        <f>'[1]Місто'!$F$88</f>
        <v>4367008</v>
      </c>
      <c r="G56" s="40">
        <f t="shared" si="2"/>
        <v>84460355</v>
      </c>
      <c r="I56" s="63"/>
      <c r="J56" s="71"/>
      <c r="L56" s="62"/>
    </row>
    <row r="57" spans="1:12" s="4" customFormat="1" ht="47.25" customHeight="1">
      <c r="A57" s="15" t="s">
        <v>74</v>
      </c>
      <c r="B57" s="3" t="s">
        <v>4</v>
      </c>
      <c r="C57" s="3" t="s">
        <v>158</v>
      </c>
      <c r="D57" s="41">
        <f>'[1]Місто'!$C$90</f>
        <v>17233310</v>
      </c>
      <c r="E57" s="3" t="s">
        <v>159</v>
      </c>
      <c r="F57" s="40">
        <f>'[1]Місто'!$F$90</f>
        <v>6875302</v>
      </c>
      <c r="G57" s="40">
        <f t="shared" si="2"/>
        <v>24108612</v>
      </c>
      <c r="I57" s="63"/>
      <c r="J57" s="71"/>
      <c r="L57" s="62"/>
    </row>
    <row r="58" spans="1:12" s="4" customFormat="1" ht="31.5">
      <c r="A58" s="15" t="s">
        <v>75</v>
      </c>
      <c r="B58" s="3" t="s">
        <v>109</v>
      </c>
      <c r="C58" s="3" t="s">
        <v>160</v>
      </c>
      <c r="D58" s="41">
        <f>'[1]Місто'!$C$91</f>
        <v>296318</v>
      </c>
      <c r="E58" s="3"/>
      <c r="F58" s="40"/>
      <c r="G58" s="40">
        <f t="shared" si="2"/>
        <v>296318</v>
      </c>
      <c r="I58" s="63"/>
      <c r="J58" s="71"/>
      <c r="L58" s="62"/>
    </row>
    <row r="59" spans="1:12" s="4" customFormat="1" ht="47.25">
      <c r="A59" s="47" t="s">
        <v>126</v>
      </c>
      <c r="B59" s="11" t="s">
        <v>127</v>
      </c>
      <c r="C59" s="3" t="s">
        <v>161</v>
      </c>
      <c r="D59" s="41">
        <f>'[1]Місто'!$C$92</f>
        <v>9356831</v>
      </c>
      <c r="E59" s="3"/>
      <c r="F59" s="7"/>
      <c r="G59" s="40">
        <f t="shared" si="2"/>
        <v>9356831</v>
      </c>
      <c r="I59" s="63"/>
      <c r="J59" s="71"/>
      <c r="L59" s="62"/>
    </row>
    <row r="60" spans="1:12" s="4" customFormat="1" ht="32.25" customHeight="1">
      <c r="A60" s="15" t="s">
        <v>76</v>
      </c>
      <c r="B60" s="3" t="s">
        <v>5</v>
      </c>
      <c r="C60" s="3" t="s">
        <v>162</v>
      </c>
      <c r="D60" s="41">
        <f>'[1]Місто'!$C$93</f>
        <v>35846</v>
      </c>
      <c r="E60" s="3"/>
      <c r="F60" s="7"/>
      <c r="G60" s="40">
        <f t="shared" si="2"/>
        <v>35846</v>
      </c>
      <c r="I60" s="63"/>
      <c r="J60" s="71"/>
      <c r="L60" s="62"/>
    </row>
    <row r="61" spans="1:12" s="4" customFormat="1" ht="31.5">
      <c r="A61" s="15" t="s">
        <v>77</v>
      </c>
      <c r="B61" s="3" t="s">
        <v>6</v>
      </c>
      <c r="C61" s="3" t="s">
        <v>163</v>
      </c>
      <c r="D61" s="41">
        <f>'[1]Місто'!$C$94</f>
        <v>1915217</v>
      </c>
      <c r="E61" s="3" t="s">
        <v>163</v>
      </c>
      <c r="F61" s="40">
        <f>'[1]Місто'!$F$94</f>
        <v>19908</v>
      </c>
      <c r="G61" s="40">
        <f t="shared" si="2"/>
        <v>1935125</v>
      </c>
      <c r="I61" s="63"/>
      <c r="J61" s="71"/>
      <c r="L61" s="62"/>
    </row>
    <row r="62" spans="1:12" s="4" customFormat="1" ht="46.5" customHeight="1">
      <c r="A62" s="15" t="s">
        <v>78</v>
      </c>
      <c r="B62" s="3" t="s">
        <v>7</v>
      </c>
      <c r="C62" s="3" t="s">
        <v>164</v>
      </c>
      <c r="D62" s="41">
        <f>'[1]Місто'!$C$95</f>
        <v>1913555</v>
      </c>
      <c r="E62" s="3"/>
      <c r="F62" s="7"/>
      <c r="G62" s="40">
        <f t="shared" si="2"/>
        <v>1913555</v>
      </c>
      <c r="I62" s="63"/>
      <c r="J62" s="71"/>
      <c r="L62" s="62"/>
    </row>
    <row r="63" spans="1:12" s="4" customFormat="1" ht="36.75" customHeight="1">
      <c r="A63" s="15" t="s">
        <v>86</v>
      </c>
      <c r="B63" s="3" t="s">
        <v>87</v>
      </c>
      <c r="C63" s="3"/>
      <c r="D63" s="6"/>
      <c r="E63" s="3" t="s">
        <v>165</v>
      </c>
      <c r="F63" s="40">
        <f>'[1]Місто'!$F$97</f>
        <v>12060783</v>
      </c>
      <c r="G63" s="40">
        <f t="shared" si="2"/>
        <v>12060783</v>
      </c>
      <c r="I63" s="63"/>
      <c r="J63" s="71"/>
      <c r="L63" s="62"/>
    </row>
    <row r="64" spans="1:12" s="4" customFormat="1" ht="36" customHeight="1" hidden="1">
      <c r="A64" s="95" t="s">
        <v>71</v>
      </c>
      <c r="B64" s="97" t="s">
        <v>111</v>
      </c>
      <c r="C64" s="20"/>
      <c r="D64" s="26"/>
      <c r="E64" s="3" t="s">
        <v>154</v>
      </c>
      <c r="F64" s="50"/>
      <c r="G64" s="7">
        <f>F64+D64</f>
        <v>0</v>
      </c>
      <c r="I64" s="63">
        <f>H64-D64</f>
        <v>0</v>
      </c>
      <c r="J64" s="71"/>
      <c r="L64" s="62"/>
    </row>
    <row r="65" spans="1:12" s="4" customFormat="1" ht="33" customHeight="1" hidden="1">
      <c r="A65" s="96"/>
      <c r="B65" s="98"/>
      <c r="C65" s="20"/>
      <c r="D65" s="26"/>
      <c r="E65" s="3" t="s">
        <v>157</v>
      </c>
      <c r="F65" s="50"/>
      <c r="G65" s="35">
        <f>F65+D65</f>
        <v>0</v>
      </c>
      <c r="I65" s="63">
        <f>H65-D65</f>
        <v>0</v>
      </c>
      <c r="J65" s="71"/>
      <c r="L65" s="62"/>
    </row>
    <row r="66" spans="1:13" s="4" customFormat="1" ht="34.5" customHeight="1">
      <c r="A66" s="13" t="s">
        <v>200</v>
      </c>
      <c r="B66" s="18" t="s">
        <v>43</v>
      </c>
      <c r="C66" s="3"/>
      <c r="D66" s="45">
        <f>SUM(D67:D79)</f>
        <v>61694489</v>
      </c>
      <c r="E66" s="7"/>
      <c r="F66" s="45">
        <f>SUM(F67:F79)</f>
        <v>6507646</v>
      </c>
      <c r="G66" s="45">
        <f>SUM(G67:G79)</f>
        <v>68202135</v>
      </c>
      <c r="H66" s="43">
        <f>'[1]Місто'!$C$102-'[1]Місто'!$C$106-'[1]Місто'!$C$109-'[1]Місто'!$C$111-'[1]Місто'!$C$113-'[1]Місто'!$C$115-'[1]Місто'!$C$118-'[1]Місто'!$C$121-'[1]Місто'!$C$123-'[1]Місто'!$C$125-'[1]Місто'!$C$127-'[1]Місто'!$C$129-'[1]Місто'!$C$131-'[1]Місто'!$C$133-'[1]Місто'!$C$135-'[1]Місто'!$C$137-'[1]Місто'!$C$139-'[1]Місто'!$C$141-'[1]Місто'!$C$143-'[1]Місто'!$C$145-'[1]Місто'!$C$147-'[1]Місто'!$C$149-'[1]Місто'!$C$151-'[1]Місто'!$C$155-'[1]Місто'!$C$161-'[1]Місто'!$C$167-'[1]Місто'!$C$169-'[1]Місто'!$C$170-'[1]Місто'!$C$173</f>
        <v>61694489</v>
      </c>
      <c r="I66" s="63">
        <f>H66-D66</f>
        <v>0</v>
      </c>
      <c r="J66" s="71"/>
      <c r="K66" s="43">
        <f>'[1]Місто'!$F$102-'[1]Місто'!$F$113-'[1]Місто'!$F$178</f>
        <v>6607646</v>
      </c>
      <c r="L66" s="63">
        <f>K66-F66</f>
        <v>100000</v>
      </c>
      <c r="M66" s="4">
        <v>240900</v>
      </c>
    </row>
    <row r="67" spans="1:12" s="4" customFormat="1" ht="34.5" customHeight="1">
      <c r="A67" s="12" t="s">
        <v>228</v>
      </c>
      <c r="B67" s="3" t="s">
        <v>229</v>
      </c>
      <c r="C67" s="3" t="s">
        <v>261</v>
      </c>
      <c r="D67" s="40">
        <f>'[1]Місто'!$C$104</f>
        <v>21826174</v>
      </c>
      <c r="E67" s="3" t="s">
        <v>261</v>
      </c>
      <c r="F67" s="40">
        <f>'[1]Місто'!$F$104</f>
        <v>607642</v>
      </c>
      <c r="G67" s="7">
        <f aca="true" t="shared" si="3" ref="G67:G81">F67+D67</f>
        <v>22433816</v>
      </c>
      <c r="H67" s="43"/>
      <c r="I67" s="63"/>
      <c r="J67" s="71"/>
      <c r="L67" s="62"/>
    </row>
    <row r="68" spans="1:12" s="4" customFormat="1" ht="96.75" customHeight="1">
      <c r="A68" s="15" t="s">
        <v>70</v>
      </c>
      <c r="B68" s="3" t="s">
        <v>108</v>
      </c>
      <c r="C68" s="3" t="s">
        <v>166</v>
      </c>
      <c r="D68" s="41">
        <f>'[1]Місто'!$C$157</f>
        <v>2784000</v>
      </c>
      <c r="E68" s="3"/>
      <c r="F68" s="7"/>
      <c r="G68" s="7">
        <f t="shared" si="3"/>
        <v>2784000</v>
      </c>
      <c r="I68" s="63"/>
      <c r="J68" s="71"/>
      <c r="L68" s="62"/>
    </row>
    <row r="69" spans="1:12" s="4" customFormat="1" ht="50.25" customHeight="1">
      <c r="A69" s="15" t="s">
        <v>224</v>
      </c>
      <c r="B69" s="3" t="s">
        <v>226</v>
      </c>
      <c r="C69" s="3" t="s">
        <v>231</v>
      </c>
      <c r="D69" s="41">
        <f>'[1]Місто'!$C$158</f>
        <v>15083148</v>
      </c>
      <c r="E69" s="3" t="s">
        <v>231</v>
      </c>
      <c r="F69" s="40">
        <f>'[1]Місто'!$F$158</f>
        <v>558548</v>
      </c>
      <c r="G69" s="7">
        <f t="shared" si="3"/>
        <v>15641696</v>
      </c>
      <c r="I69" s="63"/>
      <c r="J69" s="71"/>
      <c r="L69" s="62"/>
    </row>
    <row r="70" spans="1:12" s="4" customFormat="1" ht="110.25">
      <c r="A70" s="15" t="s">
        <v>225</v>
      </c>
      <c r="B70" s="3" t="s">
        <v>227</v>
      </c>
      <c r="C70" s="3" t="s">
        <v>230</v>
      </c>
      <c r="D70" s="41">
        <f>'[1]Місто'!$C$159</f>
        <v>2109130</v>
      </c>
      <c r="E70" s="3"/>
      <c r="F70" s="7"/>
      <c r="G70" s="7">
        <f t="shared" si="3"/>
        <v>2109130</v>
      </c>
      <c r="I70" s="63"/>
      <c r="J70" s="71"/>
      <c r="L70" s="62"/>
    </row>
    <row r="71" spans="1:12" s="4" customFormat="1" ht="32.25" customHeight="1">
      <c r="A71" s="15" t="s">
        <v>10</v>
      </c>
      <c r="B71" s="3" t="s">
        <v>0</v>
      </c>
      <c r="C71" s="3" t="s">
        <v>167</v>
      </c>
      <c r="D71" s="41">
        <f>'[1]Місто'!$C$160</f>
        <v>728181</v>
      </c>
      <c r="E71" s="3"/>
      <c r="F71" s="7"/>
      <c r="G71" s="7">
        <f t="shared" si="3"/>
        <v>728181</v>
      </c>
      <c r="I71" s="63"/>
      <c r="J71" s="71"/>
      <c r="L71" s="62"/>
    </row>
    <row r="72" spans="1:12" s="4" customFormat="1" ht="35.25" customHeight="1">
      <c r="A72" s="47" t="s">
        <v>88</v>
      </c>
      <c r="B72" s="11" t="s">
        <v>96</v>
      </c>
      <c r="C72" s="3" t="s">
        <v>168</v>
      </c>
      <c r="D72" s="41">
        <f>'[1]Місто'!$C$153</f>
        <v>9269536</v>
      </c>
      <c r="E72" s="3"/>
      <c r="F72" s="7"/>
      <c r="G72" s="7">
        <f t="shared" si="3"/>
        <v>9269536</v>
      </c>
      <c r="I72" s="63"/>
      <c r="J72" s="71"/>
      <c r="L72" s="62"/>
    </row>
    <row r="73" spans="1:12" s="4" customFormat="1" ht="35.25" customHeight="1">
      <c r="A73" s="15" t="s">
        <v>86</v>
      </c>
      <c r="B73" s="3" t="s">
        <v>87</v>
      </c>
      <c r="C73" s="3"/>
      <c r="D73" s="6"/>
      <c r="E73" s="3" t="s">
        <v>169</v>
      </c>
      <c r="F73" s="33">
        <f>'[1]Місто'!$F$164</f>
        <v>5341456</v>
      </c>
      <c r="G73" s="7">
        <f t="shared" si="3"/>
        <v>5341456</v>
      </c>
      <c r="I73" s="63"/>
      <c r="J73" s="71"/>
      <c r="L73" s="62"/>
    </row>
    <row r="74" spans="1:12" s="4" customFormat="1" ht="52.5" customHeight="1" hidden="1">
      <c r="A74" s="80" t="s">
        <v>22</v>
      </c>
      <c r="B74" s="99" t="s">
        <v>23</v>
      </c>
      <c r="C74" s="3" t="s">
        <v>170</v>
      </c>
      <c r="D74" s="41"/>
      <c r="E74" s="3"/>
      <c r="F74" s="23"/>
      <c r="G74" s="7">
        <f>F74+D74</f>
        <v>0</v>
      </c>
      <c r="I74" s="63"/>
      <c r="J74" s="71"/>
      <c r="L74" s="62"/>
    </row>
    <row r="75" spans="1:12" s="4" customFormat="1" ht="62.25" customHeight="1">
      <c r="A75" s="102" t="s">
        <v>22</v>
      </c>
      <c r="B75" s="101"/>
      <c r="C75" s="3" t="s">
        <v>328</v>
      </c>
      <c r="D75" s="41">
        <f>'[1]Місто'!$C$166-'[1]Місто'!$C$167-15800-78970-565285</f>
        <v>142420</v>
      </c>
      <c r="E75" s="3"/>
      <c r="F75" s="23"/>
      <c r="G75" s="7">
        <f>F75+D75</f>
        <v>142420</v>
      </c>
      <c r="I75" s="63"/>
      <c r="J75" s="71"/>
      <c r="L75" s="62"/>
    </row>
    <row r="76" spans="1:12" s="4" customFormat="1" ht="62.25" customHeight="1">
      <c r="A76" s="93"/>
      <c r="B76" s="100"/>
      <c r="C76" s="3" t="s">
        <v>329</v>
      </c>
      <c r="D76" s="41">
        <f>94770+565285</f>
        <v>660055</v>
      </c>
      <c r="E76" s="3"/>
      <c r="F76" s="23"/>
      <c r="G76" s="7">
        <f>F76+D76</f>
        <v>660055</v>
      </c>
      <c r="I76" s="63"/>
      <c r="J76" s="71"/>
      <c r="L76" s="62"/>
    </row>
    <row r="77" spans="1:12" s="4" customFormat="1" ht="51" customHeight="1">
      <c r="A77" s="15" t="s">
        <v>89</v>
      </c>
      <c r="B77" s="3" t="s">
        <v>90</v>
      </c>
      <c r="C77" s="3" t="s">
        <v>171</v>
      </c>
      <c r="D77" s="41">
        <f>'[1]Місто'!$C$168-'[1]Місто'!$C$169</f>
        <v>334715</v>
      </c>
      <c r="E77" s="3"/>
      <c r="F77" s="23"/>
      <c r="G77" s="7">
        <f t="shared" si="3"/>
        <v>334715</v>
      </c>
      <c r="I77" s="63"/>
      <c r="J77" s="71"/>
      <c r="L77" s="62"/>
    </row>
    <row r="78" spans="1:12" s="4" customFormat="1" ht="68.25" customHeight="1">
      <c r="A78" s="92" t="s">
        <v>131</v>
      </c>
      <c r="B78" s="99" t="s">
        <v>132</v>
      </c>
      <c r="C78" s="3" t="s">
        <v>317</v>
      </c>
      <c r="D78" s="41">
        <f>'[1]Місто'!$C$172-'[1]Місто'!$C$173-3000000-5045000</f>
        <v>712130</v>
      </c>
      <c r="E78" s="3"/>
      <c r="F78" s="23"/>
      <c r="G78" s="7">
        <f t="shared" si="3"/>
        <v>712130</v>
      </c>
      <c r="I78" s="63"/>
      <c r="J78" s="71"/>
      <c r="L78" s="62"/>
    </row>
    <row r="79" spans="1:12" s="4" customFormat="1" ht="68.25" customHeight="1">
      <c r="A79" s="93"/>
      <c r="B79" s="100"/>
      <c r="C79" s="3" t="s">
        <v>330</v>
      </c>
      <c r="D79" s="41">
        <f>3000000+5045000</f>
        <v>8045000</v>
      </c>
      <c r="E79" s="3"/>
      <c r="F79" s="23"/>
      <c r="G79" s="7">
        <f t="shared" si="3"/>
        <v>8045000</v>
      </c>
      <c r="I79" s="63"/>
      <c r="J79" s="71"/>
      <c r="L79" s="62"/>
    </row>
    <row r="80" spans="1:12" s="4" customFormat="1" ht="68.25" customHeight="1">
      <c r="A80" s="13" t="s">
        <v>253</v>
      </c>
      <c r="B80" s="18" t="s">
        <v>259</v>
      </c>
      <c r="C80" s="3"/>
      <c r="D80" s="46">
        <f>SUM(D81:D81)</f>
        <v>2116107</v>
      </c>
      <c r="E80" s="3"/>
      <c r="F80" s="46">
        <f>SUM(F81:F81)</f>
        <v>16170</v>
      </c>
      <c r="G80" s="46">
        <f>SUM(G81:G81)</f>
        <v>2132277</v>
      </c>
      <c r="H80" s="43">
        <f>'[1]Місто'!$C$186</f>
        <v>2116107</v>
      </c>
      <c r="I80" s="63">
        <f>H80-D80</f>
        <v>0</v>
      </c>
      <c r="J80" s="71"/>
      <c r="K80" s="43">
        <f>'[1]Місто'!$F$186</f>
        <v>16170</v>
      </c>
      <c r="L80" s="63">
        <f>K80-F80</f>
        <v>0</v>
      </c>
    </row>
    <row r="81" spans="1:12" s="4" customFormat="1" ht="31.5">
      <c r="A81" s="15" t="s">
        <v>228</v>
      </c>
      <c r="B81" s="3" t="s">
        <v>229</v>
      </c>
      <c r="C81" s="3" t="s">
        <v>254</v>
      </c>
      <c r="D81" s="41">
        <f>'[1]Місто'!$C$188</f>
        <v>2116107</v>
      </c>
      <c r="E81" s="3" t="s">
        <v>254</v>
      </c>
      <c r="F81" s="33">
        <f>'[1]Місто'!$F$188</f>
        <v>16170</v>
      </c>
      <c r="G81" s="7">
        <f t="shared" si="3"/>
        <v>2132277</v>
      </c>
      <c r="I81" s="63"/>
      <c r="J81" s="71"/>
      <c r="L81" s="62"/>
    </row>
    <row r="82" spans="1:12" s="4" customFormat="1" ht="63">
      <c r="A82" s="13" t="s">
        <v>269</v>
      </c>
      <c r="B82" s="18" t="s">
        <v>270</v>
      </c>
      <c r="C82" s="3"/>
      <c r="D82" s="46">
        <f>SUM(D83:D83)</f>
        <v>711215</v>
      </c>
      <c r="E82" s="3"/>
      <c r="F82" s="46">
        <f>SUM(F83:F83)</f>
        <v>5254</v>
      </c>
      <c r="G82" s="46">
        <f>SUM(G83:G83)</f>
        <v>716469</v>
      </c>
      <c r="H82" s="43">
        <f>'[1]Місто'!$C$191</f>
        <v>711215</v>
      </c>
      <c r="I82" s="63">
        <f>H82-D82</f>
        <v>0</v>
      </c>
      <c r="J82" s="71"/>
      <c r="K82" s="43">
        <f>'[1]Місто'!$F$191</f>
        <v>5254</v>
      </c>
      <c r="L82" s="63">
        <f>K82-F82</f>
        <v>0</v>
      </c>
    </row>
    <row r="83" spans="1:12" s="4" customFormat="1" ht="47.25">
      <c r="A83" s="15" t="s">
        <v>228</v>
      </c>
      <c r="B83" s="3" t="s">
        <v>229</v>
      </c>
      <c r="C83" s="3" t="s">
        <v>271</v>
      </c>
      <c r="D83" s="41">
        <f>'[1]Місто'!$C$193</f>
        <v>711215</v>
      </c>
      <c r="E83" s="3" t="s">
        <v>271</v>
      </c>
      <c r="F83" s="33">
        <f>'[1]Місто'!$F$193</f>
        <v>5254</v>
      </c>
      <c r="G83" s="7">
        <f>F83+D83</f>
        <v>716469</v>
      </c>
      <c r="I83" s="63"/>
      <c r="J83" s="71"/>
      <c r="L83" s="62"/>
    </row>
    <row r="84" spans="1:12" s="4" customFormat="1" ht="35.25" customHeight="1">
      <c r="A84" s="13" t="s">
        <v>206</v>
      </c>
      <c r="B84" s="18" t="s">
        <v>47</v>
      </c>
      <c r="C84" s="3"/>
      <c r="D84" s="46">
        <f>SUM(D85:D95)</f>
        <v>71213930</v>
      </c>
      <c r="E84" s="6"/>
      <c r="F84" s="46">
        <f>SUM(F85:F95)</f>
        <v>8239857</v>
      </c>
      <c r="G84" s="9">
        <f>SUM(G85:G95)</f>
        <v>79453787</v>
      </c>
      <c r="H84" s="43">
        <f>'[1]Місто'!$C$194</f>
        <v>71213930</v>
      </c>
      <c r="I84" s="63">
        <f>H84-D84</f>
        <v>0</v>
      </c>
      <c r="J84" s="71"/>
      <c r="K84" s="43">
        <f>'[1]Місто'!$F$194</f>
        <v>8239857</v>
      </c>
      <c r="L84" s="63">
        <f>K84-F84</f>
        <v>0</v>
      </c>
    </row>
    <row r="85" spans="1:12" s="4" customFormat="1" ht="31.5">
      <c r="A85" s="15" t="s">
        <v>228</v>
      </c>
      <c r="B85" s="3" t="s">
        <v>229</v>
      </c>
      <c r="C85" s="3" t="s">
        <v>258</v>
      </c>
      <c r="D85" s="41">
        <f>'[1]Місто'!$C$196</f>
        <v>694707</v>
      </c>
      <c r="E85" s="3"/>
      <c r="F85" s="40">
        <f>'[1]Місто'!$F$196</f>
        <v>0</v>
      </c>
      <c r="G85" s="23">
        <f aca="true" t="shared" si="4" ref="G85:G94">D85+F85</f>
        <v>694707</v>
      </c>
      <c r="I85" s="63"/>
      <c r="J85" s="71"/>
      <c r="L85" s="62"/>
    </row>
    <row r="86" spans="1:12" s="4" customFormat="1" ht="31.5">
      <c r="A86" s="15" t="s">
        <v>218</v>
      </c>
      <c r="B86" s="3" t="s">
        <v>219</v>
      </c>
      <c r="C86" s="3" t="s">
        <v>220</v>
      </c>
      <c r="D86" s="41">
        <f>'[1]Місто'!$C$198</f>
        <v>3710082</v>
      </c>
      <c r="E86" s="3" t="s">
        <v>220</v>
      </c>
      <c r="F86" s="40">
        <f>'[1]Місто'!$F$198</f>
        <v>686157</v>
      </c>
      <c r="G86" s="23">
        <f t="shared" si="4"/>
        <v>4396239</v>
      </c>
      <c r="I86" s="63"/>
      <c r="J86" s="71"/>
      <c r="L86" s="62"/>
    </row>
    <row r="87" spans="1:12" s="4" customFormat="1" ht="15.75">
      <c r="A87" s="15" t="s">
        <v>221</v>
      </c>
      <c r="B87" s="3" t="s">
        <v>222</v>
      </c>
      <c r="C87" s="3" t="s">
        <v>223</v>
      </c>
      <c r="D87" s="41">
        <f>'[1]Місто'!$C$199</f>
        <v>13690413</v>
      </c>
      <c r="E87" s="3" t="s">
        <v>223</v>
      </c>
      <c r="F87" s="40">
        <f>'[1]Місто'!$F$199</f>
        <v>1284225</v>
      </c>
      <c r="G87" s="23">
        <f t="shared" si="4"/>
        <v>14974638</v>
      </c>
      <c r="I87" s="63"/>
      <c r="J87" s="71"/>
      <c r="L87" s="62"/>
    </row>
    <row r="88" spans="1:12" s="4" customFormat="1" ht="31.5">
      <c r="A88" s="15" t="s">
        <v>235</v>
      </c>
      <c r="B88" s="3" t="s">
        <v>236</v>
      </c>
      <c r="C88" s="3" t="s">
        <v>237</v>
      </c>
      <c r="D88" s="41">
        <f>'[1]Місто'!$C$200</f>
        <v>7237264</v>
      </c>
      <c r="E88" s="3" t="s">
        <v>237</v>
      </c>
      <c r="F88" s="40">
        <f>'[1]Місто'!$F$200</f>
        <v>3002614</v>
      </c>
      <c r="G88" s="23">
        <f t="shared" si="4"/>
        <v>10239878</v>
      </c>
      <c r="I88" s="63"/>
      <c r="J88" s="71"/>
      <c r="L88" s="62"/>
    </row>
    <row r="89" spans="1:12" s="4" customFormat="1" ht="39" customHeight="1">
      <c r="A89" s="15" t="s">
        <v>232</v>
      </c>
      <c r="B89" s="3" t="s">
        <v>233</v>
      </c>
      <c r="C89" s="3" t="s">
        <v>234</v>
      </c>
      <c r="D89" s="41">
        <f>'[1]Місто'!$C$201</f>
        <v>41269683</v>
      </c>
      <c r="E89" s="3" t="s">
        <v>234</v>
      </c>
      <c r="F89" s="40">
        <f>'[1]Місто'!$F$201</f>
        <v>2950138</v>
      </c>
      <c r="G89" s="23">
        <f t="shared" si="4"/>
        <v>44219821</v>
      </c>
      <c r="I89" s="63"/>
      <c r="J89" s="71"/>
      <c r="L89" s="62"/>
    </row>
    <row r="90" spans="1:12" s="4" customFormat="1" ht="15.75">
      <c r="A90" s="30">
        <v>110300</v>
      </c>
      <c r="B90" s="31" t="s">
        <v>19</v>
      </c>
      <c r="C90" s="11" t="s">
        <v>182</v>
      </c>
      <c r="D90" s="22">
        <f>'[1]Місто'!$C$204</f>
        <v>880500</v>
      </c>
      <c r="E90" s="3"/>
      <c r="F90" s="23"/>
      <c r="G90" s="23">
        <f t="shared" si="4"/>
        <v>880500</v>
      </c>
      <c r="I90" s="63"/>
      <c r="J90" s="71"/>
      <c r="L90" s="62"/>
    </row>
    <row r="91" spans="1:12" s="4" customFormat="1" ht="31.5">
      <c r="A91" s="107">
        <v>110502</v>
      </c>
      <c r="B91" s="99" t="s">
        <v>1</v>
      </c>
      <c r="C91" s="3" t="s">
        <v>183</v>
      </c>
      <c r="D91" s="24">
        <f>1934387+65694</f>
        <v>2000081</v>
      </c>
      <c r="E91" s="17"/>
      <c r="F91" s="23"/>
      <c r="G91" s="23">
        <f t="shared" si="4"/>
        <v>2000081</v>
      </c>
      <c r="I91" s="63"/>
      <c r="J91" s="71"/>
      <c r="L91" s="62"/>
    </row>
    <row r="92" spans="1:12" s="4" customFormat="1" ht="47.25">
      <c r="A92" s="108"/>
      <c r="B92" s="101"/>
      <c r="C92" s="3" t="s">
        <v>184</v>
      </c>
      <c r="D92" s="24">
        <v>1173966</v>
      </c>
      <c r="E92" s="3" t="s">
        <v>184</v>
      </c>
      <c r="F92" s="23">
        <v>18527</v>
      </c>
      <c r="G92" s="23">
        <f t="shared" si="4"/>
        <v>1192493</v>
      </c>
      <c r="I92" s="63"/>
      <c r="J92" s="71"/>
      <c r="L92" s="62"/>
    </row>
    <row r="93" spans="1:12" s="4" customFormat="1" ht="32.25" customHeight="1">
      <c r="A93" s="108"/>
      <c r="B93" s="101"/>
      <c r="C93" s="3" t="s">
        <v>185</v>
      </c>
      <c r="D93" s="24">
        <v>75000</v>
      </c>
      <c r="E93" s="17"/>
      <c r="F93" s="23"/>
      <c r="G93" s="23">
        <f t="shared" si="4"/>
        <v>75000</v>
      </c>
      <c r="I93" s="63"/>
      <c r="J93" s="71"/>
      <c r="L93" s="62"/>
    </row>
    <row r="94" spans="1:12" s="4" customFormat="1" ht="31.5">
      <c r="A94" s="109"/>
      <c r="B94" s="100"/>
      <c r="C94" s="3" t="s">
        <v>186</v>
      </c>
      <c r="D94" s="24">
        <v>482234</v>
      </c>
      <c r="E94" s="3" t="s">
        <v>186</v>
      </c>
      <c r="F94" s="23">
        <v>88196</v>
      </c>
      <c r="G94" s="23">
        <f t="shared" si="4"/>
        <v>570430</v>
      </c>
      <c r="I94" s="63"/>
      <c r="J94" s="71"/>
      <c r="L94" s="62"/>
    </row>
    <row r="95" spans="1:12" s="4" customFormat="1" ht="31.5">
      <c r="A95" s="15" t="s">
        <v>86</v>
      </c>
      <c r="B95" s="3" t="s">
        <v>87</v>
      </c>
      <c r="C95" s="3"/>
      <c r="D95" s="6"/>
      <c r="E95" s="3" t="s">
        <v>343</v>
      </c>
      <c r="F95" s="40">
        <f>'[1]Місто'!$F$207</f>
        <v>210000</v>
      </c>
      <c r="G95" s="7">
        <f>F95+D95</f>
        <v>210000</v>
      </c>
      <c r="I95" s="63"/>
      <c r="J95" s="71"/>
      <c r="L95" s="62"/>
    </row>
    <row r="96" spans="1:12" s="4" customFormat="1" ht="47.25">
      <c r="A96" s="13" t="s">
        <v>205</v>
      </c>
      <c r="B96" s="18" t="s">
        <v>249</v>
      </c>
      <c r="C96" s="3"/>
      <c r="D96" s="46">
        <f>SUM(D97:D99)</f>
        <v>2007469</v>
      </c>
      <c r="E96" s="6"/>
      <c r="F96" s="9">
        <f>SUM(F97:F99)</f>
        <v>8240</v>
      </c>
      <c r="G96" s="9">
        <f>SUM(G97:G99)</f>
        <v>2015709</v>
      </c>
      <c r="H96" s="43">
        <f>'[1]Місто'!$C$213</f>
        <v>2007469</v>
      </c>
      <c r="I96" s="63">
        <f>H96-D96</f>
        <v>0</v>
      </c>
      <c r="J96" s="71"/>
      <c r="K96" s="43">
        <f>'[1]Місто'!$F$213</f>
        <v>8240</v>
      </c>
      <c r="L96" s="63">
        <f>K96-F96</f>
        <v>0</v>
      </c>
    </row>
    <row r="97" spans="1:12" s="4" customFormat="1" ht="31.5" customHeight="1">
      <c r="A97" s="15" t="s">
        <v>228</v>
      </c>
      <c r="B97" s="3" t="s">
        <v>229</v>
      </c>
      <c r="C97" s="3" t="s">
        <v>250</v>
      </c>
      <c r="D97" s="41">
        <f>'[1]Місто'!$C$215</f>
        <v>1778469</v>
      </c>
      <c r="E97" s="3" t="s">
        <v>250</v>
      </c>
      <c r="F97" s="40">
        <f>'[1]Місто'!$F$215</f>
        <v>8240</v>
      </c>
      <c r="G97" s="7">
        <f>F97+D97</f>
        <v>1786709</v>
      </c>
      <c r="I97" s="63"/>
      <c r="J97" s="71"/>
      <c r="L97" s="62"/>
    </row>
    <row r="98" spans="1:12" s="4" customFormat="1" ht="31.5" customHeight="1" hidden="1">
      <c r="A98" s="15" t="s">
        <v>106</v>
      </c>
      <c r="B98" s="3" t="s">
        <v>107</v>
      </c>
      <c r="C98" s="3" t="s">
        <v>181</v>
      </c>
      <c r="D98" s="6"/>
      <c r="E98" s="3"/>
      <c r="F98" s="7"/>
      <c r="G98" s="7">
        <f>F98+D98</f>
        <v>0</v>
      </c>
      <c r="I98" s="63"/>
      <c r="J98" s="71"/>
      <c r="L98" s="62"/>
    </row>
    <row r="99" spans="1:12" s="4" customFormat="1" ht="31.5" customHeight="1">
      <c r="A99" s="15" t="s">
        <v>79</v>
      </c>
      <c r="B99" s="3" t="s">
        <v>95</v>
      </c>
      <c r="C99" s="3" t="s">
        <v>133</v>
      </c>
      <c r="D99" s="41">
        <f>'[1]Місто'!$C$223</f>
        <v>229000</v>
      </c>
      <c r="E99" s="3"/>
      <c r="F99" s="7"/>
      <c r="G99" s="7">
        <f>F99+D99</f>
        <v>229000</v>
      </c>
      <c r="I99" s="63"/>
      <c r="J99" s="71"/>
      <c r="L99" s="62"/>
    </row>
    <row r="100" spans="1:12" s="4" customFormat="1" ht="31.5">
      <c r="A100" s="13" t="s">
        <v>263</v>
      </c>
      <c r="B100" s="18" t="s">
        <v>264</v>
      </c>
      <c r="C100" s="3"/>
      <c r="D100" s="46">
        <f>SUM(D101)</f>
        <v>1003235</v>
      </c>
      <c r="E100" s="6"/>
      <c r="F100" s="46">
        <f>SUM(F101)</f>
        <v>168214</v>
      </c>
      <c r="G100" s="46">
        <f>SUM(G101)</f>
        <v>1171449</v>
      </c>
      <c r="H100" s="43">
        <f>'[1]Місто'!$C$224</f>
        <v>1003235</v>
      </c>
      <c r="I100" s="63">
        <f>H100-D100</f>
        <v>0</v>
      </c>
      <c r="J100" s="71"/>
      <c r="K100" s="43">
        <f>'[1]Місто'!$F$224</f>
        <v>168214</v>
      </c>
      <c r="L100" s="63">
        <f>K100-F100</f>
        <v>0</v>
      </c>
    </row>
    <row r="101" spans="1:12" s="4" customFormat="1" ht="31.5" customHeight="1">
      <c r="A101" s="15" t="s">
        <v>228</v>
      </c>
      <c r="B101" s="3" t="s">
        <v>229</v>
      </c>
      <c r="C101" s="3" t="s">
        <v>265</v>
      </c>
      <c r="D101" s="41">
        <f>'[1]Місто'!$C$226</f>
        <v>1003235</v>
      </c>
      <c r="E101" s="3" t="s">
        <v>265</v>
      </c>
      <c r="F101" s="40">
        <f>'[1]Місто'!$F$226</f>
        <v>168214</v>
      </c>
      <c r="G101" s="7">
        <f>F101+D101</f>
        <v>1171449</v>
      </c>
      <c r="I101" s="63"/>
      <c r="J101" s="71"/>
      <c r="L101" s="62"/>
    </row>
    <row r="102" spans="1:12" s="4" customFormat="1" ht="32.25" customHeight="1">
      <c r="A102" s="13" t="s">
        <v>202</v>
      </c>
      <c r="B102" s="18" t="s">
        <v>24</v>
      </c>
      <c r="C102" s="3"/>
      <c r="D102" s="46">
        <f>SUM(D103:D118)</f>
        <v>18314936</v>
      </c>
      <c r="E102" s="6"/>
      <c r="F102" s="45">
        <f>SUM(F103:F119)</f>
        <v>52961732</v>
      </c>
      <c r="G102" s="9">
        <f>SUM(G103:G119)</f>
        <v>71276668</v>
      </c>
      <c r="H102" s="43">
        <f>'[1]Місто'!$C$227</f>
        <v>18314936</v>
      </c>
      <c r="I102" s="63">
        <f>H102-D102</f>
        <v>0</v>
      </c>
      <c r="J102" s="71"/>
      <c r="K102" s="43">
        <f>'[1]Місто'!$F$227</f>
        <v>52961732</v>
      </c>
      <c r="L102" s="63">
        <f>K102-F102</f>
        <v>0</v>
      </c>
    </row>
    <row r="103" spans="1:12" s="4" customFormat="1" ht="31.5" customHeight="1">
      <c r="A103" s="15" t="s">
        <v>228</v>
      </c>
      <c r="B103" s="3" t="s">
        <v>229</v>
      </c>
      <c r="C103" s="3" t="s">
        <v>247</v>
      </c>
      <c r="D103" s="41">
        <f>'[1]Місто'!$C$229</f>
        <v>1904578</v>
      </c>
      <c r="E103" s="3"/>
      <c r="F103" s="7"/>
      <c r="G103" s="7">
        <f aca="true" t="shared" si="5" ref="G103:G119">F103+D103</f>
        <v>1904578</v>
      </c>
      <c r="I103" s="63"/>
      <c r="J103" s="71"/>
      <c r="L103" s="62"/>
    </row>
    <row r="104" spans="1:12" s="4" customFormat="1" ht="32.25" customHeight="1">
      <c r="A104" s="47" t="s">
        <v>128</v>
      </c>
      <c r="B104" s="11" t="s">
        <v>129</v>
      </c>
      <c r="C104" s="3"/>
      <c r="D104" s="6"/>
      <c r="E104" s="3" t="s">
        <v>174</v>
      </c>
      <c r="F104" s="40">
        <f>'[1]Місто'!$F$231</f>
        <v>36041090</v>
      </c>
      <c r="G104" s="7">
        <f t="shared" si="5"/>
        <v>36041090</v>
      </c>
      <c r="I104" s="63"/>
      <c r="J104" s="71"/>
      <c r="L104" s="62"/>
    </row>
    <row r="105" spans="1:12" s="4" customFormat="1" ht="35.25" customHeight="1" hidden="1">
      <c r="A105" s="11">
        <v>100103</v>
      </c>
      <c r="B105" s="11" t="s">
        <v>18</v>
      </c>
      <c r="C105" s="3" t="s">
        <v>273</v>
      </c>
      <c r="D105" s="41">
        <f>'[1]Місто'!$C$233</f>
        <v>0</v>
      </c>
      <c r="E105" s="3"/>
      <c r="F105" s="7"/>
      <c r="G105" s="7">
        <f t="shared" si="5"/>
        <v>0</v>
      </c>
      <c r="I105" s="63">
        <f>H105-D105</f>
        <v>0</v>
      </c>
      <c r="J105" s="71"/>
      <c r="L105" s="62"/>
    </row>
    <row r="106" spans="1:12" s="4" customFormat="1" ht="63">
      <c r="A106" s="3">
        <v>180409</v>
      </c>
      <c r="B106" s="11" t="s">
        <v>276</v>
      </c>
      <c r="C106" s="3"/>
      <c r="D106" s="41"/>
      <c r="E106" s="3" t="s">
        <v>301</v>
      </c>
      <c r="F106" s="40">
        <f>'[1]Місто'!$F$244</f>
        <v>3248800</v>
      </c>
      <c r="G106" s="7">
        <f t="shared" si="5"/>
        <v>3248800</v>
      </c>
      <c r="I106" s="63"/>
      <c r="J106" s="71"/>
      <c r="L106" s="62"/>
    </row>
    <row r="107" spans="1:12" s="4" customFormat="1" ht="45.75" customHeight="1">
      <c r="A107" s="102" t="s">
        <v>79</v>
      </c>
      <c r="B107" s="101" t="s">
        <v>95</v>
      </c>
      <c r="C107" s="11" t="s">
        <v>175</v>
      </c>
      <c r="D107" s="49">
        <f>'[1]Місто'!$C$252</f>
        <v>362054</v>
      </c>
      <c r="E107" s="11"/>
      <c r="F107" s="79"/>
      <c r="G107" s="25">
        <f t="shared" si="5"/>
        <v>362054</v>
      </c>
      <c r="I107" s="63"/>
      <c r="J107" s="71"/>
      <c r="L107" s="62"/>
    </row>
    <row r="108" spans="1:12" s="4" customFormat="1" ht="45.75" customHeight="1">
      <c r="A108" s="102"/>
      <c r="B108" s="101"/>
      <c r="C108" s="3" t="s">
        <v>302</v>
      </c>
      <c r="D108" s="41">
        <f>'[1]Місто'!$C$259</f>
        <v>5077890</v>
      </c>
      <c r="E108" s="3"/>
      <c r="F108" s="23"/>
      <c r="G108" s="7">
        <f t="shared" si="5"/>
        <v>5077890</v>
      </c>
      <c r="I108" s="63"/>
      <c r="J108" s="71"/>
      <c r="L108" s="62"/>
    </row>
    <row r="109" spans="1:12" s="4" customFormat="1" ht="60" customHeight="1">
      <c r="A109" s="102"/>
      <c r="B109" s="101"/>
      <c r="C109" s="3" t="s">
        <v>338</v>
      </c>
      <c r="D109" s="41">
        <f>'[1]Місто'!$C$253</f>
        <v>3161796</v>
      </c>
      <c r="E109" s="3"/>
      <c r="F109" s="23"/>
      <c r="G109" s="7">
        <f t="shared" si="5"/>
        <v>3161796</v>
      </c>
      <c r="I109" s="63"/>
      <c r="J109" s="71"/>
      <c r="L109" s="62"/>
    </row>
    <row r="110" spans="1:12" s="4" customFormat="1" ht="78" customHeight="1">
      <c r="A110" s="102"/>
      <c r="B110" s="101"/>
      <c r="C110" s="3" t="s">
        <v>339</v>
      </c>
      <c r="D110" s="33">
        <f>'[1]Місто'!$C$250</f>
        <v>0</v>
      </c>
      <c r="E110" s="3"/>
      <c r="F110" s="33">
        <f>'[1]Місто'!F250</f>
        <v>0</v>
      </c>
      <c r="G110" s="7">
        <f aca="true" t="shared" si="6" ref="G110:G116">D110+F110</f>
        <v>0</v>
      </c>
      <c r="I110" s="63"/>
      <c r="J110" s="71"/>
      <c r="L110" s="62"/>
    </row>
    <row r="111" spans="1:12" s="4" customFormat="1" ht="52.5" customHeight="1">
      <c r="A111" s="102"/>
      <c r="B111" s="101"/>
      <c r="C111" s="3" t="s">
        <v>319</v>
      </c>
      <c r="D111" s="41">
        <f>'[1]Місто'!$C$254</f>
        <v>45838</v>
      </c>
      <c r="E111" s="3"/>
      <c r="F111" s="33"/>
      <c r="G111" s="7">
        <f t="shared" si="6"/>
        <v>45838</v>
      </c>
      <c r="I111" s="63"/>
      <c r="J111" s="71"/>
      <c r="L111" s="62"/>
    </row>
    <row r="112" spans="1:12" s="4" customFormat="1" ht="52.5" customHeight="1">
      <c r="A112" s="102"/>
      <c r="B112" s="101"/>
      <c r="C112" s="3" t="s">
        <v>291</v>
      </c>
      <c r="D112" s="41">
        <f>'[1]Місто'!$C$249</f>
        <v>150000</v>
      </c>
      <c r="E112" s="3"/>
      <c r="F112" s="33"/>
      <c r="G112" s="7">
        <f t="shared" si="6"/>
        <v>150000</v>
      </c>
      <c r="I112" s="63"/>
      <c r="J112" s="71"/>
      <c r="L112" s="62"/>
    </row>
    <row r="113" spans="1:12" s="4" customFormat="1" ht="52.5" customHeight="1">
      <c r="A113" s="102"/>
      <c r="B113" s="101"/>
      <c r="C113" s="3"/>
      <c r="D113" s="41"/>
      <c r="E113" s="3" t="s">
        <v>333</v>
      </c>
      <c r="F113" s="33">
        <f>'[1]Місто'!$F$256</f>
        <v>2103843</v>
      </c>
      <c r="G113" s="7">
        <f t="shared" si="6"/>
        <v>2103843</v>
      </c>
      <c r="I113" s="63"/>
      <c r="J113" s="71"/>
      <c r="L113" s="62"/>
    </row>
    <row r="114" spans="1:12" s="4" customFormat="1" ht="52.5" customHeight="1">
      <c r="A114" s="102"/>
      <c r="B114" s="101"/>
      <c r="C114" s="3" t="s">
        <v>275</v>
      </c>
      <c r="D114" s="41">
        <f>'[1]Місто'!$C$255</f>
        <v>975200</v>
      </c>
      <c r="E114" s="3"/>
      <c r="F114" s="33"/>
      <c r="G114" s="7">
        <f t="shared" si="6"/>
        <v>975200</v>
      </c>
      <c r="I114" s="63"/>
      <c r="J114" s="71"/>
      <c r="L114" s="62"/>
    </row>
    <row r="115" spans="1:12" s="4" customFormat="1" ht="45.75" customHeight="1">
      <c r="A115" s="102"/>
      <c r="B115" s="101"/>
      <c r="C115" s="3" t="s">
        <v>300</v>
      </c>
      <c r="D115" s="41">
        <f>'[1]Місто'!$C$257</f>
        <v>6545180</v>
      </c>
      <c r="E115" s="3"/>
      <c r="F115" s="33"/>
      <c r="G115" s="7">
        <f t="shared" si="6"/>
        <v>6545180</v>
      </c>
      <c r="I115" s="63"/>
      <c r="J115" s="71"/>
      <c r="L115" s="62"/>
    </row>
    <row r="116" spans="1:12" s="4" customFormat="1" ht="52.5" customHeight="1">
      <c r="A116" s="102"/>
      <c r="B116" s="101"/>
      <c r="C116" s="3" t="s">
        <v>347</v>
      </c>
      <c r="D116" s="41">
        <f>'[1]Місто'!$C$258</f>
        <v>0</v>
      </c>
      <c r="E116" s="3"/>
      <c r="F116" s="33"/>
      <c r="G116" s="7">
        <f t="shared" si="6"/>
        <v>0</v>
      </c>
      <c r="I116" s="63"/>
      <c r="J116" s="71"/>
      <c r="L116" s="62"/>
    </row>
    <row r="117" spans="1:12" s="4" customFormat="1" ht="51.75" customHeight="1">
      <c r="A117" s="93"/>
      <c r="B117" s="100"/>
      <c r="C117" s="3" t="s">
        <v>274</v>
      </c>
      <c r="D117" s="41">
        <f>'[1]Місто'!$C$251</f>
        <v>92400</v>
      </c>
      <c r="E117" s="3"/>
      <c r="F117" s="23"/>
      <c r="G117" s="7">
        <f t="shared" si="5"/>
        <v>92400</v>
      </c>
      <c r="I117" s="63"/>
      <c r="J117" s="71"/>
      <c r="L117" s="62"/>
    </row>
    <row r="118" spans="1:12" s="4" customFormat="1" ht="33.75" customHeight="1">
      <c r="A118" s="15" t="s">
        <v>86</v>
      </c>
      <c r="B118" s="3" t="s">
        <v>87</v>
      </c>
      <c r="C118" s="3"/>
      <c r="D118" s="6"/>
      <c r="E118" s="3" t="s">
        <v>176</v>
      </c>
      <c r="F118" s="33">
        <f>'[1]Місто'!$F$238</f>
        <v>11567999</v>
      </c>
      <c r="G118" s="7">
        <f t="shared" si="5"/>
        <v>11567999</v>
      </c>
      <c r="I118" s="63"/>
      <c r="J118" s="71"/>
      <c r="L118" s="62"/>
    </row>
    <row r="119" spans="1:12" s="4" customFormat="1" ht="33.75" customHeight="1" hidden="1">
      <c r="A119" s="15" t="s">
        <v>31</v>
      </c>
      <c r="B119" s="88" t="s">
        <v>346</v>
      </c>
      <c r="C119" s="3"/>
      <c r="D119" s="6"/>
      <c r="E119" s="3" t="s">
        <v>347</v>
      </c>
      <c r="F119" s="33">
        <f>'[1]Місто'!$F$239</f>
        <v>0</v>
      </c>
      <c r="G119" s="7">
        <f t="shared" si="5"/>
        <v>0</v>
      </c>
      <c r="I119" s="63"/>
      <c r="J119" s="71"/>
      <c r="L119" s="62"/>
    </row>
    <row r="120" spans="1:12" s="4" customFormat="1" ht="57" customHeight="1">
      <c r="A120" s="13" t="s">
        <v>204</v>
      </c>
      <c r="B120" s="18" t="s">
        <v>46</v>
      </c>
      <c r="C120" s="3"/>
      <c r="D120" s="46">
        <f>SUM(D121:D132)</f>
        <v>78570111</v>
      </c>
      <c r="E120" s="6"/>
      <c r="F120" s="9">
        <f>SUM(F121:F132)</f>
        <v>71967618</v>
      </c>
      <c r="G120" s="9">
        <f>SUM(G121:G132)</f>
        <v>150537729</v>
      </c>
      <c r="H120" s="43">
        <f>'[1]Місто'!$C$260</f>
        <v>78570111</v>
      </c>
      <c r="I120" s="63">
        <f>H120-D120</f>
        <v>0</v>
      </c>
      <c r="J120" s="71"/>
      <c r="K120" s="43">
        <f>'[1]Місто'!$F$260</f>
        <v>71988118</v>
      </c>
      <c r="L120" s="63">
        <f>K120-F120</f>
        <v>20500</v>
      </c>
    </row>
    <row r="121" spans="1:12" s="4" customFormat="1" ht="30.75" customHeight="1">
      <c r="A121" s="15" t="s">
        <v>228</v>
      </c>
      <c r="B121" s="3" t="s">
        <v>229</v>
      </c>
      <c r="C121" s="3" t="s">
        <v>248</v>
      </c>
      <c r="D121" s="41">
        <f>'[1]Місто'!$C$262</f>
        <v>1371967</v>
      </c>
      <c r="E121" s="3"/>
      <c r="F121" s="7"/>
      <c r="G121" s="7">
        <f aca="true" t="shared" si="7" ref="G121:G132">F121+D121</f>
        <v>1371967</v>
      </c>
      <c r="I121" s="63"/>
      <c r="J121" s="71"/>
      <c r="L121" s="62"/>
    </row>
    <row r="122" spans="1:12" s="4" customFormat="1" ht="30.75" customHeight="1">
      <c r="A122" s="15" t="s">
        <v>88</v>
      </c>
      <c r="B122" s="3" t="s">
        <v>96</v>
      </c>
      <c r="C122" s="3" t="s">
        <v>135</v>
      </c>
      <c r="D122" s="41">
        <f>'[1]Місто'!$C$264</f>
        <v>201754</v>
      </c>
      <c r="E122" s="3"/>
      <c r="F122" s="7"/>
      <c r="G122" s="7">
        <f t="shared" si="7"/>
        <v>201754</v>
      </c>
      <c r="I122" s="63"/>
      <c r="J122" s="71"/>
      <c r="L122" s="62"/>
    </row>
    <row r="123" spans="1:12" s="4" customFormat="1" ht="51.75" customHeight="1">
      <c r="A123" s="47" t="s">
        <v>97</v>
      </c>
      <c r="B123" s="11" t="s">
        <v>130</v>
      </c>
      <c r="C123" s="3" t="s">
        <v>337</v>
      </c>
      <c r="D123" s="41">
        <f>'[1]Місто'!$C$267</f>
        <v>72927358</v>
      </c>
      <c r="E123" s="3" t="s">
        <v>337</v>
      </c>
      <c r="F123" s="40">
        <f>'[1]Місто'!$F$267</f>
        <v>3028344</v>
      </c>
      <c r="G123" s="7">
        <f t="shared" si="7"/>
        <v>75955702</v>
      </c>
      <c r="I123" s="63"/>
      <c r="J123" s="71"/>
      <c r="L123" s="62"/>
    </row>
    <row r="124" spans="1:12" s="4" customFormat="1" ht="81" customHeight="1">
      <c r="A124" s="12" t="s">
        <v>86</v>
      </c>
      <c r="B124" s="10" t="s">
        <v>87</v>
      </c>
      <c r="C124" s="3"/>
      <c r="D124" s="6"/>
      <c r="E124" s="3" t="s">
        <v>323</v>
      </c>
      <c r="F124" s="40">
        <f>'[1]Місто'!$K$270</f>
        <v>22336828</v>
      </c>
      <c r="G124" s="7">
        <f t="shared" si="7"/>
        <v>22336828</v>
      </c>
      <c r="I124" s="63"/>
      <c r="J124" s="71"/>
      <c r="L124" s="62"/>
    </row>
    <row r="125" spans="1:12" s="4" customFormat="1" ht="60.75" customHeight="1">
      <c r="A125" s="15" t="s">
        <v>99</v>
      </c>
      <c r="B125" s="3" t="s">
        <v>100</v>
      </c>
      <c r="C125" s="3"/>
      <c r="D125" s="6"/>
      <c r="E125" s="3" t="s">
        <v>316</v>
      </c>
      <c r="F125" s="40">
        <f>'[1]Місто'!$F$274</f>
        <v>30600880</v>
      </c>
      <c r="G125" s="7">
        <f t="shared" si="7"/>
        <v>30600880</v>
      </c>
      <c r="I125" s="63"/>
      <c r="J125" s="71"/>
      <c r="L125" s="62"/>
    </row>
    <row r="126" spans="1:12" s="4" customFormat="1" ht="54.75" customHeight="1">
      <c r="A126" s="15" t="s">
        <v>101</v>
      </c>
      <c r="B126" s="3" t="s">
        <v>102</v>
      </c>
      <c r="C126" s="3"/>
      <c r="D126" s="6"/>
      <c r="E126" s="3" t="s">
        <v>337</v>
      </c>
      <c r="F126" s="40">
        <f>'[1]Місто'!$F$277</f>
        <v>11753222</v>
      </c>
      <c r="G126" s="7">
        <f t="shared" si="7"/>
        <v>11753222</v>
      </c>
      <c r="I126" s="63"/>
      <c r="J126" s="71"/>
      <c r="L126" s="62"/>
    </row>
    <row r="127" spans="1:12" s="4" customFormat="1" ht="31.5" customHeight="1">
      <c r="A127" s="15" t="s">
        <v>17</v>
      </c>
      <c r="B127" s="3" t="s">
        <v>112</v>
      </c>
      <c r="C127" s="3"/>
      <c r="D127" s="6"/>
      <c r="E127" s="3" t="s">
        <v>177</v>
      </c>
      <c r="F127" s="40">
        <f>'[1]Місто'!$F$279</f>
        <v>4248344</v>
      </c>
      <c r="G127" s="7">
        <f t="shared" si="7"/>
        <v>4248344</v>
      </c>
      <c r="I127" s="63"/>
      <c r="J127" s="71"/>
      <c r="L127" s="62"/>
    </row>
    <row r="128" spans="1:12" s="4" customFormat="1" ht="45.75" customHeight="1" hidden="1">
      <c r="A128" s="92" t="s">
        <v>79</v>
      </c>
      <c r="B128" s="99" t="s">
        <v>95</v>
      </c>
      <c r="C128" s="3" t="s">
        <v>178</v>
      </c>
      <c r="D128" s="41">
        <f>'[1]Місто'!$C$287</f>
        <v>0</v>
      </c>
      <c r="E128" s="3"/>
      <c r="F128" s="7"/>
      <c r="G128" s="25">
        <f t="shared" si="7"/>
        <v>0</v>
      </c>
      <c r="I128" s="63"/>
      <c r="J128" s="71"/>
      <c r="L128" s="62"/>
    </row>
    <row r="129" spans="1:12" s="4" customFormat="1" ht="35.25" customHeight="1">
      <c r="A129" s="102"/>
      <c r="B129" s="101"/>
      <c r="C129" s="29" t="s">
        <v>179</v>
      </c>
      <c r="D129" s="49">
        <f>'[1]Місто'!$C$283</f>
        <v>3671053</v>
      </c>
      <c r="E129" s="11"/>
      <c r="F129" s="25"/>
      <c r="G129" s="25">
        <f t="shared" si="7"/>
        <v>3671053</v>
      </c>
      <c r="I129" s="63"/>
      <c r="J129" s="71"/>
      <c r="L129" s="62"/>
    </row>
    <row r="130" spans="1:12" s="4" customFormat="1" ht="56.25" customHeight="1">
      <c r="A130" s="102"/>
      <c r="B130" s="101"/>
      <c r="C130" s="3" t="s">
        <v>334</v>
      </c>
      <c r="D130" s="49">
        <f>'[1]Місто'!$C$284</f>
        <v>302133</v>
      </c>
      <c r="E130" s="11"/>
      <c r="F130" s="25"/>
      <c r="G130" s="25">
        <f t="shared" si="7"/>
        <v>302133</v>
      </c>
      <c r="I130" s="63"/>
      <c r="J130" s="71"/>
      <c r="L130" s="62"/>
    </row>
    <row r="131" spans="1:12" s="4" customFormat="1" ht="56.25" customHeight="1">
      <c r="A131" s="102"/>
      <c r="B131" s="101"/>
      <c r="C131" s="3" t="s">
        <v>337</v>
      </c>
      <c r="D131" s="49">
        <f>'[1]Місто'!$C$285</f>
        <v>95846</v>
      </c>
      <c r="E131" s="11"/>
      <c r="F131" s="25"/>
      <c r="G131" s="25">
        <f t="shared" si="7"/>
        <v>95846</v>
      </c>
      <c r="H131" s="43">
        <f>'[1]Місто'!$C$285</f>
        <v>95846</v>
      </c>
      <c r="I131" s="63">
        <f>H131-D131</f>
        <v>0</v>
      </c>
      <c r="J131" s="71"/>
      <c r="L131" s="62"/>
    </row>
    <row r="132" spans="1:12" s="4" customFormat="1" ht="31.5" hidden="1">
      <c r="A132" s="93"/>
      <c r="B132" s="100"/>
      <c r="C132" s="3" t="s">
        <v>180</v>
      </c>
      <c r="D132" s="49">
        <f>'[1]Місто'!$C$286</f>
        <v>0</v>
      </c>
      <c r="E132" s="11"/>
      <c r="F132" s="25"/>
      <c r="G132" s="25">
        <f t="shared" si="7"/>
        <v>0</v>
      </c>
      <c r="I132" s="63">
        <f>H132-D132</f>
        <v>0</v>
      </c>
      <c r="J132" s="71"/>
      <c r="L132" s="62"/>
    </row>
    <row r="133" spans="1:12" s="4" customFormat="1" ht="47.25">
      <c r="A133" s="13" t="s">
        <v>203</v>
      </c>
      <c r="B133" s="18" t="s">
        <v>45</v>
      </c>
      <c r="C133" s="3"/>
      <c r="D133" s="46">
        <f>SUM(D134:D135)</f>
        <v>2315262</v>
      </c>
      <c r="E133" s="6"/>
      <c r="F133" s="46">
        <f>SUM(F134:F135)</f>
        <v>10423</v>
      </c>
      <c r="G133" s="45">
        <f>G134+G135</f>
        <v>2325685</v>
      </c>
      <c r="H133" s="43">
        <f>'[1]Місто'!$C$288</f>
        <v>2315262</v>
      </c>
      <c r="I133" s="63">
        <f>H133-D133</f>
        <v>0</v>
      </c>
      <c r="J133" s="71"/>
      <c r="K133" s="43">
        <f>'[1]Місто'!$F$288</f>
        <v>10423</v>
      </c>
      <c r="L133" s="63">
        <f>K133-F133</f>
        <v>0</v>
      </c>
    </row>
    <row r="134" spans="1:12" s="4" customFormat="1" ht="50.25" customHeight="1">
      <c r="A134" s="15" t="s">
        <v>228</v>
      </c>
      <c r="B134" s="3" t="s">
        <v>229</v>
      </c>
      <c r="C134" s="3" t="s">
        <v>262</v>
      </c>
      <c r="D134" s="41">
        <f>'[1]Місто'!$C$290</f>
        <v>2224401</v>
      </c>
      <c r="E134" s="3" t="s">
        <v>262</v>
      </c>
      <c r="F134" s="40">
        <f>'[1]Місто'!$F$290</f>
        <v>10423</v>
      </c>
      <c r="G134" s="7">
        <f>F134+D134</f>
        <v>2234824</v>
      </c>
      <c r="I134" s="63"/>
      <c r="J134" s="71"/>
      <c r="L134" s="62"/>
    </row>
    <row r="135" spans="1:12" s="4" customFormat="1" ht="47.25">
      <c r="A135" s="15" t="s">
        <v>79</v>
      </c>
      <c r="B135" s="3" t="s">
        <v>95</v>
      </c>
      <c r="C135" s="3" t="s">
        <v>292</v>
      </c>
      <c r="D135" s="41">
        <f>'[1]Місто'!$C$297</f>
        <v>90861</v>
      </c>
      <c r="E135" s="3"/>
      <c r="F135" s="7"/>
      <c r="G135" s="7">
        <f>F135+D135</f>
        <v>90861</v>
      </c>
      <c r="I135" s="63"/>
      <c r="J135" s="71"/>
      <c r="L135" s="62"/>
    </row>
    <row r="136" spans="1:12" s="4" customFormat="1" ht="47.25">
      <c r="A136" s="13" t="s">
        <v>208</v>
      </c>
      <c r="B136" s="18" t="s">
        <v>48</v>
      </c>
      <c r="C136" s="3"/>
      <c r="D136" s="46">
        <f>SUM(D137:D139)</f>
        <v>4128157</v>
      </c>
      <c r="E136" s="6"/>
      <c r="F136" s="9">
        <f>SUM(F137:F138)</f>
        <v>0</v>
      </c>
      <c r="G136" s="9">
        <f>SUM(G137:G139)</f>
        <v>4128157</v>
      </c>
      <c r="H136" s="43">
        <f>'[1]Місто'!$C$298</f>
        <v>4128157</v>
      </c>
      <c r="I136" s="63">
        <f>H136-D136</f>
        <v>0</v>
      </c>
      <c r="J136" s="71"/>
      <c r="K136" s="43">
        <f>'[1]Місто'!$F$298</f>
        <v>0</v>
      </c>
      <c r="L136" s="63">
        <f>K136-F136</f>
        <v>0</v>
      </c>
    </row>
    <row r="137" spans="1:12" s="4" customFormat="1" ht="36" customHeight="1">
      <c r="A137" s="15" t="s">
        <v>228</v>
      </c>
      <c r="B137" s="3" t="s">
        <v>229</v>
      </c>
      <c r="C137" s="3" t="s">
        <v>246</v>
      </c>
      <c r="D137" s="41">
        <f>'[1]Місто'!$C$300</f>
        <v>2477766</v>
      </c>
      <c r="E137" s="3"/>
      <c r="F137" s="7"/>
      <c r="G137" s="7">
        <f>F137+D137</f>
        <v>2477766</v>
      </c>
      <c r="I137" s="63"/>
      <c r="J137" s="71"/>
      <c r="L137" s="62"/>
    </row>
    <row r="138" spans="1:12" s="4" customFormat="1" ht="51" customHeight="1">
      <c r="A138" s="110">
        <v>250404</v>
      </c>
      <c r="B138" s="110" t="s">
        <v>95</v>
      </c>
      <c r="C138" s="3" t="s">
        <v>309</v>
      </c>
      <c r="D138" s="22">
        <f>'[1]Місто'!$C$305</f>
        <v>204617</v>
      </c>
      <c r="E138" s="7"/>
      <c r="F138" s="36"/>
      <c r="G138" s="7">
        <f>F138+D138</f>
        <v>204617</v>
      </c>
      <c r="I138" s="63"/>
      <c r="J138" s="71"/>
      <c r="L138" s="62"/>
    </row>
    <row r="139" spans="1:12" s="4" customFormat="1" ht="48.75" customHeight="1">
      <c r="A139" s="111"/>
      <c r="B139" s="89"/>
      <c r="C139" s="3" t="s">
        <v>189</v>
      </c>
      <c r="D139" s="22">
        <f>'[1]Місто'!$C$306</f>
        <v>1445774</v>
      </c>
      <c r="E139" s="3"/>
      <c r="F139" s="7"/>
      <c r="G139" s="7">
        <f>F139+D139</f>
        <v>1445774</v>
      </c>
      <c r="I139" s="63"/>
      <c r="J139" s="71"/>
      <c r="L139" s="62"/>
    </row>
    <row r="140" spans="1:12" s="4" customFormat="1" ht="31.5">
      <c r="A140" s="13">
        <v>50</v>
      </c>
      <c r="B140" s="18" t="s">
        <v>268</v>
      </c>
      <c r="C140" s="3"/>
      <c r="D140" s="46">
        <f>D141</f>
        <v>597212</v>
      </c>
      <c r="E140" s="6"/>
      <c r="F140" s="9">
        <f>F141</f>
        <v>0</v>
      </c>
      <c r="G140" s="9">
        <f>G141</f>
        <v>597212</v>
      </c>
      <c r="H140" s="43">
        <f>'[1]Місто'!$C$307</f>
        <v>597212</v>
      </c>
      <c r="I140" s="63">
        <f>H140-D140</f>
        <v>0</v>
      </c>
      <c r="J140" s="71"/>
      <c r="K140" s="43">
        <f>'[1]Місто'!$F$307</f>
        <v>0</v>
      </c>
      <c r="L140" s="63">
        <f>K140-F140</f>
        <v>0</v>
      </c>
    </row>
    <row r="141" spans="1:12" s="53" customFormat="1" ht="48.75" customHeight="1">
      <c r="A141" s="15" t="s">
        <v>228</v>
      </c>
      <c r="B141" s="11" t="s">
        <v>229</v>
      </c>
      <c r="C141" s="3" t="s">
        <v>255</v>
      </c>
      <c r="D141" s="22">
        <f>'[1]Місто'!$C$309</f>
        <v>597212</v>
      </c>
      <c r="E141" s="55"/>
      <c r="F141" s="52"/>
      <c r="G141" s="7">
        <f>F141+D141</f>
        <v>597212</v>
      </c>
      <c r="I141" s="63"/>
      <c r="J141" s="72"/>
      <c r="L141" s="62"/>
    </row>
    <row r="142" spans="1:12" s="4" customFormat="1" ht="31.5">
      <c r="A142" s="13" t="s">
        <v>212</v>
      </c>
      <c r="B142" s="18" t="s">
        <v>52</v>
      </c>
      <c r="C142" s="18"/>
      <c r="D142" s="46">
        <f>D144+D143</f>
        <v>954067</v>
      </c>
      <c r="E142" s="8"/>
      <c r="F142" s="46">
        <f>F144+F143</f>
        <v>1051692</v>
      </c>
      <c r="G142" s="46">
        <f>G144+G143</f>
        <v>2005759</v>
      </c>
      <c r="H142" s="43">
        <f>'[1]Місто'!$C$310</f>
        <v>954067</v>
      </c>
      <c r="I142" s="63">
        <f>H142-D142</f>
        <v>0</v>
      </c>
      <c r="J142" s="71"/>
      <c r="K142" s="43">
        <f>'[1]Місто'!$F$310</f>
        <v>1051692</v>
      </c>
      <c r="L142" s="63">
        <f>K142-F142</f>
        <v>0</v>
      </c>
    </row>
    <row r="143" spans="1:12" s="53" customFormat="1" ht="31.5">
      <c r="A143" s="15" t="s">
        <v>228</v>
      </c>
      <c r="B143" s="11" t="s">
        <v>229</v>
      </c>
      <c r="C143" s="3" t="s">
        <v>257</v>
      </c>
      <c r="D143" s="41">
        <f>'[1]Місто'!$C$312</f>
        <v>954067</v>
      </c>
      <c r="E143" s="54"/>
      <c r="F143" s="56"/>
      <c r="G143" s="7">
        <f>F143+D143</f>
        <v>954067</v>
      </c>
      <c r="I143" s="63"/>
      <c r="J143" s="72"/>
      <c r="L143" s="62"/>
    </row>
    <row r="144" spans="1:12" s="4" customFormat="1" ht="31.5">
      <c r="A144" s="15" t="s">
        <v>33</v>
      </c>
      <c r="B144" s="3" t="s">
        <v>34</v>
      </c>
      <c r="C144" s="3"/>
      <c r="D144" s="41"/>
      <c r="E144" s="3" t="s">
        <v>315</v>
      </c>
      <c r="F144" s="40">
        <f>'[1]Місто'!$F$314</f>
        <v>1051692</v>
      </c>
      <c r="G144" s="7">
        <f>F144+D144</f>
        <v>1051692</v>
      </c>
      <c r="I144" s="63"/>
      <c r="J144" s="71"/>
      <c r="L144" s="62"/>
    </row>
    <row r="145" spans="1:12" s="4" customFormat="1" ht="33" customHeight="1">
      <c r="A145" s="13" t="s">
        <v>209</v>
      </c>
      <c r="B145" s="18" t="s">
        <v>49</v>
      </c>
      <c r="C145" s="3"/>
      <c r="D145" s="8">
        <f>SUM(D146:D147)</f>
        <v>699778</v>
      </c>
      <c r="E145" s="6"/>
      <c r="F145" s="46">
        <f>SUM(F146:F147)</f>
        <v>45423676</v>
      </c>
      <c r="G145" s="8">
        <f>SUM(G146:G147)</f>
        <v>46123454</v>
      </c>
      <c r="H145" s="43">
        <f>'[1]Місто'!$C$315</f>
        <v>699778</v>
      </c>
      <c r="I145" s="63">
        <f>H145-D145</f>
        <v>0</v>
      </c>
      <c r="J145" s="71"/>
      <c r="K145" s="43">
        <f>'[1]Місто'!$F$315</f>
        <v>45423676</v>
      </c>
      <c r="L145" s="63">
        <f>K145-F145</f>
        <v>0</v>
      </c>
    </row>
    <row r="146" spans="1:12" s="53" customFormat="1" ht="33" customHeight="1">
      <c r="A146" s="15" t="s">
        <v>228</v>
      </c>
      <c r="B146" s="11" t="s">
        <v>229</v>
      </c>
      <c r="C146" s="3" t="s">
        <v>260</v>
      </c>
      <c r="D146" s="41">
        <f>'[1]Місто'!$C$317</f>
        <v>699778</v>
      </c>
      <c r="E146" s="55"/>
      <c r="F146" s="57"/>
      <c r="G146" s="7">
        <f>F146+D146</f>
        <v>699778</v>
      </c>
      <c r="I146" s="63"/>
      <c r="J146" s="72"/>
      <c r="L146" s="62"/>
    </row>
    <row r="147" spans="1:12" s="4" customFormat="1" ht="33" customHeight="1">
      <c r="A147" s="3">
        <v>240601</v>
      </c>
      <c r="B147" s="3" t="s">
        <v>112</v>
      </c>
      <c r="C147" s="3"/>
      <c r="D147" s="6"/>
      <c r="E147" s="3" t="s">
        <v>177</v>
      </c>
      <c r="F147" s="40">
        <f>'[1]Місто'!$F$319</f>
        <v>45423676</v>
      </c>
      <c r="G147" s="7">
        <f>F147+D147</f>
        <v>45423676</v>
      </c>
      <c r="I147" s="63"/>
      <c r="J147" s="71"/>
      <c r="L147" s="62"/>
    </row>
    <row r="148" spans="1:12" s="4" customFormat="1" ht="47.25">
      <c r="A148" s="13" t="s">
        <v>207</v>
      </c>
      <c r="B148" s="18" t="s">
        <v>50</v>
      </c>
      <c r="C148" s="3"/>
      <c r="D148" s="46">
        <f>SUM(D149:D154)</f>
        <v>15097012</v>
      </c>
      <c r="E148" s="6"/>
      <c r="F148" s="46">
        <f>SUM(F149:F154)</f>
        <v>3736646</v>
      </c>
      <c r="G148" s="46">
        <f>SUM(G149:G154)</f>
        <v>18833658</v>
      </c>
      <c r="H148" s="43">
        <f>'[1]Місто'!$C$325</f>
        <v>15097012</v>
      </c>
      <c r="I148" s="63">
        <f>H148-D148</f>
        <v>0</v>
      </c>
      <c r="J148" s="71"/>
      <c r="K148" s="43">
        <f>'[1]Місто'!$F$325</f>
        <v>3736646</v>
      </c>
      <c r="L148" s="63">
        <f>K148-F148</f>
        <v>0</v>
      </c>
    </row>
    <row r="149" spans="1:12" s="53" customFormat="1" ht="69" customHeight="1">
      <c r="A149" s="15" t="s">
        <v>228</v>
      </c>
      <c r="B149" s="11" t="s">
        <v>229</v>
      </c>
      <c r="C149" s="3" t="s">
        <v>266</v>
      </c>
      <c r="D149" s="41">
        <f>'[1]Місто'!$C$327</f>
        <v>810251</v>
      </c>
      <c r="E149" s="54"/>
      <c r="F149" s="52"/>
      <c r="G149" s="7">
        <f aca="true" t="shared" si="8" ref="G149:G154">F149+D149</f>
        <v>810251</v>
      </c>
      <c r="I149" s="63"/>
      <c r="J149" s="72"/>
      <c r="L149" s="62"/>
    </row>
    <row r="150" spans="1:12" s="4" customFormat="1" ht="47.25">
      <c r="A150" s="15" t="s">
        <v>20</v>
      </c>
      <c r="B150" s="3" t="s">
        <v>21</v>
      </c>
      <c r="C150" s="3" t="s">
        <v>187</v>
      </c>
      <c r="D150" s="41">
        <f>'[1]Місто'!$C$329</f>
        <v>2637553</v>
      </c>
      <c r="E150" s="3"/>
      <c r="F150" s="40">
        <f>'[1]Місто'!$F$329</f>
        <v>261218</v>
      </c>
      <c r="G150" s="7">
        <f t="shared" si="8"/>
        <v>2898771</v>
      </c>
      <c r="I150" s="63"/>
      <c r="J150" s="71"/>
      <c r="L150" s="62"/>
    </row>
    <row r="151" spans="1:12" s="4" customFormat="1" ht="47.25">
      <c r="A151" s="15" t="s">
        <v>84</v>
      </c>
      <c r="B151" s="3" t="s">
        <v>85</v>
      </c>
      <c r="C151" s="3" t="s">
        <v>188</v>
      </c>
      <c r="D151" s="41">
        <f>'[1]Місто'!$C$332</f>
        <v>11300000</v>
      </c>
      <c r="E151" s="3"/>
      <c r="F151" s="7"/>
      <c r="G151" s="7">
        <f t="shared" si="8"/>
        <v>11300000</v>
      </c>
      <c r="I151" s="63"/>
      <c r="J151" s="71"/>
      <c r="L151" s="62"/>
    </row>
    <row r="152" spans="1:12" s="4" customFormat="1" ht="63" customHeight="1">
      <c r="A152" s="92" t="s">
        <v>101</v>
      </c>
      <c r="B152" s="99" t="s">
        <v>276</v>
      </c>
      <c r="C152" s="3"/>
      <c r="D152" s="41"/>
      <c r="E152" s="3" t="s">
        <v>277</v>
      </c>
      <c r="F152" s="40">
        <f>'[1]Місто'!$F$334-F153</f>
        <v>549534</v>
      </c>
      <c r="G152" s="7">
        <f t="shared" si="8"/>
        <v>549534</v>
      </c>
      <c r="I152" s="63"/>
      <c r="J152" s="71"/>
      <c r="L152" s="62"/>
    </row>
    <row r="153" spans="1:12" s="4" customFormat="1" ht="36" customHeight="1">
      <c r="A153" s="93"/>
      <c r="B153" s="100"/>
      <c r="C153" s="3"/>
      <c r="D153" s="41"/>
      <c r="E153" s="3" t="s">
        <v>345</v>
      </c>
      <c r="F153" s="40">
        <v>2925894</v>
      </c>
      <c r="G153" s="7">
        <f t="shared" si="8"/>
        <v>2925894</v>
      </c>
      <c r="I153" s="63"/>
      <c r="J153" s="71"/>
      <c r="L153" s="62"/>
    </row>
    <row r="154" spans="1:12" s="4" customFormat="1" ht="31.5">
      <c r="A154" s="15" t="s">
        <v>79</v>
      </c>
      <c r="B154" s="3" t="s">
        <v>95</v>
      </c>
      <c r="C154" s="3" t="s">
        <v>277</v>
      </c>
      <c r="D154" s="41">
        <f>'[1]Місто'!$C$337</f>
        <v>349208</v>
      </c>
      <c r="E154" s="3"/>
      <c r="F154" s="7"/>
      <c r="G154" s="7">
        <f t="shared" si="8"/>
        <v>349208</v>
      </c>
      <c r="I154" s="63"/>
      <c r="J154" s="71"/>
      <c r="L154" s="62"/>
    </row>
    <row r="155" spans="1:12" s="4" customFormat="1" ht="48" customHeight="1">
      <c r="A155" s="13" t="s">
        <v>201</v>
      </c>
      <c r="B155" s="18" t="s">
        <v>44</v>
      </c>
      <c r="C155" s="3"/>
      <c r="D155" s="46">
        <f>SUM(D156:D158)</f>
        <v>6470030</v>
      </c>
      <c r="E155" s="6"/>
      <c r="F155" s="45">
        <f>SUM(F156:F158)</f>
        <v>499421</v>
      </c>
      <c r="G155" s="45">
        <f>SUM(G156:G158)</f>
        <v>6969451</v>
      </c>
      <c r="H155" s="43">
        <f>'[1]Місто'!$C$338</f>
        <v>6470030</v>
      </c>
      <c r="I155" s="63">
        <f>H155-D155</f>
        <v>0</v>
      </c>
      <c r="J155" s="71"/>
      <c r="K155" s="43">
        <f>'[1]Місто'!$F$338</f>
        <v>499421</v>
      </c>
      <c r="L155" s="63">
        <f>K155-F155</f>
        <v>0</v>
      </c>
    </row>
    <row r="156" spans="1:12" s="4" customFormat="1" ht="65.25" customHeight="1">
      <c r="A156" s="15" t="s">
        <v>228</v>
      </c>
      <c r="B156" s="11" t="s">
        <v>229</v>
      </c>
      <c r="C156" s="3" t="s">
        <v>252</v>
      </c>
      <c r="D156" s="41">
        <f>'[1]Місто'!$C$340</f>
        <v>1476492</v>
      </c>
      <c r="E156" s="3"/>
      <c r="F156" s="33"/>
      <c r="G156" s="7">
        <f>F156+D156</f>
        <v>1476492</v>
      </c>
      <c r="I156" s="63"/>
      <c r="J156" s="71"/>
      <c r="L156" s="62"/>
    </row>
    <row r="157" spans="1:12" s="4" customFormat="1" ht="65.25" customHeight="1">
      <c r="A157" s="15" t="s">
        <v>91</v>
      </c>
      <c r="B157" s="3" t="s">
        <v>92</v>
      </c>
      <c r="C157" s="3" t="s">
        <v>172</v>
      </c>
      <c r="D157" s="41">
        <f>'[1]Місто'!$C$342</f>
        <v>2535008</v>
      </c>
      <c r="E157" s="3" t="s">
        <v>172</v>
      </c>
      <c r="F157" s="33">
        <f>'[1]Місто'!$F$342</f>
        <v>469534</v>
      </c>
      <c r="G157" s="7">
        <f>F157+D157</f>
        <v>3004542</v>
      </c>
      <c r="I157" s="63"/>
      <c r="J157" s="71"/>
      <c r="L157" s="62"/>
    </row>
    <row r="158" spans="1:12" s="4" customFormat="1" ht="37.5" customHeight="1">
      <c r="A158" s="15" t="s">
        <v>93</v>
      </c>
      <c r="B158" s="3" t="s">
        <v>94</v>
      </c>
      <c r="C158" s="3" t="s">
        <v>173</v>
      </c>
      <c r="D158" s="41">
        <f>'[1]Місто'!$C$345</f>
        <v>2458530</v>
      </c>
      <c r="E158" s="3" t="s">
        <v>173</v>
      </c>
      <c r="F158" s="33">
        <f>'[1]Місто'!$F$345</f>
        <v>29887</v>
      </c>
      <c r="G158" s="7">
        <f>F158+D158</f>
        <v>2488417</v>
      </c>
      <c r="I158" s="63"/>
      <c r="J158" s="71"/>
      <c r="L158" s="62"/>
    </row>
    <row r="159" spans="1:12" s="4" customFormat="1" ht="31.5">
      <c r="A159" s="13" t="s">
        <v>211</v>
      </c>
      <c r="B159" s="18" t="s">
        <v>51</v>
      </c>
      <c r="C159" s="3"/>
      <c r="D159" s="46">
        <f>SUM(D160:D163)</f>
        <v>1653452</v>
      </c>
      <c r="E159" s="6"/>
      <c r="F159" s="46">
        <f>SUM(F160:F163)</f>
        <v>8425385</v>
      </c>
      <c r="G159" s="8">
        <f>SUM(G160:G163)</f>
        <v>10078837</v>
      </c>
      <c r="H159" s="43">
        <f>'[1]Місто'!$C$346</f>
        <v>1653452</v>
      </c>
      <c r="I159" s="63">
        <f>H159-D159</f>
        <v>0</v>
      </c>
      <c r="J159" s="71"/>
      <c r="K159" s="43">
        <f>'[1]Місто'!$F$346</f>
        <v>13170885</v>
      </c>
      <c r="L159" s="63">
        <f>K159-F159</f>
        <v>4745500</v>
      </c>
    </row>
    <row r="160" spans="1:12" s="4" customFormat="1" ht="31.5">
      <c r="A160" s="15" t="s">
        <v>228</v>
      </c>
      <c r="B160" s="11" t="s">
        <v>229</v>
      </c>
      <c r="C160" s="3" t="s">
        <v>256</v>
      </c>
      <c r="D160" s="41">
        <f>'[1]Місто'!$C$348</f>
        <v>1589072</v>
      </c>
      <c r="E160" s="3" t="s">
        <v>256</v>
      </c>
      <c r="F160" s="41">
        <f>'[1]Місто'!$F$348</f>
        <v>6500</v>
      </c>
      <c r="G160" s="7">
        <f>F160+D160</f>
        <v>1595572</v>
      </c>
      <c r="H160" s="43"/>
      <c r="I160" s="63"/>
      <c r="J160" s="71"/>
      <c r="L160" s="62"/>
    </row>
    <row r="161" spans="1:12" s="4" customFormat="1" ht="31.5">
      <c r="A161" s="15" t="s">
        <v>86</v>
      </c>
      <c r="B161" s="3" t="s">
        <v>87</v>
      </c>
      <c r="C161" s="3"/>
      <c r="D161" s="6"/>
      <c r="E161" s="3" t="s">
        <v>322</v>
      </c>
      <c r="F161" s="33">
        <f>'[1]Місто'!$F$353</f>
        <v>5535125</v>
      </c>
      <c r="G161" s="7">
        <f>F161+D161</f>
        <v>5535125</v>
      </c>
      <c r="I161" s="63"/>
      <c r="J161" s="71"/>
      <c r="L161" s="62"/>
    </row>
    <row r="162" spans="1:12" s="4" customFormat="1" ht="79.5" customHeight="1">
      <c r="A162" s="15" t="s">
        <v>103</v>
      </c>
      <c r="B162" s="3" t="s">
        <v>104</v>
      </c>
      <c r="C162" s="3"/>
      <c r="D162" s="6"/>
      <c r="E162" s="3" t="s">
        <v>278</v>
      </c>
      <c r="F162" s="40">
        <f>'[1]Місто'!$F$358</f>
        <v>2883760</v>
      </c>
      <c r="G162" s="7">
        <f>F162+D162</f>
        <v>2883760</v>
      </c>
      <c r="I162" s="63"/>
      <c r="J162" s="71"/>
      <c r="L162" s="62"/>
    </row>
    <row r="163" spans="1:12" s="4" customFormat="1" ht="79.5" customHeight="1">
      <c r="A163" s="15" t="s">
        <v>79</v>
      </c>
      <c r="B163" s="3" t="s">
        <v>95</v>
      </c>
      <c r="C163" s="3" t="s">
        <v>340</v>
      </c>
      <c r="D163" s="41">
        <f>'[1]Місто'!$C$361</f>
        <v>64380</v>
      </c>
      <c r="E163" s="3"/>
      <c r="F163" s="40"/>
      <c r="G163" s="7">
        <f>F163+D163</f>
        <v>64380</v>
      </c>
      <c r="I163" s="63"/>
      <c r="J163" s="71"/>
      <c r="L163" s="62"/>
    </row>
    <row r="164" spans="1:12" s="4" customFormat="1" ht="46.5" customHeight="1">
      <c r="A164" s="13" t="s">
        <v>210</v>
      </c>
      <c r="B164" s="18" t="s">
        <v>28</v>
      </c>
      <c r="C164" s="3"/>
      <c r="D164" s="46">
        <f>SUM(D165:D168)</f>
        <v>9129771</v>
      </c>
      <c r="E164" s="6"/>
      <c r="F164" s="9">
        <f>SUM(F165:F168)</f>
        <v>7500</v>
      </c>
      <c r="G164" s="45">
        <f>SUM(G165:G168)</f>
        <v>9137271</v>
      </c>
      <c r="H164" s="43">
        <f>'[1]Місто'!$C$362</f>
        <v>9129771</v>
      </c>
      <c r="I164" s="63">
        <f>H164-D164</f>
        <v>0</v>
      </c>
      <c r="J164" s="71"/>
      <c r="K164" s="43">
        <f>'[1]Місто'!$F$362</f>
        <v>7500</v>
      </c>
      <c r="L164" s="63">
        <f>K164-F164</f>
        <v>0</v>
      </c>
    </row>
    <row r="165" spans="1:12" s="4" customFormat="1" ht="46.5" customHeight="1">
      <c r="A165" s="17" t="s">
        <v>228</v>
      </c>
      <c r="B165" s="3" t="s">
        <v>229</v>
      </c>
      <c r="C165" s="3" t="s">
        <v>267</v>
      </c>
      <c r="D165" s="22">
        <f>'[1]Місто'!$C$364</f>
        <v>4781471</v>
      </c>
      <c r="E165" s="6"/>
      <c r="F165" s="40">
        <f>'[1]Місто'!$F$364</f>
        <v>7500</v>
      </c>
      <c r="G165" s="40">
        <f>F165+D165</f>
        <v>4788971</v>
      </c>
      <c r="I165" s="63"/>
      <c r="J165" s="71"/>
      <c r="L165" s="62"/>
    </row>
    <row r="166" spans="1:12" s="4" customFormat="1" ht="46.5" customHeight="1">
      <c r="A166" s="17">
        <v>230000</v>
      </c>
      <c r="B166" s="3" t="s">
        <v>304</v>
      </c>
      <c r="C166" s="3" t="s">
        <v>306</v>
      </c>
      <c r="D166" s="22">
        <f>'[1]Місто'!$C$365</f>
        <v>4207500</v>
      </c>
      <c r="E166" s="6"/>
      <c r="F166" s="9"/>
      <c r="G166" s="40">
        <f>F166+D166</f>
        <v>4207500</v>
      </c>
      <c r="I166" s="63"/>
      <c r="J166" s="71"/>
      <c r="L166" s="62"/>
    </row>
    <row r="167" spans="1:12" s="4" customFormat="1" ht="46.5" customHeight="1">
      <c r="A167" s="17">
        <v>210105</v>
      </c>
      <c r="B167" s="3"/>
      <c r="C167" s="3"/>
      <c r="D167" s="22">
        <f>'[1]Місто'!$C$370</f>
        <v>0</v>
      </c>
      <c r="E167" s="6"/>
      <c r="F167" s="40">
        <f>'[1]Місто'!$F$370</f>
        <v>0</v>
      </c>
      <c r="G167" s="40">
        <f>F167+D167</f>
        <v>0</v>
      </c>
      <c r="I167" s="63"/>
      <c r="J167" s="71"/>
      <c r="L167" s="62"/>
    </row>
    <row r="168" spans="1:12" s="4" customFormat="1" ht="63">
      <c r="A168" s="15" t="s">
        <v>79</v>
      </c>
      <c r="B168" s="3" t="s">
        <v>95</v>
      </c>
      <c r="C168" s="3" t="s">
        <v>305</v>
      </c>
      <c r="D168" s="41">
        <f>'[1]Місто'!$C$372</f>
        <v>140800</v>
      </c>
      <c r="E168" s="3"/>
      <c r="F168" s="7"/>
      <c r="G168" s="40">
        <f>F168+D168</f>
        <v>140800</v>
      </c>
      <c r="I168" s="63"/>
      <c r="J168" s="71"/>
      <c r="L168" s="62"/>
    </row>
    <row r="169" spans="1:12" s="4" customFormat="1" ht="49.5" customHeight="1">
      <c r="A169" s="13" t="s">
        <v>293</v>
      </c>
      <c r="B169" s="18" t="s">
        <v>28</v>
      </c>
      <c r="C169" s="3"/>
      <c r="D169" s="8">
        <f>SUM(D170:D171)</f>
        <v>0</v>
      </c>
      <c r="E169" s="3"/>
      <c r="F169" s="46">
        <f>SUM(F170:F171)</f>
        <v>198704</v>
      </c>
      <c r="G169" s="8">
        <f>SUM(G170:G171)</f>
        <v>198704</v>
      </c>
      <c r="I169" s="63"/>
      <c r="J169" s="71"/>
      <c r="K169" s="43">
        <f>'[1]Місто'!$F$374</f>
        <v>198704</v>
      </c>
      <c r="L169" s="63">
        <f>K169-F169</f>
        <v>0</v>
      </c>
    </row>
    <row r="170" spans="1:12" s="4" customFormat="1" ht="72.75" customHeight="1">
      <c r="A170" s="12" t="s">
        <v>105</v>
      </c>
      <c r="B170" s="10" t="s">
        <v>312</v>
      </c>
      <c r="C170" s="3"/>
      <c r="D170" s="6"/>
      <c r="E170" s="3" t="s">
        <v>341</v>
      </c>
      <c r="F170" s="33">
        <f>'[1]Місто'!$F$377</f>
        <v>198704</v>
      </c>
      <c r="G170" s="7">
        <f>D170+F170</f>
        <v>198704</v>
      </c>
      <c r="I170" s="63"/>
      <c r="J170" s="71"/>
      <c r="L170" s="62"/>
    </row>
    <row r="171" spans="1:12" s="4" customFormat="1" ht="31.5" hidden="1">
      <c r="A171" s="17">
        <v>240900</v>
      </c>
      <c r="B171" s="3" t="s">
        <v>11</v>
      </c>
      <c r="C171" s="3"/>
      <c r="D171" s="6"/>
      <c r="E171" s="3"/>
      <c r="F171" s="7">
        <f>600000-600000</f>
        <v>0</v>
      </c>
      <c r="G171" s="7">
        <f>F171+D171</f>
        <v>0</v>
      </c>
      <c r="I171" s="63">
        <f>H171-D171</f>
        <v>0</v>
      </c>
      <c r="J171" s="71"/>
      <c r="L171" s="62"/>
    </row>
    <row r="172" spans="1:13" s="4" customFormat="1" ht="31.5">
      <c r="A172" s="13" t="s">
        <v>191</v>
      </c>
      <c r="B172" s="18" t="s">
        <v>32</v>
      </c>
      <c r="C172" s="3"/>
      <c r="D172" s="46">
        <f>SUM(D173:D177)</f>
        <v>3850964</v>
      </c>
      <c r="E172" s="3"/>
      <c r="F172" s="46">
        <f>SUM(F173:F178)</f>
        <v>150009</v>
      </c>
      <c r="G172" s="8">
        <f>SUM(G173:G178)</f>
        <v>4000973</v>
      </c>
      <c r="H172" s="43">
        <f>'[1]Місто'!$C$378</f>
        <v>3850964</v>
      </c>
      <c r="I172" s="63">
        <f>H172-D172</f>
        <v>0</v>
      </c>
      <c r="J172" s="71"/>
      <c r="K172" s="43">
        <f>'[1]Місто'!$F$378</f>
        <v>181465</v>
      </c>
      <c r="L172" s="63">
        <f>K172-F172</f>
        <v>31456</v>
      </c>
      <c r="M172" s="4">
        <v>240900</v>
      </c>
    </row>
    <row r="173" spans="1:12" s="4" customFormat="1" ht="49.5" customHeight="1">
      <c r="A173" s="15" t="s">
        <v>228</v>
      </c>
      <c r="B173" s="11" t="s">
        <v>229</v>
      </c>
      <c r="C173" s="3" t="s">
        <v>238</v>
      </c>
      <c r="D173" s="41">
        <f>'[1]Місто'!$C$380</f>
        <v>3403351</v>
      </c>
      <c r="E173" s="3" t="s">
        <v>238</v>
      </c>
      <c r="F173" s="40">
        <f>'[1]Місто'!$F$380</f>
        <v>90009</v>
      </c>
      <c r="G173" s="7">
        <f aca="true" t="shared" si="9" ref="G173:G178">D173+F173</f>
        <v>3493360</v>
      </c>
      <c r="I173" s="63"/>
      <c r="J173" s="71"/>
      <c r="L173" s="62"/>
    </row>
    <row r="174" spans="1:12" s="4" customFormat="1" ht="47.25" customHeight="1">
      <c r="A174" s="15" t="s">
        <v>97</v>
      </c>
      <c r="B174" s="11" t="s">
        <v>98</v>
      </c>
      <c r="C174" s="3" t="s">
        <v>337</v>
      </c>
      <c r="D174" s="41">
        <f>'[1]Місто'!$C$382</f>
        <v>362464</v>
      </c>
      <c r="E174" s="3" t="s">
        <v>337</v>
      </c>
      <c r="F174" s="40">
        <f>'[1]Місто'!$F$382</f>
        <v>60000</v>
      </c>
      <c r="G174" s="7">
        <f t="shared" si="9"/>
        <v>422464</v>
      </c>
      <c r="I174" s="63"/>
      <c r="J174" s="71"/>
      <c r="L174" s="62"/>
    </row>
    <row r="175" spans="1:12" s="4" customFormat="1" ht="47.25" customHeight="1">
      <c r="A175" s="12" t="s">
        <v>86</v>
      </c>
      <c r="B175" s="31" t="s">
        <v>87</v>
      </c>
      <c r="C175" s="3"/>
      <c r="D175" s="41"/>
      <c r="E175" s="3" t="s">
        <v>331</v>
      </c>
      <c r="F175" s="40">
        <f>'[1]Місто'!$K$384</f>
        <v>0</v>
      </c>
      <c r="G175" s="7">
        <f t="shared" si="9"/>
        <v>0</v>
      </c>
      <c r="I175" s="63"/>
      <c r="J175" s="71"/>
      <c r="L175" s="62"/>
    </row>
    <row r="176" spans="1:12" s="4" customFormat="1" ht="31.5" customHeight="1">
      <c r="A176" s="92" t="s">
        <v>79</v>
      </c>
      <c r="B176" s="99" t="s">
        <v>95</v>
      </c>
      <c r="C176" s="3" t="s">
        <v>141</v>
      </c>
      <c r="D176" s="41">
        <f>'[1]Місто'!$C$389</f>
        <v>78675</v>
      </c>
      <c r="E176" s="3"/>
      <c r="F176" s="7"/>
      <c r="G176" s="7">
        <f t="shared" si="9"/>
        <v>78675</v>
      </c>
      <c r="I176" s="63"/>
      <c r="J176" s="71"/>
      <c r="L176" s="62"/>
    </row>
    <row r="177" spans="1:12" s="4" customFormat="1" ht="31.5" customHeight="1">
      <c r="A177" s="93"/>
      <c r="B177" s="100"/>
      <c r="C177" s="3" t="s">
        <v>310</v>
      </c>
      <c r="D177" s="41">
        <f>'[1]Місто'!$C$390</f>
        <v>6474</v>
      </c>
      <c r="E177" s="3"/>
      <c r="F177" s="7"/>
      <c r="G177" s="7">
        <f t="shared" si="9"/>
        <v>6474</v>
      </c>
      <c r="I177" s="63"/>
      <c r="J177" s="71"/>
      <c r="L177" s="62"/>
    </row>
    <row r="178" spans="1:12" s="4" customFormat="1" ht="48.75" customHeight="1" hidden="1">
      <c r="A178" s="15" t="s">
        <v>71</v>
      </c>
      <c r="B178" s="3" t="s">
        <v>111</v>
      </c>
      <c r="C178" s="3"/>
      <c r="D178" s="6"/>
      <c r="E178" s="3"/>
      <c r="F178" s="7"/>
      <c r="G178" s="7">
        <f t="shared" si="9"/>
        <v>0</v>
      </c>
      <c r="I178" s="63"/>
      <c r="J178" s="71"/>
      <c r="L178" s="62"/>
    </row>
    <row r="179" spans="1:13" s="4" customFormat="1" ht="47.25">
      <c r="A179" s="13" t="s">
        <v>192</v>
      </c>
      <c r="B179" s="18" t="s">
        <v>35</v>
      </c>
      <c r="C179" s="3"/>
      <c r="D179" s="46">
        <f>SUM(D180:D183)</f>
        <v>3348249</v>
      </c>
      <c r="E179" s="18"/>
      <c r="F179" s="46">
        <f>SUM(F180:F183)</f>
        <v>6258</v>
      </c>
      <c r="G179" s="8">
        <f>SUM(G180:G183)</f>
        <v>3354507</v>
      </c>
      <c r="H179" s="43">
        <f>'[1]Місто'!$C$391</f>
        <v>3348249</v>
      </c>
      <c r="I179" s="63">
        <f>H179-D179</f>
        <v>0</v>
      </c>
      <c r="J179" s="71"/>
      <c r="K179" s="43">
        <f>'[1]Місто'!$F$391</f>
        <v>65961</v>
      </c>
      <c r="L179" s="63">
        <f>K179-F179</f>
        <v>59703</v>
      </c>
      <c r="M179" s="4">
        <v>240900</v>
      </c>
    </row>
    <row r="180" spans="1:12" s="4" customFormat="1" ht="53.25" customHeight="1">
      <c r="A180" s="15" t="s">
        <v>228</v>
      </c>
      <c r="B180" s="11" t="s">
        <v>229</v>
      </c>
      <c r="C180" s="3" t="s">
        <v>239</v>
      </c>
      <c r="D180" s="41">
        <f>'[1]Місто'!$C$393</f>
        <v>3052297</v>
      </c>
      <c r="E180" s="3"/>
      <c r="F180" s="40">
        <f>'[1]Місто'!$F$393</f>
        <v>0</v>
      </c>
      <c r="G180" s="7">
        <f>D180+F180</f>
        <v>3052297</v>
      </c>
      <c r="I180" s="63"/>
      <c r="J180" s="71"/>
      <c r="L180" s="62"/>
    </row>
    <row r="181" spans="1:12" s="4" customFormat="1" ht="50.25" customHeight="1">
      <c r="A181" s="15" t="s">
        <v>97</v>
      </c>
      <c r="B181" s="11" t="s">
        <v>98</v>
      </c>
      <c r="C181" s="3" t="s">
        <v>337</v>
      </c>
      <c r="D181" s="41">
        <f>'[1]Місто'!$C$395</f>
        <v>287266</v>
      </c>
      <c r="E181" s="3" t="s">
        <v>337</v>
      </c>
      <c r="F181" s="40">
        <f>'[1]Місто'!$F$395</f>
        <v>6258</v>
      </c>
      <c r="G181" s="40">
        <f>F181+D181</f>
        <v>293524</v>
      </c>
      <c r="I181" s="63"/>
      <c r="J181" s="71"/>
      <c r="L181" s="62"/>
    </row>
    <row r="182" spans="1:12" s="4" customFormat="1" ht="34.5" customHeight="1">
      <c r="A182" s="92" t="s">
        <v>79</v>
      </c>
      <c r="B182" s="99" t="s">
        <v>95</v>
      </c>
      <c r="C182" s="3" t="s">
        <v>141</v>
      </c>
      <c r="D182" s="41">
        <f>'[1]Місто'!$C$400</f>
        <v>2212</v>
      </c>
      <c r="E182" s="3"/>
      <c r="F182" s="7"/>
      <c r="G182" s="7">
        <f>F182+D182</f>
        <v>2212</v>
      </c>
      <c r="I182" s="63"/>
      <c r="J182" s="71"/>
      <c r="L182" s="62"/>
    </row>
    <row r="183" spans="1:12" s="4" customFormat="1" ht="34.5" customHeight="1">
      <c r="A183" s="93"/>
      <c r="B183" s="100"/>
      <c r="C183" s="3" t="s">
        <v>310</v>
      </c>
      <c r="D183" s="41">
        <f>'[1]Місто'!$C$401</f>
        <v>6474</v>
      </c>
      <c r="E183" s="3"/>
      <c r="F183" s="7"/>
      <c r="G183" s="7">
        <f>F183+D183</f>
        <v>6474</v>
      </c>
      <c r="I183" s="63"/>
      <c r="J183" s="71"/>
      <c r="L183" s="62"/>
    </row>
    <row r="184" spans="1:13" s="4" customFormat="1" ht="47.25">
      <c r="A184" s="13" t="s">
        <v>193</v>
      </c>
      <c r="B184" s="18" t="s">
        <v>36</v>
      </c>
      <c r="C184" s="3"/>
      <c r="D184" s="46">
        <f>SUM(D185:D189)</f>
        <v>3682699</v>
      </c>
      <c r="E184" s="18"/>
      <c r="F184" s="46">
        <f>SUM(F185:F190)</f>
        <v>4558982</v>
      </c>
      <c r="G184" s="46">
        <f>SUM(G185:G190)</f>
        <v>8241681</v>
      </c>
      <c r="H184" s="43">
        <f>'[1]Місто'!$C$402</f>
        <v>3682699</v>
      </c>
      <c r="I184" s="63">
        <f>H184-D184</f>
        <v>0</v>
      </c>
      <c r="J184" s="71"/>
      <c r="K184" s="43">
        <f>'[1]Місто'!$F$402</f>
        <v>4596295</v>
      </c>
      <c r="L184" s="63">
        <f>K184-F184</f>
        <v>37313</v>
      </c>
      <c r="M184" s="4">
        <v>240900</v>
      </c>
    </row>
    <row r="185" spans="1:12" s="4" customFormat="1" ht="63">
      <c r="A185" s="15" t="s">
        <v>228</v>
      </c>
      <c r="B185" s="11" t="s">
        <v>229</v>
      </c>
      <c r="C185" s="3" t="s">
        <v>240</v>
      </c>
      <c r="D185" s="41">
        <f>'[1]Місто'!$C$404</f>
        <v>3007635</v>
      </c>
      <c r="E185" s="3" t="s">
        <v>240</v>
      </c>
      <c r="F185" s="40">
        <f>'[1]Місто'!$F$404</f>
        <v>54266</v>
      </c>
      <c r="G185" s="7">
        <f>D185+F185</f>
        <v>3061901</v>
      </c>
      <c r="H185" s="43"/>
      <c r="I185" s="63"/>
      <c r="J185" s="71"/>
      <c r="L185" s="62"/>
    </row>
    <row r="186" spans="1:12" s="4" customFormat="1" ht="56.25" customHeight="1">
      <c r="A186" s="15" t="s">
        <v>97</v>
      </c>
      <c r="B186" s="11" t="s">
        <v>98</v>
      </c>
      <c r="C186" s="3" t="s">
        <v>337</v>
      </c>
      <c r="D186" s="41">
        <f>'[1]Місто'!$C$406</f>
        <v>649012</v>
      </c>
      <c r="E186" s="3" t="s">
        <v>337</v>
      </c>
      <c r="F186" s="40">
        <f>'[1]Місто'!$F$406</f>
        <v>168018</v>
      </c>
      <c r="G186" s="7">
        <f aca="true" t="shared" si="10" ref="G186:G196">D186+F186</f>
        <v>817030</v>
      </c>
      <c r="I186" s="63"/>
      <c r="J186" s="71"/>
      <c r="L186" s="62"/>
    </row>
    <row r="187" spans="1:12" s="4" customFormat="1" ht="47.25">
      <c r="A187" s="12" t="s">
        <v>86</v>
      </c>
      <c r="B187" s="3" t="s">
        <v>87</v>
      </c>
      <c r="C187" s="58"/>
      <c r="D187" s="59"/>
      <c r="E187" s="3" t="s">
        <v>314</v>
      </c>
      <c r="F187" s="40">
        <f>'[1]Місто'!$F$408</f>
        <v>4336698</v>
      </c>
      <c r="G187" s="7">
        <f t="shared" si="10"/>
        <v>4336698</v>
      </c>
      <c r="I187" s="63"/>
      <c r="J187" s="71"/>
      <c r="L187" s="62"/>
    </row>
    <row r="188" spans="1:12" s="4" customFormat="1" ht="31.5" customHeight="1">
      <c r="A188" s="92" t="s">
        <v>79</v>
      </c>
      <c r="B188" s="99" t="s">
        <v>95</v>
      </c>
      <c r="C188" s="3" t="s">
        <v>141</v>
      </c>
      <c r="D188" s="41">
        <f>'[1]Місто'!$C$413</f>
        <v>16226</v>
      </c>
      <c r="E188" s="3"/>
      <c r="F188" s="7"/>
      <c r="G188" s="7">
        <f t="shared" si="10"/>
        <v>16226</v>
      </c>
      <c r="I188" s="63"/>
      <c r="J188" s="71"/>
      <c r="L188" s="62"/>
    </row>
    <row r="189" spans="1:12" s="4" customFormat="1" ht="31.5" customHeight="1">
      <c r="A189" s="93"/>
      <c r="B189" s="100"/>
      <c r="C189" s="3" t="s">
        <v>310</v>
      </c>
      <c r="D189" s="41">
        <f>'[1]Місто'!$C$414</f>
        <v>9826</v>
      </c>
      <c r="E189" s="3"/>
      <c r="F189" s="7"/>
      <c r="G189" s="7">
        <f t="shared" si="10"/>
        <v>9826</v>
      </c>
      <c r="I189" s="63"/>
      <c r="J189" s="71"/>
      <c r="L189" s="62"/>
    </row>
    <row r="190" spans="1:12" s="4" customFormat="1" ht="45.75" customHeight="1" hidden="1">
      <c r="A190" s="15" t="s">
        <v>71</v>
      </c>
      <c r="B190" s="11" t="s">
        <v>111</v>
      </c>
      <c r="C190" s="3"/>
      <c r="D190" s="6"/>
      <c r="E190" s="3"/>
      <c r="F190" s="7"/>
      <c r="G190" s="7">
        <f t="shared" si="10"/>
        <v>0</v>
      </c>
      <c r="I190" s="63"/>
      <c r="J190" s="71"/>
      <c r="L190" s="62"/>
    </row>
    <row r="191" spans="1:16" s="4" customFormat="1" ht="31.5">
      <c r="A191" s="13" t="s">
        <v>194</v>
      </c>
      <c r="B191" s="18" t="s">
        <v>37</v>
      </c>
      <c r="C191" s="3"/>
      <c r="D191" s="46">
        <f>SUM(D192:D196)</f>
        <v>3510728</v>
      </c>
      <c r="E191" s="18"/>
      <c r="F191" s="46">
        <f>SUM(F192:F196)</f>
        <v>3105357</v>
      </c>
      <c r="G191" s="45">
        <f>SUM(G192:G196)</f>
        <v>6616085</v>
      </c>
      <c r="H191" s="44">
        <f>'[1]Місто'!$C$415</f>
        <v>3510728</v>
      </c>
      <c r="I191" s="63">
        <f>H191-D191</f>
        <v>0</v>
      </c>
      <c r="J191" s="73"/>
      <c r="K191" s="44">
        <f>'[1]Місто'!$F$415</f>
        <v>3111857</v>
      </c>
      <c r="L191" s="78">
        <f>K191-F191</f>
        <v>6500</v>
      </c>
      <c r="M191" s="21">
        <v>240900</v>
      </c>
      <c r="N191" s="21"/>
      <c r="O191" s="21"/>
      <c r="P191" s="21"/>
    </row>
    <row r="192" spans="1:16" s="4" customFormat="1" ht="47.25">
      <c r="A192" s="15" t="s">
        <v>228</v>
      </c>
      <c r="B192" s="11" t="s">
        <v>229</v>
      </c>
      <c r="C192" s="3" t="s">
        <v>241</v>
      </c>
      <c r="D192" s="41">
        <f>'[1]Місто'!$C$417</f>
        <v>3118173</v>
      </c>
      <c r="E192" s="3" t="s">
        <v>241</v>
      </c>
      <c r="F192" s="40">
        <f>'[1]Місто'!$F$417</f>
        <v>9000</v>
      </c>
      <c r="G192" s="40">
        <f>D192+F192</f>
        <v>3127173</v>
      </c>
      <c r="H192" s="44"/>
      <c r="I192" s="63"/>
      <c r="J192" s="73"/>
      <c r="K192" s="21"/>
      <c r="L192" s="76"/>
      <c r="M192" s="21"/>
      <c r="N192" s="21"/>
      <c r="O192" s="21"/>
      <c r="P192" s="21"/>
    </row>
    <row r="193" spans="1:12" s="4" customFormat="1" ht="51" customHeight="1">
      <c r="A193" s="15" t="s">
        <v>97</v>
      </c>
      <c r="B193" s="11" t="s">
        <v>98</v>
      </c>
      <c r="C193" s="3" t="s">
        <v>337</v>
      </c>
      <c r="D193" s="41">
        <f>'[1]Місто'!$C$419</f>
        <v>359713</v>
      </c>
      <c r="E193" s="3" t="s">
        <v>337</v>
      </c>
      <c r="F193" s="40">
        <f>'[1]Місто'!$F$419</f>
        <v>21229</v>
      </c>
      <c r="G193" s="7">
        <f t="shared" si="10"/>
        <v>380942</v>
      </c>
      <c r="I193" s="63"/>
      <c r="J193" s="71"/>
      <c r="L193" s="62"/>
    </row>
    <row r="194" spans="1:12" s="4" customFormat="1" ht="42" customHeight="1">
      <c r="A194" s="12" t="s">
        <v>86</v>
      </c>
      <c r="B194" s="3" t="s">
        <v>87</v>
      </c>
      <c r="C194" s="3"/>
      <c r="D194" s="41"/>
      <c r="E194" s="3" t="s">
        <v>303</v>
      </c>
      <c r="F194" s="40">
        <f>'[1]Місто'!$F$421</f>
        <v>3075128</v>
      </c>
      <c r="G194" s="7">
        <f t="shared" si="10"/>
        <v>3075128</v>
      </c>
      <c r="I194" s="63"/>
      <c r="J194" s="71"/>
      <c r="L194" s="62"/>
    </row>
    <row r="195" spans="1:12" s="4" customFormat="1" ht="33" customHeight="1">
      <c r="A195" s="92" t="s">
        <v>79</v>
      </c>
      <c r="B195" s="99" t="s">
        <v>95</v>
      </c>
      <c r="C195" s="3" t="s">
        <v>141</v>
      </c>
      <c r="D195" s="41">
        <f>'[1]Місто'!$C$426</f>
        <v>26368</v>
      </c>
      <c r="E195" s="3"/>
      <c r="F195" s="7"/>
      <c r="G195" s="7">
        <f t="shared" si="10"/>
        <v>26368</v>
      </c>
      <c r="I195" s="63"/>
      <c r="J195" s="71"/>
      <c r="L195" s="62"/>
    </row>
    <row r="196" spans="1:12" s="4" customFormat="1" ht="33" customHeight="1">
      <c r="A196" s="93"/>
      <c r="B196" s="100"/>
      <c r="C196" s="3" t="s">
        <v>310</v>
      </c>
      <c r="D196" s="41">
        <f>'[1]Місто'!$C$427</f>
        <v>6474</v>
      </c>
      <c r="E196" s="3"/>
      <c r="F196" s="7"/>
      <c r="G196" s="7">
        <f t="shared" si="10"/>
        <v>6474</v>
      </c>
      <c r="I196" s="63"/>
      <c r="J196" s="71"/>
      <c r="L196" s="62"/>
    </row>
    <row r="197" spans="1:13" s="21" customFormat="1" ht="47.25">
      <c r="A197" s="13" t="s">
        <v>195</v>
      </c>
      <c r="B197" s="18" t="s">
        <v>38</v>
      </c>
      <c r="C197" s="18"/>
      <c r="D197" s="46">
        <f>SUM(D198:D202)</f>
        <v>4449175</v>
      </c>
      <c r="E197" s="18"/>
      <c r="F197" s="46">
        <f>SUM(F198:F202)</f>
        <v>168303</v>
      </c>
      <c r="G197" s="46">
        <f>SUM(G198:G202)</f>
        <v>4617478</v>
      </c>
      <c r="H197" s="44">
        <f>'[1]Місто'!$C$428</f>
        <v>4449175</v>
      </c>
      <c r="I197" s="63">
        <f>H197-D197</f>
        <v>0</v>
      </c>
      <c r="J197" s="73"/>
      <c r="K197" s="44">
        <f>'[1]Місто'!$F$428</f>
        <v>511723</v>
      </c>
      <c r="L197" s="78">
        <f>K197-F197</f>
        <v>343420</v>
      </c>
      <c r="M197" s="21">
        <v>240900</v>
      </c>
    </row>
    <row r="198" spans="1:12" s="21" customFormat="1" ht="55.5" customHeight="1">
      <c r="A198" s="15" t="s">
        <v>228</v>
      </c>
      <c r="B198" s="11" t="s">
        <v>229</v>
      </c>
      <c r="C198" s="3" t="s">
        <v>242</v>
      </c>
      <c r="D198" s="41">
        <f>'[1]Місто'!$C$430</f>
        <v>3395123</v>
      </c>
      <c r="E198" s="3" t="s">
        <v>242</v>
      </c>
      <c r="F198" s="40">
        <f>'[1]Місто'!$F$430</f>
        <v>168303</v>
      </c>
      <c r="G198" s="40">
        <f>D198+F198</f>
        <v>3563426</v>
      </c>
      <c r="H198" s="44"/>
      <c r="I198" s="63"/>
      <c r="J198" s="73"/>
      <c r="L198" s="76"/>
    </row>
    <row r="199" spans="1:12" s="4" customFormat="1" ht="46.5" customHeight="1">
      <c r="A199" s="15" t="s">
        <v>97</v>
      </c>
      <c r="B199" s="11" t="s">
        <v>98</v>
      </c>
      <c r="C199" s="3" t="s">
        <v>337</v>
      </c>
      <c r="D199" s="41">
        <f>'[1]Місто'!$C$432</f>
        <v>869513</v>
      </c>
      <c r="E199" s="3"/>
      <c r="F199" s="40">
        <f>'[1]Місто'!$F$432</f>
        <v>0</v>
      </c>
      <c r="G199" s="7">
        <f aca="true" t="shared" si="11" ref="G199:G207">D199+F199</f>
        <v>869513</v>
      </c>
      <c r="I199" s="63"/>
      <c r="J199" s="71"/>
      <c r="L199" s="62"/>
    </row>
    <row r="200" spans="1:12" s="4" customFormat="1" ht="31.5" customHeight="1">
      <c r="A200" s="92" t="s">
        <v>79</v>
      </c>
      <c r="B200" s="99" t="s">
        <v>95</v>
      </c>
      <c r="C200" s="3" t="s">
        <v>141</v>
      </c>
      <c r="D200" s="41">
        <f>'[1]Місто'!$C$437</f>
        <v>172749</v>
      </c>
      <c r="E200" s="3"/>
      <c r="F200" s="7"/>
      <c r="G200" s="7">
        <f t="shared" si="11"/>
        <v>172749</v>
      </c>
      <c r="I200" s="63"/>
      <c r="J200" s="71"/>
      <c r="L200" s="62"/>
    </row>
    <row r="201" spans="1:12" s="4" customFormat="1" ht="31.5" customHeight="1">
      <c r="A201" s="102"/>
      <c r="B201" s="101"/>
      <c r="C201" s="3" t="s">
        <v>279</v>
      </c>
      <c r="D201" s="41">
        <f>'[1]Місто'!$C$438</f>
        <v>1000</v>
      </c>
      <c r="E201" s="3"/>
      <c r="F201" s="7"/>
      <c r="G201" s="7">
        <f t="shared" si="11"/>
        <v>1000</v>
      </c>
      <c r="I201" s="63"/>
      <c r="J201" s="71"/>
      <c r="L201" s="62"/>
    </row>
    <row r="202" spans="1:12" s="4" customFormat="1" ht="31.5">
      <c r="A202" s="93"/>
      <c r="B202" s="100"/>
      <c r="C202" s="3" t="s">
        <v>310</v>
      </c>
      <c r="D202" s="41">
        <f>'[1]Місто'!$C$439</f>
        <v>10790</v>
      </c>
      <c r="E202" s="3"/>
      <c r="F202" s="7"/>
      <c r="G202" s="7">
        <f t="shared" si="11"/>
        <v>10790</v>
      </c>
      <c r="I202" s="63"/>
      <c r="J202" s="71"/>
      <c r="L202" s="62"/>
    </row>
    <row r="203" spans="1:13" s="21" customFormat="1" ht="31.5">
      <c r="A203" s="13" t="s">
        <v>196</v>
      </c>
      <c r="B203" s="18" t="s">
        <v>39</v>
      </c>
      <c r="C203" s="18"/>
      <c r="D203" s="46">
        <f>SUM(D204:D209)</f>
        <v>3812415</v>
      </c>
      <c r="E203" s="18"/>
      <c r="F203" s="46">
        <f>SUM(F204:F209)</f>
        <v>639930</v>
      </c>
      <c r="G203" s="45">
        <f>SUM(G204:G209)</f>
        <v>4452345</v>
      </c>
      <c r="H203" s="44">
        <f>'[1]Місто'!$C$440</f>
        <v>3812415</v>
      </c>
      <c r="I203" s="63">
        <f>H203-D203</f>
        <v>0</v>
      </c>
      <c r="J203" s="73"/>
      <c r="K203" s="44">
        <f>'[1]Місто'!$F$440</f>
        <v>664211</v>
      </c>
      <c r="L203" s="78">
        <f>K203-F203</f>
        <v>24281</v>
      </c>
      <c r="M203" s="21">
        <v>240900</v>
      </c>
    </row>
    <row r="204" spans="1:12" s="21" customFormat="1" ht="49.5" customHeight="1">
      <c r="A204" s="15" t="s">
        <v>228</v>
      </c>
      <c r="B204" s="11" t="s">
        <v>229</v>
      </c>
      <c r="C204" s="3" t="s">
        <v>243</v>
      </c>
      <c r="D204" s="41">
        <f>'[1]Місто'!$C$442</f>
        <v>3218547</v>
      </c>
      <c r="E204" s="3" t="s">
        <v>243</v>
      </c>
      <c r="F204" s="40">
        <f>'[1]Місто'!$F$442</f>
        <v>44930</v>
      </c>
      <c r="G204" s="40">
        <f>D204+F204</f>
        <v>3263477</v>
      </c>
      <c r="H204" s="44"/>
      <c r="I204" s="63"/>
      <c r="J204" s="73"/>
      <c r="L204" s="76"/>
    </row>
    <row r="205" spans="1:12" s="21" customFormat="1" ht="38.25" customHeight="1">
      <c r="A205" s="15" t="s">
        <v>86</v>
      </c>
      <c r="B205" s="11" t="s">
        <v>87</v>
      </c>
      <c r="C205" s="3"/>
      <c r="D205" s="41"/>
      <c r="E205" s="3" t="s">
        <v>344</v>
      </c>
      <c r="F205" s="40">
        <f>'[1]Місто'!$F$446</f>
        <v>552000</v>
      </c>
      <c r="G205" s="40">
        <f>D205+F205</f>
        <v>552000</v>
      </c>
      <c r="H205" s="44"/>
      <c r="I205" s="63"/>
      <c r="J205" s="73"/>
      <c r="L205" s="76"/>
    </row>
    <row r="206" spans="1:12" s="4" customFormat="1" ht="48" customHeight="1">
      <c r="A206" s="15" t="s">
        <v>97</v>
      </c>
      <c r="B206" s="11" t="s">
        <v>98</v>
      </c>
      <c r="C206" s="3" t="s">
        <v>337</v>
      </c>
      <c r="D206" s="41">
        <f>'[1]Місто'!$C$444</f>
        <v>545298</v>
      </c>
      <c r="E206" s="3" t="s">
        <v>337</v>
      </c>
      <c r="F206" s="40">
        <f>'[1]Місто'!$F$444</f>
        <v>43000</v>
      </c>
      <c r="G206" s="7">
        <f t="shared" si="11"/>
        <v>588298</v>
      </c>
      <c r="I206" s="63"/>
      <c r="J206" s="71"/>
      <c r="L206" s="62"/>
    </row>
    <row r="207" spans="1:12" s="4" customFormat="1" ht="30.75" customHeight="1">
      <c r="A207" s="92" t="s">
        <v>79</v>
      </c>
      <c r="B207" s="99" t="s">
        <v>95</v>
      </c>
      <c r="C207" s="3" t="s">
        <v>141</v>
      </c>
      <c r="D207" s="41">
        <f>'[1]Місто'!$C$451</f>
        <v>39096</v>
      </c>
      <c r="E207" s="3"/>
      <c r="F207" s="7"/>
      <c r="G207" s="7">
        <f t="shared" si="11"/>
        <v>39096</v>
      </c>
      <c r="I207" s="63"/>
      <c r="J207" s="71"/>
      <c r="L207" s="62"/>
    </row>
    <row r="208" spans="1:12" s="4" customFormat="1" ht="30.75" customHeight="1">
      <c r="A208" s="102"/>
      <c r="B208" s="101"/>
      <c r="C208" s="3" t="s">
        <v>279</v>
      </c>
      <c r="D208" s="41">
        <f>'[1]Місто'!$C$452</f>
        <v>3000</v>
      </c>
      <c r="E208" s="3"/>
      <c r="F208" s="7"/>
      <c r="G208" s="7">
        <f aca="true" t="shared" si="12" ref="G208:G216">D208+F208</f>
        <v>3000</v>
      </c>
      <c r="I208" s="63"/>
      <c r="J208" s="71"/>
      <c r="L208" s="62"/>
    </row>
    <row r="209" spans="1:12" s="4" customFormat="1" ht="36" customHeight="1">
      <c r="A209" s="93"/>
      <c r="B209" s="100"/>
      <c r="C209" s="3" t="s">
        <v>310</v>
      </c>
      <c r="D209" s="41">
        <f>'[1]Місто'!$C$453</f>
        <v>6474</v>
      </c>
      <c r="E209" s="3"/>
      <c r="F209" s="7"/>
      <c r="G209" s="7">
        <f t="shared" si="12"/>
        <v>6474</v>
      </c>
      <c r="I209" s="63"/>
      <c r="J209" s="71"/>
      <c r="L209" s="62"/>
    </row>
    <row r="210" spans="1:13" s="4" customFormat="1" ht="46.5" customHeight="1">
      <c r="A210" s="13" t="s">
        <v>197</v>
      </c>
      <c r="B210" s="18" t="s">
        <v>40</v>
      </c>
      <c r="C210" s="3"/>
      <c r="D210" s="46">
        <f>SUM(D211:D216)</f>
        <v>4185078</v>
      </c>
      <c r="E210" s="3"/>
      <c r="F210" s="46">
        <f>SUM(F211:F216)</f>
        <v>224536</v>
      </c>
      <c r="G210" s="46">
        <f>SUM(G211:G216)</f>
        <v>4409614</v>
      </c>
      <c r="H210" s="43">
        <f>'[1]Місто'!$C$454</f>
        <v>4185078</v>
      </c>
      <c r="I210" s="63">
        <f>H210-D210</f>
        <v>0</v>
      </c>
      <c r="J210" s="71"/>
      <c r="K210" s="43">
        <f>'[1]Місто'!$F$454</f>
        <v>254536</v>
      </c>
      <c r="L210" s="63">
        <f>K210-F210</f>
        <v>30000</v>
      </c>
      <c r="M210" s="4">
        <v>240900</v>
      </c>
    </row>
    <row r="211" spans="1:12" s="4" customFormat="1" ht="52.5" customHeight="1">
      <c r="A211" s="15" t="s">
        <v>228</v>
      </c>
      <c r="B211" s="11" t="s">
        <v>229</v>
      </c>
      <c r="C211" s="3" t="s">
        <v>244</v>
      </c>
      <c r="D211" s="41">
        <f>'[1]Місто'!$C$456</f>
        <v>3524725</v>
      </c>
      <c r="E211" s="3" t="s">
        <v>244</v>
      </c>
      <c r="F211" s="40">
        <f>'[1]Місто'!$F$456</f>
        <v>184536</v>
      </c>
      <c r="G211" s="40">
        <f>D211+F211</f>
        <v>3709261</v>
      </c>
      <c r="H211" s="43"/>
      <c r="I211" s="63"/>
      <c r="J211" s="71"/>
      <c r="L211" s="62"/>
    </row>
    <row r="212" spans="1:12" s="4" customFormat="1" ht="45.75" customHeight="1">
      <c r="A212" s="15" t="s">
        <v>97</v>
      </c>
      <c r="B212" s="11" t="s">
        <v>98</v>
      </c>
      <c r="C212" s="3" t="s">
        <v>337</v>
      </c>
      <c r="D212" s="41">
        <f>'[1]Місто'!$C$458</f>
        <v>585369</v>
      </c>
      <c r="E212" s="3"/>
      <c r="F212" s="40">
        <f>'[1]Місто'!$F$458</f>
        <v>0</v>
      </c>
      <c r="G212" s="7">
        <f t="shared" si="12"/>
        <v>585369</v>
      </c>
      <c r="I212" s="62"/>
      <c r="J212" s="71"/>
      <c r="L212" s="62"/>
    </row>
    <row r="213" spans="1:12" s="4" customFormat="1" ht="34.5" customHeight="1">
      <c r="A213" s="92" t="s">
        <v>79</v>
      </c>
      <c r="B213" s="99" t="s">
        <v>95</v>
      </c>
      <c r="C213" s="3" t="s">
        <v>141</v>
      </c>
      <c r="D213" s="41">
        <f>'[1]Місто'!$C$463</f>
        <v>64194</v>
      </c>
      <c r="E213" s="3"/>
      <c r="F213" s="7"/>
      <c r="G213" s="7">
        <f t="shared" si="12"/>
        <v>64194</v>
      </c>
      <c r="I213" s="62"/>
      <c r="J213" s="71"/>
      <c r="L213" s="62"/>
    </row>
    <row r="214" spans="1:12" s="4" customFormat="1" ht="32.25" customHeight="1">
      <c r="A214" s="102"/>
      <c r="B214" s="101"/>
      <c r="C214" s="3"/>
      <c r="D214" s="41"/>
      <c r="E214" s="3" t="s">
        <v>332</v>
      </c>
      <c r="F214" s="40">
        <f>'[1]Місто'!$F$465</f>
        <v>40000</v>
      </c>
      <c r="G214" s="7">
        <f t="shared" si="12"/>
        <v>40000</v>
      </c>
      <c r="I214" s="62"/>
      <c r="J214" s="71"/>
      <c r="L214" s="62"/>
    </row>
    <row r="215" spans="1:12" s="4" customFormat="1" ht="30" customHeight="1">
      <c r="A215" s="93"/>
      <c r="B215" s="100"/>
      <c r="C215" s="3" t="s">
        <v>310</v>
      </c>
      <c r="D215" s="41">
        <f>'[1]Місто'!$C$464</f>
        <v>10790</v>
      </c>
      <c r="E215" s="3"/>
      <c r="F215" s="7"/>
      <c r="G215" s="7">
        <f t="shared" si="12"/>
        <v>10790</v>
      </c>
      <c r="I215" s="62"/>
      <c r="J215" s="71"/>
      <c r="L215" s="62"/>
    </row>
    <row r="216" spans="1:12" s="4" customFormat="1" ht="31.5" hidden="1">
      <c r="A216" s="15" t="s">
        <v>71</v>
      </c>
      <c r="B216" s="11" t="s">
        <v>111</v>
      </c>
      <c r="C216" s="3"/>
      <c r="D216" s="6"/>
      <c r="E216" s="3"/>
      <c r="F216" s="7"/>
      <c r="G216" s="7">
        <f t="shared" si="12"/>
        <v>0</v>
      </c>
      <c r="I216" s="62"/>
      <c r="J216" s="71"/>
      <c r="L216" s="62"/>
    </row>
    <row r="217" spans="1:12" s="34" customFormat="1" ht="15.75">
      <c r="A217" s="18"/>
      <c r="B217" s="18" t="s">
        <v>59</v>
      </c>
      <c r="C217" s="18"/>
      <c r="D217" s="45">
        <f>D11+D27+D52+D66+D80+D82+D84+D96+D100+D102+D120+D133+D136+D140+D142+D145+D148+D155+D159+D164+D172+D179+D184+D191+D197+D203+D210+D169</f>
        <v>1660620423</v>
      </c>
      <c r="E217" s="9"/>
      <c r="F217" s="45">
        <f>F11+F27+F52+F66+F80+F82+F84+F96+F100+F102+F120+F133+F136+F140+F142+F145+F148+F155+F159+F164+F172+F179+F184+F191+F197+F203+F210+F169</f>
        <v>296043528</v>
      </c>
      <c r="G217" s="45">
        <f>F217+D217</f>
        <v>1956663951</v>
      </c>
      <c r="H217" s="45">
        <f>G11+G27+G52+G66+G80+G82+G84+G96+G100+G102+G120+G133+G136+G140+G142+G145+G148+G155+G159+G164+G172+G179+G184+G191+G197+G203+G210+G169</f>
        <v>1956663951</v>
      </c>
      <c r="I217" s="64">
        <f>H217-G217</f>
        <v>0</v>
      </c>
      <c r="J217" s="74"/>
      <c r="L217" s="77"/>
    </row>
    <row r="218" spans="1:7" ht="15" customHeight="1">
      <c r="A218" s="1"/>
      <c r="B218" s="1"/>
      <c r="C218" s="1"/>
      <c r="D218" s="1"/>
      <c r="E218" s="1"/>
      <c r="F218" s="1"/>
      <c r="G218" s="1"/>
    </row>
    <row r="219" spans="1:12" s="42" customFormat="1" ht="35.25" customHeight="1">
      <c r="A219" s="105" t="s">
        <v>335</v>
      </c>
      <c r="B219" s="105"/>
      <c r="C219" s="83"/>
      <c r="D219" s="84"/>
      <c r="E219" s="85"/>
      <c r="F219" s="85" t="s">
        <v>336</v>
      </c>
      <c r="H219" s="42" t="s">
        <v>30</v>
      </c>
      <c r="I219" s="65"/>
      <c r="J219" s="75"/>
      <c r="L219" s="65"/>
    </row>
    <row r="220" spans="1:8" ht="15.75">
      <c r="A220" s="1"/>
      <c r="B220" s="1"/>
      <c r="C220" s="1"/>
      <c r="D220" s="48"/>
      <c r="E220" s="1"/>
      <c r="F220" s="48"/>
      <c r="G220" s="1"/>
      <c r="H220" s="19"/>
    </row>
    <row r="221" spans="1:6" ht="15" customHeight="1">
      <c r="A221" s="104"/>
      <c r="B221" s="104"/>
      <c r="D221" s="48"/>
      <c r="E221" s="1"/>
      <c r="F221" s="48"/>
    </row>
    <row r="222" spans="1:7" ht="15.75">
      <c r="A222" s="1"/>
      <c r="B222" s="1"/>
      <c r="C222" s="48"/>
      <c r="D222" s="48"/>
      <c r="E222" s="1"/>
      <c r="F222" s="48"/>
      <c r="G222" s="28"/>
    </row>
    <row r="223" spans="1:7" ht="15.75">
      <c r="A223" s="1"/>
      <c r="B223" s="1" t="s">
        <v>321</v>
      </c>
      <c r="C223" s="1"/>
      <c r="D223" s="48">
        <f>'[2]Свод'!$C$175</f>
        <v>2407784816</v>
      </c>
      <c r="E223" s="1"/>
      <c r="F223" s="48">
        <f>'[2]Свод'!$F$175</f>
        <v>301303525</v>
      </c>
      <c r="G223" s="28"/>
    </row>
    <row r="224" spans="1:7" ht="15.75">
      <c r="A224" s="1"/>
      <c r="B224" s="1">
        <v>70303</v>
      </c>
      <c r="C224" s="1"/>
      <c r="D224" s="48">
        <f>'[2]Свод'!$C$22</f>
        <v>450028</v>
      </c>
      <c r="E224" s="1"/>
      <c r="F224" s="48"/>
      <c r="G224" s="28"/>
    </row>
    <row r="225" spans="1:7" ht="15.75">
      <c r="A225" s="1"/>
      <c r="B225" s="1">
        <v>90000</v>
      </c>
      <c r="C225" s="1"/>
      <c r="D225" s="48">
        <f>'[2]Свод'!$C$47+'[2]Свод'!$C$49+'[2]Свод'!$C$51+'[2]Свод'!$C$54+'[2]Свод'!$C$57+'[2]Свод'!$C$59+'[2]Свод'!$C$61+'[2]Свод'!$C$63+'[2]Свод'!$C$65+'[2]Свод'!$C$67+'[2]Свод'!$C$69+'[2]Свод'!$C$71+'[2]Свод'!$C$73+'[2]Свод'!$C$75+'[2]Свод'!$C$77+'[2]Свод'!$C$79+'[2]Свод'!$C$81+'[2]Свод'!$C$83+'[2]Свод'!$C$85+'[2]Свод'!$C$87+'[2]Свод'!$C$89+'[2]Свод'!$C$92+'[2]Свод'!$C$101</f>
        <v>572721220</v>
      </c>
      <c r="E225" s="1"/>
      <c r="F225" s="48">
        <f>'[2]Свод'!$F$51</f>
        <v>35775</v>
      </c>
      <c r="G225" s="28"/>
    </row>
    <row r="226" spans="1:7" ht="15.75">
      <c r="A226" s="1"/>
      <c r="B226" s="1">
        <v>170000</v>
      </c>
      <c r="C226" s="1"/>
      <c r="D226" s="48">
        <f>'[2]Свод'!$C$142+'[2]Свод'!$C$144+'[2]Свод'!$C$146+'[2]Свод'!$C$148</f>
        <v>48282345</v>
      </c>
      <c r="E226" s="1"/>
      <c r="F226" s="48"/>
      <c r="G226" s="28"/>
    </row>
    <row r="227" spans="1:7" ht="15.75">
      <c r="A227" s="1"/>
      <c r="B227" s="1">
        <v>250000</v>
      </c>
      <c r="C227" s="1"/>
      <c r="D227" s="48">
        <f>'[2]Свод'!$C$173</f>
        <v>125710800</v>
      </c>
      <c r="E227" s="1"/>
      <c r="F227" s="48">
        <f>'[2]Свод'!$F$171</f>
        <v>2200</v>
      </c>
      <c r="G227" s="28"/>
    </row>
    <row r="228" spans="1:7" ht="15.75">
      <c r="A228" s="1"/>
      <c r="B228" s="1">
        <v>240900</v>
      </c>
      <c r="C228" s="1"/>
      <c r="D228" s="48"/>
      <c r="E228" s="1"/>
      <c r="F228" s="48">
        <f>'[2]Свод'!$F$164-110000</f>
        <v>947900</v>
      </c>
      <c r="G228" s="86">
        <f>L11+L66+L120+L172+L179+L184+L191+L197+L203+L210</f>
        <v>947900</v>
      </c>
    </row>
    <row r="229" spans="1:7" ht="15.75">
      <c r="A229" s="1"/>
      <c r="B229" s="1" t="s">
        <v>298</v>
      </c>
      <c r="C229" s="1"/>
      <c r="D229" s="48"/>
      <c r="E229" s="1"/>
      <c r="F229" s="48">
        <v>471378</v>
      </c>
      <c r="G229" s="28"/>
    </row>
    <row r="230" spans="1:7" ht="15.75">
      <c r="A230" s="1"/>
      <c r="B230" s="1" t="s">
        <v>320</v>
      </c>
      <c r="C230" s="1"/>
      <c r="D230" s="48">
        <f>D223-D224-D225-D226-D227</f>
        <v>1660620423</v>
      </c>
      <c r="E230" s="1"/>
      <c r="F230" s="48"/>
      <c r="G230" s="28"/>
    </row>
    <row r="231" spans="1:9" ht="31.5">
      <c r="A231" s="1"/>
      <c r="B231" s="1"/>
      <c r="C231" s="1"/>
      <c r="D231" s="39">
        <f>D217-D230</f>
        <v>0</v>
      </c>
      <c r="F231" s="87">
        <f>((F223+F229)-(F225+F227+F228))-F217</f>
        <v>4745500</v>
      </c>
      <c r="G231" s="37" t="s">
        <v>342</v>
      </c>
      <c r="H231" s="2">
        <v>4745500</v>
      </c>
      <c r="I231" s="66">
        <f>H231-F231</f>
        <v>0</v>
      </c>
    </row>
    <row r="232" spans="4:9" ht="15.75">
      <c r="D232" s="37"/>
      <c r="E232" s="1"/>
      <c r="F232" s="37"/>
      <c r="I232" s="66"/>
    </row>
    <row r="233" spans="4:9" ht="15.75">
      <c r="D233" s="37"/>
      <c r="F233" s="37"/>
      <c r="I233" s="66"/>
    </row>
    <row r="234" ht="15.75">
      <c r="E234" s="37"/>
    </row>
    <row r="235" ht="18" customHeight="1"/>
    <row r="236" ht="18" customHeight="1"/>
    <row r="237" ht="18" customHeight="1"/>
    <row r="238" ht="18" customHeight="1"/>
    <row r="239" ht="18" customHeight="1"/>
    <row r="241" spans="3:6" ht="15.75">
      <c r="C241" s="5"/>
      <c r="F241" s="1"/>
    </row>
  </sheetData>
  <sheetProtection/>
  <mergeCells count="43">
    <mergeCell ref="C14:C17"/>
    <mergeCell ref="B20:B26"/>
    <mergeCell ref="A20:A26"/>
    <mergeCell ref="B188:B189"/>
    <mergeCell ref="A5:G5"/>
    <mergeCell ref="A91:A94"/>
    <mergeCell ref="A138:A139"/>
    <mergeCell ref="B138:B139"/>
    <mergeCell ref="B107:B117"/>
    <mergeCell ref="B91:B94"/>
    <mergeCell ref="A107:A117"/>
    <mergeCell ref="A75:A76"/>
    <mergeCell ref="B78:B79"/>
    <mergeCell ref="A221:B221"/>
    <mergeCell ref="A207:A209"/>
    <mergeCell ref="A195:A196"/>
    <mergeCell ref="B195:B196"/>
    <mergeCell ref="A219:B219"/>
    <mergeCell ref="A213:A215"/>
    <mergeCell ref="B213:B215"/>
    <mergeCell ref="B207:B209"/>
    <mergeCell ref="A200:A202"/>
    <mergeCell ref="B200:B202"/>
    <mergeCell ref="A188:A189"/>
    <mergeCell ref="B152:B153"/>
    <mergeCell ref="A152:A153"/>
    <mergeCell ref="H8:J8"/>
    <mergeCell ref="B128:B132"/>
    <mergeCell ref="A176:A177"/>
    <mergeCell ref="B176:B177"/>
    <mergeCell ref="A182:A183"/>
    <mergeCell ref="A128:A132"/>
    <mergeCell ref="B182:B183"/>
    <mergeCell ref="K8:L8"/>
    <mergeCell ref="A78:A79"/>
    <mergeCell ref="E8:F8"/>
    <mergeCell ref="A64:A65"/>
    <mergeCell ref="B64:B65"/>
    <mergeCell ref="B8:B9"/>
    <mergeCell ref="C8:D8"/>
    <mergeCell ref="B74:B76"/>
    <mergeCell ref="A14:A17"/>
    <mergeCell ref="B14:B17"/>
  </mergeCells>
  <printOptions/>
  <pageMargins left="0.3937007874015748" right="0.2362204724409449" top="0.65" bottom="0.26" header="0.43" footer="0.23"/>
  <pageSetup fitToHeight="12" horizontalDpi="600" verticalDpi="600" orientation="landscape" paperSize="9" scale="6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2012-09-10T07:39:54Z</cp:lastPrinted>
  <dcterms:created xsi:type="dcterms:W3CDTF">1996-10-08T23:32:33Z</dcterms:created>
  <dcterms:modified xsi:type="dcterms:W3CDTF">2012-09-19T12:41:22Z</dcterms:modified>
  <cp:category/>
  <cp:version/>
  <cp:contentType/>
  <cp:contentStatus/>
</cp:coreProperties>
</file>