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Лист1" sheetId="2" r:id="rId2"/>
  </sheets>
  <externalReferences>
    <externalReference r:id="rId5"/>
    <externalReference r:id="rId6"/>
  </externalReferences>
  <definedNames>
    <definedName name="_xlnm.Print_Area" localSheetId="0">'лист'!$A$1:$G$236</definedName>
  </definedNames>
  <calcPr fullCalcOnLoad="1"/>
</workbook>
</file>

<file path=xl/sharedStrings.xml><?xml version="1.0" encoding="utf-8"?>
<sst xmlns="http://schemas.openxmlformats.org/spreadsheetml/2006/main" count="591" uniqueCount="305">
  <si>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</si>
  <si>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</si>
  <si>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</si>
  <si>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</si>
  <si>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</si>
  <si>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Служба технічного нагляду за будівництвом та капітальним ремонтом</t>
  </si>
  <si>
    <t>Централізовані бухгалтерії</t>
  </si>
  <si>
    <t>Утримання центрів соціальних служб для сім"ї, дітей та молоді</t>
  </si>
  <si>
    <t>Програми і заходи центрів соціальних служб для сім"ї, дітей та молоді</t>
  </si>
  <si>
    <t>091209</t>
  </si>
  <si>
    <t xml:space="preserve">Цільові фонди, утворені органами місцевого самоврядування  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</si>
  <si>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</si>
  <si>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</si>
  <si>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</si>
  <si>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</si>
  <si>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</si>
  <si>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</si>
  <si>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Дотація житлово-комунальному господарству</t>
  </si>
  <si>
    <t>Кінематографія</t>
  </si>
  <si>
    <t>120100</t>
  </si>
  <si>
    <t>Телебачення та радіомовлення</t>
  </si>
  <si>
    <t>170102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</si>
  <si>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</si>
  <si>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</si>
  <si>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</si>
  <si>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</si>
  <si>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</si>
  <si>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</si>
  <si>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</si>
  <si>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</si>
  <si>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</si>
  <si>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</si>
  <si>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</si>
  <si>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</si>
  <si>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</si>
  <si>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</si>
  <si>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</si>
  <si>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</si>
  <si>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</si>
  <si>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</si>
  <si>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</si>
  <si>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</si>
  <si>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</si>
  <si>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</si>
  <si>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</si>
  <si>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</si>
  <si>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</si>
  <si>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</si>
  <si>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</si>
  <si>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</si>
  <si>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</si>
  <si>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</si>
  <si>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</si>
  <si>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</si>
  <si>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</si>
  <si>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</si>
  <si>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</si>
  <si>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</si>
  <si>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070304</t>
  </si>
  <si>
    <t>070802</t>
  </si>
  <si>
    <t>070803</t>
  </si>
  <si>
    <t>070804</t>
  </si>
  <si>
    <t>070805</t>
  </si>
  <si>
    <t>070806</t>
  </si>
  <si>
    <t>070808</t>
  </si>
  <si>
    <t>091108</t>
  </si>
  <si>
    <t>240900</t>
  </si>
  <si>
    <t>080101</t>
  </si>
  <si>
    <t>080300</t>
  </si>
  <si>
    <t>080500</t>
  </si>
  <si>
    <t>080704</t>
  </si>
  <si>
    <t>081003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</si>
  <si>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</si>
  <si>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</si>
  <si>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</si>
  <si>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</si>
  <si>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</si>
  <si>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</si>
  <si>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</si>
  <si>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</si>
  <si>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</si>
  <si>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</si>
  <si>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</si>
  <si>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</si>
  <si>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</si>
  <si>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</si>
  <si>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</si>
  <si>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</si>
  <si>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</si>
  <si>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</si>
  <si>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</si>
  <si>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</si>
  <si>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</si>
  <si>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</si>
  <si>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</si>
  <si>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</si>
  <si>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</si>
  <si>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</si>
  <si>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</si>
  <si>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</si>
  <si>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</si>
  <si>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Центри здоров'я і заходи у сфері санітарної освіти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</si>
  <si>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</si>
  <si>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</si>
  <si>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</si>
  <si>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</si>
  <si>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</si>
  <si>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</si>
  <si>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</si>
  <si>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Методична робота, інші заходи у сфері народної освіти</t>
  </si>
  <si>
    <t>Служби технічного нагляду за будівництвом і капітальним ремонтом</t>
  </si>
  <si>
    <t>Централізовані бухгалтерії обласних, міських, районних відділів освіти</t>
  </si>
  <si>
    <t>Групи  централізованого господарського обслуговування</t>
  </si>
  <si>
    <t>Інші заклади освіти</t>
  </si>
  <si>
    <t>Допомога дітям-сиротам та дітям, позбавленим батьківського піклування, яким виповнюється 18 років</t>
  </si>
  <si>
    <t>130107</t>
  </si>
  <si>
    <t>080203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</si>
  <si>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</si>
  <si>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</si>
  <si>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</si>
  <si>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</si>
  <si>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</si>
  <si>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</si>
  <si>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Програма по похованню померлих безрідних та невідомих громадян міста на 2012-2014 роки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</si>
  <si>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</si>
  <si>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</si>
  <si>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</si>
  <si>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Надання медичної допомоги населенню в міських лікарнях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</si>
  <si>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</si>
  <si>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</si>
  <si>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Програма фінансової підтримки Запорізького комунального підприємства міського електротранспорту "Запоріжелектротранс"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</si>
  <si>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</si>
  <si>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</si>
  <si>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</si>
  <si>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</si>
  <si>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</si>
  <si>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</si>
  <si>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</si>
  <si>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</si>
  <si>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</si>
  <si>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</si>
  <si>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</si>
  <si>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</si>
  <si>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</si>
  <si>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</si>
  <si>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</si>
  <si>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</si>
  <si>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</si>
  <si>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</si>
  <si>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</si>
  <si>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</si>
  <si>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</si>
  <si>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</si>
  <si>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</si>
  <si>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</si>
  <si>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</si>
  <si>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</si>
  <si>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</si>
  <si>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</si>
  <si>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110201</t>
  </si>
  <si>
    <t>Бібліотеки</t>
  </si>
  <si>
    <t>091204</t>
  </si>
  <si>
    <t>091205</t>
  </si>
  <si>
    <t>Територіальні центри соціального обслуговування (надання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</si>
  <si>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</si>
  <si>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010116</t>
  </si>
  <si>
    <t>Органи місцевого самоврядування</t>
  </si>
  <si>
    <t>110205</t>
  </si>
  <si>
    <t>Школи естетичного виховання дітей</t>
  </si>
  <si>
    <t>110204</t>
  </si>
  <si>
    <t>Палаци і будинки культури, клуби та інші заклади клубного типу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</si>
  <si>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</si>
  <si>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Хортицькому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</si>
  <si>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Орджонікідзевському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</si>
  <si>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Жовтневому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</si>
  <si>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</si>
  <si>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Керівництво та управління в галузі містобудування та архітектури на 2012-2014 роки</t>
  </si>
  <si>
    <t>Управління розвитку підприємництва та дозвільних послуг Запорізької міської ради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</si>
  <si>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</si>
  <si>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</si>
  <si>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</si>
  <si>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</si>
  <si>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</si>
  <si>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</si>
  <si>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</si>
  <si>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</si>
  <si>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33</t>
  </si>
  <si>
    <t>Управління реєстрації та єдиного реєстру Запорізької міської ради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</si>
  <si>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</si>
  <si>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</si>
  <si>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</si>
  <si>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</si>
  <si>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</si>
  <si>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</si>
  <si>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</si>
  <si>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</si>
  <si>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</si>
  <si>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76</t>
  </si>
  <si>
    <t>загальний фонд</t>
  </si>
  <si>
    <t>спеціальний фонд</t>
  </si>
  <si>
    <t>молод.кредитув.</t>
  </si>
  <si>
    <t>Обслуговування  боргу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</si>
  <si>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</si>
  <si>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земельної реформи у місті Запоріжжі на 2012-2014 роки</t>
  </si>
  <si>
    <t>Програма підтримки громадських ініціатив в м.Запоріжжі на 2012 рік</t>
  </si>
  <si>
    <t xml:space="preserve">                                     Додаток 8</t>
  </si>
  <si>
    <t xml:space="preserve">                                     до рішення міської ради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</si>
  <si>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</si>
  <si>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</si>
  <si>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</si>
  <si>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</si>
  <si>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</si>
  <si>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Програма "Попередження створенню аварійного стану прибудови до будівлі Палацу культури "Орбіта" на 2012 рік"</t>
  </si>
  <si>
    <t>Житлове будівництво та придбання житла для окремих категорій населення</t>
  </si>
  <si>
    <t>Програма "Фінансування заходів із придбання житла для окремих категорій населення у 2012 році"</t>
  </si>
  <si>
    <t>інші видатки</t>
  </si>
  <si>
    <t>150107</t>
  </si>
  <si>
    <t>Житлове будівництво і придбання житла 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</si>
  <si>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Фінансування енергозберігаючих заходів</t>
  </si>
  <si>
    <t>171000</t>
  </si>
  <si>
    <t>Діяльність і послуги, не віднесені до інших категорій</t>
  </si>
  <si>
    <t>Програма зайнятості населення міста Запоріжжя на 2012-2014 роки</t>
  </si>
  <si>
    <t>100101</t>
  </si>
  <si>
    <t>Житлово-експлуатаційне господарство</t>
  </si>
  <si>
    <t>Обслуговування боргових зобов'язань облігацій внутрішньої місцевої позики м.Запоріжжя обсягом 75,0 млн.грн. на 2012 - 2016 роки</t>
  </si>
  <si>
    <t>апарат</t>
  </si>
  <si>
    <t>"-"кредитув., "+"апарат</t>
  </si>
  <si>
    <t>Підтримка малого і середнього підприємництва</t>
  </si>
  <si>
    <t xml:space="preserve">апарат </t>
  </si>
  <si>
    <t xml:space="preserve">Видатки на запобігання та ліквідацію надзвичайних ситуацій та наслідків стихійного лиха </t>
  </si>
  <si>
    <t>Компенсацйні виплати на пільговий проїзд електротранспортом окремим категоріям громадян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</si>
  <si>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</si>
  <si>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Програма економічного і соціального розвитку м.Запоріжжя на 2013 рік</t>
  </si>
  <si>
    <t>Управління комунального господарства та дорожнього будівництва Запорізької міської ради</t>
  </si>
  <si>
    <t>41</t>
  </si>
  <si>
    <t>Програма забезпечення участі Запорізької міської ради  в Асоціації міст України та Всеукраїнській громадській організації "Асоціація фінансистів України" та Асоціації "Международная Ассамблея столиц и крупных городов" на 2013-2015 роки</t>
  </si>
  <si>
    <t>Програма забезпечення проведення аукціонів з продажу права оренди та у власність земельних ділянок на території м.Запоріжжя у 2013-2015 роки</t>
  </si>
  <si>
    <t>Перелік місцевих програм, які фінансуватимуться за рахунок коштів бюджету міста у 2013 році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</si>
  <si>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</si>
  <si>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Департамент житлово-комунального господарства Запорізької міської ради</t>
  </si>
  <si>
    <t>Міська цільова програма забезпечення погашення заборгованості при реалізації Програми придбання житла для воїнів-інтернаціоналістів у 2012 році</t>
  </si>
  <si>
    <t>Програма розвитку та утримання житлово-комунального господарства м.Запоріжжя на 2013-2015 роки</t>
  </si>
  <si>
    <t>Міська цільова Програма "Фінансова допомога комунальному підприємству "Управління капітального будівництва" у 2013 році"</t>
  </si>
  <si>
    <t>Міська цільова програма "Забезпечення належної та безперебійної роботи комунального підприємства "Міжнародний аеропорт Запоріжжя"</t>
  </si>
  <si>
    <t xml:space="preserve">Програма розвитку та утримання житлово-комунального господарства м.Запоріжжя на 2013-2015 роки </t>
  </si>
  <si>
    <t>Програма "Освіта"</t>
  </si>
  <si>
    <t>Програма "Здійснення соціальної роботи з дітьми, молоддю та сім'ями м. Запоріжжя, які опинилися у складних життєвих обставинах та потребують сторонньої допомоги"</t>
  </si>
  <si>
    <t>Програма підтримки сім'ї та молоді м. Запоріжжя</t>
  </si>
  <si>
    <t>Програма "Оздоровлення"</t>
  </si>
  <si>
    <t>Програма "Фізична культура та спорт"</t>
  </si>
  <si>
    <t>Програма "Фінансова підтримка комунального спортивно-видовищного підприємства "Юність"</t>
  </si>
  <si>
    <t>Міська комплексна програма соціального захисту населення міста Запоріжжя</t>
  </si>
  <si>
    <t>Програма реконструкції ринків КП "Запоріжринок" на 2013-2015 роки</t>
  </si>
  <si>
    <t xml:space="preserve">Програма "Ремонт, експлуатація та утримання пасажирських понтонів на 2013 рік" </t>
  </si>
  <si>
    <t xml:space="preserve">Програма економічного і соціального розвитку м.Запоріжжя на 2013 рік </t>
  </si>
  <si>
    <t>Програма підтримки діяльності органів самоорганізації населення міста Запоріжжя</t>
  </si>
  <si>
    <t>Програма "Розвитку ендопротезування великих суглобів в місті Запоріжжі на 2013-2017 роки"</t>
  </si>
  <si>
    <t>Перинатальні центри, пологові будинки</t>
  </si>
  <si>
    <t>"Програма розвитку охорони здоров'я міста Запоріжжя" на період 2013-2015 років</t>
  </si>
  <si>
    <t>"Програма надання медичної допомоги окремим верствам населення" на період  2013-2015 років</t>
  </si>
  <si>
    <t>Забезпечення централізованих заходів з лікування хворих на цукровий та нецукровий діабет</t>
  </si>
  <si>
    <t>"Програма надання медичної допомоги хворим на цукровий діабет" на період  2013-2015 років</t>
  </si>
  <si>
    <t>Програма  використання коштів цільового фонду міської ради на 2013 рік (в тому числі погашення кредиторської заборгованості за відповідною програмою минулого року)</t>
  </si>
  <si>
    <t>Програма економічного і соціального розвитку м.Запоріжжя на 2013 рік ( в тому числі погашення заборгованості минулого року)</t>
  </si>
  <si>
    <t>Міська цільова програма впровадження та забезпечення працездатності систем об'єктивного відеоспостередження у м.Запоріжжі  ( в тому числі погашення заборгованості минулого року)</t>
  </si>
  <si>
    <t xml:space="preserve">Програма використання коштів депутатського фонду </t>
  </si>
  <si>
    <t>Програма "Позашкільна освіта" (в тому числі погашення заборгованості минулого року)</t>
  </si>
  <si>
    <t>Програма "Освіта" ( в тому числі погашення заборгованості минулого року)</t>
  </si>
  <si>
    <t>Програма економічного і соціального розвитку м.Запоріжжя на 2013 рік (в тому числі погашення заборгованості минулого року)</t>
  </si>
  <si>
    <t>Програма "Фізична культура та спорт" (в тому числі погашення заборгованості минулого року)</t>
  </si>
  <si>
    <t>Програма "Освіта" (в тому числі погашення заборгованості минулого року)</t>
  </si>
  <si>
    <t>Міська цільова програма роботи й розвитку газети Запорізької міської ради "Запорозька Січ" ( в тому числі погашення заборгованості минулого року)</t>
  </si>
  <si>
    <t>Міська цільова програма надання автотранспортних та господарських послуг структурним підрозділам та виконавчому комітету міської ради  ( в тому числі погашення заборгованості минулого року)</t>
  </si>
  <si>
    <t>Програма "Про забезпечення екологічної безпеки міста на 2013-2015 роки" (в тому числі погашення заборгованості минулого року)</t>
  </si>
  <si>
    <t>"Програма розвитку охорони здоров'я міста Запоріжжя" на період 2013-2015 років (в тому числі погашення заборгованості минулого року)</t>
  </si>
  <si>
    <t>Міська комплексна програма соціального захисту населення міста Запоріжжя  ( в тому числі погашення заборгованості минулого року)</t>
  </si>
  <si>
    <t>Програма проведення в м.Запоріжжі Покровського ярмарку (в тому числі погашення заборгованості минулого року)</t>
  </si>
  <si>
    <t xml:space="preserve"> Програма сприяння розвитку малого та середнього підприємництва у місті Запоріжжі на 2013-2015 роки</t>
  </si>
  <si>
    <t>Програма розвитку та утримання житлово-комунального господарства м.Запоріжжя на 2013-2015 роки ( в тому числі погашення заборгованості минулого року)</t>
  </si>
  <si>
    <t>Інвентарізація та державна реєстрація об'єктів права комунальної власності територіальної громади м. Запоріжжя на 2012-2014 роки (в тому числі погашення заборгованості минулого року)</t>
  </si>
  <si>
    <t>Програма створення та ведення містобудівного кадастру міста Запоріжжя на 2013-2015 роки</t>
  </si>
  <si>
    <t>Програма раціонального використання території та комплексного містобудівного розвитку міста на 2012-2014 роки (в тому числі погашення заборгованості минулого року)</t>
  </si>
  <si>
    <t xml:space="preserve">Програма роботи і розвитку комунального підприємства "Муніципальна телевізійна мережа" (телеканал "МТМ") на 2013-2015 роки </t>
  </si>
  <si>
    <t>Програма "Ремонт, експлуатація та утримання пасажирських понтонів на 2013 рік" ( в тому числі погашення заборгованості минулого року)</t>
  </si>
  <si>
    <t>Міська цільова Програма "Будівництво, реконструкція та ліквідація аварійного стану об'єктів міста Запоріжжя на 2013-2015 роки"  ( в тому числі погашення заборгованості минулого року)</t>
  </si>
  <si>
    <t>Програма підтримки муніципального кредитного рейтингу м.Запоріжжя, боргових зобов'язань Запорізької міської ради та обслуговування випуску облігацій VIII внутрішньої місцевої позики на 2012-2014 роки (в тому числі погашення заборгованості минулого року)</t>
  </si>
  <si>
    <t>Програма  використання коштів цільового фонду міської ради на 2012 рік ( в тому числі погашення заборгованості минулого року)</t>
  </si>
  <si>
    <t>Програма  використання коштів цільового фонду міської ради на 2013 рік ( в тому числі погашення заборгованості минулого року)</t>
  </si>
  <si>
    <t>Програма "Сприяння органів місцевого самоврядування призову громадян на 2012-2014 роки" ( в тому числі погашення заборгованості минулого року)</t>
  </si>
  <si>
    <t xml:space="preserve">"Програма розвитку охорони здоров'я міста Запоріжжя" на період 2013-2015 років </t>
  </si>
  <si>
    <t>Програма "Здійснення заходів щодо проведення незалежної оцінки об'єктів м.Запоріжжя на 2012 рік" (погашення заборгованості минулого року)</t>
  </si>
  <si>
    <t>власні</t>
  </si>
  <si>
    <t>Міська програма "Розвиток культури і мистецтв у місті Запоріжжя на 2013-2015 роки"</t>
  </si>
  <si>
    <t>Міська програма "Поліпшення кінообслуговування населення міста Запоріжжя на 2013-2015 роки"</t>
  </si>
  <si>
    <t>Міська програма "Загальноміські святкові заходи та акції на 2013 рік"</t>
  </si>
  <si>
    <t xml:space="preserve">Міська програма "Оцінка вартості пам'яток історії та монументального мистецтва в місті Запоріжжя на 2013 рік" </t>
  </si>
  <si>
    <t>Міська програма "Розвиток культури і мистецтв у місті Запоріжжя на 2013-2015 роки" ( в тому числі погашення заборгованості минулого року)</t>
  </si>
  <si>
    <t xml:space="preserve">Міська програма "Розвиток культури і мистецтв у місті Запоріжжя на 2013-2015 роки" </t>
  </si>
  <si>
    <t>Міська цільова програма запобігання та ліквідації надзвичайних ситуацій техногенного та природного характеру, організація рятування на водах на 2013-2015 роки  ( в тому числі погашення заборгованості минулого року)</t>
  </si>
  <si>
    <t>Міська цільова програма запобігання та ліквідації надзвичайних ситуацій техногенного та природного характеру, організація рятування на водах на 2013-2015 роки</t>
  </si>
  <si>
    <t>Міська цільова Програма "Фінансування заходів з дератизації відкритих стацій та дезінсекції анофелогенних водоймищ м.Запоріжжя на 2013 рік"</t>
  </si>
  <si>
    <t xml:space="preserve">Компенсаційні виплати на пільговий проїзд автомобільним транспортом окремим категоріям громадян </t>
  </si>
  <si>
    <t>Компенсаційні виплати на пільговий проїзд окремих категорій громадян на водному транспорті</t>
  </si>
  <si>
    <t>Програма реконструкція об'єктів соціальної сфери міста Запоріжжя на 2012-2014 роки</t>
  </si>
  <si>
    <r>
      <t xml:space="preserve">                                     </t>
    </r>
    <r>
      <rPr>
        <b/>
        <u val="single"/>
        <sz val="22"/>
        <rFont val="Times New Roman"/>
        <family val="1"/>
      </rPr>
      <t>30.01.2013 №27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</si>
</sst>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</numFmts>
  <fonts count="3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12"/>
      <color indexed="10"/>
      <name val="Times New Roman"/>
      <family val="1"/>
    </font>
    <font>
      <sz val="18"/>
      <color indexed="10"/>
      <name val="Times New Roman"/>
      <family val="1"/>
    </font>
    <font>
      <sz val="16"/>
      <color indexed="10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188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1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" fontId="1" fillId="0" borderId="14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72;&#1103;%20&#1090;&#1072;&#1073;&#1083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11">
          <cell r="C11">
            <v>21457597</v>
          </cell>
          <cell r="F11">
            <v>2629608</v>
          </cell>
        </row>
        <row r="16">
          <cell r="C16">
            <v>500000</v>
          </cell>
        </row>
        <row r="19">
          <cell r="F19">
            <v>2155588</v>
          </cell>
        </row>
        <row r="20">
          <cell r="F20">
            <v>0</v>
          </cell>
        </row>
        <row r="21">
          <cell r="F21">
            <v>53552</v>
          </cell>
        </row>
        <row r="25">
          <cell r="F25">
            <v>0</v>
          </cell>
        </row>
        <row r="27">
          <cell r="F27">
            <v>129710</v>
          </cell>
        </row>
        <row r="32">
          <cell r="F32">
            <v>0</v>
          </cell>
        </row>
        <row r="33">
          <cell r="C33">
            <v>349660</v>
          </cell>
          <cell r="F33">
            <v>0</v>
          </cell>
        </row>
        <row r="34">
          <cell r="C34">
            <v>304457</v>
          </cell>
        </row>
        <row r="35">
          <cell r="C35">
            <v>3166800</v>
          </cell>
        </row>
        <row r="36">
          <cell r="C36">
            <v>0</v>
          </cell>
        </row>
        <row r="37">
          <cell r="C37">
            <v>4500000</v>
          </cell>
        </row>
        <row r="38">
          <cell r="C38">
            <v>5151</v>
          </cell>
        </row>
        <row r="39">
          <cell r="C39">
            <v>787817696</v>
          </cell>
          <cell r="F39">
            <v>46155005</v>
          </cell>
        </row>
        <row r="43">
          <cell r="K43">
            <v>1452522</v>
          </cell>
        </row>
        <row r="45">
          <cell r="K45">
            <v>2573978</v>
          </cell>
        </row>
        <row r="49">
          <cell r="C49">
            <v>29189340</v>
          </cell>
          <cell r="F49">
            <v>686049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0">
          <cell r="F60">
            <v>196550</v>
          </cell>
        </row>
        <row r="61">
          <cell r="C61">
            <v>192600</v>
          </cell>
        </row>
        <row r="62">
          <cell r="C62">
            <v>421700</v>
          </cell>
        </row>
        <row r="63">
          <cell r="C63">
            <v>494391</v>
          </cell>
        </row>
        <row r="65">
          <cell r="C65">
            <v>286314</v>
          </cell>
        </row>
        <row r="68">
          <cell r="C68">
            <v>438700</v>
          </cell>
          <cell r="F68">
            <v>42080</v>
          </cell>
        </row>
        <row r="76">
          <cell r="F76">
            <v>348595</v>
          </cell>
        </row>
        <row r="78">
          <cell r="C78">
            <v>486391950</v>
          </cell>
          <cell r="F78">
            <v>30132167</v>
          </cell>
        </row>
        <row r="82">
          <cell r="J82">
            <v>6138184</v>
          </cell>
        </row>
        <row r="84">
          <cell r="J84">
            <v>619300</v>
          </cell>
        </row>
        <row r="85">
          <cell r="J85">
            <v>2058471</v>
          </cell>
        </row>
        <row r="87">
          <cell r="J87">
            <v>172616</v>
          </cell>
        </row>
        <row r="88">
          <cell r="F88">
            <v>0</v>
          </cell>
        </row>
        <row r="91">
          <cell r="F91">
            <v>0</v>
          </cell>
        </row>
        <row r="92">
          <cell r="C92">
            <v>3161291</v>
          </cell>
        </row>
        <row r="94">
          <cell r="F94">
            <v>3107370</v>
          </cell>
        </row>
        <row r="99">
          <cell r="C99">
            <v>780046303</v>
          </cell>
          <cell r="F99">
            <v>7489682</v>
          </cell>
        </row>
        <row r="101">
          <cell r="K101">
            <v>2285484</v>
          </cell>
        </row>
        <row r="103">
          <cell r="C103">
            <v>644483</v>
          </cell>
        </row>
        <row r="106">
          <cell r="C106">
            <v>86463348</v>
          </cell>
        </row>
        <row r="108">
          <cell r="C108">
            <v>143027</v>
          </cell>
        </row>
        <row r="110">
          <cell r="C110">
            <v>1191473</v>
          </cell>
          <cell r="F110">
            <v>156000</v>
          </cell>
        </row>
        <row r="112">
          <cell r="C112">
            <v>9899560</v>
          </cell>
        </row>
        <row r="115">
          <cell r="C115">
            <v>4279</v>
          </cell>
        </row>
        <row r="118">
          <cell r="C118">
            <v>3555049</v>
          </cell>
        </row>
        <row r="120">
          <cell r="C120">
            <v>5232</v>
          </cell>
        </row>
        <row r="122">
          <cell r="C122">
            <v>81101</v>
          </cell>
        </row>
        <row r="124">
          <cell r="C124">
            <v>4736159</v>
          </cell>
        </row>
        <row r="126">
          <cell r="C126">
            <v>3732018</v>
          </cell>
        </row>
        <row r="128">
          <cell r="C128">
            <v>18817</v>
          </cell>
        </row>
        <row r="130">
          <cell r="C130">
            <v>6267947</v>
          </cell>
        </row>
        <row r="132">
          <cell r="C132">
            <v>91242957</v>
          </cell>
        </row>
        <row r="134">
          <cell r="C134">
            <v>243513649</v>
          </cell>
        </row>
        <row r="136">
          <cell r="C136">
            <v>24609614</v>
          </cell>
        </row>
        <row r="138">
          <cell r="C138">
            <v>56940047</v>
          </cell>
        </row>
        <row r="140">
          <cell r="C140">
            <v>8655542</v>
          </cell>
        </row>
        <row r="142">
          <cell r="C142">
            <v>951380</v>
          </cell>
        </row>
        <row r="144">
          <cell r="C144">
            <v>11749271</v>
          </cell>
        </row>
        <row r="146">
          <cell r="C146">
            <v>44601225</v>
          </cell>
        </row>
        <row r="148">
          <cell r="C148">
            <v>100243</v>
          </cell>
        </row>
        <row r="150">
          <cell r="C150">
            <v>6526532</v>
          </cell>
        </row>
        <row r="152">
          <cell r="C152">
            <v>54202</v>
          </cell>
        </row>
        <row r="154">
          <cell r="C154">
            <v>2988909</v>
          </cell>
        </row>
        <row r="155">
          <cell r="K155">
            <v>300000</v>
          </cell>
        </row>
        <row r="157">
          <cell r="C157">
            <v>739800</v>
          </cell>
        </row>
        <row r="158">
          <cell r="C158">
            <v>62854623</v>
          </cell>
        </row>
        <row r="161">
          <cell r="F161">
            <v>4537369</v>
          </cell>
        </row>
        <row r="163">
          <cell r="C163">
            <v>4980557</v>
          </cell>
        </row>
        <row r="164">
          <cell r="C164">
            <v>4822607</v>
          </cell>
        </row>
        <row r="165">
          <cell r="C165">
            <v>1127594</v>
          </cell>
        </row>
        <row r="166">
          <cell r="C166">
            <v>627594</v>
          </cell>
        </row>
        <row r="167">
          <cell r="C167">
            <v>2936756</v>
          </cell>
        </row>
        <row r="169">
          <cell r="C169">
            <v>55948078</v>
          </cell>
        </row>
        <row r="170">
          <cell r="C170">
            <v>39285410</v>
          </cell>
        </row>
        <row r="175">
          <cell r="F175">
            <v>0</v>
          </cell>
        </row>
        <row r="183">
          <cell r="C183">
            <v>2359169</v>
          </cell>
          <cell r="F183">
            <v>0</v>
          </cell>
        </row>
        <row r="188">
          <cell r="C188">
            <v>789376</v>
          </cell>
          <cell r="F188">
            <v>0</v>
          </cell>
        </row>
        <row r="191">
          <cell r="C191">
            <v>79596814</v>
          </cell>
          <cell r="F191">
            <v>8552385</v>
          </cell>
        </row>
        <row r="195">
          <cell r="K195">
            <v>129972</v>
          </cell>
        </row>
        <row r="196">
          <cell r="J196">
            <v>1055075</v>
          </cell>
        </row>
        <row r="201">
          <cell r="C201">
            <v>1030885</v>
          </cell>
        </row>
        <row r="202">
          <cell r="K202">
            <v>172336</v>
          </cell>
        </row>
        <row r="204">
          <cell r="F204">
            <v>0</v>
          </cell>
        </row>
        <row r="210">
          <cell r="C210">
            <v>2939167</v>
          </cell>
          <cell r="F210">
            <v>1108200</v>
          </cell>
        </row>
        <row r="212">
          <cell r="F212">
            <v>37000</v>
          </cell>
        </row>
        <row r="214">
          <cell r="F214">
            <v>1071200</v>
          </cell>
        </row>
        <row r="216">
          <cell r="C216">
            <v>608000</v>
          </cell>
        </row>
        <row r="222">
          <cell r="C222">
            <v>326800</v>
          </cell>
        </row>
        <row r="223">
          <cell r="C223">
            <v>1128250</v>
          </cell>
          <cell r="F223">
            <v>168214</v>
          </cell>
        </row>
        <row r="226">
          <cell r="C226">
            <v>95607970</v>
          </cell>
          <cell r="F226">
            <v>120643939</v>
          </cell>
        </row>
        <row r="228">
          <cell r="F228">
            <v>60000</v>
          </cell>
        </row>
        <row r="230">
          <cell r="C230">
            <v>98000</v>
          </cell>
        </row>
        <row r="232">
          <cell r="C232">
            <v>6025000</v>
          </cell>
        </row>
        <row r="237">
          <cell r="F237">
            <v>30715000</v>
          </cell>
        </row>
        <row r="238">
          <cell r="C238">
            <v>0</v>
          </cell>
        </row>
        <row r="239">
          <cell r="C239">
            <v>83280000</v>
          </cell>
          <cell r="F239">
            <v>4900000</v>
          </cell>
        </row>
        <row r="241">
          <cell r="F241">
            <v>39376851</v>
          </cell>
        </row>
        <row r="244">
          <cell r="F244">
            <v>34214100</v>
          </cell>
        </row>
        <row r="247">
          <cell r="F247">
            <v>6506620</v>
          </cell>
        </row>
        <row r="249">
          <cell r="F249">
            <v>3157736</v>
          </cell>
        </row>
        <row r="252">
          <cell r="C252">
            <v>2709617</v>
          </cell>
        </row>
        <row r="253">
          <cell r="C253">
            <v>45761</v>
          </cell>
        </row>
        <row r="254">
          <cell r="C254">
            <v>162600</v>
          </cell>
        </row>
        <row r="256">
          <cell r="F256">
            <v>1713632</v>
          </cell>
        </row>
        <row r="269">
          <cell r="F269">
            <v>0</v>
          </cell>
        </row>
        <row r="272">
          <cell r="F272">
            <v>0</v>
          </cell>
        </row>
        <row r="295">
          <cell r="C295">
            <v>0</v>
          </cell>
        </row>
        <row r="298">
          <cell r="C298">
            <v>0</v>
          </cell>
        </row>
        <row r="318">
          <cell r="C318">
            <v>6250476</v>
          </cell>
          <cell r="F318">
            <v>46423</v>
          </cell>
        </row>
        <row r="320">
          <cell r="F320">
            <v>46423</v>
          </cell>
        </row>
        <row r="327">
          <cell r="C327">
            <v>3456180</v>
          </cell>
        </row>
        <row r="328">
          <cell r="C328">
            <v>4559178</v>
          </cell>
          <cell r="F328">
            <v>0</v>
          </cell>
        </row>
        <row r="335">
          <cell r="C335">
            <v>120000</v>
          </cell>
        </row>
        <row r="336">
          <cell r="C336">
            <v>1648500</v>
          </cell>
        </row>
        <row r="337">
          <cell r="C337">
            <v>544597</v>
          </cell>
        </row>
        <row r="338">
          <cell r="C338">
            <v>718327</v>
          </cell>
          <cell r="F338">
            <v>0</v>
          </cell>
        </row>
        <row r="341">
          <cell r="C341">
            <v>1161841</v>
          </cell>
          <cell r="F341">
            <v>29000</v>
          </cell>
        </row>
        <row r="343">
          <cell r="F343">
            <v>29000</v>
          </cell>
        </row>
        <row r="345">
          <cell r="F345">
            <v>0</v>
          </cell>
        </row>
        <row r="346">
          <cell r="C346">
            <v>910122</v>
          </cell>
          <cell r="F346">
            <v>16243669</v>
          </cell>
        </row>
        <row r="350">
          <cell r="F350">
            <v>16243669</v>
          </cell>
        </row>
        <row r="355">
          <cell r="C355">
            <v>6035026</v>
          </cell>
          <cell r="F355">
            <v>928135</v>
          </cell>
        </row>
        <row r="359">
          <cell r="C359">
            <v>2200000</v>
          </cell>
          <cell r="F359">
            <v>0</v>
          </cell>
        </row>
        <row r="363">
          <cell r="C363">
            <v>174300</v>
          </cell>
          <cell r="F363">
            <v>0</v>
          </cell>
        </row>
        <row r="366">
          <cell r="F366">
            <v>928135</v>
          </cell>
        </row>
        <row r="369">
          <cell r="C369">
            <v>2765058</v>
          </cell>
        </row>
        <row r="371">
          <cell r="C371">
            <v>7818425</v>
          </cell>
          <cell r="F371">
            <v>7055024</v>
          </cell>
        </row>
        <row r="375">
          <cell r="C375">
            <v>3255286</v>
          </cell>
          <cell r="F375">
            <v>6932583</v>
          </cell>
        </row>
        <row r="378">
          <cell r="C378">
            <v>2874840</v>
          </cell>
          <cell r="F378">
            <v>122441</v>
          </cell>
        </row>
        <row r="379">
          <cell r="C379">
            <v>2093052</v>
          </cell>
          <cell r="F379">
            <v>10465768</v>
          </cell>
        </row>
        <row r="381">
          <cell r="F381">
            <v>30000</v>
          </cell>
        </row>
        <row r="386">
          <cell r="F386">
            <v>2400687</v>
          </cell>
        </row>
        <row r="391">
          <cell r="F391">
            <v>1348330</v>
          </cell>
        </row>
        <row r="393">
          <cell r="F393">
            <v>6686751</v>
          </cell>
        </row>
        <row r="397">
          <cell r="C397">
            <v>19107500</v>
          </cell>
          <cell r="F397">
            <v>0</v>
          </cell>
        </row>
        <row r="400">
          <cell r="C400">
            <v>13874400</v>
          </cell>
        </row>
        <row r="405">
          <cell r="F405">
            <v>0</v>
          </cell>
        </row>
        <row r="407">
          <cell r="C407">
            <v>61253</v>
          </cell>
        </row>
        <row r="409">
          <cell r="F409">
            <v>0</v>
          </cell>
        </row>
        <row r="412">
          <cell r="F412">
            <v>0</v>
          </cell>
        </row>
        <row r="413">
          <cell r="C413">
            <v>4855727</v>
          </cell>
          <cell r="F413">
            <v>63025</v>
          </cell>
        </row>
        <row r="417">
          <cell r="C417">
            <v>470000</v>
          </cell>
          <cell r="F417">
            <v>0</v>
          </cell>
        </row>
        <row r="419">
          <cell r="K419">
            <v>0</v>
          </cell>
        </row>
        <row r="421">
          <cell r="F421">
            <v>6790</v>
          </cell>
        </row>
        <row r="424">
          <cell r="C424">
            <v>132118</v>
          </cell>
        </row>
        <row r="425">
          <cell r="C425">
            <v>99900</v>
          </cell>
        </row>
        <row r="426">
          <cell r="C426">
            <v>238824</v>
          </cell>
        </row>
        <row r="427">
          <cell r="C427">
            <v>3237</v>
          </cell>
        </row>
        <row r="428">
          <cell r="C428">
            <v>3933829</v>
          </cell>
          <cell r="F428">
            <v>24901</v>
          </cell>
        </row>
        <row r="432">
          <cell r="C432">
            <v>421206</v>
          </cell>
          <cell r="F432">
            <v>4901</v>
          </cell>
        </row>
        <row r="436">
          <cell r="F436">
            <v>20000</v>
          </cell>
        </row>
        <row r="439">
          <cell r="C439">
            <v>5735</v>
          </cell>
        </row>
        <row r="440">
          <cell r="C440">
            <v>31950</v>
          </cell>
        </row>
        <row r="441">
          <cell r="C441">
            <v>3237</v>
          </cell>
        </row>
        <row r="442">
          <cell r="C442">
            <v>4423178</v>
          </cell>
          <cell r="F442">
            <v>5469425</v>
          </cell>
        </row>
        <row r="446">
          <cell r="C446">
            <v>690000</v>
          </cell>
          <cell r="F446">
            <v>147972</v>
          </cell>
        </row>
        <row r="448">
          <cell r="F448">
            <v>5297160</v>
          </cell>
        </row>
        <row r="450">
          <cell r="F450">
            <v>9500</v>
          </cell>
        </row>
        <row r="453">
          <cell r="C453">
            <v>86135</v>
          </cell>
        </row>
        <row r="454">
          <cell r="C454">
            <v>99900</v>
          </cell>
        </row>
        <row r="455">
          <cell r="C455">
            <v>38505</v>
          </cell>
        </row>
        <row r="456">
          <cell r="C456">
            <v>2427</v>
          </cell>
        </row>
        <row r="457">
          <cell r="C457">
            <v>4229923</v>
          </cell>
          <cell r="F457">
            <v>388926</v>
          </cell>
        </row>
        <row r="461">
          <cell r="C461">
            <v>450000</v>
          </cell>
          <cell r="F461">
            <v>9330</v>
          </cell>
        </row>
        <row r="463">
          <cell r="F463">
            <v>379596</v>
          </cell>
        </row>
        <row r="468">
          <cell r="C468">
            <v>86135</v>
          </cell>
        </row>
        <row r="469">
          <cell r="C469">
            <v>99900</v>
          </cell>
        </row>
        <row r="470">
          <cell r="C470">
            <v>20991</v>
          </cell>
        </row>
        <row r="471">
          <cell r="C471">
            <v>3236</v>
          </cell>
        </row>
        <row r="472">
          <cell r="C472">
            <v>4784677</v>
          </cell>
          <cell r="F472">
            <v>238317</v>
          </cell>
        </row>
        <row r="476">
          <cell r="C476">
            <v>751794</v>
          </cell>
        </row>
        <row r="478">
          <cell r="F478">
            <v>104000</v>
          </cell>
        </row>
        <row r="481">
          <cell r="C481">
            <v>195238</v>
          </cell>
        </row>
        <row r="482">
          <cell r="C482">
            <v>1000</v>
          </cell>
        </row>
        <row r="483">
          <cell r="C483">
            <v>63468</v>
          </cell>
        </row>
        <row r="484">
          <cell r="C484">
            <v>3924</v>
          </cell>
        </row>
        <row r="485">
          <cell r="C485">
            <v>4501172</v>
          </cell>
          <cell r="F485">
            <v>1215903</v>
          </cell>
        </row>
        <row r="489">
          <cell r="C489">
            <v>640000</v>
          </cell>
          <cell r="F489">
            <v>20000</v>
          </cell>
        </row>
        <row r="491">
          <cell r="F491">
            <v>1125857</v>
          </cell>
        </row>
        <row r="493">
          <cell r="F493">
            <v>30000</v>
          </cell>
        </row>
        <row r="496">
          <cell r="C496">
            <v>57447</v>
          </cell>
        </row>
        <row r="498">
          <cell r="C498">
            <v>22955</v>
          </cell>
        </row>
        <row r="499">
          <cell r="C499">
            <v>3236</v>
          </cell>
        </row>
        <row r="500">
          <cell r="C500">
            <v>4500295</v>
          </cell>
          <cell r="F500">
            <v>147737</v>
          </cell>
        </row>
        <row r="504">
          <cell r="C504">
            <v>527000</v>
          </cell>
        </row>
        <row r="509">
          <cell r="C509">
            <v>80392</v>
          </cell>
        </row>
        <row r="510">
          <cell r="C510">
            <v>60000</v>
          </cell>
        </row>
        <row r="511">
          <cell r="F5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вод (2)"/>
      <sheetName val="свод (3)"/>
    </sheetNames>
    <sheetDataSet>
      <sheetData sheetId="0">
        <row r="110">
          <cell r="D110">
            <v>197209.73500000002</v>
          </cell>
        </row>
        <row r="122">
          <cell r="D122">
            <v>259195.453</v>
          </cell>
        </row>
        <row r="191">
          <cell r="D191">
            <v>55763.578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3"/>
  <sheetViews>
    <sheetView tabSelected="1" view="pageBreakPreview" zoomScale="75" zoomScaleSheetLayoutView="75" zoomScalePageLayoutView="0" workbookViewId="0" topLeftCell="A1">
      <selection activeCell="E4" sqref="E4"/>
    </sheetView>
  </sheetViews>
  <sheetFormatPr defaultColWidth="9.140625" defaultRowHeight="12.75"/>
  <cols>
    <col min="1" max="1" width="11.00390625" style="2" customWidth="1"/>
    <col min="2" max="2" width="39.421875" style="2" customWidth="1"/>
    <col min="3" max="3" width="62.8515625" style="2" customWidth="1"/>
    <col min="4" max="4" width="16.8515625" style="2" customWidth="1"/>
    <col min="5" max="5" width="63.28125" style="2" customWidth="1"/>
    <col min="6" max="6" width="22.421875" style="2" customWidth="1"/>
    <col min="7" max="7" width="19.8515625" style="2" customWidth="1"/>
    <col min="8" max="8" width="14.421875" style="2" customWidth="1"/>
    <col min="9" max="9" width="13.421875" style="21" bestFit="1" customWidth="1"/>
    <col min="10" max="10" width="13.421875" style="21" customWidth="1"/>
    <col min="11" max="11" width="14.140625" style="28" customWidth="1"/>
    <col min="12" max="12" width="12.00390625" style="2" customWidth="1"/>
    <col min="13" max="13" width="13.00390625" style="21" customWidth="1"/>
    <col min="14" max="16" width="9.140625" style="2" customWidth="1"/>
    <col min="17" max="17" width="11.57421875" style="2" customWidth="1"/>
    <col min="18" max="16384" width="9.140625" style="2" customWidth="1"/>
  </cols>
  <sheetData>
    <row r="1" spans="5:7" ht="55.5" customHeight="1">
      <c r="E1" s="33" t="s">
        <v>205</v>
      </c>
      <c r="G1" s="32"/>
    </row>
    <row r="2" spans="5:7" ht="28.5" customHeight="1">
      <c r="E2" s="33" t="s">
        <v>206</v>
      </c>
      <c r="G2" s="32"/>
    </row>
    <row r="3" spans="3:7" ht="40.5" customHeight="1">
      <c r="C3" s="12"/>
      <c r="E3" s="33" t="s">
        <v>304</v>
      </c>
      <c r="G3" s="32"/>
    </row>
    <row r="5" spans="1:13" s="10" customFormat="1" ht="28.5" customHeight="1">
      <c r="A5" s="94" t="s">
        <v>237</v>
      </c>
      <c r="B5" s="94"/>
      <c r="C5" s="94"/>
      <c r="D5" s="94"/>
      <c r="E5" s="94"/>
      <c r="F5" s="94"/>
      <c r="G5" s="94"/>
      <c r="I5" s="22"/>
      <c r="J5" s="22"/>
      <c r="K5" s="29"/>
      <c r="M5" s="22"/>
    </row>
    <row r="6" ht="5.25" customHeight="1"/>
    <row r="7" ht="16.5" customHeight="1" thickBot="1">
      <c r="G7" s="11" t="s">
        <v>53</v>
      </c>
    </row>
    <row r="8" spans="1:13" s="4" customFormat="1" ht="48" customHeight="1" thickBot="1">
      <c r="A8" s="15" t="s">
        <v>22</v>
      </c>
      <c r="B8" s="88" t="s">
        <v>24</v>
      </c>
      <c r="C8" s="86" t="s">
        <v>48</v>
      </c>
      <c r="D8" s="86"/>
      <c r="E8" s="86" t="s">
        <v>51</v>
      </c>
      <c r="F8" s="86"/>
      <c r="G8" s="26" t="s">
        <v>52</v>
      </c>
      <c r="H8" s="84" t="s">
        <v>198</v>
      </c>
      <c r="I8" s="85"/>
      <c r="J8" s="85"/>
      <c r="K8" s="87"/>
      <c r="L8" s="84" t="s">
        <v>199</v>
      </c>
      <c r="M8" s="85"/>
    </row>
    <row r="9" spans="1:13" s="4" customFormat="1" ht="55.5" customHeight="1">
      <c r="A9" s="15" t="s">
        <v>23</v>
      </c>
      <c r="B9" s="89"/>
      <c r="C9" s="3" t="s">
        <v>49</v>
      </c>
      <c r="D9" s="3" t="s">
        <v>50</v>
      </c>
      <c r="E9" s="3" t="s">
        <v>49</v>
      </c>
      <c r="F9" s="3" t="s">
        <v>50</v>
      </c>
      <c r="G9" s="3" t="s">
        <v>50</v>
      </c>
      <c r="I9" s="23"/>
      <c r="J9" s="23"/>
      <c r="K9" s="30"/>
      <c r="M9" s="23"/>
    </row>
    <row r="10" spans="1:13" s="4" customFormat="1" ht="16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2"/>
      <c r="I10" s="23"/>
      <c r="J10" s="23"/>
      <c r="K10" s="30"/>
      <c r="M10" s="23"/>
    </row>
    <row r="11" spans="1:14" s="4" customFormat="1" ht="15.75">
      <c r="A11" s="6" t="s">
        <v>131</v>
      </c>
      <c r="B11" s="7" t="s">
        <v>26</v>
      </c>
      <c r="C11" s="3"/>
      <c r="D11" s="19">
        <f>SUM(D12:D27)</f>
        <v>8826068</v>
      </c>
      <c r="E11" s="3"/>
      <c r="F11" s="18">
        <f>SUM(F12:F27)</f>
        <v>2570095</v>
      </c>
      <c r="G11" s="18">
        <f>SUM(G12:G27)</f>
        <v>11396163</v>
      </c>
      <c r="H11" s="17">
        <f>'[1]Місто'!$C$11</f>
        <v>21457597</v>
      </c>
      <c r="I11" s="24">
        <f>H11-D11</f>
        <v>12631529</v>
      </c>
      <c r="J11" s="24"/>
      <c r="K11" s="30" t="s">
        <v>225</v>
      </c>
      <c r="L11" s="17">
        <f>'[1]Місто'!$F$11</f>
        <v>2629608</v>
      </c>
      <c r="M11" s="24">
        <f>L11-F11</f>
        <v>59513</v>
      </c>
      <c r="N11" s="27" t="s">
        <v>225</v>
      </c>
    </row>
    <row r="12" spans="1:11" s="46" customFormat="1" ht="48" customHeight="1">
      <c r="A12" s="44" t="s">
        <v>165</v>
      </c>
      <c r="B12" s="8" t="s">
        <v>166</v>
      </c>
      <c r="C12" s="8"/>
      <c r="D12" s="39"/>
      <c r="E12" s="8" t="s">
        <v>263</v>
      </c>
      <c r="F12" s="45">
        <v>231245</v>
      </c>
      <c r="G12" s="13">
        <f aca="true" t="shared" si="0" ref="G12:G23">D12+F12</f>
        <v>231245</v>
      </c>
      <c r="I12" s="47"/>
      <c r="J12" s="47"/>
      <c r="K12" s="48"/>
    </row>
    <row r="13" spans="1:11" s="46" customFormat="1" ht="31.5" customHeight="1">
      <c r="A13" s="44" t="s">
        <v>75</v>
      </c>
      <c r="B13" s="8" t="s">
        <v>102</v>
      </c>
      <c r="C13" s="8" t="s">
        <v>271</v>
      </c>
      <c r="D13" s="39">
        <f>'[1]Місто'!C16</f>
        <v>500000</v>
      </c>
      <c r="E13" s="8"/>
      <c r="F13" s="13"/>
      <c r="G13" s="13">
        <f t="shared" si="0"/>
        <v>500000</v>
      </c>
      <c r="I13" s="47"/>
      <c r="J13" s="47"/>
      <c r="K13" s="48"/>
    </row>
    <row r="14" spans="1:11" s="46" customFormat="1" ht="63">
      <c r="A14" s="80" t="s">
        <v>81</v>
      </c>
      <c r="B14" s="82" t="s">
        <v>82</v>
      </c>
      <c r="C14" s="82"/>
      <c r="D14" s="39"/>
      <c r="E14" s="8" t="s">
        <v>264</v>
      </c>
      <c r="F14" s="45">
        <f>'[1]Місто'!$F$19-F17</f>
        <v>2155588</v>
      </c>
      <c r="G14" s="13">
        <f t="shared" si="0"/>
        <v>2155588</v>
      </c>
      <c r="I14" s="47"/>
      <c r="J14" s="47"/>
      <c r="K14" s="48"/>
    </row>
    <row r="15" spans="1:11" s="46" customFormat="1" ht="44.25" customHeight="1" hidden="1">
      <c r="A15" s="83"/>
      <c r="B15" s="78"/>
      <c r="C15" s="78"/>
      <c r="D15" s="9"/>
      <c r="E15" s="8" t="s">
        <v>125</v>
      </c>
      <c r="F15" s="13"/>
      <c r="G15" s="13">
        <f t="shared" si="0"/>
        <v>0</v>
      </c>
      <c r="I15" s="47"/>
      <c r="J15" s="47"/>
      <c r="K15" s="48"/>
    </row>
    <row r="16" spans="1:11" s="46" customFormat="1" ht="47.25" customHeight="1" hidden="1">
      <c r="A16" s="83"/>
      <c r="B16" s="78"/>
      <c r="C16" s="78"/>
      <c r="D16" s="9"/>
      <c r="E16" s="8" t="s">
        <v>124</v>
      </c>
      <c r="F16" s="45">
        <f>'[1]Місто'!$F$25</f>
        <v>0</v>
      </c>
      <c r="G16" s="13">
        <f t="shared" si="0"/>
        <v>0</v>
      </c>
      <c r="I16" s="47"/>
      <c r="J16" s="47"/>
      <c r="K16" s="48"/>
    </row>
    <row r="17" spans="1:11" s="46" customFormat="1" ht="15.75" hidden="1">
      <c r="A17" s="81"/>
      <c r="B17" s="79"/>
      <c r="C17" s="79"/>
      <c r="D17" s="9"/>
      <c r="E17" s="8"/>
      <c r="F17" s="45">
        <f>'[1]Місто'!$F$20</f>
        <v>0</v>
      </c>
      <c r="G17" s="13">
        <f t="shared" si="0"/>
        <v>0</v>
      </c>
      <c r="I17" s="47"/>
      <c r="J17" s="47"/>
      <c r="K17" s="48"/>
    </row>
    <row r="18" spans="1:11" s="46" customFormat="1" ht="153">
      <c r="A18" s="40" t="s">
        <v>216</v>
      </c>
      <c r="B18" s="51" t="s">
        <v>217</v>
      </c>
      <c r="C18" s="43"/>
      <c r="D18" s="9"/>
      <c r="E18" s="8" t="s">
        <v>240</v>
      </c>
      <c r="F18" s="45">
        <f>'[1]Місто'!$F$21</f>
        <v>53552</v>
      </c>
      <c r="G18" s="13">
        <f t="shared" si="0"/>
        <v>53552</v>
      </c>
      <c r="I18" s="47"/>
      <c r="J18" s="47"/>
      <c r="K18" s="48"/>
    </row>
    <row r="19" spans="1:11" s="46" customFormat="1" ht="51" customHeight="1">
      <c r="A19" s="52">
        <v>240900</v>
      </c>
      <c r="B19" s="50" t="s">
        <v>103</v>
      </c>
      <c r="C19" s="38"/>
      <c r="D19" s="37"/>
      <c r="E19" s="8" t="s">
        <v>262</v>
      </c>
      <c r="F19" s="45">
        <f>'[1]Місто'!$F$27</f>
        <v>129710</v>
      </c>
      <c r="G19" s="13">
        <f t="shared" si="0"/>
        <v>129710</v>
      </c>
      <c r="I19" s="47"/>
      <c r="J19" s="47"/>
      <c r="K19" s="48"/>
    </row>
    <row r="20" spans="1:11" s="46" customFormat="1" ht="75" customHeight="1" hidden="1">
      <c r="A20" s="52">
        <v>250203</v>
      </c>
      <c r="B20" s="50" t="s">
        <v>196</v>
      </c>
      <c r="C20" s="8"/>
      <c r="D20" s="53">
        <f>'[1]Місто'!$C$29</f>
        <v>0</v>
      </c>
      <c r="E20" s="8"/>
      <c r="F20" s="13"/>
      <c r="G20" s="13">
        <f t="shared" si="0"/>
        <v>0</v>
      </c>
      <c r="I20" s="47"/>
      <c r="J20" s="47"/>
      <c r="K20" s="48"/>
    </row>
    <row r="21" spans="1:11" s="46" customFormat="1" ht="78.75">
      <c r="A21" s="91">
        <v>250404</v>
      </c>
      <c r="B21" s="82" t="s">
        <v>89</v>
      </c>
      <c r="C21" s="8" t="s">
        <v>235</v>
      </c>
      <c r="D21" s="53">
        <f>'[1]Місто'!C34</f>
        <v>304457</v>
      </c>
      <c r="E21" s="13"/>
      <c r="F21" s="20"/>
      <c r="G21" s="13">
        <f t="shared" si="0"/>
        <v>304457</v>
      </c>
      <c r="I21" s="47"/>
      <c r="J21" s="47"/>
      <c r="K21" s="48"/>
    </row>
    <row r="22" spans="1:11" s="46" customFormat="1" ht="63">
      <c r="A22" s="92"/>
      <c r="B22" s="78"/>
      <c r="C22" s="8" t="s">
        <v>264</v>
      </c>
      <c r="D22" s="39">
        <f>'[1]Місто'!$C$33</f>
        <v>349660</v>
      </c>
      <c r="E22" s="8"/>
      <c r="F22" s="45">
        <f>'[1]Місто'!$F$33</f>
        <v>0</v>
      </c>
      <c r="G22" s="13">
        <f t="shared" si="0"/>
        <v>349660</v>
      </c>
      <c r="I22" s="47"/>
      <c r="J22" s="47"/>
      <c r="K22" s="48"/>
    </row>
    <row r="23" spans="1:11" s="46" customFormat="1" ht="32.25" customHeight="1" hidden="1">
      <c r="A23" s="92"/>
      <c r="B23" s="78"/>
      <c r="C23" s="8" t="s">
        <v>126</v>
      </c>
      <c r="D23" s="39">
        <f>'[1]Місто'!$C$32</f>
        <v>0</v>
      </c>
      <c r="E23" s="8" t="s">
        <v>126</v>
      </c>
      <c r="F23" s="45">
        <f>'[1]Місто'!$F$32</f>
        <v>0</v>
      </c>
      <c r="G23" s="13">
        <f t="shared" si="0"/>
        <v>0</v>
      </c>
      <c r="I23" s="47"/>
      <c r="J23" s="47"/>
      <c r="K23" s="48"/>
    </row>
    <row r="24" spans="1:11" s="46" customFormat="1" ht="65.25" customHeight="1">
      <c r="A24" s="92"/>
      <c r="B24" s="78"/>
      <c r="C24" s="8" t="s">
        <v>272</v>
      </c>
      <c r="D24" s="39">
        <f>'[1]Місто'!$C$35</f>
        <v>3166800</v>
      </c>
      <c r="E24" s="8"/>
      <c r="F24" s="45">
        <f>'[1]Місто'!$K$35</f>
        <v>0</v>
      </c>
      <c r="G24" s="45">
        <f>D24+F24</f>
        <v>3166800</v>
      </c>
      <c r="I24" s="47"/>
      <c r="J24" s="47"/>
      <c r="K24" s="48"/>
    </row>
    <row r="25" spans="1:11" s="46" customFormat="1" ht="46.5" customHeight="1" hidden="1">
      <c r="A25" s="92"/>
      <c r="B25" s="78"/>
      <c r="C25" s="8" t="s">
        <v>204</v>
      </c>
      <c r="D25" s="39">
        <f>'[1]Місто'!$C$36</f>
        <v>0</v>
      </c>
      <c r="E25" s="8"/>
      <c r="F25" s="45"/>
      <c r="G25" s="45">
        <f>D25+F25</f>
        <v>0</v>
      </c>
      <c r="I25" s="47"/>
      <c r="J25" s="47"/>
      <c r="K25" s="48"/>
    </row>
    <row r="26" spans="1:11" s="46" customFormat="1" ht="46.5" customHeight="1">
      <c r="A26" s="92"/>
      <c r="B26" s="78"/>
      <c r="C26" s="8" t="s">
        <v>265</v>
      </c>
      <c r="D26" s="39">
        <f>'[1]Місто'!$C$37</f>
        <v>4500000</v>
      </c>
      <c r="E26" s="8"/>
      <c r="F26" s="45"/>
      <c r="G26" s="45">
        <f>D26+F26</f>
        <v>4500000</v>
      </c>
      <c r="I26" s="47"/>
      <c r="J26" s="47"/>
      <c r="K26" s="48"/>
    </row>
    <row r="27" spans="1:11" s="46" customFormat="1" ht="47.25">
      <c r="A27" s="93"/>
      <c r="B27" s="79"/>
      <c r="C27" s="8" t="s">
        <v>240</v>
      </c>
      <c r="D27" s="39">
        <f>'[1]Місто'!$C$38</f>
        <v>5151</v>
      </c>
      <c r="E27" s="8"/>
      <c r="F27" s="45"/>
      <c r="G27" s="45">
        <f>D27+F27</f>
        <v>5151</v>
      </c>
      <c r="I27" s="47"/>
      <c r="J27" s="47"/>
      <c r="K27" s="48"/>
    </row>
    <row r="28" spans="1:14" s="46" customFormat="1" ht="31.5">
      <c r="A28" s="55" t="s">
        <v>139</v>
      </c>
      <c r="B28" s="56" t="s">
        <v>37</v>
      </c>
      <c r="C28" s="8"/>
      <c r="D28" s="57">
        <f>SUM(D29:D56)</f>
        <v>34570939</v>
      </c>
      <c r="E28" s="9"/>
      <c r="F28" s="57">
        <f>SUM(F29:F56)</f>
        <v>16044874</v>
      </c>
      <c r="G28" s="57">
        <f>SUM(G29:G56)</f>
        <v>50615813</v>
      </c>
      <c r="H28" s="47">
        <f>'[1]Місто'!$C$39</f>
        <v>787817696</v>
      </c>
      <c r="I28" s="47">
        <f>H28-D28</f>
        <v>753246757</v>
      </c>
      <c r="J28" s="47"/>
      <c r="K28" s="48" t="s">
        <v>226</v>
      </c>
      <c r="L28" s="47">
        <f>'[1]Місто'!$F$39</f>
        <v>46155005</v>
      </c>
      <c r="M28" s="47">
        <f>L28-F28</f>
        <v>30110131</v>
      </c>
      <c r="N28" s="58" t="s">
        <v>200</v>
      </c>
    </row>
    <row r="29" spans="1:11" s="46" customFormat="1" ht="31.5" hidden="1">
      <c r="A29" s="44" t="s">
        <v>165</v>
      </c>
      <c r="B29" s="8" t="s">
        <v>166</v>
      </c>
      <c r="C29" s="8" t="s">
        <v>194</v>
      </c>
      <c r="D29" s="39"/>
      <c r="E29" s="8"/>
      <c r="F29" s="45"/>
      <c r="G29" s="13">
        <f aca="true" t="shared" si="1" ref="G29:G55">F29+D29</f>
        <v>0</v>
      </c>
      <c r="I29" s="47"/>
      <c r="J29" s="47"/>
      <c r="K29" s="48"/>
    </row>
    <row r="30" spans="1:11" s="46" customFormat="1" ht="33" customHeight="1">
      <c r="A30" s="44" t="s">
        <v>55</v>
      </c>
      <c r="B30" s="8" t="s">
        <v>105</v>
      </c>
      <c r="C30" s="8" t="s">
        <v>245</v>
      </c>
      <c r="D30" s="39">
        <v>133851</v>
      </c>
      <c r="E30" s="8" t="s">
        <v>267</v>
      </c>
      <c r="F30" s="45">
        <f>'[1]Місто'!$K$43</f>
        <v>1452522</v>
      </c>
      <c r="G30" s="13">
        <f t="shared" si="1"/>
        <v>1586373</v>
      </c>
      <c r="I30" s="47"/>
      <c r="J30" s="47"/>
      <c r="K30" s="48"/>
    </row>
    <row r="31" spans="1:11" s="46" customFormat="1" ht="66.75" customHeight="1">
      <c r="A31" s="44" t="s">
        <v>56</v>
      </c>
      <c r="B31" s="8" t="s">
        <v>106</v>
      </c>
      <c r="C31" s="8" t="s">
        <v>245</v>
      </c>
      <c r="D31" s="39">
        <v>342934</v>
      </c>
      <c r="E31" s="8" t="s">
        <v>267</v>
      </c>
      <c r="F31" s="45">
        <f>'[1]Місто'!$K$45</f>
        <v>2573978</v>
      </c>
      <c r="G31" s="13">
        <f t="shared" si="1"/>
        <v>2916912</v>
      </c>
      <c r="I31" s="47"/>
      <c r="J31" s="47"/>
      <c r="K31" s="48"/>
    </row>
    <row r="32" spans="1:11" s="46" customFormat="1" ht="32.25" customHeight="1" hidden="1">
      <c r="A32" s="44" t="s">
        <v>57</v>
      </c>
      <c r="B32" s="8" t="s">
        <v>107</v>
      </c>
      <c r="C32" s="8" t="s">
        <v>245</v>
      </c>
      <c r="D32" s="39"/>
      <c r="E32" s="8" t="s">
        <v>245</v>
      </c>
      <c r="F32" s="45"/>
      <c r="G32" s="13">
        <f t="shared" si="1"/>
        <v>0</v>
      </c>
      <c r="I32" s="47"/>
      <c r="J32" s="47"/>
      <c r="K32" s="48"/>
    </row>
    <row r="33" spans="1:11" s="46" customFormat="1" ht="66" customHeight="1" hidden="1">
      <c r="A33" s="44" t="s">
        <v>58</v>
      </c>
      <c r="B33" s="8" t="s">
        <v>108</v>
      </c>
      <c r="C33" s="8" t="s">
        <v>245</v>
      </c>
      <c r="D33" s="39"/>
      <c r="E33" s="8" t="s">
        <v>245</v>
      </c>
      <c r="F33" s="45"/>
      <c r="G33" s="13">
        <f t="shared" si="1"/>
        <v>0</v>
      </c>
      <c r="I33" s="47"/>
      <c r="J33" s="47"/>
      <c r="K33" s="48"/>
    </row>
    <row r="34" spans="1:11" s="46" customFormat="1" ht="39" customHeight="1">
      <c r="A34" s="49" t="s">
        <v>57</v>
      </c>
      <c r="B34" s="50" t="s">
        <v>107</v>
      </c>
      <c r="C34" s="8" t="s">
        <v>245</v>
      </c>
      <c r="D34" s="39">
        <v>1636</v>
      </c>
      <c r="E34" s="8"/>
      <c r="F34" s="45"/>
      <c r="G34" s="13">
        <f t="shared" si="1"/>
        <v>1636</v>
      </c>
      <c r="I34" s="47"/>
      <c r="J34" s="47"/>
      <c r="K34" s="48"/>
    </row>
    <row r="35" spans="1:11" s="46" customFormat="1" ht="36" customHeight="1">
      <c r="A35" s="80" t="s">
        <v>13</v>
      </c>
      <c r="B35" s="82" t="s">
        <v>14</v>
      </c>
      <c r="C35" s="8" t="s">
        <v>266</v>
      </c>
      <c r="D35" s="39">
        <f>'[1]Місто'!$C$49-140040</f>
        <v>29049300</v>
      </c>
      <c r="E35" s="8" t="s">
        <v>266</v>
      </c>
      <c r="F35" s="45">
        <f>'[1]Місто'!$F$49-F36</f>
        <v>546009</v>
      </c>
      <c r="G35" s="13">
        <f t="shared" si="1"/>
        <v>29595309</v>
      </c>
      <c r="I35" s="47"/>
      <c r="J35" s="47"/>
      <c r="K35" s="48"/>
    </row>
    <row r="36" spans="1:11" s="46" customFormat="1" ht="35.25" customHeight="1">
      <c r="A36" s="81"/>
      <c r="B36" s="79"/>
      <c r="C36" s="8" t="s">
        <v>221</v>
      </c>
      <c r="D36" s="39">
        <f>140040</f>
        <v>140040</v>
      </c>
      <c r="E36" s="8" t="s">
        <v>221</v>
      </c>
      <c r="F36" s="45">
        <f>140040</f>
        <v>140040</v>
      </c>
      <c r="G36" s="13">
        <f t="shared" si="1"/>
        <v>280080</v>
      </c>
      <c r="I36" s="47"/>
      <c r="J36" s="47"/>
      <c r="K36" s="48"/>
    </row>
    <row r="37" spans="1:11" s="46" customFormat="1" ht="46.5" customHeight="1" hidden="1">
      <c r="A37" s="49" t="s">
        <v>59</v>
      </c>
      <c r="B37" s="50" t="s">
        <v>109</v>
      </c>
      <c r="C37" s="8"/>
      <c r="D37" s="39"/>
      <c r="E37" s="8"/>
      <c r="F37" s="45">
        <f>'[1]Місто'!$F$51</f>
        <v>0</v>
      </c>
      <c r="G37" s="13">
        <f t="shared" si="1"/>
        <v>0</v>
      </c>
      <c r="I37" s="47"/>
      <c r="J37" s="47"/>
      <c r="K37" s="48"/>
    </row>
    <row r="38" spans="1:11" s="46" customFormat="1" ht="33" customHeight="1" hidden="1">
      <c r="A38" s="44" t="s">
        <v>60</v>
      </c>
      <c r="B38" s="8" t="s">
        <v>110</v>
      </c>
      <c r="C38" s="8"/>
      <c r="D38" s="39"/>
      <c r="E38" s="8"/>
      <c r="F38" s="45"/>
      <c r="G38" s="13">
        <f t="shared" si="1"/>
        <v>0</v>
      </c>
      <c r="I38" s="47"/>
      <c r="J38" s="47"/>
      <c r="K38" s="48"/>
    </row>
    <row r="39" spans="1:11" s="46" customFormat="1" ht="31.5" customHeight="1" hidden="1">
      <c r="A39" s="44" t="s">
        <v>61</v>
      </c>
      <c r="B39" s="8" t="s">
        <v>111</v>
      </c>
      <c r="C39" s="8"/>
      <c r="D39" s="39"/>
      <c r="E39" s="8"/>
      <c r="F39" s="45">
        <f>'[1]Місто'!$F$53</f>
        <v>0</v>
      </c>
      <c r="G39" s="13">
        <f t="shared" si="1"/>
        <v>0</v>
      </c>
      <c r="I39" s="47"/>
      <c r="J39" s="47"/>
      <c r="K39" s="48"/>
    </row>
    <row r="40" spans="1:11" s="46" customFormat="1" ht="30" customHeight="1" hidden="1">
      <c r="A40" s="44" t="s">
        <v>62</v>
      </c>
      <c r="B40" s="8" t="s">
        <v>112</v>
      </c>
      <c r="C40" s="8"/>
      <c r="D40" s="39"/>
      <c r="E40" s="8"/>
      <c r="F40" s="45"/>
      <c r="G40" s="13">
        <f t="shared" si="1"/>
        <v>0</v>
      </c>
      <c r="I40" s="47"/>
      <c r="J40" s="47"/>
      <c r="K40" s="48"/>
    </row>
    <row r="41" spans="1:11" s="46" customFormat="1" ht="66.75" customHeight="1" hidden="1">
      <c r="A41" s="44" t="s">
        <v>63</v>
      </c>
      <c r="B41" s="8" t="s">
        <v>113</v>
      </c>
      <c r="C41" s="8"/>
      <c r="D41" s="39"/>
      <c r="E41" s="8"/>
      <c r="F41" s="45">
        <f>'[1]Місто'!$F$55</f>
        <v>0</v>
      </c>
      <c r="G41" s="13">
        <f t="shared" si="1"/>
        <v>0</v>
      </c>
      <c r="I41" s="47"/>
      <c r="J41" s="47"/>
      <c r="K41" s="48"/>
    </row>
    <row r="42" spans="1:11" s="46" customFormat="1" ht="47.25" customHeight="1" hidden="1">
      <c r="A42" s="44" t="s">
        <v>64</v>
      </c>
      <c r="B42" s="8" t="s">
        <v>114</v>
      </c>
      <c r="C42" s="8"/>
      <c r="D42" s="39"/>
      <c r="E42" s="8"/>
      <c r="F42" s="13"/>
      <c r="G42" s="13">
        <f t="shared" si="1"/>
        <v>0</v>
      </c>
      <c r="I42" s="47"/>
      <c r="J42" s="47"/>
      <c r="K42" s="48"/>
    </row>
    <row r="43" spans="1:11" s="46" customFormat="1" ht="51.75" customHeight="1">
      <c r="A43" s="59" t="s">
        <v>76</v>
      </c>
      <c r="B43" s="8" t="s">
        <v>7</v>
      </c>
      <c r="C43" s="8"/>
      <c r="D43" s="53"/>
      <c r="E43" s="8" t="s">
        <v>268</v>
      </c>
      <c r="F43" s="20">
        <f>'[1]Місто'!$F$60</f>
        <v>196550</v>
      </c>
      <c r="G43" s="38">
        <f>D43+F43</f>
        <v>196550</v>
      </c>
      <c r="I43" s="47"/>
      <c r="J43" s="47"/>
      <c r="K43" s="48"/>
    </row>
    <row r="44" spans="1:11" s="46" customFormat="1" ht="51.75" customHeight="1">
      <c r="A44" s="59" t="s">
        <v>77</v>
      </c>
      <c r="B44" s="8" t="s">
        <v>8</v>
      </c>
      <c r="C44" s="8" t="s">
        <v>246</v>
      </c>
      <c r="D44" s="53">
        <f>'[1]Місто'!$C$61</f>
        <v>192600</v>
      </c>
      <c r="E44" s="60"/>
      <c r="F44" s="38"/>
      <c r="G44" s="38">
        <f>D44+F44</f>
        <v>192600</v>
      </c>
      <c r="I44" s="47"/>
      <c r="J44" s="47"/>
      <c r="K44" s="48"/>
    </row>
    <row r="45" spans="1:11" s="46" customFormat="1" ht="51" customHeight="1">
      <c r="A45" s="59" t="s">
        <v>78</v>
      </c>
      <c r="B45" s="8" t="s">
        <v>15</v>
      </c>
      <c r="C45" s="8" t="s">
        <v>247</v>
      </c>
      <c r="D45" s="53">
        <f>'[1]Місто'!$C$62</f>
        <v>421700</v>
      </c>
      <c r="E45" s="8"/>
      <c r="F45" s="38"/>
      <c r="G45" s="38">
        <f>D45+F45</f>
        <v>421700</v>
      </c>
      <c r="I45" s="47"/>
      <c r="J45" s="47"/>
      <c r="K45" s="48"/>
    </row>
    <row r="46" spans="1:11" s="46" customFormat="1" ht="95.25" customHeight="1">
      <c r="A46" s="44" t="s">
        <v>65</v>
      </c>
      <c r="B46" s="8" t="s">
        <v>100</v>
      </c>
      <c r="C46" s="8" t="s">
        <v>248</v>
      </c>
      <c r="D46" s="39">
        <f>'[1]Місто'!$C$63</f>
        <v>494391</v>
      </c>
      <c r="E46" s="8"/>
      <c r="F46" s="13"/>
      <c r="G46" s="13">
        <f t="shared" si="1"/>
        <v>494391</v>
      </c>
      <c r="I46" s="47"/>
      <c r="J46" s="47"/>
      <c r="K46" s="48"/>
    </row>
    <row r="47" spans="1:11" s="46" customFormat="1" ht="43.5" customHeight="1">
      <c r="A47" s="44" t="s">
        <v>155</v>
      </c>
      <c r="B47" s="8" t="s">
        <v>156</v>
      </c>
      <c r="C47" s="8" t="s">
        <v>249</v>
      </c>
      <c r="D47" s="39">
        <f>'[1]Місто'!$C$65</f>
        <v>286314</v>
      </c>
      <c r="E47" s="8"/>
      <c r="F47" s="13"/>
      <c r="G47" s="38">
        <f>D47+F47</f>
        <v>286314</v>
      </c>
      <c r="I47" s="47"/>
      <c r="J47" s="47"/>
      <c r="K47" s="48"/>
    </row>
    <row r="48" spans="1:11" s="46" customFormat="1" ht="45.75" customHeight="1" hidden="1">
      <c r="A48" s="44" t="s">
        <v>115</v>
      </c>
      <c r="B48" s="8" t="s">
        <v>195</v>
      </c>
      <c r="C48" s="8" t="s">
        <v>249</v>
      </c>
      <c r="D48" s="39"/>
      <c r="E48" s="8"/>
      <c r="F48" s="45"/>
      <c r="G48" s="38">
        <f>D48+F48</f>
        <v>0</v>
      </c>
      <c r="I48" s="47"/>
      <c r="J48" s="47"/>
      <c r="K48" s="48"/>
    </row>
    <row r="49" spans="1:11" s="46" customFormat="1" ht="45.75" customHeight="1">
      <c r="A49" s="44" t="s">
        <v>115</v>
      </c>
      <c r="B49" s="8" t="s">
        <v>195</v>
      </c>
      <c r="C49" s="8" t="s">
        <v>249</v>
      </c>
      <c r="D49" s="39">
        <v>258358</v>
      </c>
      <c r="E49" s="8"/>
      <c r="F49" s="45"/>
      <c r="G49" s="38">
        <f>D49+F49</f>
        <v>258358</v>
      </c>
      <c r="I49" s="47"/>
      <c r="J49" s="47"/>
      <c r="K49" s="48"/>
    </row>
    <row r="50" spans="1:11" s="46" customFormat="1" ht="38.25" customHeight="1">
      <c r="A50" s="44" t="s">
        <v>153</v>
      </c>
      <c r="B50" s="8" t="s">
        <v>154</v>
      </c>
      <c r="C50" s="8" t="s">
        <v>250</v>
      </c>
      <c r="D50" s="39">
        <v>880020</v>
      </c>
      <c r="E50" s="8"/>
      <c r="F50" s="45"/>
      <c r="G50" s="38">
        <f>D50+F50</f>
        <v>880020</v>
      </c>
      <c r="I50" s="47"/>
      <c r="J50" s="47"/>
      <c r="K50" s="48"/>
    </row>
    <row r="51" spans="1:11" s="46" customFormat="1" ht="47.25" customHeight="1">
      <c r="A51" s="60">
        <v>130112</v>
      </c>
      <c r="B51" s="8" t="s">
        <v>89</v>
      </c>
      <c r="C51" s="8" t="s">
        <v>269</v>
      </c>
      <c r="D51" s="53">
        <f>'[1]Місто'!$C$68</f>
        <v>438700</v>
      </c>
      <c r="E51" s="8" t="s">
        <v>249</v>
      </c>
      <c r="F51" s="20">
        <f>'[1]Місто'!$F$68</f>
        <v>42080</v>
      </c>
      <c r="G51" s="38">
        <f>D51+F51</f>
        <v>480780</v>
      </c>
      <c r="I51" s="47"/>
      <c r="J51" s="47"/>
      <c r="K51" s="48"/>
    </row>
    <row r="52" spans="1:11" s="46" customFormat="1" ht="31.5">
      <c r="A52" s="80" t="s">
        <v>81</v>
      </c>
      <c r="B52" s="82" t="s">
        <v>82</v>
      </c>
      <c r="C52" s="8"/>
      <c r="D52" s="9"/>
      <c r="E52" s="8" t="s">
        <v>270</v>
      </c>
      <c r="F52" s="20">
        <v>9617518</v>
      </c>
      <c r="G52" s="13">
        <f t="shared" si="1"/>
        <v>9617518</v>
      </c>
      <c r="I52" s="47"/>
      <c r="J52" s="47"/>
      <c r="K52" s="48"/>
    </row>
    <row r="53" spans="1:11" s="46" customFormat="1" ht="31.5">
      <c r="A53" s="83"/>
      <c r="B53" s="78"/>
      <c r="C53" s="8"/>
      <c r="D53" s="9"/>
      <c r="E53" s="8" t="s">
        <v>266</v>
      </c>
      <c r="F53" s="20">
        <v>583996</v>
      </c>
      <c r="G53" s="13">
        <f t="shared" si="1"/>
        <v>583996</v>
      </c>
      <c r="I53" s="47"/>
      <c r="J53" s="47"/>
      <c r="K53" s="48"/>
    </row>
    <row r="54" spans="1:11" s="46" customFormat="1" ht="31.5">
      <c r="A54" s="81"/>
      <c r="B54" s="79"/>
      <c r="C54" s="8"/>
      <c r="D54" s="9"/>
      <c r="E54" s="8" t="s">
        <v>269</v>
      </c>
      <c r="F54" s="20">
        <v>474681</v>
      </c>
      <c r="G54" s="13">
        <f t="shared" si="1"/>
        <v>474681</v>
      </c>
      <c r="I54" s="47"/>
      <c r="J54" s="47"/>
      <c r="K54" s="48"/>
    </row>
    <row r="55" spans="1:11" s="46" customFormat="1" ht="53.25" customHeight="1">
      <c r="A55" s="8">
        <v>240601</v>
      </c>
      <c r="B55" s="8" t="s">
        <v>104</v>
      </c>
      <c r="C55" s="8"/>
      <c r="D55" s="9"/>
      <c r="E55" s="8" t="s">
        <v>273</v>
      </c>
      <c r="F55" s="45">
        <f>'[1]Місто'!$F$76</f>
        <v>348595</v>
      </c>
      <c r="G55" s="13">
        <f t="shared" si="1"/>
        <v>348595</v>
      </c>
      <c r="I55" s="47"/>
      <c r="J55" s="47"/>
      <c r="K55" s="48"/>
    </row>
    <row r="56" spans="1:11" s="46" customFormat="1" ht="53.25" customHeight="1">
      <c r="A56" s="59" t="s">
        <v>11</v>
      </c>
      <c r="B56" s="8" t="s">
        <v>12</v>
      </c>
      <c r="C56" s="8" t="s">
        <v>247</v>
      </c>
      <c r="D56" s="37">
        <v>1931095</v>
      </c>
      <c r="E56" s="8" t="s">
        <v>247</v>
      </c>
      <c r="F56" s="38">
        <v>68905</v>
      </c>
      <c r="G56" s="38">
        <f>D56+F56</f>
        <v>2000000</v>
      </c>
      <c r="I56" s="47"/>
      <c r="J56" s="47"/>
      <c r="K56" s="48"/>
    </row>
    <row r="57" spans="1:13" s="46" customFormat="1" ht="33" customHeight="1">
      <c r="A57" s="55" t="s">
        <v>140</v>
      </c>
      <c r="B57" s="56" t="s">
        <v>38</v>
      </c>
      <c r="C57" s="8"/>
      <c r="D57" s="57">
        <f>SUM(D58:D72)</f>
        <v>26406826</v>
      </c>
      <c r="E57" s="9"/>
      <c r="F57" s="57">
        <f>SUM(F58:F72)</f>
        <v>12125241</v>
      </c>
      <c r="G57" s="61">
        <f>SUM(G58:G72)</f>
        <v>38532067</v>
      </c>
      <c r="H57" s="47">
        <f>'[1]Місто'!$C$78</f>
        <v>486391950</v>
      </c>
      <c r="I57" s="47">
        <f>H57-D57</f>
        <v>459985124</v>
      </c>
      <c r="J57" s="47"/>
      <c r="K57" s="48" t="s">
        <v>225</v>
      </c>
      <c r="L57" s="47">
        <f>'[1]Місто'!$F$78</f>
        <v>30132167</v>
      </c>
      <c r="M57" s="47">
        <f>L57-F57</f>
        <v>18006926</v>
      </c>
    </row>
    <row r="58" spans="1:11" s="46" customFormat="1" ht="34.5" customHeight="1" hidden="1">
      <c r="A58" s="49" t="s">
        <v>165</v>
      </c>
      <c r="B58" s="8" t="s">
        <v>166</v>
      </c>
      <c r="C58" s="8" t="s">
        <v>178</v>
      </c>
      <c r="D58" s="39"/>
      <c r="E58" s="8"/>
      <c r="F58" s="45"/>
      <c r="G58" s="45">
        <f>F58+D58</f>
        <v>0</v>
      </c>
      <c r="I58" s="47"/>
      <c r="J58" s="47"/>
      <c r="K58" s="48"/>
    </row>
    <row r="59" spans="1:11" s="46" customFormat="1" ht="47.25">
      <c r="A59" s="80" t="s">
        <v>67</v>
      </c>
      <c r="B59" s="82" t="s">
        <v>2</v>
      </c>
      <c r="C59" s="8" t="s">
        <v>258</v>
      </c>
      <c r="D59" s="39">
        <v>6800504</v>
      </c>
      <c r="E59" s="8" t="s">
        <v>274</v>
      </c>
      <c r="F59" s="45">
        <f>'[1]Місто'!$J$82</f>
        <v>6138184</v>
      </c>
      <c r="G59" s="45">
        <f aca="true" t="shared" si="2" ref="G59:G70">F59+D59</f>
        <v>12938688</v>
      </c>
      <c r="I59" s="47"/>
      <c r="J59" s="47"/>
      <c r="K59" s="48"/>
    </row>
    <row r="60" spans="1:11" s="46" customFormat="1" ht="34.5" customHeight="1">
      <c r="A60" s="83"/>
      <c r="B60" s="78"/>
      <c r="C60" s="8" t="s">
        <v>221</v>
      </c>
      <c r="D60" s="39">
        <f>29300</f>
        <v>29300</v>
      </c>
      <c r="E60" s="8" t="s">
        <v>221</v>
      </c>
      <c r="F60" s="45">
        <f>29300</f>
        <v>29300</v>
      </c>
      <c r="G60" s="45">
        <f t="shared" si="2"/>
        <v>58600</v>
      </c>
      <c r="I60" s="47"/>
      <c r="J60" s="47"/>
      <c r="K60" s="48"/>
    </row>
    <row r="61" spans="1:11" s="46" customFormat="1" ht="34.5" customHeight="1">
      <c r="A61" s="81"/>
      <c r="B61" s="79"/>
      <c r="C61" s="8" t="s">
        <v>256</v>
      </c>
      <c r="D61" s="39">
        <v>1000000</v>
      </c>
      <c r="E61" s="8"/>
      <c r="F61" s="45"/>
      <c r="G61" s="45">
        <f t="shared" si="2"/>
        <v>1000000</v>
      </c>
      <c r="I61" s="47"/>
      <c r="J61" s="47"/>
      <c r="K61" s="48"/>
    </row>
    <row r="62" spans="1:11" s="46" customFormat="1" ht="47.25">
      <c r="A62" s="44" t="s">
        <v>116</v>
      </c>
      <c r="B62" s="8" t="s">
        <v>257</v>
      </c>
      <c r="C62" s="8" t="s">
        <v>258</v>
      </c>
      <c r="D62" s="39">
        <v>915588</v>
      </c>
      <c r="E62" s="8" t="s">
        <v>274</v>
      </c>
      <c r="F62" s="45">
        <f>'[1]Місто'!$J$84</f>
        <v>619300</v>
      </c>
      <c r="G62" s="45">
        <f t="shared" si="2"/>
        <v>1534888</v>
      </c>
      <c r="I62" s="47"/>
      <c r="J62" s="47"/>
      <c r="K62" s="48"/>
    </row>
    <row r="63" spans="1:11" s="46" customFormat="1" ht="47.25">
      <c r="A63" s="44" t="s">
        <v>68</v>
      </c>
      <c r="B63" s="8" t="s">
        <v>3</v>
      </c>
      <c r="C63" s="8" t="s">
        <v>258</v>
      </c>
      <c r="D63" s="39">
        <v>2478122</v>
      </c>
      <c r="E63" s="8" t="s">
        <v>274</v>
      </c>
      <c r="F63" s="45">
        <f>'[1]Місто'!$J$85</f>
        <v>2058471</v>
      </c>
      <c r="G63" s="45">
        <f t="shared" si="2"/>
        <v>4536593</v>
      </c>
      <c r="I63" s="47"/>
      <c r="J63" s="47"/>
      <c r="K63" s="48"/>
    </row>
    <row r="64" spans="1:11" s="46" customFormat="1" ht="47.25" customHeight="1">
      <c r="A64" s="44" t="s">
        <v>69</v>
      </c>
      <c r="B64" s="8" t="s">
        <v>4</v>
      </c>
      <c r="C64" s="8" t="s">
        <v>258</v>
      </c>
      <c r="D64" s="39">
        <v>2079269</v>
      </c>
      <c r="E64" s="8" t="s">
        <v>289</v>
      </c>
      <c r="F64" s="45">
        <f>'[1]Місто'!$J$87</f>
        <v>172616</v>
      </c>
      <c r="G64" s="45">
        <f t="shared" si="2"/>
        <v>2251885</v>
      </c>
      <c r="I64" s="47"/>
      <c r="J64" s="47"/>
      <c r="K64" s="48"/>
    </row>
    <row r="65" spans="1:11" s="46" customFormat="1" ht="31.5" hidden="1">
      <c r="A65" s="44" t="s">
        <v>70</v>
      </c>
      <c r="B65" s="8" t="s">
        <v>101</v>
      </c>
      <c r="C65" s="8"/>
      <c r="D65" s="39"/>
      <c r="E65" s="8"/>
      <c r="F65" s="45">
        <f>'[1]Місто'!$F$88</f>
        <v>0</v>
      </c>
      <c r="G65" s="45">
        <f>F65+D65</f>
        <v>0</v>
      </c>
      <c r="I65" s="47"/>
      <c r="J65" s="47"/>
      <c r="K65" s="48"/>
    </row>
    <row r="66" spans="1:11" s="46" customFormat="1" ht="31.5">
      <c r="A66" s="49" t="s">
        <v>117</v>
      </c>
      <c r="B66" s="50" t="s">
        <v>118</v>
      </c>
      <c r="C66" s="8" t="s">
        <v>259</v>
      </c>
      <c r="D66" s="39">
        <v>9942752</v>
      </c>
      <c r="E66" s="8"/>
      <c r="F66" s="13"/>
      <c r="G66" s="45">
        <f t="shared" si="2"/>
        <v>9942752</v>
      </c>
      <c r="I66" s="47"/>
      <c r="J66" s="47"/>
      <c r="K66" s="48"/>
    </row>
    <row r="67" spans="1:11" s="46" customFormat="1" ht="32.25" customHeight="1" hidden="1">
      <c r="A67" s="44" t="s">
        <v>71</v>
      </c>
      <c r="B67" s="8" t="s">
        <v>5</v>
      </c>
      <c r="C67" s="8"/>
      <c r="D67" s="39"/>
      <c r="E67" s="8"/>
      <c r="F67" s="13"/>
      <c r="G67" s="45">
        <f t="shared" si="2"/>
        <v>0</v>
      </c>
      <c r="I67" s="47"/>
      <c r="J67" s="47"/>
      <c r="K67" s="48"/>
    </row>
    <row r="68" spans="1:11" s="46" customFormat="1" ht="15.75" hidden="1">
      <c r="A68" s="44" t="s">
        <v>72</v>
      </c>
      <c r="B68" s="8" t="s">
        <v>6</v>
      </c>
      <c r="C68" s="8"/>
      <c r="D68" s="39"/>
      <c r="E68" s="8"/>
      <c r="F68" s="45">
        <f>'[1]Місто'!$F$91</f>
        <v>0</v>
      </c>
      <c r="G68" s="45">
        <f t="shared" si="2"/>
        <v>0</v>
      </c>
      <c r="I68" s="47"/>
      <c r="J68" s="47"/>
      <c r="K68" s="48"/>
    </row>
    <row r="69" spans="1:11" s="46" customFormat="1" ht="46.5" customHeight="1">
      <c r="A69" s="44" t="s">
        <v>73</v>
      </c>
      <c r="B69" s="50" t="s">
        <v>260</v>
      </c>
      <c r="C69" s="8" t="s">
        <v>261</v>
      </c>
      <c r="D69" s="39">
        <f>'[1]Місто'!$C$92</f>
        <v>3161291</v>
      </c>
      <c r="E69" s="8"/>
      <c r="F69" s="13"/>
      <c r="G69" s="45">
        <f t="shared" si="2"/>
        <v>3161291</v>
      </c>
      <c r="I69" s="47"/>
      <c r="J69" s="47"/>
      <c r="K69" s="48"/>
    </row>
    <row r="70" spans="1:11" s="46" customFormat="1" ht="47.25">
      <c r="A70" s="44" t="s">
        <v>81</v>
      </c>
      <c r="B70" s="8" t="s">
        <v>82</v>
      </c>
      <c r="C70" s="8"/>
      <c r="D70" s="9"/>
      <c r="E70" s="8" t="s">
        <v>274</v>
      </c>
      <c r="F70" s="45">
        <f>'[1]Місто'!$F$94</f>
        <v>3107370</v>
      </c>
      <c r="G70" s="45">
        <f t="shared" si="2"/>
        <v>3107370</v>
      </c>
      <c r="I70" s="47"/>
      <c r="J70" s="47"/>
      <c r="K70" s="48"/>
    </row>
    <row r="71" spans="1:11" s="46" customFormat="1" ht="36" customHeight="1" hidden="1">
      <c r="A71" s="83" t="s">
        <v>66</v>
      </c>
      <c r="B71" s="78" t="s">
        <v>103</v>
      </c>
      <c r="C71" s="8"/>
      <c r="D71" s="9"/>
      <c r="E71" s="8" t="s">
        <v>127</v>
      </c>
      <c r="F71" s="20"/>
      <c r="G71" s="13">
        <f>F71+D71</f>
        <v>0</v>
      </c>
      <c r="I71" s="47">
        <f>H71-D71</f>
        <v>0</v>
      </c>
      <c r="J71" s="47"/>
      <c r="K71" s="48"/>
    </row>
    <row r="72" spans="1:11" s="46" customFormat="1" ht="33" customHeight="1" hidden="1">
      <c r="A72" s="81"/>
      <c r="B72" s="79"/>
      <c r="C72" s="8"/>
      <c r="D72" s="9"/>
      <c r="E72" s="8" t="s">
        <v>128</v>
      </c>
      <c r="F72" s="20"/>
      <c r="G72" s="13">
        <f>F72+D72</f>
        <v>0</v>
      </c>
      <c r="I72" s="47">
        <f>H72-D72</f>
        <v>0</v>
      </c>
      <c r="J72" s="47"/>
      <c r="K72" s="48"/>
    </row>
    <row r="73" spans="1:14" s="46" customFormat="1" ht="34.5" customHeight="1">
      <c r="A73" s="55" t="s">
        <v>141</v>
      </c>
      <c r="B73" s="56" t="s">
        <v>39</v>
      </c>
      <c r="C73" s="8"/>
      <c r="D73" s="62">
        <f>SUM(D74:D87)</f>
        <v>33643702</v>
      </c>
      <c r="E73" s="13"/>
      <c r="F73" s="62">
        <f>SUM(F74:F87)</f>
        <v>7193196</v>
      </c>
      <c r="G73" s="62">
        <f>SUM(G74:G87)</f>
        <v>40836898</v>
      </c>
      <c r="H73" s="47">
        <f>'[1]Місто'!$C$99-'[1]Місто'!$C$103-'[1]Місто'!$C$106-'[1]Місто'!$C$108-'[1]Місто'!$C$110-'[1]Місто'!$C$112-'[1]Місто'!$C$115-'[1]Місто'!$C$118-'[1]Місто'!$C$120-'[1]Місто'!$C$122-'[1]Місто'!$C$124-'[1]Місто'!$C$126-'[1]Місто'!$C$128-'[1]Місто'!$C$130-'[1]Місто'!$C$132-'[1]Місто'!$C$134-'[1]Місто'!$C$136-'[1]Місто'!$C$138-'[1]Місто'!$C$140-'[1]Місто'!$C$142-'[1]Місто'!$C$144-'[1]Місто'!$C$146-'[1]Місто'!$C$148-'[1]Місто'!$C$152-'[1]Місто'!$C$158-'[1]Місто'!$C$164-'[1]Місто'!$C$166-'[1]Місто'!$C$167-'[1]Місто'!$C$170</f>
        <v>70358690</v>
      </c>
      <c r="I73" s="47">
        <f>H73-D73</f>
        <v>36714988</v>
      </c>
      <c r="J73" s="47"/>
      <c r="K73" s="48" t="s">
        <v>225</v>
      </c>
      <c r="L73" s="47">
        <f>'[1]Місто'!$F$99-'[1]Місто'!$F$110-'[1]Місто'!$F$175</f>
        <v>7333682</v>
      </c>
      <c r="M73" s="47">
        <f>L73-F73</f>
        <v>140486</v>
      </c>
      <c r="N73" s="46">
        <v>240900</v>
      </c>
    </row>
    <row r="74" spans="1:11" s="46" customFormat="1" ht="48" customHeight="1">
      <c r="A74" s="49" t="s">
        <v>165</v>
      </c>
      <c r="B74" s="8" t="s">
        <v>166</v>
      </c>
      <c r="C74" s="8"/>
      <c r="D74" s="45"/>
      <c r="E74" s="8" t="s">
        <v>263</v>
      </c>
      <c r="F74" s="45">
        <f>'[1]Місто'!$K$101</f>
        <v>2285484</v>
      </c>
      <c r="G74" s="13">
        <f aca="true" t="shared" si="3" ref="G74:G89">F74+D74</f>
        <v>2285484</v>
      </c>
      <c r="H74" s="47"/>
      <c r="I74" s="47"/>
      <c r="J74" s="47"/>
      <c r="K74" s="48"/>
    </row>
    <row r="75" spans="1:11" s="46" customFormat="1" ht="96.75" customHeight="1">
      <c r="A75" s="44" t="s">
        <v>65</v>
      </c>
      <c r="B75" s="8" t="s">
        <v>100</v>
      </c>
      <c r="C75" s="8" t="s">
        <v>251</v>
      </c>
      <c r="D75" s="39">
        <f>'[1]Місто'!$C$154</f>
        <v>2988909</v>
      </c>
      <c r="E75" s="8"/>
      <c r="F75" s="13"/>
      <c r="G75" s="13">
        <f t="shared" si="3"/>
        <v>2988909</v>
      </c>
      <c r="I75" s="47"/>
      <c r="J75" s="47"/>
      <c r="K75" s="48"/>
    </row>
    <row r="76" spans="1:11" s="46" customFormat="1" ht="50.25" customHeight="1">
      <c r="A76" s="80" t="s">
        <v>161</v>
      </c>
      <c r="B76" s="82" t="s">
        <v>163</v>
      </c>
      <c r="C76" s="8" t="s">
        <v>275</v>
      </c>
      <c r="D76" s="39">
        <v>5997500</v>
      </c>
      <c r="E76" s="8" t="s">
        <v>275</v>
      </c>
      <c r="F76" s="45">
        <f>'[1]Місто'!$K$155</f>
        <v>300000</v>
      </c>
      <c r="G76" s="13">
        <f t="shared" si="3"/>
        <v>6297500</v>
      </c>
      <c r="I76" s="47"/>
      <c r="J76" s="47"/>
      <c r="K76" s="48"/>
    </row>
    <row r="77" spans="1:11" s="46" customFormat="1" ht="50.25" customHeight="1">
      <c r="A77" s="81"/>
      <c r="B77" s="79"/>
      <c r="C77" s="8" t="s">
        <v>221</v>
      </c>
      <c r="D77" s="39">
        <v>70343</v>
      </c>
      <c r="E77" s="8" t="s">
        <v>221</v>
      </c>
      <c r="F77" s="45">
        <v>70343</v>
      </c>
      <c r="G77" s="13">
        <f t="shared" si="3"/>
        <v>140686</v>
      </c>
      <c r="I77" s="47"/>
      <c r="J77" s="47"/>
      <c r="K77" s="48"/>
    </row>
    <row r="78" spans="1:11" s="46" customFormat="1" ht="110.25" hidden="1">
      <c r="A78" s="44" t="s">
        <v>162</v>
      </c>
      <c r="B78" s="8" t="s">
        <v>164</v>
      </c>
      <c r="C78" s="8"/>
      <c r="D78" s="39"/>
      <c r="E78" s="8"/>
      <c r="F78" s="13"/>
      <c r="G78" s="13">
        <f t="shared" si="3"/>
        <v>0</v>
      </c>
      <c r="I78" s="47"/>
      <c r="J78" s="47"/>
      <c r="K78" s="48"/>
    </row>
    <row r="79" spans="1:11" s="46" customFormat="1" ht="49.5" customHeight="1">
      <c r="A79" s="44" t="s">
        <v>9</v>
      </c>
      <c r="B79" s="8" t="s">
        <v>0</v>
      </c>
      <c r="C79" s="8" t="s">
        <v>275</v>
      </c>
      <c r="D79" s="39">
        <f>'[1]Місто'!$C$157</f>
        <v>739800</v>
      </c>
      <c r="E79" s="8"/>
      <c r="F79" s="13"/>
      <c r="G79" s="13">
        <f t="shared" si="3"/>
        <v>739800</v>
      </c>
      <c r="I79" s="47"/>
      <c r="J79" s="47"/>
      <c r="K79" s="48"/>
    </row>
    <row r="80" spans="1:11" s="46" customFormat="1" ht="44.25" customHeight="1">
      <c r="A80" s="41" t="s">
        <v>83</v>
      </c>
      <c r="B80" s="43" t="s">
        <v>90</v>
      </c>
      <c r="C80" s="8" t="s">
        <v>275</v>
      </c>
      <c r="D80" s="39">
        <f>'[1]Місто'!$C$150</f>
        <v>6526532</v>
      </c>
      <c r="E80" s="8"/>
      <c r="F80" s="13"/>
      <c r="G80" s="13">
        <f t="shared" si="3"/>
        <v>6526532</v>
      </c>
      <c r="I80" s="47"/>
      <c r="J80" s="47"/>
      <c r="K80" s="48"/>
    </row>
    <row r="81" spans="1:11" s="46" customFormat="1" ht="27.75" customHeight="1">
      <c r="A81" s="80" t="s">
        <v>81</v>
      </c>
      <c r="B81" s="82" t="s">
        <v>82</v>
      </c>
      <c r="C81" s="8"/>
      <c r="D81" s="39"/>
      <c r="E81" s="8" t="s">
        <v>303</v>
      </c>
      <c r="F81" s="20">
        <v>684413</v>
      </c>
      <c r="G81" s="13">
        <f t="shared" si="3"/>
        <v>684413</v>
      </c>
      <c r="I81" s="47"/>
      <c r="J81" s="47"/>
      <c r="K81" s="48"/>
    </row>
    <row r="82" spans="1:11" s="46" customFormat="1" ht="45.75" customHeight="1">
      <c r="A82" s="81"/>
      <c r="B82" s="79"/>
      <c r="C82" s="8"/>
      <c r="D82" s="9"/>
      <c r="E82" s="8" t="s">
        <v>275</v>
      </c>
      <c r="F82" s="20">
        <f>'[1]Місто'!$F$161-F81</f>
        <v>3852956</v>
      </c>
      <c r="G82" s="13">
        <f t="shared" si="3"/>
        <v>3852956</v>
      </c>
      <c r="I82" s="47"/>
      <c r="J82" s="47"/>
      <c r="K82" s="48"/>
    </row>
    <row r="83" spans="1:11" s="46" customFormat="1" ht="52.5" customHeight="1" hidden="1">
      <c r="A83" s="63" t="s">
        <v>21</v>
      </c>
      <c r="B83" s="82" t="s">
        <v>301</v>
      </c>
      <c r="C83" s="8" t="s">
        <v>129</v>
      </c>
      <c r="D83" s="39"/>
      <c r="E83" s="8"/>
      <c r="F83" s="38"/>
      <c r="G83" s="13">
        <f>F83+D83</f>
        <v>0</v>
      </c>
      <c r="I83" s="47"/>
      <c r="J83" s="47"/>
      <c r="K83" s="48"/>
    </row>
    <row r="84" spans="1:11" s="46" customFormat="1" ht="46.5" customHeight="1">
      <c r="A84" s="83" t="s">
        <v>21</v>
      </c>
      <c r="B84" s="78"/>
      <c r="C84" s="8" t="s">
        <v>251</v>
      </c>
      <c r="D84" s="39">
        <f>'[1]Місто'!$C$163-'[1]Місто'!$C$164</f>
        <v>157950</v>
      </c>
      <c r="E84" s="8"/>
      <c r="F84" s="38"/>
      <c r="G84" s="13">
        <f>F84+D84</f>
        <v>157950</v>
      </c>
      <c r="I84" s="47"/>
      <c r="J84" s="47"/>
      <c r="K84" s="48"/>
    </row>
    <row r="85" spans="1:11" s="46" customFormat="1" ht="62.25" customHeight="1" hidden="1">
      <c r="A85" s="81"/>
      <c r="B85" s="79"/>
      <c r="C85" s="8" t="s">
        <v>251</v>
      </c>
      <c r="D85" s="39"/>
      <c r="E85" s="8"/>
      <c r="F85" s="38"/>
      <c r="G85" s="13">
        <f>F85+D85</f>
        <v>0</v>
      </c>
      <c r="I85" s="47"/>
      <c r="J85" s="47"/>
      <c r="K85" s="48"/>
    </row>
    <row r="86" spans="1:11" s="46" customFormat="1" ht="48" customHeight="1">
      <c r="A86" s="44" t="s">
        <v>84</v>
      </c>
      <c r="B86" s="8" t="s">
        <v>302</v>
      </c>
      <c r="C86" s="8" t="s">
        <v>251</v>
      </c>
      <c r="D86" s="39">
        <f>'[1]Місто'!$C$165-'[1]Місто'!$C$166</f>
        <v>500000</v>
      </c>
      <c r="E86" s="8"/>
      <c r="F86" s="38"/>
      <c r="G86" s="13">
        <f t="shared" si="3"/>
        <v>500000</v>
      </c>
      <c r="I86" s="47"/>
      <c r="J86" s="47"/>
      <c r="K86" s="48"/>
    </row>
    <row r="87" spans="1:11" s="46" customFormat="1" ht="45.75" customHeight="1">
      <c r="A87" s="49" t="s">
        <v>122</v>
      </c>
      <c r="B87" s="50" t="s">
        <v>230</v>
      </c>
      <c r="C87" s="8" t="s">
        <v>251</v>
      </c>
      <c r="D87" s="39">
        <f>'[1]Місто'!$C$169-'[1]Місто'!$C$170</f>
        <v>16662668</v>
      </c>
      <c r="E87" s="8"/>
      <c r="F87" s="38"/>
      <c r="G87" s="13">
        <f t="shared" si="3"/>
        <v>16662668</v>
      </c>
      <c r="I87" s="47"/>
      <c r="J87" s="47"/>
      <c r="K87" s="48"/>
    </row>
    <row r="88" spans="1:13" s="46" customFormat="1" ht="68.25" customHeight="1" hidden="1">
      <c r="A88" s="55" t="s">
        <v>180</v>
      </c>
      <c r="B88" s="56" t="s">
        <v>184</v>
      </c>
      <c r="C88" s="8"/>
      <c r="D88" s="57">
        <f>SUM(D89:D89)</f>
        <v>0</v>
      </c>
      <c r="E88" s="8"/>
      <c r="F88" s="57">
        <f>SUM(F89:F89)</f>
        <v>0</v>
      </c>
      <c r="G88" s="57">
        <f>SUM(G89:G89)</f>
        <v>0</v>
      </c>
      <c r="H88" s="47">
        <f>'[1]Місто'!$C$183</f>
        <v>2359169</v>
      </c>
      <c r="I88" s="47">
        <f>H88-D88</f>
        <v>2359169</v>
      </c>
      <c r="J88" s="47"/>
      <c r="K88" s="48"/>
      <c r="L88" s="47">
        <f>'[1]Місто'!$F$183</f>
        <v>0</v>
      </c>
      <c r="M88" s="47">
        <f>L88-F88</f>
        <v>0</v>
      </c>
    </row>
    <row r="89" spans="1:11" s="46" customFormat="1" ht="31.5" hidden="1">
      <c r="A89" s="44" t="s">
        <v>165</v>
      </c>
      <c r="B89" s="8" t="s">
        <v>166</v>
      </c>
      <c r="C89" s="8" t="s">
        <v>181</v>
      </c>
      <c r="D89" s="39"/>
      <c r="E89" s="8" t="s">
        <v>181</v>
      </c>
      <c r="F89" s="20"/>
      <c r="G89" s="13">
        <f t="shared" si="3"/>
        <v>0</v>
      </c>
      <c r="I89" s="47"/>
      <c r="J89" s="47"/>
      <c r="K89" s="48"/>
    </row>
    <row r="90" spans="1:13" s="46" customFormat="1" ht="63" hidden="1">
      <c r="A90" s="55" t="s">
        <v>191</v>
      </c>
      <c r="B90" s="56" t="s">
        <v>192</v>
      </c>
      <c r="C90" s="8"/>
      <c r="D90" s="57">
        <f>SUM(D91:D91)</f>
        <v>0</v>
      </c>
      <c r="E90" s="8"/>
      <c r="F90" s="57">
        <f>SUM(F91:F91)</f>
        <v>0</v>
      </c>
      <c r="G90" s="57">
        <f>SUM(G91:G91)</f>
        <v>0</v>
      </c>
      <c r="H90" s="47">
        <f>'[1]Місто'!$C$188</f>
        <v>789376</v>
      </c>
      <c r="I90" s="47">
        <f>H90-D90</f>
        <v>789376</v>
      </c>
      <c r="J90" s="47"/>
      <c r="K90" s="48"/>
      <c r="L90" s="47">
        <f>'[1]Місто'!$F$188</f>
        <v>0</v>
      </c>
      <c r="M90" s="47">
        <f>L90-F90</f>
        <v>0</v>
      </c>
    </row>
    <row r="91" spans="1:11" s="46" customFormat="1" ht="47.25" hidden="1">
      <c r="A91" s="44" t="s">
        <v>165</v>
      </c>
      <c r="B91" s="8" t="s">
        <v>166</v>
      </c>
      <c r="C91" s="8" t="s">
        <v>193</v>
      </c>
      <c r="D91" s="39"/>
      <c r="E91" s="8" t="s">
        <v>193</v>
      </c>
      <c r="F91" s="20"/>
      <c r="G91" s="13">
        <f>F91+D91</f>
        <v>0</v>
      </c>
      <c r="I91" s="47"/>
      <c r="J91" s="47"/>
      <c r="K91" s="48"/>
    </row>
    <row r="92" spans="1:13" s="46" customFormat="1" ht="35.25" customHeight="1">
      <c r="A92" s="55" t="s">
        <v>146</v>
      </c>
      <c r="B92" s="56" t="s">
        <v>42</v>
      </c>
      <c r="C92" s="8"/>
      <c r="D92" s="57">
        <f>SUM(D93:D103)</f>
        <v>4527841</v>
      </c>
      <c r="E92" s="9"/>
      <c r="F92" s="57">
        <f>SUM(F93:F103)</f>
        <v>4064065</v>
      </c>
      <c r="G92" s="61">
        <f>SUM(G93:G103)</f>
        <v>8591906</v>
      </c>
      <c r="H92" s="47">
        <f>'[1]Місто'!$C$191</f>
        <v>79596814</v>
      </c>
      <c r="I92" s="47">
        <f>H92-D92</f>
        <v>75068973</v>
      </c>
      <c r="J92" s="47"/>
      <c r="K92" s="48" t="s">
        <v>225</v>
      </c>
      <c r="L92" s="47">
        <f>'[1]Місто'!$F$191</f>
        <v>8552385</v>
      </c>
      <c r="M92" s="47">
        <f>L92-F92</f>
        <v>4488320</v>
      </c>
    </row>
    <row r="93" spans="1:11" s="46" customFormat="1" ht="31.5" hidden="1">
      <c r="A93" s="44" t="s">
        <v>165</v>
      </c>
      <c r="B93" s="8" t="s">
        <v>166</v>
      </c>
      <c r="C93" s="8" t="s">
        <v>183</v>
      </c>
      <c r="D93" s="39"/>
      <c r="E93" s="8"/>
      <c r="F93" s="45"/>
      <c r="G93" s="38">
        <f aca="true" t="shared" si="4" ref="G93:G102">D93+F93</f>
        <v>0</v>
      </c>
      <c r="I93" s="47"/>
      <c r="J93" s="47"/>
      <c r="K93" s="48"/>
    </row>
    <row r="94" spans="1:11" s="46" customFormat="1" ht="44.25" customHeight="1">
      <c r="A94" s="44" t="s">
        <v>157</v>
      </c>
      <c r="B94" s="8" t="s">
        <v>158</v>
      </c>
      <c r="C94" s="8" t="s">
        <v>292</v>
      </c>
      <c r="D94" s="39">
        <v>101408</v>
      </c>
      <c r="E94" s="8" t="s">
        <v>296</v>
      </c>
      <c r="F94" s="45">
        <f>'[1]Місто'!$K$195</f>
        <v>129972</v>
      </c>
      <c r="G94" s="38">
        <f t="shared" si="4"/>
        <v>231380</v>
      </c>
      <c r="I94" s="47"/>
      <c r="J94" s="47"/>
      <c r="K94" s="48"/>
    </row>
    <row r="95" spans="1:11" s="46" customFormat="1" ht="47.25">
      <c r="A95" s="44" t="s">
        <v>159</v>
      </c>
      <c r="B95" s="8" t="s">
        <v>160</v>
      </c>
      <c r="C95" s="8" t="s">
        <v>292</v>
      </c>
      <c r="D95" s="39">
        <v>949230</v>
      </c>
      <c r="E95" s="8" t="s">
        <v>296</v>
      </c>
      <c r="F95" s="45">
        <f>'[1]Місто'!$J$196</f>
        <v>1055075</v>
      </c>
      <c r="G95" s="38">
        <f t="shared" si="4"/>
        <v>2004305</v>
      </c>
      <c r="I95" s="47"/>
      <c r="J95" s="47"/>
      <c r="K95" s="48"/>
    </row>
    <row r="96" spans="1:11" s="46" customFormat="1" ht="47.25">
      <c r="A96" s="44" t="s">
        <v>169</v>
      </c>
      <c r="B96" s="8" t="s">
        <v>170</v>
      </c>
      <c r="C96" s="8" t="s">
        <v>292</v>
      </c>
      <c r="D96" s="39">
        <v>374849</v>
      </c>
      <c r="E96" s="8" t="s">
        <v>296</v>
      </c>
      <c r="F96" s="45">
        <v>565442</v>
      </c>
      <c r="G96" s="38">
        <f t="shared" si="4"/>
        <v>940291</v>
      </c>
      <c r="I96" s="47"/>
      <c r="J96" s="47"/>
      <c r="K96" s="48"/>
    </row>
    <row r="97" spans="1:11" s="46" customFormat="1" ht="47.25">
      <c r="A97" s="44" t="s">
        <v>167</v>
      </c>
      <c r="B97" s="8" t="s">
        <v>168</v>
      </c>
      <c r="C97" s="8" t="s">
        <v>292</v>
      </c>
      <c r="D97" s="39">
        <v>24000</v>
      </c>
      <c r="E97" s="8" t="s">
        <v>296</v>
      </c>
      <c r="F97" s="45">
        <v>2141240</v>
      </c>
      <c r="G97" s="38">
        <f t="shared" si="4"/>
        <v>2165240</v>
      </c>
      <c r="I97" s="47"/>
      <c r="J97" s="47"/>
      <c r="K97" s="48"/>
    </row>
    <row r="98" spans="1:11" s="46" customFormat="1" ht="30.75" customHeight="1">
      <c r="A98" s="54">
        <v>110300</v>
      </c>
      <c r="B98" s="42" t="s">
        <v>18</v>
      </c>
      <c r="C98" s="8" t="s">
        <v>293</v>
      </c>
      <c r="D98" s="53">
        <f>'[1]Місто'!$C$201</f>
        <v>1030885</v>
      </c>
      <c r="E98" s="8"/>
      <c r="F98" s="38"/>
      <c r="G98" s="38">
        <f t="shared" si="4"/>
        <v>1030885</v>
      </c>
      <c r="I98" s="47"/>
      <c r="J98" s="47"/>
      <c r="K98" s="48"/>
    </row>
    <row r="99" spans="1:11" s="46" customFormat="1" ht="31.5">
      <c r="A99" s="91">
        <v>110502</v>
      </c>
      <c r="B99" s="82" t="s">
        <v>1</v>
      </c>
      <c r="C99" s="8" t="s">
        <v>294</v>
      </c>
      <c r="D99" s="37">
        <v>1655013</v>
      </c>
      <c r="E99" s="8" t="s">
        <v>294</v>
      </c>
      <c r="F99" s="38">
        <v>42040</v>
      </c>
      <c r="G99" s="38">
        <f t="shared" si="4"/>
        <v>1697053</v>
      </c>
      <c r="I99" s="47"/>
      <c r="J99" s="47"/>
      <c r="K99" s="48"/>
    </row>
    <row r="100" spans="1:11" s="46" customFormat="1" ht="31.5">
      <c r="A100" s="92"/>
      <c r="B100" s="78"/>
      <c r="C100" s="8" t="s">
        <v>292</v>
      </c>
      <c r="D100" s="37">
        <v>294456</v>
      </c>
      <c r="E100" s="8" t="s">
        <v>297</v>
      </c>
      <c r="F100" s="20">
        <f>'[1]Місто'!$K$202-F99</f>
        <v>130296</v>
      </c>
      <c r="G100" s="38">
        <f t="shared" si="4"/>
        <v>424752</v>
      </c>
      <c r="I100" s="47"/>
      <c r="J100" s="47"/>
      <c r="K100" s="48"/>
    </row>
    <row r="101" spans="1:11" s="46" customFormat="1" ht="32.25" customHeight="1">
      <c r="A101" s="92"/>
      <c r="B101" s="78"/>
      <c r="C101" s="8" t="s">
        <v>295</v>
      </c>
      <c r="D101" s="37">
        <v>98000</v>
      </c>
      <c r="E101" s="60"/>
      <c r="F101" s="38"/>
      <c r="G101" s="38">
        <f t="shared" si="4"/>
        <v>98000</v>
      </c>
      <c r="I101" s="47"/>
      <c r="J101" s="47"/>
      <c r="K101" s="48"/>
    </row>
    <row r="102" spans="1:11" s="46" customFormat="1" ht="15.75" hidden="1">
      <c r="A102" s="93"/>
      <c r="B102" s="79"/>
      <c r="C102" s="8"/>
      <c r="D102" s="37"/>
      <c r="E102" s="8"/>
      <c r="F102" s="38"/>
      <c r="G102" s="38">
        <f t="shared" si="4"/>
        <v>0</v>
      </c>
      <c r="I102" s="47"/>
      <c r="J102" s="47"/>
      <c r="K102" s="48"/>
    </row>
    <row r="103" spans="1:11" s="46" customFormat="1" ht="31.5" hidden="1">
      <c r="A103" s="44" t="s">
        <v>81</v>
      </c>
      <c r="B103" s="8" t="s">
        <v>82</v>
      </c>
      <c r="C103" s="8"/>
      <c r="D103" s="9"/>
      <c r="E103" s="8" t="s">
        <v>212</v>
      </c>
      <c r="F103" s="45">
        <f>'[1]Місто'!$F$204</f>
        <v>0</v>
      </c>
      <c r="G103" s="13">
        <f>F103+D103</f>
        <v>0</v>
      </c>
      <c r="I103" s="47"/>
      <c r="J103" s="47"/>
      <c r="K103" s="48"/>
    </row>
    <row r="104" spans="1:13" s="46" customFormat="1" ht="45" customHeight="1">
      <c r="A104" s="55" t="s">
        <v>145</v>
      </c>
      <c r="B104" s="56" t="s">
        <v>177</v>
      </c>
      <c r="C104" s="8"/>
      <c r="D104" s="57">
        <f>SUM(D105:D108)</f>
        <v>934800</v>
      </c>
      <c r="E104" s="9"/>
      <c r="F104" s="62">
        <f>SUM(F105:F108)</f>
        <v>1108200</v>
      </c>
      <c r="G104" s="61">
        <f>SUM(G105:G108)</f>
        <v>2043000</v>
      </c>
      <c r="H104" s="47">
        <f>'[1]Місто'!$C$210</f>
        <v>2939167</v>
      </c>
      <c r="I104" s="47">
        <f>H104-D104</f>
        <v>2004367</v>
      </c>
      <c r="J104" s="47"/>
      <c r="K104" s="48" t="s">
        <v>228</v>
      </c>
      <c r="L104" s="47">
        <f>'[1]Місто'!$F$210</f>
        <v>1108200</v>
      </c>
      <c r="M104" s="47">
        <f>L104-F104</f>
        <v>0</v>
      </c>
    </row>
    <row r="105" spans="1:11" s="46" customFormat="1" ht="33" customHeight="1">
      <c r="A105" s="44" t="s">
        <v>165</v>
      </c>
      <c r="B105" s="8" t="s">
        <v>166</v>
      </c>
      <c r="C105" s="8"/>
      <c r="D105" s="39"/>
      <c r="E105" s="8" t="s">
        <v>254</v>
      </c>
      <c r="F105" s="45">
        <f>'[1]Місто'!$F$212</f>
        <v>37000</v>
      </c>
      <c r="G105" s="13">
        <f>F105+D105</f>
        <v>37000</v>
      </c>
      <c r="I105" s="47"/>
      <c r="J105" s="47"/>
      <c r="K105" s="48"/>
    </row>
    <row r="106" spans="1:11" s="46" customFormat="1" ht="29.25" customHeight="1">
      <c r="A106" s="44" t="s">
        <v>81</v>
      </c>
      <c r="B106" s="8" t="s">
        <v>82</v>
      </c>
      <c r="C106" s="8"/>
      <c r="D106" s="9"/>
      <c r="E106" s="8" t="s">
        <v>252</v>
      </c>
      <c r="F106" s="45">
        <f>'[1]Місто'!$F$214</f>
        <v>1071200</v>
      </c>
      <c r="G106" s="13">
        <f>F106+D106</f>
        <v>1071200</v>
      </c>
      <c r="I106" s="47"/>
      <c r="J106" s="47"/>
      <c r="K106" s="48"/>
    </row>
    <row r="107" spans="1:11" s="46" customFormat="1" ht="31.5" customHeight="1">
      <c r="A107" s="44" t="s">
        <v>74</v>
      </c>
      <c r="B107" s="8" t="s">
        <v>89</v>
      </c>
      <c r="C107" s="8" t="s">
        <v>276</v>
      </c>
      <c r="D107" s="39">
        <f>'[1]Місто'!$C$222</f>
        <v>326800</v>
      </c>
      <c r="E107" s="8"/>
      <c r="F107" s="13"/>
      <c r="G107" s="13">
        <f>F107+D107</f>
        <v>326800</v>
      </c>
      <c r="I107" s="47"/>
      <c r="J107" s="47"/>
      <c r="K107" s="48"/>
    </row>
    <row r="108" spans="1:11" s="46" customFormat="1" ht="31.5" customHeight="1">
      <c r="A108" s="44" t="s">
        <v>99</v>
      </c>
      <c r="B108" s="8" t="s">
        <v>227</v>
      </c>
      <c r="C108" s="8" t="s">
        <v>277</v>
      </c>
      <c r="D108" s="39">
        <f>'[1]Місто'!$C$216</f>
        <v>608000</v>
      </c>
      <c r="E108" s="8"/>
      <c r="F108" s="13"/>
      <c r="G108" s="13">
        <f>F108+D108</f>
        <v>608000</v>
      </c>
      <c r="I108" s="47"/>
      <c r="J108" s="47"/>
      <c r="K108" s="48"/>
    </row>
    <row r="109" spans="1:13" s="46" customFormat="1" ht="31.5">
      <c r="A109" s="55" t="s">
        <v>186</v>
      </c>
      <c r="B109" s="56" t="s">
        <v>187</v>
      </c>
      <c r="C109" s="8"/>
      <c r="D109" s="57">
        <f>SUM(D110)</f>
        <v>0</v>
      </c>
      <c r="E109" s="9"/>
      <c r="F109" s="57">
        <f>SUM(F110)</f>
        <v>43050</v>
      </c>
      <c r="G109" s="57">
        <f>SUM(G110)</f>
        <v>43050</v>
      </c>
      <c r="H109" s="47">
        <f>'[1]Місто'!$C$223</f>
        <v>1128250</v>
      </c>
      <c r="I109" s="47">
        <f>H109-D109</f>
        <v>1128250</v>
      </c>
      <c r="J109" s="47"/>
      <c r="K109" s="48"/>
      <c r="L109" s="47">
        <f>'[1]Місто'!$F$223</f>
        <v>168214</v>
      </c>
      <c r="M109" s="47">
        <f>L109-F109</f>
        <v>125164</v>
      </c>
    </row>
    <row r="110" spans="1:11" s="46" customFormat="1" ht="42" customHeight="1">
      <c r="A110" s="44" t="s">
        <v>165</v>
      </c>
      <c r="B110" s="8" t="s">
        <v>166</v>
      </c>
      <c r="C110" s="8"/>
      <c r="D110" s="39"/>
      <c r="E110" s="8" t="s">
        <v>263</v>
      </c>
      <c r="F110" s="45">
        <v>43050</v>
      </c>
      <c r="G110" s="13">
        <f>F110+D110</f>
        <v>43050</v>
      </c>
      <c r="I110" s="47"/>
      <c r="J110" s="47"/>
      <c r="K110" s="48"/>
    </row>
    <row r="111" spans="1:13" s="46" customFormat="1" ht="45.75" customHeight="1">
      <c r="A111" s="55" t="s">
        <v>143</v>
      </c>
      <c r="B111" s="56" t="s">
        <v>239</v>
      </c>
      <c r="C111" s="8"/>
      <c r="D111" s="57">
        <f>SUM(D112:D123)</f>
        <v>92320978</v>
      </c>
      <c r="E111" s="9"/>
      <c r="F111" s="62">
        <f>SUM(F112:F123)</f>
        <v>120643939</v>
      </c>
      <c r="G111" s="61">
        <f>SUM(G112:G123)</f>
        <v>212964917</v>
      </c>
      <c r="H111" s="47">
        <f>'[1]Місто'!$C$226</f>
        <v>95607970</v>
      </c>
      <c r="I111" s="47">
        <f>H111-D111</f>
        <v>3286992</v>
      </c>
      <c r="J111" s="47"/>
      <c r="K111" s="48" t="s">
        <v>225</v>
      </c>
      <c r="L111" s="47">
        <f>'[1]Місто'!$F$226</f>
        <v>120643939</v>
      </c>
      <c r="M111" s="47">
        <f>L111-F111</f>
        <v>0</v>
      </c>
    </row>
    <row r="112" spans="1:11" s="46" customFormat="1" ht="40.5" customHeight="1">
      <c r="A112" s="44" t="s">
        <v>165</v>
      </c>
      <c r="B112" s="8" t="s">
        <v>166</v>
      </c>
      <c r="C112" s="8"/>
      <c r="D112" s="39"/>
      <c r="E112" s="8" t="s">
        <v>232</v>
      </c>
      <c r="F112" s="45">
        <f>'[1]Місто'!$F$228</f>
        <v>60000</v>
      </c>
      <c r="G112" s="13">
        <f aca="true" t="shared" si="5" ref="G112:G123">F112+D112</f>
        <v>60000</v>
      </c>
      <c r="I112" s="47"/>
      <c r="J112" s="47"/>
      <c r="K112" s="48"/>
    </row>
    <row r="113" spans="1:11" s="46" customFormat="1" ht="47.25">
      <c r="A113" s="44" t="s">
        <v>83</v>
      </c>
      <c r="B113" s="8" t="s">
        <v>90</v>
      </c>
      <c r="C113" s="8" t="s">
        <v>278</v>
      </c>
      <c r="D113" s="39">
        <f>'[1]Місто'!$C$230</f>
        <v>98000</v>
      </c>
      <c r="E113" s="8"/>
      <c r="F113" s="13"/>
      <c r="G113" s="13">
        <f>F113+D113</f>
        <v>98000</v>
      </c>
      <c r="I113" s="47"/>
      <c r="J113" s="47"/>
      <c r="K113" s="48"/>
    </row>
    <row r="114" spans="1:11" s="46" customFormat="1" ht="47.25">
      <c r="A114" s="41" t="s">
        <v>222</v>
      </c>
      <c r="B114" s="8" t="s">
        <v>223</v>
      </c>
      <c r="C114" s="8" t="s">
        <v>278</v>
      </c>
      <c r="D114" s="39">
        <f>'[1]Місто'!$C$232</f>
        <v>6025000</v>
      </c>
      <c r="E114" s="8"/>
      <c r="F114" s="13"/>
      <c r="G114" s="13">
        <f>F114+D114</f>
        <v>6025000</v>
      </c>
      <c r="I114" s="47"/>
      <c r="J114" s="47"/>
      <c r="K114" s="48"/>
    </row>
    <row r="115" spans="1:11" s="46" customFormat="1" ht="47.25">
      <c r="A115" s="41" t="s">
        <v>119</v>
      </c>
      <c r="B115" s="43" t="s">
        <v>120</v>
      </c>
      <c r="C115" s="8"/>
      <c r="D115" s="39"/>
      <c r="E115" s="8" t="s">
        <v>278</v>
      </c>
      <c r="F115" s="45">
        <f>'[1]Місто'!$F$237</f>
        <v>30715000</v>
      </c>
      <c r="G115" s="13">
        <f t="shared" si="5"/>
        <v>30715000</v>
      </c>
      <c r="I115" s="47"/>
      <c r="J115" s="47"/>
      <c r="K115" s="48"/>
    </row>
    <row r="116" spans="1:11" s="46" customFormat="1" ht="47.25" hidden="1">
      <c r="A116" s="43">
        <v>100103</v>
      </c>
      <c r="B116" s="43" t="s">
        <v>17</v>
      </c>
      <c r="C116" s="8" t="s">
        <v>244</v>
      </c>
      <c r="D116" s="39">
        <f>'[1]Місто'!$C$238</f>
        <v>0</v>
      </c>
      <c r="E116" s="8" t="s">
        <v>278</v>
      </c>
      <c r="F116" s="13"/>
      <c r="G116" s="13">
        <f t="shared" si="5"/>
        <v>0</v>
      </c>
      <c r="I116" s="47"/>
      <c r="J116" s="47"/>
      <c r="K116" s="48"/>
    </row>
    <row r="117" spans="1:11" s="46" customFormat="1" ht="51.75" customHeight="1">
      <c r="A117" s="41" t="s">
        <v>91</v>
      </c>
      <c r="B117" s="43" t="s">
        <v>121</v>
      </c>
      <c r="C117" s="8" t="s">
        <v>278</v>
      </c>
      <c r="D117" s="39">
        <f>'[1]Місто'!$C$239</f>
        <v>83280000</v>
      </c>
      <c r="E117" s="8" t="s">
        <v>278</v>
      </c>
      <c r="F117" s="45">
        <f>'[1]Місто'!$F$239</f>
        <v>4900000</v>
      </c>
      <c r="G117" s="13">
        <f>F117+D117</f>
        <v>88180000</v>
      </c>
      <c r="I117" s="47"/>
      <c r="J117" s="47"/>
      <c r="K117" s="48"/>
    </row>
    <row r="118" spans="1:11" s="46" customFormat="1" ht="51" customHeight="1">
      <c r="A118" s="44" t="s">
        <v>81</v>
      </c>
      <c r="B118" s="8" t="s">
        <v>82</v>
      </c>
      <c r="C118" s="8"/>
      <c r="D118" s="9"/>
      <c r="E118" s="8" t="s">
        <v>278</v>
      </c>
      <c r="F118" s="20">
        <f>'[1]Місто'!$F$241</f>
        <v>39376851</v>
      </c>
      <c r="G118" s="13">
        <f>F118+D118</f>
        <v>39376851</v>
      </c>
      <c r="I118" s="47"/>
      <c r="J118" s="47"/>
      <c r="K118" s="48"/>
    </row>
    <row r="119" spans="1:11" s="46" customFormat="1" ht="60.75" customHeight="1">
      <c r="A119" s="44" t="s">
        <v>93</v>
      </c>
      <c r="B119" s="8" t="s">
        <v>94</v>
      </c>
      <c r="C119" s="8"/>
      <c r="D119" s="9"/>
      <c r="E119" s="8" t="s">
        <v>278</v>
      </c>
      <c r="F119" s="45">
        <f>'[1]Місто'!$F$244</f>
        <v>34214100</v>
      </c>
      <c r="G119" s="13">
        <f>F119+D119</f>
        <v>34214100</v>
      </c>
      <c r="I119" s="47"/>
      <c r="J119" s="47"/>
      <c r="K119" s="48"/>
    </row>
    <row r="120" spans="1:11" s="46" customFormat="1" ht="27.75" customHeight="1" hidden="1">
      <c r="A120" s="43">
        <v>180107</v>
      </c>
      <c r="B120" s="43" t="s">
        <v>218</v>
      </c>
      <c r="C120" s="8"/>
      <c r="D120" s="39"/>
      <c r="E120" s="8" t="s">
        <v>278</v>
      </c>
      <c r="F120" s="45">
        <f>'[1]Місто'!$F$272</f>
        <v>0</v>
      </c>
      <c r="G120" s="13">
        <f t="shared" si="5"/>
        <v>0</v>
      </c>
      <c r="I120" s="47"/>
      <c r="J120" s="47"/>
      <c r="K120" s="48"/>
    </row>
    <row r="121" spans="1:11" s="46" customFormat="1" ht="63">
      <c r="A121" s="8">
        <v>180409</v>
      </c>
      <c r="B121" s="43" t="s">
        <v>238</v>
      </c>
      <c r="C121" s="8"/>
      <c r="D121" s="39"/>
      <c r="E121" s="8" t="s">
        <v>278</v>
      </c>
      <c r="F121" s="45">
        <f>'[1]Місто'!$F$247</f>
        <v>6506620</v>
      </c>
      <c r="G121" s="13">
        <f t="shared" si="5"/>
        <v>6506620</v>
      </c>
      <c r="I121" s="47"/>
      <c r="J121" s="47"/>
      <c r="K121" s="48"/>
    </row>
    <row r="122" spans="1:11" s="46" customFormat="1" ht="47.25">
      <c r="A122" s="44" t="s">
        <v>16</v>
      </c>
      <c r="B122" s="8" t="s">
        <v>104</v>
      </c>
      <c r="C122" s="8"/>
      <c r="D122" s="9"/>
      <c r="E122" s="8" t="s">
        <v>273</v>
      </c>
      <c r="F122" s="45">
        <f>'[1]Місто'!$F$249</f>
        <v>3157736</v>
      </c>
      <c r="G122" s="13">
        <f>F122+D122</f>
        <v>3157736</v>
      </c>
      <c r="I122" s="47"/>
      <c r="J122" s="47"/>
      <c r="K122" s="48"/>
    </row>
    <row r="123" spans="1:11" s="46" customFormat="1" ht="45.75" customHeight="1">
      <c r="A123" s="49" t="s">
        <v>74</v>
      </c>
      <c r="B123" s="50" t="s">
        <v>89</v>
      </c>
      <c r="C123" s="8" t="s">
        <v>278</v>
      </c>
      <c r="D123" s="64">
        <f>'[1]Місто'!$C$252+'[1]Місто'!$C$253+'[1]Місто'!$C$254</f>
        <v>2917978</v>
      </c>
      <c r="E123" s="8" t="s">
        <v>278</v>
      </c>
      <c r="F123" s="77">
        <f>'[1]Місто'!$F$256</f>
        <v>1713632</v>
      </c>
      <c r="G123" s="65">
        <f t="shared" si="5"/>
        <v>4631610</v>
      </c>
      <c r="I123" s="47"/>
      <c r="J123" s="47"/>
      <c r="K123" s="48"/>
    </row>
    <row r="124" spans="1:11" s="46" customFormat="1" ht="31.5" hidden="1">
      <c r="A124" s="44" t="s">
        <v>27</v>
      </c>
      <c r="B124" s="66" t="s">
        <v>213</v>
      </c>
      <c r="C124" s="8"/>
      <c r="D124" s="9"/>
      <c r="E124" s="8" t="s">
        <v>214</v>
      </c>
      <c r="F124" s="20">
        <f>'[1]Місто'!$F$269</f>
        <v>0</v>
      </c>
      <c r="G124" s="13">
        <f>D124+F124</f>
        <v>0</v>
      </c>
      <c r="I124" s="47"/>
      <c r="J124" s="47"/>
      <c r="K124" s="48"/>
    </row>
    <row r="125" spans="1:11" s="46" customFormat="1" ht="70.5" customHeight="1" hidden="1">
      <c r="A125" s="55" t="s">
        <v>234</v>
      </c>
      <c r="B125" s="56" t="s">
        <v>233</v>
      </c>
      <c r="C125" s="56"/>
      <c r="D125" s="57">
        <f>D126+D127</f>
        <v>0</v>
      </c>
      <c r="E125" s="56"/>
      <c r="F125" s="67"/>
      <c r="G125" s="61">
        <f>D125+F125</f>
        <v>0</v>
      </c>
      <c r="I125" s="47"/>
      <c r="J125" s="47"/>
      <c r="K125" s="48"/>
    </row>
    <row r="126" spans="1:11" s="46" customFormat="1" ht="36" customHeight="1" hidden="1">
      <c r="A126" s="44" t="s">
        <v>83</v>
      </c>
      <c r="B126" s="8" t="s">
        <v>90</v>
      </c>
      <c r="C126" s="8" t="s">
        <v>123</v>
      </c>
      <c r="D126" s="39">
        <f>'[1]Місто'!$C$295</f>
        <v>0</v>
      </c>
      <c r="E126" s="8"/>
      <c r="F126" s="20"/>
      <c r="G126" s="13">
        <f>D126+F126</f>
        <v>0</v>
      </c>
      <c r="I126" s="47"/>
      <c r="J126" s="47"/>
      <c r="K126" s="48"/>
    </row>
    <row r="127" spans="1:11" s="46" customFormat="1" ht="47.25" customHeight="1" hidden="1">
      <c r="A127" s="41" t="s">
        <v>91</v>
      </c>
      <c r="B127" s="43" t="s">
        <v>121</v>
      </c>
      <c r="C127" s="8" t="s">
        <v>210</v>
      </c>
      <c r="D127" s="39">
        <f>'[1]Місто'!$C$298</f>
        <v>0</v>
      </c>
      <c r="E127" s="8"/>
      <c r="F127" s="20"/>
      <c r="G127" s="13">
        <f>D127+F127</f>
        <v>0</v>
      </c>
      <c r="I127" s="47"/>
      <c r="J127" s="47"/>
      <c r="K127" s="48"/>
    </row>
    <row r="128" spans="1:13" s="46" customFormat="1" ht="47.25">
      <c r="A128" s="55" t="s">
        <v>144</v>
      </c>
      <c r="B128" s="56" t="s">
        <v>41</v>
      </c>
      <c r="C128" s="8"/>
      <c r="D128" s="57">
        <f>SUM(D129:D130)</f>
        <v>3456180</v>
      </c>
      <c r="E128" s="9"/>
      <c r="F128" s="57">
        <f>SUM(F129:F130)</f>
        <v>46423</v>
      </c>
      <c r="G128" s="62">
        <f>G129+G130</f>
        <v>3502603</v>
      </c>
      <c r="H128" s="47">
        <f>'[1]Місто'!$C$318</f>
        <v>6250476</v>
      </c>
      <c r="I128" s="47">
        <f>H128-D128</f>
        <v>2794296</v>
      </c>
      <c r="J128" s="47"/>
      <c r="K128" s="48" t="s">
        <v>225</v>
      </c>
      <c r="L128" s="47">
        <f>'[1]Місто'!$F$318</f>
        <v>46423</v>
      </c>
      <c r="M128" s="47">
        <f>L128-F128</f>
        <v>0</v>
      </c>
    </row>
    <row r="129" spans="1:11" s="46" customFormat="1" ht="48" customHeight="1">
      <c r="A129" s="44" t="s">
        <v>165</v>
      </c>
      <c r="B129" s="8" t="s">
        <v>166</v>
      </c>
      <c r="C129" s="8"/>
      <c r="D129" s="39"/>
      <c r="E129" s="8" t="s">
        <v>263</v>
      </c>
      <c r="F129" s="45">
        <f>'[1]Місто'!$F$320</f>
        <v>46423</v>
      </c>
      <c r="G129" s="13">
        <f>F129+D129</f>
        <v>46423</v>
      </c>
      <c r="I129" s="47"/>
      <c r="J129" s="47"/>
      <c r="K129" s="48"/>
    </row>
    <row r="130" spans="1:11" s="46" customFormat="1" ht="63">
      <c r="A130" s="44" t="s">
        <v>74</v>
      </c>
      <c r="B130" s="8" t="s">
        <v>89</v>
      </c>
      <c r="C130" s="8" t="s">
        <v>279</v>
      </c>
      <c r="D130" s="39">
        <f>'[1]Місто'!$C$327</f>
        <v>3456180</v>
      </c>
      <c r="E130" s="8"/>
      <c r="F130" s="13"/>
      <c r="G130" s="13">
        <f>F130+D130</f>
        <v>3456180</v>
      </c>
      <c r="I130" s="47"/>
      <c r="J130" s="47"/>
      <c r="K130" s="48"/>
    </row>
    <row r="131" spans="1:13" s="46" customFormat="1" ht="47.25">
      <c r="A131" s="55" t="s">
        <v>148</v>
      </c>
      <c r="B131" s="56" t="s">
        <v>43</v>
      </c>
      <c r="C131" s="8"/>
      <c r="D131" s="57">
        <f>SUM(D132:D135)</f>
        <v>2313097</v>
      </c>
      <c r="E131" s="9"/>
      <c r="F131" s="61">
        <f>SUM(F132:F133)</f>
        <v>0</v>
      </c>
      <c r="G131" s="61">
        <f>SUM(G132:G135)</f>
        <v>2313097</v>
      </c>
      <c r="H131" s="47">
        <f>'[1]Місто'!$C$328</f>
        <v>4559178</v>
      </c>
      <c r="I131" s="47">
        <f>H131-D131</f>
        <v>2246081</v>
      </c>
      <c r="J131" s="47"/>
      <c r="K131" s="48" t="s">
        <v>225</v>
      </c>
      <c r="L131" s="47">
        <f>'[1]Місто'!$F$328</f>
        <v>0</v>
      </c>
      <c r="M131" s="47">
        <f>L131-F131</f>
        <v>0</v>
      </c>
    </row>
    <row r="132" spans="1:11" s="46" customFormat="1" ht="36" customHeight="1" hidden="1">
      <c r="A132" s="44" t="s">
        <v>165</v>
      </c>
      <c r="B132" s="8" t="s">
        <v>166</v>
      </c>
      <c r="C132" s="8" t="s">
        <v>176</v>
      </c>
      <c r="D132" s="39"/>
      <c r="E132" s="8"/>
      <c r="F132" s="13"/>
      <c r="G132" s="13">
        <f>F132+D132</f>
        <v>0</v>
      </c>
      <c r="I132" s="47"/>
      <c r="J132" s="47"/>
      <c r="K132" s="48"/>
    </row>
    <row r="133" spans="1:11" s="46" customFormat="1" ht="51" customHeight="1">
      <c r="A133" s="91">
        <v>250404</v>
      </c>
      <c r="B133" s="91" t="s">
        <v>89</v>
      </c>
      <c r="C133" s="8" t="s">
        <v>236</v>
      </c>
      <c r="D133" s="53">
        <f>'[1]Місто'!$C$335</f>
        <v>120000</v>
      </c>
      <c r="E133" s="13"/>
      <c r="F133" s="68"/>
      <c r="G133" s="13">
        <f>F133+D133</f>
        <v>120000</v>
      </c>
      <c r="I133" s="47"/>
      <c r="J133" s="47"/>
      <c r="K133" s="48"/>
    </row>
    <row r="134" spans="1:11" s="46" customFormat="1" ht="51" customHeight="1">
      <c r="A134" s="92"/>
      <c r="B134" s="92"/>
      <c r="C134" s="8" t="s">
        <v>280</v>
      </c>
      <c r="D134" s="53">
        <f>'[1]Місто'!$C$336</f>
        <v>1648500</v>
      </c>
      <c r="E134" s="13"/>
      <c r="F134" s="68"/>
      <c r="G134" s="13">
        <f>F134+D134</f>
        <v>1648500</v>
      </c>
      <c r="I134" s="47"/>
      <c r="J134" s="47"/>
      <c r="K134" s="48"/>
    </row>
    <row r="135" spans="1:11" s="46" customFormat="1" ht="48.75" customHeight="1">
      <c r="A135" s="95"/>
      <c r="B135" s="93"/>
      <c r="C135" s="8" t="s">
        <v>281</v>
      </c>
      <c r="D135" s="53">
        <f>'[1]Місто'!$C$337</f>
        <v>544597</v>
      </c>
      <c r="E135" s="8"/>
      <c r="F135" s="13"/>
      <c r="G135" s="13">
        <f>F135+D135</f>
        <v>544597</v>
      </c>
      <c r="I135" s="47"/>
      <c r="J135" s="47"/>
      <c r="K135" s="48"/>
    </row>
    <row r="136" spans="1:13" s="46" customFormat="1" ht="31.5" hidden="1">
      <c r="A136" s="55">
        <v>50</v>
      </c>
      <c r="B136" s="56" t="s">
        <v>190</v>
      </c>
      <c r="C136" s="8"/>
      <c r="D136" s="57">
        <f>D137</f>
        <v>0</v>
      </c>
      <c r="E136" s="9"/>
      <c r="F136" s="61">
        <f>F137</f>
        <v>0</v>
      </c>
      <c r="G136" s="61">
        <f>G137</f>
        <v>0</v>
      </c>
      <c r="H136" s="47">
        <f>'[1]Місто'!$C$338</f>
        <v>718327</v>
      </c>
      <c r="I136" s="47">
        <f>H136-D136</f>
        <v>718327</v>
      </c>
      <c r="J136" s="47"/>
      <c r="K136" s="48"/>
      <c r="L136" s="47">
        <f>'[1]Місто'!$F$338</f>
        <v>0</v>
      </c>
      <c r="M136" s="47">
        <f>L136-F136</f>
        <v>0</v>
      </c>
    </row>
    <row r="137" spans="1:11" s="46" customFormat="1" ht="48.75" customHeight="1" hidden="1">
      <c r="A137" s="44" t="s">
        <v>165</v>
      </c>
      <c r="B137" s="43" t="s">
        <v>166</v>
      </c>
      <c r="C137" s="8" t="s">
        <v>182</v>
      </c>
      <c r="D137" s="53"/>
      <c r="E137" s="8"/>
      <c r="F137" s="13"/>
      <c r="G137" s="13">
        <f>F137+D137</f>
        <v>0</v>
      </c>
      <c r="I137" s="47"/>
      <c r="J137" s="47"/>
      <c r="K137" s="48"/>
    </row>
    <row r="138" spans="1:13" s="46" customFormat="1" ht="31.5">
      <c r="A138" s="55" t="s">
        <v>152</v>
      </c>
      <c r="B138" s="56" t="s">
        <v>47</v>
      </c>
      <c r="C138" s="56"/>
      <c r="D138" s="57">
        <f>D140+D139</f>
        <v>0</v>
      </c>
      <c r="E138" s="69"/>
      <c r="F138" s="57">
        <f>F140+F139</f>
        <v>29000</v>
      </c>
      <c r="G138" s="57">
        <f>G140+G139</f>
        <v>29000</v>
      </c>
      <c r="H138" s="47">
        <f>'[1]Місто'!$C$341</f>
        <v>1161841</v>
      </c>
      <c r="I138" s="47">
        <f>H138-D138</f>
        <v>1161841</v>
      </c>
      <c r="J138" s="47"/>
      <c r="K138" s="48"/>
      <c r="L138" s="47">
        <f>'[1]Місто'!$F$341</f>
        <v>29000</v>
      </c>
      <c r="M138" s="47">
        <f>L138-F138</f>
        <v>0</v>
      </c>
    </row>
    <row r="139" spans="1:11" s="46" customFormat="1" ht="31.5">
      <c r="A139" s="44" t="s">
        <v>165</v>
      </c>
      <c r="B139" s="43" t="s">
        <v>166</v>
      </c>
      <c r="C139" s="8"/>
      <c r="D139" s="39"/>
      <c r="E139" s="8" t="s">
        <v>232</v>
      </c>
      <c r="F139" s="39">
        <f>'[1]Місто'!$F$343</f>
        <v>29000</v>
      </c>
      <c r="G139" s="13">
        <f>F139+D139</f>
        <v>29000</v>
      </c>
      <c r="I139" s="47"/>
      <c r="J139" s="47"/>
      <c r="K139" s="48"/>
    </row>
    <row r="140" spans="1:11" s="46" customFormat="1" ht="31.5" hidden="1">
      <c r="A140" s="44" t="s">
        <v>29</v>
      </c>
      <c r="B140" s="8" t="s">
        <v>30</v>
      </c>
      <c r="C140" s="8"/>
      <c r="D140" s="39"/>
      <c r="E140" s="8" t="s">
        <v>203</v>
      </c>
      <c r="F140" s="45">
        <f>'[1]Місто'!$F$345</f>
        <v>0</v>
      </c>
      <c r="G140" s="13">
        <f>F140+D140</f>
        <v>0</v>
      </c>
      <c r="I140" s="47"/>
      <c r="J140" s="47"/>
      <c r="K140" s="48"/>
    </row>
    <row r="141" spans="1:13" s="46" customFormat="1" ht="33" customHeight="1">
      <c r="A141" s="55" t="s">
        <v>149</v>
      </c>
      <c r="B141" s="56" t="s">
        <v>44</v>
      </c>
      <c r="C141" s="8"/>
      <c r="D141" s="57">
        <f>SUM(D142:D144)</f>
        <v>0</v>
      </c>
      <c r="E141" s="9"/>
      <c r="F141" s="57">
        <f>SUM(F142:F144)</f>
        <v>16243669</v>
      </c>
      <c r="G141" s="69">
        <f>SUM(G142:G144)</f>
        <v>16243669</v>
      </c>
      <c r="H141" s="47">
        <f>'[1]Місто'!$C$346</f>
        <v>910122</v>
      </c>
      <c r="I141" s="47">
        <f>H141-D141</f>
        <v>910122</v>
      </c>
      <c r="J141" s="47"/>
      <c r="K141" s="48" t="s">
        <v>225</v>
      </c>
      <c r="L141" s="47">
        <f>'[1]Місто'!$F$346</f>
        <v>16243669</v>
      </c>
      <c r="M141" s="47">
        <f>L141-F141</f>
        <v>0</v>
      </c>
    </row>
    <row r="142" spans="1:11" s="46" customFormat="1" ht="33" customHeight="1" hidden="1">
      <c r="A142" s="44" t="s">
        <v>165</v>
      </c>
      <c r="B142" s="43" t="s">
        <v>166</v>
      </c>
      <c r="C142" s="8" t="s">
        <v>185</v>
      </c>
      <c r="D142" s="39"/>
      <c r="E142" s="8"/>
      <c r="F142" s="45"/>
      <c r="G142" s="13">
        <f>F142+D142</f>
        <v>0</v>
      </c>
      <c r="I142" s="47"/>
      <c r="J142" s="47"/>
      <c r="K142" s="48"/>
    </row>
    <row r="143" spans="1:11" s="46" customFormat="1" ht="47.25">
      <c r="A143" s="8">
        <v>240601</v>
      </c>
      <c r="B143" s="8" t="s">
        <v>104</v>
      </c>
      <c r="C143" s="8"/>
      <c r="D143" s="9"/>
      <c r="E143" s="8" t="s">
        <v>273</v>
      </c>
      <c r="F143" s="45">
        <f>'[1]Місто'!$F$350</f>
        <v>16243669</v>
      </c>
      <c r="G143" s="13">
        <f>F143+D143</f>
        <v>16243669</v>
      </c>
      <c r="I143" s="47"/>
      <c r="J143" s="47"/>
      <c r="K143" s="48"/>
    </row>
    <row r="144" spans="1:11" s="46" customFormat="1" ht="24.75" customHeight="1" hidden="1">
      <c r="A144" s="8">
        <v>250404</v>
      </c>
      <c r="B144" s="8" t="s">
        <v>215</v>
      </c>
      <c r="C144" s="8"/>
      <c r="D144" s="39"/>
      <c r="E144" s="8"/>
      <c r="F144" s="45"/>
      <c r="G144" s="13">
        <f>F144+D144</f>
        <v>0</v>
      </c>
      <c r="I144" s="47"/>
      <c r="J144" s="47"/>
      <c r="K144" s="48"/>
    </row>
    <row r="145" spans="1:13" s="46" customFormat="1" ht="47.25">
      <c r="A145" s="55" t="s">
        <v>147</v>
      </c>
      <c r="B145" s="56" t="s">
        <v>45</v>
      </c>
      <c r="C145" s="8"/>
      <c r="D145" s="57">
        <f>SUM(D146:D152)</f>
        <v>5139358</v>
      </c>
      <c r="E145" s="9"/>
      <c r="F145" s="57">
        <f>SUM(F146:F152)</f>
        <v>928135</v>
      </c>
      <c r="G145" s="57">
        <f>SUM(G146:G152)</f>
        <v>6067493</v>
      </c>
      <c r="H145" s="47">
        <f>'[1]Місто'!$C$355</f>
        <v>6035026</v>
      </c>
      <c r="I145" s="47">
        <f>H145-D145</f>
        <v>895668</v>
      </c>
      <c r="J145" s="47"/>
      <c r="K145" s="48" t="s">
        <v>225</v>
      </c>
      <c r="L145" s="47">
        <f>'[1]Місто'!$F$355</f>
        <v>928135</v>
      </c>
      <c r="M145" s="47">
        <f>L145-F145</f>
        <v>0</v>
      </c>
    </row>
    <row r="146" spans="1:11" s="46" customFormat="1" ht="69" customHeight="1" hidden="1">
      <c r="A146" s="44" t="s">
        <v>165</v>
      </c>
      <c r="B146" s="43" t="s">
        <v>166</v>
      </c>
      <c r="C146" s="8" t="s">
        <v>188</v>
      </c>
      <c r="D146" s="39"/>
      <c r="E146" s="9"/>
      <c r="F146" s="13"/>
      <c r="G146" s="13">
        <f aca="true" t="shared" si="6" ref="G146:G152">F146+D146</f>
        <v>0</v>
      </c>
      <c r="I146" s="47"/>
      <c r="J146" s="47"/>
      <c r="K146" s="48"/>
    </row>
    <row r="147" spans="1:11" s="46" customFormat="1" ht="47.25">
      <c r="A147" s="44" t="s">
        <v>19</v>
      </c>
      <c r="B147" s="8" t="s">
        <v>20</v>
      </c>
      <c r="C147" s="8" t="s">
        <v>282</v>
      </c>
      <c r="D147" s="39">
        <f>'[1]Місто'!$C$359</f>
        <v>2200000</v>
      </c>
      <c r="E147" s="8"/>
      <c r="F147" s="45">
        <f>'[1]Місто'!$F$359</f>
        <v>0</v>
      </c>
      <c r="G147" s="13">
        <f t="shared" si="6"/>
        <v>2200000</v>
      </c>
      <c r="I147" s="47"/>
      <c r="J147" s="47"/>
      <c r="K147" s="48"/>
    </row>
    <row r="148" spans="1:11" s="46" customFormat="1" ht="41.25" customHeight="1" hidden="1">
      <c r="A148" s="44" t="s">
        <v>79</v>
      </c>
      <c r="B148" s="8" t="s">
        <v>80</v>
      </c>
      <c r="C148" s="8" t="s">
        <v>130</v>
      </c>
      <c r="D148" s="39">
        <f>'[1]Місто'!$C$364</f>
        <v>0</v>
      </c>
      <c r="E148" s="8"/>
      <c r="F148" s="13"/>
      <c r="G148" s="13">
        <f t="shared" si="6"/>
        <v>0</v>
      </c>
      <c r="I148" s="47"/>
      <c r="J148" s="47"/>
      <c r="K148" s="48"/>
    </row>
    <row r="149" spans="1:11" s="46" customFormat="1" ht="62.25" customHeight="1">
      <c r="A149" s="80" t="s">
        <v>95</v>
      </c>
      <c r="B149" s="82" t="s">
        <v>238</v>
      </c>
      <c r="C149" s="8"/>
      <c r="D149" s="39"/>
      <c r="E149" s="8" t="s">
        <v>253</v>
      </c>
      <c r="F149" s="45">
        <f>'[1]Місто'!$F$366-F150</f>
        <v>928135</v>
      </c>
      <c r="G149" s="13">
        <f t="shared" si="6"/>
        <v>928135</v>
      </c>
      <c r="I149" s="47"/>
      <c r="J149" s="47"/>
      <c r="K149" s="48"/>
    </row>
    <row r="150" spans="1:11" s="46" customFormat="1" ht="36" customHeight="1" hidden="1">
      <c r="A150" s="81"/>
      <c r="B150" s="79"/>
      <c r="C150" s="8"/>
      <c r="D150" s="39"/>
      <c r="E150" s="8"/>
      <c r="F150" s="45"/>
      <c r="G150" s="13">
        <f t="shared" si="6"/>
        <v>0</v>
      </c>
      <c r="I150" s="47"/>
      <c r="J150" s="47"/>
      <c r="K150" s="48"/>
    </row>
    <row r="151" spans="1:11" s="46" customFormat="1" ht="57" customHeight="1">
      <c r="A151" s="44" t="s">
        <v>219</v>
      </c>
      <c r="B151" s="8" t="s">
        <v>220</v>
      </c>
      <c r="C151" s="8" t="s">
        <v>283</v>
      </c>
      <c r="D151" s="39">
        <f>'[1]Місто'!$C$363</f>
        <v>174300</v>
      </c>
      <c r="E151" s="8"/>
      <c r="F151" s="45">
        <f>'[1]Місто'!$F$363</f>
        <v>0</v>
      </c>
      <c r="G151" s="13">
        <f t="shared" si="6"/>
        <v>174300</v>
      </c>
      <c r="I151" s="47"/>
      <c r="J151" s="47"/>
      <c r="K151" s="48"/>
    </row>
    <row r="152" spans="1:11" s="46" customFormat="1" ht="49.5" customHeight="1">
      <c r="A152" s="44" t="s">
        <v>74</v>
      </c>
      <c r="B152" s="8" t="s">
        <v>89</v>
      </c>
      <c r="C152" s="70" t="s">
        <v>243</v>
      </c>
      <c r="D152" s="39">
        <f>'[1]Місто'!$C$369</f>
        <v>2765058</v>
      </c>
      <c r="E152" s="8"/>
      <c r="F152" s="13"/>
      <c r="G152" s="13">
        <f t="shared" si="6"/>
        <v>2765058</v>
      </c>
      <c r="I152" s="47"/>
      <c r="J152" s="47"/>
      <c r="K152" s="48"/>
    </row>
    <row r="153" spans="1:13" s="46" customFormat="1" ht="69" customHeight="1">
      <c r="A153" s="55" t="s">
        <v>142</v>
      </c>
      <c r="B153" s="56" t="s">
        <v>40</v>
      </c>
      <c r="C153" s="8"/>
      <c r="D153" s="57">
        <f>SUM(D154:D156)</f>
        <v>6130126</v>
      </c>
      <c r="E153" s="9"/>
      <c r="F153" s="62">
        <f>SUM(F154:F156)</f>
        <v>7055024</v>
      </c>
      <c r="G153" s="62">
        <f>SUM(G154:G156)</f>
        <v>13185150</v>
      </c>
      <c r="H153" s="47">
        <f>'[1]Місто'!$C$371</f>
        <v>7818425</v>
      </c>
      <c r="I153" s="47">
        <f>H153-D153</f>
        <v>1688299</v>
      </c>
      <c r="J153" s="47"/>
      <c r="K153" s="47" t="s">
        <v>225</v>
      </c>
      <c r="L153" s="47">
        <f>'[1]Місто'!$F$371</f>
        <v>7055024</v>
      </c>
      <c r="M153" s="47">
        <f>L153-F153</f>
        <v>0</v>
      </c>
    </row>
    <row r="154" spans="1:11" s="46" customFormat="1" ht="65.25" customHeight="1" hidden="1">
      <c r="A154" s="44" t="s">
        <v>165</v>
      </c>
      <c r="B154" s="43" t="s">
        <v>166</v>
      </c>
      <c r="C154" s="8" t="s">
        <v>179</v>
      </c>
      <c r="D154" s="39"/>
      <c r="E154" s="8"/>
      <c r="F154" s="20"/>
      <c r="G154" s="13">
        <f>F154+D154</f>
        <v>0</v>
      </c>
      <c r="I154" s="47"/>
      <c r="J154" s="47"/>
      <c r="K154" s="48"/>
    </row>
    <row r="155" spans="1:11" s="46" customFormat="1" ht="66" customHeight="1">
      <c r="A155" s="44" t="s">
        <v>85</v>
      </c>
      <c r="B155" s="8" t="s">
        <v>86</v>
      </c>
      <c r="C155" s="8" t="s">
        <v>298</v>
      </c>
      <c r="D155" s="39">
        <f>'[1]Місто'!$C$375</f>
        <v>3255286</v>
      </c>
      <c r="E155" s="8" t="s">
        <v>299</v>
      </c>
      <c r="F155" s="20">
        <f>'[1]Місто'!$F$375</f>
        <v>6932583</v>
      </c>
      <c r="G155" s="13">
        <f>F155+D155</f>
        <v>10187869</v>
      </c>
      <c r="I155" s="47"/>
      <c r="J155" s="47"/>
      <c r="K155" s="48"/>
    </row>
    <row r="156" spans="1:11" s="46" customFormat="1" ht="63">
      <c r="A156" s="44" t="s">
        <v>87</v>
      </c>
      <c r="B156" s="8" t="s">
        <v>88</v>
      </c>
      <c r="C156" s="8" t="s">
        <v>298</v>
      </c>
      <c r="D156" s="39">
        <f>'[1]Місто'!$C$378</f>
        <v>2874840</v>
      </c>
      <c r="E156" s="8" t="s">
        <v>299</v>
      </c>
      <c r="F156" s="20">
        <f>'[1]Місто'!$F$378</f>
        <v>122441</v>
      </c>
      <c r="G156" s="13">
        <f>F156+D156</f>
        <v>2997281</v>
      </c>
      <c r="I156" s="47"/>
      <c r="J156" s="47"/>
      <c r="K156" s="48"/>
    </row>
    <row r="157" spans="1:13" s="46" customFormat="1" ht="31.5">
      <c r="A157" s="55" t="s">
        <v>151</v>
      </c>
      <c r="B157" s="56" t="s">
        <v>46</v>
      </c>
      <c r="C157" s="8"/>
      <c r="D157" s="57">
        <f>SUM(D158:D162)</f>
        <v>34410</v>
      </c>
      <c r="E157" s="9"/>
      <c r="F157" s="57">
        <f>SUM(F158:F162)</f>
        <v>10465768</v>
      </c>
      <c r="G157" s="69">
        <f>SUM(G158:G162)</f>
        <v>10500178</v>
      </c>
      <c r="H157" s="47">
        <f>'[1]Місто'!$C$379</f>
        <v>2093052</v>
      </c>
      <c r="I157" s="47">
        <f>H157-D157</f>
        <v>2058642</v>
      </c>
      <c r="J157" s="47"/>
      <c r="K157" s="48" t="s">
        <v>225</v>
      </c>
      <c r="L157" s="47">
        <f>'[1]Місто'!$F$379</f>
        <v>10465768</v>
      </c>
      <c r="M157" s="47">
        <f>L157-F157</f>
        <v>0</v>
      </c>
    </row>
    <row r="158" spans="1:11" s="46" customFormat="1" ht="39.75" customHeight="1">
      <c r="A158" s="44" t="s">
        <v>165</v>
      </c>
      <c r="B158" s="43" t="s">
        <v>166</v>
      </c>
      <c r="C158" s="8"/>
      <c r="D158" s="39"/>
      <c r="E158" s="8" t="s">
        <v>232</v>
      </c>
      <c r="F158" s="39">
        <f>'[1]Місто'!$F$381</f>
        <v>30000</v>
      </c>
      <c r="G158" s="13">
        <f>F158+D158</f>
        <v>30000</v>
      </c>
      <c r="H158" s="47"/>
      <c r="I158" s="47"/>
      <c r="J158" s="47"/>
      <c r="K158" s="48"/>
    </row>
    <row r="159" spans="1:11" s="46" customFormat="1" ht="63">
      <c r="A159" s="44" t="s">
        <v>81</v>
      </c>
      <c r="B159" s="8" t="s">
        <v>82</v>
      </c>
      <c r="C159" s="8"/>
      <c r="D159" s="9"/>
      <c r="E159" s="8" t="s">
        <v>284</v>
      </c>
      <c r="F159" s="20">
        <f>'[1]Місто'!$F$386</f>
        <v>2400687</v>
      </c>
      <c r="G159" s="13">
        <f>F159+D159</f>
        <v>2400687</v>
      </c>
      <c r="I159" s="47"/>
      <c r="J159" s="47"/>
      <c r="K159" s="48"/>
    </row>
    <row r="160" spans="1:11" s="46" customFormat="1" ht="79.5" customHeight="1">
      <c r="A160" s="44" t="s">
        <v>96</v>
      </c>
      <c r="B160" s="8" t="s">
        <v>97</v>
      </c>
      <c r="C160" s="8"/>
      <c r="D160" s="9"/>
      <c r="E160" s="8" t="s">
        <v>284</v>
      </c>
      <c r="F160" s="45">
        <f>'[1]Місто'!$F$391</f>
        <v>1348330</v>
      </c>
      <c r="G160" s="13">
        <f>F160+D160</f>
        <v>1348330</v>
      </c>
      <c r="I160" s="47"/>
      <c r="J160" s="47"/>
      <c r="K160" s="48"/>
    </row>
    <row r="161" spans="1:11" s="46" customFormat="1" ht="53.25" customHeight="1">
      <c r="A161" s="44" t="s">
        <v>85</v>
      </c>
      <c r="B161" s="8" t="s">
        <v>229</v>
      </c>
      <c r="C161" s="8"/>
      <c r="D161" s="39"/>
      <c r="E161" s="8" t="s">
        <v>299</v>
      </c>
      <c r="F161" s="45">
        <f>'[1]Місто'!$F$393</f>
        <v>6686751</v>
      </c>
      <c r="G161" s="13">
        <f>F161+D161</f>
        <v>6686751</v>
      </c>
      <c r="I161" s="47"/>
      <c r="J161" s="47"/>
      <c r="K161" s="48"/>
    </row>
    <row r="162" spans="1:11" s="46" customFormat="1" ht="53.25" customHeight="1">
      <c r="A162" s="44" t="s">
        <v>74</v>
      </c>
      <c r="B162" s="8" t="s">
        <v>89</v>
      </c>
      <c r="C162" s="8" t="s">
        <v>242</v>
      </c>
      <c r="D162" s="39">
        <v>34410</v>
      </c>
      <c r="E162" s="8"/>
      <c r="F162" s="45"/>
      <c r="G162" s="13">
        <f>F162+D162</f>
        <v>34410</v>
      </c>
      <c r="I162" s="47"/>
      <c r="J162" s="47"/>
      <c r="K162" s="48"/>
    </row>
    <row r="163" spans="1:13" s="46" customFormat="1" ht="46.5" customHeight="1">
      <c r="A163" s="55" t="s">
        <v>150</v>
      </c>
      <c r="B163" s="56" t="s">
        <v>25</v>
      </c>
      <c r="C163" s="8"/>
      <c r="D163" s="57">
        <f>SUM(D164:D167)</f>
        <v>13935653</v>
      </c>
      <c r="E163" s="9"/>
      <c r="F163" s="61">
        <f>SUM(F164:F167)</f>
        <v>0</v>
      </c>
      <c r="G163" s="62">
        <f>SUM(G164:G167)</f>
        <v>13935653</v>
      </c>
      <c r="H163" s="47">
        <f>'[1]Місто'!$C$397</f>
        <v>19107500</v>
      </c>
      <c r="I163" s="47">
        <f>H163-D163</f>
        <v>5171847</v>
      </c>
      <c r="J163" s="47"/>
      <c r="K163" s="48" t="s">
        <v>225</v>
      </c>
      <c r="L163" s="47">
        <f>'[1]Місто'!$F$397</f>
        <v>0</v>
      </c>
      <c r="M163" s="47">
        <f>L163-F163</f>
        <v>0</v>
      </c>
    </row>
    <row r="164" spans="1:11" s="46" customFormat="1" ht="46.5" customHeight="1" hidden="1">
      <c r="A164" s="60" t="s">
        <v>165</v>
      </c>
      <c r="B164" s="8" t="s">
        <v>166</v>
      </c>
      <c r="C164" s="8" t="s">
        <v>189</v>
      </c>
      <c r="D164" s="53"/>
      <c r="E164" s="9"/>
      <c r="F164" s="45"/>
      <c r="G164" s="45">
        <f>F164+D164</f>
        <v>0</v>
      </c>
      <c r="I164" s="47"/>
      <c r="J164" s="47"/>
      <c r="K164" s="48"/>
    </row>
    <row r="165" spans="1:11" s="46" customFormat="1" ht="46.5" customHeight="1">
      <c r="A165" s="60">
        <v>230000</v>
      </c>
      <c r="B165" s="8" t="s">
        <v>201</v>
      </c>
      <c r="C165" s="8" t="s">
        <v>224</v>
      </c>
      <c r="D165" s="53">
        <f>'[1]Місто'!$C$400</f>
        <v>13874400</v>
      </c>
      <c r="E165" s="9"/>
      <c r="F165" s="61"/>
      <c r="G165" s="45">
        <f>F165+D165</f>
        <v>13874400</v>
      </c>
      <c r="I165" s="47"/>
      <c r="J165" s="47"/>
      <c r="K165" s="48"/>
    </row>
    <row r="166" spans="1:11" s="46" customFormat="1" ht="48" customHeight="1" hidden="1">
      <c r="A166" s="60">
        <v>210105</v>
      </c>
      <c r="B166" s="8"/>
      <c r="C166" s="8"/>
      <c r="D166" s="53">
        <f>'[1]Місто'!$C$405</f>
        <v>0</v>
      </c>
      <c r="E166" s="9"/>
      <c r="F166" s="45">
        <f>'[1]Місто'!$F$405</f>
        <v>0</v>
      </c>
      <c r="G166" s="45">
        <f>F166+D166</f>
        <v>0</v>
      </c>
      <c r="I166" s="47"/>
      <c r="J166" s="47"/>
      <c r="K166" s="48"/>
    </row>
    <row r="167" spans="1:11" s="46" customFormat="1" ht="88.5" customHeight="1">
      <c r="A167" s="49" t="s">
        <v>74</v>
      </c>
      <c r="B167" s="50" t="s">
        <v>89</v>
      </c>
      <c r="C167" s="8" t="s">
        <v>285</v>
      </c>
      <c r="D167" s="39">
        <f>'[1]Місто'!$C$407</f>
        <v>61253</v>
      </c>
      <c r="E167" s="8"/>
      <c r="F167" s="13"/>
      <c r="G167" s="45">
        <f>F167+D167</f>
        <v>61253</v>
      </c>
      <c r="I167" s="47"/>
      <c r="J167" s="47"/>
      <c r="K167" s="48"/>
    </row>
    <row r="168" spans="1:13" s="46" customFormat="1" ht="39" customHeight="1" hidden="1">
      <c r="A168" s="55" t="s">
        <v>197</v>
      </c>
      <c r="B168" s="56" t="s">
        <v>25</v>
      </c>
      <c r="C168" s="8"/>
      <c r="D168" s="69">
        <f>SUM(D169:D170)</f>
        <v>0</v>
      </c>
      <c r="E168" s="8"/>
      <c r="F168" s="57">
        <f>SUM(F169:F170)</f>
        <v>0</v>
      </c>
      <c r="G168" s="69">
        <f>SUM(G169:G170)</f>
        <v>0</v>
      </c>
      <c r="I168" s="47"/>
      <c r="J168" s="47"/>
      <c r="K168" s="48"/>
      <c r="L168" s="47">
        <f>'[1]Місто'!$F$409</f>
        <v>0</v>
      </c>
      <c r="M168" s="47">
        <f>L168-F168</f>
        <v>0</v>
      </c>
    </row>
    <row r="169" spans="1:11" s="46" customFormat="1" ht="45" customHeight="1" hidden="1">
      <c r="A169" s="49" t="s">
        <v>98</v>
      </c>
      <c r="B169" s="50" t="s">
        <v>202</v>
      </c>
      <c r="C169" s="8"/>
      <c r="D169" s="9"/>
      <c r="E169" s="8" t="s">
        <v>211</v>
      </c>
      <c r="F169" s="20">
        <f>'[1]Місто'!$F$412</f>
        <v>0</v>
      </c>
      <c r="G169" s="13">
        <f>D169+F169</f>
        <v>0</v>
      </c>
      <c r="I169" s="47"/>
      <c r="J169" s="47"/>
      <c r="K169" s="48"/>
    </row>
    <row r="170" spans="1:11" s="46" customFormat="1" ht="51.75" customHeight="1" hidden="1">
      <c r="A170" s="60">
        <v>240900</v>
      </c>
      <c r="B170" s="8" t="s">
        <v>10</v>
      </c>
      <c r="C170" s="8"/>
      <c r="D170" s="9"/>
      <c r="E170" s="8"/>
      <c r="F170" s="13">
        <f>600000-600000</f>
        <v>0</v>
      </c>
      <c r="G170" s="13">
        <f>F170+D170</f>
        <v>0</v>
      </c>
      <c r="I170" s="47">
        <f>H170-D170</f>
        <v>0</v>
      </c>
      <c r="J170" s="47"/>
      <c r="K170" s="48"/>
    </row>
    <row r="171" spans="1:14" s="46" customFormat="1" ht="31.5">
      <c r="A171" s="55" t="s">
        <v>132</v>
      </c>
      <c r="B171" s="56" t="s">
        <v>28</v>
      </c>
      <c r="C171" s="8"/>
      <c r="D171" s="57">
        <f>SUM(D173:D179)</f>
        <v>944079</v>
      </c>
      <c r="E171" s="8"/>
      <c r="F171" s="57">
        <f>SUM(F172:F180)</f>
        <v>6790</v>
      </c>
      <c r="G171" s="69">
        <f>SUM(G172:G180)</f>
        <v>950869</v>
      </c>
      <c r="H171" s="47">
        <f>'[1]Місто'!$C$413</f>
        <v>4855727</v>
      </c>
      <c r="I171" s="47">
        <f>H171-D171</f>
        <v>3911648</v>
      </c>
      <c r="J171" s="47"/>
      <c r="K171" s="48" t="s">
        <v>225</v>
      </c>
      <c r="L171" s="47">
        <f>'[1]Місто'!$F$413</f>
        <v>63025</v>
      </c>
      <c r="M171" s="47">
        <f>L171-F171</f>
        <v>56235</v>
      </c>
      <c r="N171" s="46" t="s">
        <v>225</v>
      </c>
    </row>
    <row r="172" spans="1:11" s="46" customFormat="1" ht="49.5" customHeight="1" hidden="1">
      <c r="A172" s="44" t="s">
        <v>165</v>
      </c>
      <c r="B172" s="43" t="s">
        <v>166</v>
      </c>
      <c r="C172" s="8" t="s">
        <v>171</v>
      </c>
      <c r="D172" s="39"/>
      <c r="E172" s="8" t="s">
        <v>171</v>
      </c>
      <c r="F172" s="45"/>
      <c r="G172" s="13">
        <f aca="true" t="shared" si="7" ref="G172:G180">D172+F172</f>
        <v>0</v>
      </c>
      <c r="I172" s="47"/>
      <c r="J172" s="47"/>
      <c r="K172" s="48"/>
    </row>
    <row r="173" spans="1:11" s="46" customFormat="1" ht="47.25" customHeight="1">
      <c r="A173" s="44" t="s">
        <v>91</v>
      </c>
      <c r="B173" s="43" t="s">
        <v>92</v>
      </c>
      <c r="C173" s="8" t="s">
        <v>278</v>
      </c>
      <c r="D173" s="39">
        <f>'[1]Місто'!$C$417</f>
        <v>470000</v>
      </c>
      <c r="E173" s="8"/>
      <c r="F173" s="45">
        <f>'[1]Місто'!$F$417</f>
        <v>0</v>
      </c>
      <c r="G173" s="13">
        <f t="shared" si="7"/>
        <v>470000</v>
      </c>
      <c r="I173" s="47"/>
      <c r="J173" s="47"/>
      <c r="K173" s="48"/>
    </row>
    <row r="174" spans="1:11" s="46" customFormat="1" ht="42.75" customHeight="1" hidden="1">
      <c r="A174" s="49" t="s">
        <v>81</v>
      </c>
      <c r="B174" s="42" t="s">
        <v>82</v>
      </c>
      <c r="C174" s="8"/>
      <c r="D174" s="39"/>
      <c r="E174" s="8" t="s">
        <v>207</v>
      </c>
      <c r="F174" s="45">
        <f>'[1]Місто'!$K$419</f>
        <v>0</v>
      </c>
      <c r="G174" s="13">
        <f t="shared" si="7"/>
        <v>0</v>
      </c>
      <c r="I174" s="47"/>
      <c r="J174" s="47"/>
      <c r="K174" s="48"/>
    </row>
    <row r="175" spans="1:11" s="46" customFormat="1" ht="62.25" customHeight="1">
      <c r="A175" s="49" t="s">
        <v>66</v>
      </c>
      <c r="B175" s="8" t="s">
        <v>231</v>
      </c>
      <c r="C175" s="8"/>
      <c r="D175" s="39"/>
      <c r="E175" s="8" t="s">
        <v>286</v>
      </c>
      <c r="F175" s="45">
        <f>'[1]Місто'!$F$421</f>
        <v>6790</v>
      </c>
      <c r="G175" s="13">
        <f t="shared" si="7"/>
        <v>6790</v>
      </c>
      <c r="I175" s="47"/>
      <c r="J175" s="47"/>
      <c r="K175" s="48"/>
    </row>
    <row r="176" spans="1:11" s="46" customFormat="1" ht="31.5" customHeight="1">
      <c r="A176" s="80" t="s">
        <v>74</v>
      </c>
      <c r="B176" s="82" t="s">
        <v>89</v>
      </c>
      <c r="C176" s="8" t="s">
        <v>255</v>
      </c>
      <c r="D176" s="39">
        <f>'[1]Місто'!$C$424</f>
        <v>132118</v>
      </c>
      <c r="E176" s="8"/>
      <c r="F176" s="13"/>
      <c r="G176" s="13">
        <f t="shared" si="7"/>
        <v>132118</v>
      </c>
      <c r="I176" s="47"/>
      <c r="J176" s="47"/>
      <c r="K176" s="48"/>
    </row>
    <row r="177" spans="1:11" s="46" customFormat="1" ht="31.5">
      <c r="A177" s="83"/>
      <c r="B177" s="78"/>
      <c r="C177" s="8" t="s">
        <v>244</v>
      </c>
      <c r="D177" s="39">
        <f>'[1]Місто'!$C$425</f>
        <v>99900</v>
      </c>
      <c r="E177" s="8"/>
      <c r="F177" s="13"/>
      <c r="G177" s="13">
        <f t="shared" si="7"/>
        <v>99900</v>
      </c>
      <c r="I177" s="47"/>
      <c r="J177" s="47"/>
      <c r="K177" s="48"/>
    </row>
    <row r="178" spans="1:11" s="46" customFormat="1" ht="46.5" customHeight="1">
      <c r="A178" s="83"/>
      <c r="B178" s="78"/>
      <c r="C178" s="8" t="s">
        <v>300</v>
      </c>
      <c r="D178" s="39">
        <f>'[1]Місто'!$C$426</f>
        <v>238824</v>
      </c>
      <c r="E178" s="8"/>
      <c r="F178" s="13"/>
      <c r="G178" s="13">
        <f>D178+F178</f>
        <v>238824</v>
      </c>
      <c r="I178" s="47"/>
      <c r="J178" s="47"/>
      <c r="K178" s="48"/>
    </row>
    <row r="179" spans="1:11" s="46" customFormat="1" ht="56.25" customHeight="1">
      <c r="A179" s="81"/>
      <c r="B179" s="79"/>
      <c r="C179" s="8" t="s">
        <v>288</v>
      </c>
      <c r="D179" s="39">
        <f>'[1]Місто'!$C$427</f>
        <v>3237</v>
      </c>
      <c r="E179" s="8"/>
      <c r="F179" s="13"/>
      <c r="G179" s="13">
        <f>D179+F179</f>
        <v>3237</v>
      </c>
      <c r="I179" s="47"/>
      <c r="J179" s="47"/>
      <c r="K179" s="48"/>
    </row>
    <row r="180" spans="1:11" s="46" customFormat="1" ht="45.75" customHeight="1" hidden="1">
      <c r="A180" s="44" t="s">
        <v>66</v>
      </c>
      <c r="B180" s="8" t="s">
        <v>103</v>
      </c>
      <c r="C180" s="8"/>
      <c r="D180" s="9"/>
      <c r="E180" s="8"/>
      <c r="F180" s="13"/>
      <c r="G180" s="13">
        <f t="shared" si="7"/>
        <v>0</v>
      </c>
      <c r="I180" s="47"/>
      <c r="J180" s="47"/>
      <c r="K180" s="48"/>
    </row>
    <row r="181" spans="1:11" s="46" customFormat="1" ht="56.25" customHeight="1" hidden="1">
      <c r="A181" s="44"/>
      <c r="B181" s="8"/>
      <c r="C181" s="8"/>
      <c r="D181" s="9"/>
      <c r="E181" s="8"/>
      <c r="F181" s="13"/>
      <c r="G181" s="13"/>
      <c r="I181" s="47"/>
      <c r="J181" s="47"/>
      <c r="K181" s="48"/>
    </row>
    <row r="182" spans="1:13" s="46" customFormat="1" ht="47.25">
      <c r="A182" s="55" t="s">
        <v>133</v>
      </c>
      <c r="B182" s="56" t="s">
        <v>31</v>
      </c>
      <c r="C182" s="8"/>
      <c r="D182" s="57">
        <f>SUM(D183:D190)</f>
        <v>462128</v>
      </c>
      <c r="E182" s="56"/>
      <c r="F182" s="57">
        <f>SUM(F183:F189)</f>
        <v>24901</v>
      </c>
      <c r="G182" s="69">
        <f>SUM(G183:G190)</f>
        <v>487029</v>
      </c>
      <c r="H182" s="47">
        <f>'[1]Місто'!$C$428</f>
        <v>3933829</v>
      </c>
      <c r="I182" s="47">
        <f>H182-D182</f>
        <v>3471701</v>
      </c>
      <c r="J182" s="47"/>
      <c r="K182" s="48" t="s">
        <v>225</v>
      </c>
      <c r="L182" s="47">
        <f>'[1]Місто'!$F$428</f>
        <v>24901</v>
      </c>
      <c r="M182" s="47">
        <f>L182-F182</f>
        <v>0</v>
      </c>
    </row>
    <row r="183" spans="1:11" s="46" customFormat="1" ht="27.75" customHeight="1" hidden="1">
      <c r="A183" s="44" t="s">
        <v>165</v>
      </c>
      <c r="B183" s="43" t="s">
        <v>166</v>
      </c>
      <c r="C183" s="8" t="s">
        <v>172</v>
      </c>
      <c r="D183" s="39"/>
      <c r="E183" s="8"/>
      <c r="F183" s="45"/>
      <c r="G183" s="13">
        <f>D183+F183</f>
        <v>0</v>
      </c>
      <c r="I183" s="47"/>
      <c r="J183" s="47"/>
      <c r="K183" s="48"/>
    </row>
    <row r="184" spans="1:11" s="46" customFormat="1" ht="50.25" customHeight="1">
      <c r="A184" s="44" t="s">
        <v>91</v>
      </c>
      <c r="B184" s="43" t="s">
        <v>92</v>
      </c>
      <c r="C184" s="8" t="s">
        <v>278</v>
      </c>
      <c r="D184" s="39">
        <f>'[1]Місто'!$C$432</f>
        <v>421206</v>
      </c>
      <c r="E184" s="8" t="s">
        <v>241</v>
      </c>
      <c r="F184" s="45">
        <f>'[1]Місто'!$F$432</f>
        <v>4901</v>
      </c>
      <c r="G184" s="45">
        <f>F184+D184</f>
        <v>426107</v>
      </c>
      <c r="I184" s="47"/>
      <c r="J184" s="47"/>
      <c r="K184" s="48"/>
    </row>
    <row r="185" spans="1:11" s="46" customFormat="1" ht="45" customHeight="1" hidden="1">
      <c r="A185" s="49" t="s">
        <v>81</v>
      </c>
      <c r="B185" s="8" t="s">
        <v>82</v>
      </c>
      <c r="C185" s="8"/>
      <c r="D185" s="39"/>
      <c r="E185" s="8"/>
      <c r="F185" s="45"/>
      <c r="G185" s="45">
        <f>F185+D185</f>
        <v>0</v>
      </c>
      <c r="I185" s="47"/>
      <c r="J185" s="47"/>
      <c r="K185" s="48"/>
    </row>
    <row r="186" spans="1:11" s="46" customFormat="1" ht="66.75" customHeight="1">
      <c r="A186" s="49" t="s">
        <v>66</v>
      </c>
      <c r="B186" s="50" t="s">
        <v>231</v>
      </c>
      <c r="C186" s="8"/>
      <c r="D186" s="39"/>
      <c r="E186" s="8" t="s">
        <v>287</v>
      </c>
      <c r="F186" s="45">
        <f>'[1]Місто'!$F$436</f>
        <v>20000</v>
      </c>
      <c r="G186" s="45">
        <f>F186+D186</f>
        <v>20000</v>
      </c>
      <c r="I186" s="47"/>
      <c r="J186" s="47"/>
      <c r="K186" s="48"/>
    </row>
    <row r="187" spans="1:11" s="46" customFormat="1" ht="34.5" customHeight="1">
      <c r="A187" s="80" t="s">
        <v>74</v>
      </c>
      <c r="B187" s="82" t="s">
        <v>89</v>
      </c>
      <c r="C187" s="8" t="s">
        <v>255</v>
      </c>
      <c r="D187" s="39">
        <f>'[1]Місто'!$C$439</f>
        <v>5735</v>
      </c>
      <c r="E187" s="8"/>
      <c r="F187" s="13"/>
      <c r="G187" s="13">
        <f>F187+D187</f>
        <v>5735</v>
      </c>
      <c r="I187" s="47"/>
      <c r="J187" s="47"/>
      <c r="K187" s="48"/>
    </row>
    <row r="188" spans="1:11" s="46" customFormat="1" ht="34.5" customHeight="1" hidden="1">
      <c r="A188" s="83"/>
      <c r="B188" s="78"/>
      <c r="C188" s="8"/>
      <c r="D188" s="39"/>
      <c r="E188" s="8"/>
      <c r="F188" s="13"/>
      <c r="G188" s="13"/>
      <c r="I188" s="47"/>
      <c r="J188" s="47"/>
      <c r="K188" s="48"/>
    </row>
    <row r="189" spans="1:11" s="46" customFormat="1" ht="43.5" customHeight="1">
      <c r="A189" s="83"/>
      <c r="B189" s="78"/>
      <c r="C189" s="8" t="s">
        <v>300</v>
      </c>
      <c r="D189" s="39">
        <f>'[1]Місто'!$C$440</f>
        <v>31950</v>
      </c>
      <c r="E189" s="8"/>
      <c r="F189" s="13"/>
      <c r="G189" s="13">
        <f>F189+D189</f>
        <v>31950</v>
      </c>
      <c r="I189" s="47"/>
      <c r="J189" s="47"/>
      <c r="K189" s="48"/>
    </row>
    <row r="190" spans="1:11" s="46" customFormat="1" ht="47.25">
      <c r="A190" s="81"/>
      <c r="B190" s="79"/>
      <c r="C190" s="8" t="s">
        <v>288</v>
      </c>
      <c r="D190" s="39">
        <f>'[1]Місто'!$C$441</f>
        <v>3237</v>
      </c>
      <c r="E190" s="8"/>
      <c r="F190" s="13"/>
      <c r="G190" s="13">
        <f>F190+D190</f>
        <v>3237</v>
      </c>
      <c r="I190" s="47"/>
      <c r="J190" s="47"/>
      <c r="K190" s="48"/>
    </row>
    <row r="191" spans="1:14" s="46" customFormat="1" ht="47.25">
      <c r="A191" s="55" t="s">
        <v>134</v>
      </c>
      <c r="B191" s="56" t="s">
        <v>32</v>
      </c>
      <c r="C191" s="8"/>
      <c r="D191" s="57">
        <f>SUM(D192:D199)</f>
        <v>916967</v>
      </c>
      <c r="E191" s="56"/>
      <c r="F191" s="57">
        <f>SUM(F192:F200)</f>
        <v>5454632</v>
      </c>
      <c r="G191" s="57">
        <f>SUM(G192:G200)</f>
        <v>6371599</v>
      </c>
      <c r="H191" s="47">
        <f>'[1]Місто'!$C$442</f>
        <v>4423178</v>
      </c>
      <c r="I191" s="47">
        <f>H191-D191</f>
        <v>3506211</v>
      </c>
      <c r="J191" s="47"/>
      <c r="K191" s="48" t="s">
        <v>225</v>
      </c>
      <c r="L191" s="47">
        <f>'[1]Місто'!$F$442</f>
        <v>5469425</v>
      </c>
      <c r="M191" s="47">
        <f>L191-F191</f>
        <v>14793</v>
      </c>
      <c r="N191" s="46" t="s">
        <v>225</v>
      </c>
    </row>
    <row r="192" spans="1:11" s="46" customFormat="1" ht="63" customHeight="1" hidden="1">
      <c r="A192" s="44" t="s">
        <v>165</v>
      </c>
      <c r="B192" s="43" t="s">
        <v>166</v>
      </c>
      <c r="C192" s="8" t="s">
        <v>173</v>
      </c>
      <c r="D192" s="39"/>
      <c r="E192" s="8" t="s">
        <v>173</v>
      </c>
      <c r="F192" s="45"/>
      <c r="G192" s="13">
        <f>D192+F192</f>
        <v>0</v>
      </c>
      <c r="H192" s="47"/>
      <c r="I192" s="47"/>
      <c r="J192" s="47"/>
      <c r="K192" s="48"/>
    </row>
    <row r="193" spans="1:11" s="46" customFormat="1" ht="56.25" customHeight="1">
      <c r="A193" s="44" t="s">
        <v>91</v>
      </c>
      <c r="B193" s="43" t="s">
        <v>92</v>
      </c>
      <c r="C193" s="8" t="s">
        <v>278</v>
      </c>
      <c r="D193" s="39">
        <f>'[1]Місто'!$C$446</f>
        <v>690000</v>
      </c>
      <c r="E193" s="8" t="s">
        <v>278</v>
      </c>
      <c r="F193" s="45">
        <f>'[1]Місто'!$F$446</f>
        <v>147972</v>
      </c>
      <c r="G193" s="13">
        <f aca="true" t="shared" si="8" ref="G193:G208">D193+F193</f>
        <v>837972</v>
      </c>
      <c r="I193" s="47"/>
      <c r="J193" s="47"/>
      <c r="K193" s="48"/>
    </row>
    <row r="194" spans="1:11" s="46" customFormat="1" ht="47.25">
      <c r="A194" s="49" t="s">
        <v>81</v>
      </c>
      <c r="B194" s="8" t="s">
        <v>82</v>
      </c>
      <c r="C194" s="8"/>
      <c r="D194" s="39"/>
      <c r="E194" s="8" t="s">
        <v>278</v>
      </c>
      <c r="F194" s="45">
        <f>'[1]Місто'!$F$448</f>
        <v>5297160</v>
      </c>
      <c r="G194" s="13">
        <f t="shared" si="8"/>
        <v>5297160</v>
      </c>
      <c r="I194" s="47"/>
      <c r="J194" s="47"/>
      <c r="K194" s="48"/>
    </row>
    <row r="195" spans="1:11" s="46" customFormat="1" ht="78.75">
      <c r="A195" s="49" t="s">
        <v>66</v>
      </c>
      <c r="B195" s="8" t="s">
        <v>231</v>
      </c>
      <c r="C195" s="8"/>
      <c r="D195" s="39"/>
      <c r="E195" s="8" t="s">
        <v>286</v>
      </c>
      <c r="F195" s="45">
        <f>'[1]Місто'!$F$450</f>
        <v>9500</v>
      </c>
      <c r="G195" s="13">
        <f t="shared" si="8"/>
        <v>9500</v>
      </c>
      <c r="I195" s="47"/>
      <c r="J195" s="47"/>
      <c r="K195" s="48"/>
    </row>
    <row r="196" spans="1:11" s="46" customFormat="1" ht="31.5" customHeight="1">
      <c r="A196" s="80" t="s">
        <v>74</v>
      </c>
      <c r="B196" s="82" t="s">
        <v>89</v>
      </c>
      <c r="C196" s="8" t="s">
        <v>255</v>
      </c>
      <c r="D196" s="39">
        <f>'[1]Місто'!$C$453</f>
        <v>86135</v>
      </c>
      <c r="E196" s="8"/>
      <c r="F196" s="13"/>
      <c r="G196" s="13">
        <f t="shared" si="8"/>
        <v>86135</v>
      </c>
      <c r="I196" s="47"/>
      <c r="J196" s="47"/>
      <c r="K196" s="48"/>
    </row>
    <row r="197" spans="1:11" s="46" customFormat="1" ht="31.5">
      <c r="A197" s="83"/>
      <c r="B197" s="78"/>
      <c r="C197" s="8" t="s">
        <v>244</v>
      </c>
      <c r="D197" s="39">
        <f>'[1]Місто'!$C$454</f>
        <v>99900</v>
      </c>
      <c r="E197" s="8"/>
      <c r="F197" s="13"/>
      <c r="G197" s="13">
        <f t="shared" si="8"/>
        <v>99900</v>
      </c>
      <c r="I197" s="47"/>
      <c r="J197" s="47"/>
      <c r="K197" s="48"/>
    </row>
    <row r="198" spans="1:11" s="46" customFormat="1" ht="47.25">
      <c r="A198" s="83"/>
      <c r="B198" s="78"/>
      <c r="C198" s="8" t="s">
        <v>300</v>
      </c>
      <c r="D198" s="39">
        <f>'[1]Місто'!$C$455</f>
        <v>38505</v>
      </c>
      <c r="E198" s="8"/>
      <c r="F198" s="13"/>
      <c r="G198" s="13">
        <f t="shared" si="8"/>
        <v>38505</v>
      </c>
      <c r="I198" s="47"/>
      <c r="J198" s="47"/>
      <c r="K198" s="48"/>
    </row>
    <row r="199" spans="1:11" s="46" customFormat="1" ht="47.25">
      <c r="A199" s="81"/>
      <c r="B199" s="79"/>
      <c r="C199" s="8" t="s">
        <v>288</v>
      </c>
      <c r="D199" s="39">
        <f>'[1]Місто'!$C$456</f>
        <v>2427</v>
      </c>
      <c r="E199" s="8"/>
      <c r="F199" s="13"/>
      <c r="G199" s="13">
        <f t="shared" si="8"/>
        <v>2427</v>
      </c>
      <c r="I199" s="47"/>
      <c r="J199" s="47"/>
      <c r="K199" s="48"/>
    </row>
    <row r="200" spans="1:11" s="46" customFormat="1" ht="21.75" customHeight="1" hidden="1">
      <c r="A200" s="44" t="s">
        <v>66</v>
      </c>
      <c r="B200" s="43" t="s">
        <v>103</v>
      </c>
      <c r="C200" s="8"/>
      <c r="D200" s="9"/>
      <c r="E200" s="8"/>
      <c r="F200" s="13"/>
      <c r="G200" s="13">
        <f t="shared" si="8"/>
        <v>0</v>
      </c>
      <c r="I200" s="47"/>
      <c r="J200" s="47"/>
      <c r="K200" s="48"/>
    </row>
    <row r="201" spans="1:17" s="46" customFormat="1" ht="31.5">
      <c r="A201" s="55" t="s">
        <v>135</v>
      </c>
      <c r="B201" s="56" t="s">
        <v>33</v>
      </c>
      <c r="C201" s="8"/>
      <c r="D201" s="57">
        <f>SUM(D202:D208)</f>
        <v>660262</v>
      </c>
      <c r="E201" s="56"/>
      <c r="F201" s="57">
        <f>SUM(F202:F207)</f>
        <v>388926</v>
      </c>
      <c r="G201" s="62">
        <f>SUM(G202:G208)</f>
        <v>1049188</v>
      </c>
      <c r="H201" s="71">
        <f>'[1]Місто'!$C$457</f>
        <v>4229923</v>
      </c>
      <c r="I201" s="47">
        <f>H201-D201</f>
        <v>3569661</v>
      </c>
      <c r="J201" s="47"/>
      <c r="K201" s="72" t="s">
        <v>225</v>
      </c>
      <c r="L201" s="71">
        <f>'[1]Місто'!$F$457</f>
        <v>388926</v>
      </c>
      <c r="M201" s="71">
        <f>L201-F201</f>
        <v>0</v>
      </c>
      <c r="N201" s="73"/>
      <c r="O201" s="73"/>
      <c r="P201" s="73"/>
      <c r="Q201" s="73"/>
    </row>
    <row r="202" spans="1:17" s="46" customFormat="1" ht="47.25" hidden="1">
      <c r="A202" s="44" t="s">
        <v>165</v>
      </c>
      <c r="B202" s="43" t="s">
        <v>166</v>
      </c>
      <c r="C202" s="8" t="s">
        <v>174</v>
      </c>
      <c r="D202" s="39"/>
      <c r="E202" s="8" t="s">
        <v>174</v>
      </c>
      <c r="F202" s="45"/>
      <c r="G202" s="45">
        <f>D202+F202</f>
        <v>0</v>
      </c>
      <c r="H202" s="71"/>
      <c r="I202" s="47"/>
      <c r="J202" s="47"/>
      <c r="K202" s="72"/>
      <c r="L202" s="73"/>
      <c r="M202" s="73"/>
      <c r="N202" s="73"/>
      <c r="O202" s="73"/>
      <c r="P202" s="73"/>
      <c r="Q202" s="73"/>
    </row>
    <row r="203" spans="1:11" s="46" customFormat="1" ht="66" customHeight="1">
      <c r="A203" s="44" t="s">
        <v>91</v>
      </c>
      <c r="B203" s="43" t="s">
        <v>92</v>
      </c>
      <c r="C203" s="8" t="s">
        <v>278</v>
      </c>
      <c r="D203" s="39">
        <f>'[1]Місто'!$C$461</f>
        <v>450000</v>
      </c>
      <c r="E203" s="8" t="s">
        <v>241</v>
      </c>
      <c r="F203" s="45">
        <f>'[1]Місто'!$F$461</f>
        <v>9330</v>
      </c>
      <c r="G203" s="13">
        <f t="shared" si="8"/>
        <v>459330</v>
      </c>
      <c r="I203" s="47"/>
      <c r="J203" s="47"/>
      <c r="K203" s="48"/>
    </row>
    <row r="204" spans="1:11" s="46" customFormat="1" ht="55.5" customHeight="1">
      <c r="A204" s="49" t="s">
        <v>81</v>
      </c>
      <c r="B204" s="8" t="s">
        <v>82</v>
      </c>
      <c r="C204" s="8"/>
      <c r="D204" s="39"/>
      <c r="E204" s="8" t="s">
        <v>278</v>
      </c>
      <c r="F204" s="45">
        <f>'[1]Місто'!$F$463</f>
        <v>379596</v>
      </c>
      <c r="G204" s="13">
        <f t="shared" si="8"/>
        <v>379596</v>
      </c>
      <c r="I204" s="47"/>
      <c r="J204" s="47"/>
      <c r="K204" s="48"/>
    </row>
    <row r="205" spans="1:11" s="46" customFormat="1" ht="33" customHeight="1">
      <c r="A205" s="80" t="s">
        <v>74</v>
      </c>
      <c r="B205" s="82" t="s">
        <v>89</v>
      </c>
      <c r="C205" s="8" t="s">
        <v>255</v>
      </c>
      <c r="D205" s="39">
        <f>'[1]Місто'!$C$468</f>
        <v>86135</v>
      </c>
      <c r="E205" s="8"/>
      <c r="F205" s="13"/>
      <c r="G205" s="13">
        <f t="shared" si="8"/>
        <v>86135</v>
      </c>
      <c r="I205" s="47"/>
      <c r="J205" s="47"/>
      <c r="K205" s="48"/>
    </row>
    <row r="206" spans="1:11" s="46" customFormat="1" ht="31.5">
      <c r="A206" s="83"/>
      <c r="B206" s="78"/>
      <c r="C206" s="8" t="s">
        <v>241</v>
      </c>
      <c r="D206" s="39">
        <f>'[1]Місто'!$C$469</f>
        <v>99900</v>
      </c>
      <c r="E206" s="8"/>
      <c r="F206" s="13"/>
      <c r="G206" s="13">
        <f t="shared" si="8"/>
        <v>99900</v>
      </c>
      <c r="I206" s="47"/>
      <c r="J206" s="47"/>
      <c r="K206" s="48"/>
    </row>
    <row r="207" spans="1:11" s="46" customFormat="1" ht="47.25">
      <c r="A207" s="83"/>
      <c r="B207" s="78"/>
      <c r="C207" s="8" t="s">
        <v>300</v>
      </c>
      <c r="D207" s="39">
        <f>'[1]Місто'!$C$470</f>
        <v>20991</v>
      </c>
      <c r="E207" s="8"/>
      <c r="F207" s="13"/>
      <c r="G207" s="13">
        <f t="shared" si="8"/>
        <v>20991</v>
      </c>
      <c r="I207" s="47"/>
      <c r="J207" s="47"/>
      <c r="K207" s="48"/>
    </row>
    <row r="208" spans="1:11" s="46" customFormat="1" ht="51" customHeight="1">
      <c r="A208" s="81"/>
      <c r="B208" s="79"/>
      <c r="C208" s="8" t="s">
        <v>288</v>
      </c>
      <c r="D208" s="39">
        <f>'[1]Місто'!$C$471</f>
        <v>3236</v>
      </c>
      <c r="E208" s="8"/>
      <c r="F208" s="13"/>
      <c r="G208" s="13">
        <f t="shared" si="8"/>
        <v>3236</v>
      </c>
      <c r="I208" s="47"/>
      <c r="J208" s="47"/>
      <c r="K208" s="48"/>
    </row>
    <row r="209" spans="1:14" s="73" customFormat="1" ht="47.25">
      <c r="A209" s="55" t="s">
        <v>136</v>
      </c>
      <c r="B209" s="56" t="s">
        <v>34</v>
      </c>
      <c r="C209" s="56"/>
      <c r="D209" s="57">
        <f>SUM(D210:D217)</f>
        <v>1015424</v>
      </c>
      <c r="E209" s="56"/>
      <c r="F209" s="57">
        <f>SUM(F210:F216)</f>
        <v>104000</v>
      </c>
      <c r="G209" s="57">
        <f>SUM(G210:G217)</f>
        <v>1119424</v>
      </c>
      <c r="H209" s="71">
        <f>'[1]Місто'!$C$472</f>
        <v>4784677</v>
      </c>
      <c r="I209" s="47">
        <f>H209-D209</f>
        <v>3769253</v>
      </c>
      <c r="J209" s="47"/>
      <c r="K209" s="72" t="s">
        <v>225</v>
      </c>
      <c r="L209" s="71">
        <f>'[1]Місто'!$F$472</f>
        <v>238317</v>
      </c>
      <c r="M209" s="71">
        <f>L209-F209</f>
        <v>134317</v>
      </c>
      <c r="N209" s="73" t="s">
        <v>225</v>
      </c>
    </row>
    <row r="210" spans="1:11" s="73" customFormat="1" ht="55.5" customHeight="1" hidden="1">
      <c r="A210" s="44" t="s">
        <v>165</v>
      </c>
      <c r="B210" s="43" t="s">
        <v>166</v>
      </c>
      <c r="C210" s="8" t="s">
        <v>175</v>
      </c>
      <c r="D210" s="39"/>
      <c r="E210" s="8" t="s">
        <v>175</v>
      </c>
      <c r="F210" s="45"/>
      <c r="G210" s="45">
        <f>D210+F210</f>
        <v>0</v>
      </c>
      <c r="H210" s="71"/>
      <c r="I210" s="47"/>
      <c r="J210" s="47"/>
      <c r="K210" s="72"/>
    </row>
    <row r="211" spans="1:11" s="46" customFormat="1" ht="46.5" customHeight="1">
      <c r="A211" s="44" t="s">
        <v>91</v>
      </c>
      <c r="B211" s="43" t="s">
        <v>92</v>
      </c>
      <c r="C211" s="8" t="s">
        <v>278</v>
      </c>
      <c r="D211" s="39">
        <f>'[1]Місто'!$C$476</f>
        <v>751794</v>
      </c>
      <c r="E211" s="8"/>
      <c r="F211" s="45">
        <f>'[1]Місто'!$F$476</f>
        <v>0</v>
      </c>
      <c r="G211" s="13">
        <f aca="true" t="shared" si="9" ref="G211:G223">D211+F211</f>
        <v>751794</v>
      </c>
      <c r="I211" s="47"/>
      <c r="J211" s="47"/>
      <c r="K211" s="48"/>
    </row>
    <row r="212" spans="1:11" s="46" customFormat="1" ht="64.5" customHeight="1">
      <c r="A212" s="49" t="s">
        <v>66</v>
      </c>
      <c r="B212" s="50" t="s">
        <v>231</v>
      </c>
      <c r="C212" s="8"/>
      <c r="D212" s="39"/>
      <c r="E212" s="8" t="s">
        <v>287</v>
      </c>
      <c r="F212" s="45">
        <f>'[1]Місто'!$F$478</f>
        <v>104000</v>
      </c>
      <c r="G212" s="13">
        <f t="shared" si="9"/>
        <v>104000</v>
      </c>
      <c r="I212" s="47"/>
      <c r="J212" s="47"/>
      <c r="K212" s="48"/>
    </row>
    <row r="213" spans="1:11" s="46" customFormat="1" ht="31.5" customHeight="1">
      <c r="A213" s="80" t="s">
        <v>74</v>
      </c>
      <c r="B213" s="82" t="s">
        <v>89</v>
      </c>
      <c r="C213" s="8" t="s">
        <v>255</v>
      </c>
      <c r="D213" s="39">
        <f>'[1]Місто'!$C$481</f>
        <v>195238</v>
      </c>
      <c r="E213" s="8"/>
      <c r="F213" s="13"/>
      <c r="G213" s="13">
        <f t="shared" si="9"/>
        <v>195238</v>
      </c>
      <c r="I213" s="47"/>
      <c r="J213" s="47"/>
      <c r="K213" s="48"/>
    </row>
    <row r="214" spans="1:11" s="46" customFormat="1" ht="21" customHeight="1" hidden="1">
      <c r="A214" s="83"/>
      <c r="B214" s="78"/>
      <c r="C214" s="8"/>
      <c r="D214" s="39"/>
      <c r="E214" s="8"/>
      <c r="F214" s="13"/>
      <c r="G214" s="13"/>
      <c r="I214" s="47"/>
      <c r="J214" s="47"/>
      <c r="K214" s="48"/>
    </row>
    <row r="215" spans="1:11" s="46" customFormat="1" ht="54" customHeight="1">
      <c r="A215" s="83"/>
      <c r="B215" s="78"/>
      <c r="C215" s="8" t="s">
        <v>290</v>
      </c>
      <c r="D215" s="39">
        <f>'[1]Місто'!$C$482</f>
        <v>1000</v>
      </c>
      <c r="E215" s="8"/>
      <c r="F215" s="13"/>
      <c r="G215" s="13">
        <f t="shared" si="9"/>
        <v>1000</v>
      </c>
      <c r="I215" s="47"/>
      <c r="J215" s="47"/>
      <c r="K215" s="48"/>
    </row>
    <row r="216" spans="1:11" s="46" customFormat="1" ht="47.25">
      <c r="A216" s="83"/>
      <c r="B216" s="78"/>
      <c r="C216" s="8" t="s">
        <v>300</v>
      </c>
      <c r="D216" s="39">
        <f>'[1]Місто'!$C$483</f>
        <v>63468</v>
      </c>
      <c r="E216" s="8"/>
      <c r="F216" s="13"/>
      <c r="G216" s="13">
        <f t="shared" si="9"/>
        <v>63468</v>
      </c>
      <c r="I216" s="47"/>
      <c r="J216" s="47"/>
      <c r="K216" s="48"/>
    </row>
    <row r="217" spans="1:11" s="46" customFormat="1" ht="47.25">
      <c r="A217" s="81"/>
      <c r="B217" s="79"/>
      <c r="C217" s="8" t="s">
        <v>288</v>
      </c>
      <c r="D217" s="39">
        <f>'[1]Місто'!$C$484</f>
        <v>3924</v>
      </c>
      <c r="E217" s="8"/>
      <c r="F217" s="13"/>
      <c r="G217" s="13">
        <f t="shared" si="9"/>
        <v>3924</v>
      </c>
      <c r="I217" s="47"/>
      <c r="J217" s="47"/>
      <c r="K217" s="48"/>
    </row>
    <row r="218" spans="1:14" s="73" customFormat="1" ht="31.5">
      <c r="A218" s="55" t="s">
        <v>137</v>
      </c>
      <c r="B218" s="56" t="s">
        <v>35</v>
      </c>
      <c r="C218" s="56"/>
      <c r="D218" s="57">
        <f>SUM(D219:D226)</f>
        <v>723638</v>
      </c>
      <c r="E218" s="56"/>
      <c r="F218" s="57">
        <f>SUM(F219:F225)</f>
        <v>1178753</v>
      </c>
      <c r="G218" s="62">
        <f>SUM(G219:G226)</f>
        <v>1902391</v>
      </c>
      <c r="H218" s="71">
        <f>'[1]Місто'!$C$485</f>
        <v>4501172</v>
      </c>
      <c r="I218" s="47">
        <f>H218-D218</f>
        <v>3777534</v>
      </c>
      <c r="J218" s="47"/>
      <c r="K218" s="72" t="s">
        <v>225</v>
      </c>
      <c r="L218" s="71">
        <f>'[1]Місто'!$F$485</f>
        <v>1215903</v>
      </c>
      <c r="M218" s="71">
        <f>L218-F218</f>
        <v>37150</v>
      </c>
      <c r="N218" s="73" t="s">
        <v>225</v>
      </c>
    </row>
    <row r="219" spans="1:11" s="73" customFormat="1" ht="49.5" customHeight="1">
      <c r="A219" s="44" t="s">
        <v>165</v>
      </c>
      <c r="B219" s="43" t="s">
        <v>166</v>
      </c>
      <c r="C219" s="8"/>
      <c r="D219" s="39"/>
      <c r="E219" s="8" t="s">
        <v>263</v>
      </c>
      <c r="F219" s="45">
        <v>2896</v>
      </c>
      <c r="G219" s="45">
        <f>D219+F219</f>
        <v>2896</v>
      </c>
      <c r="H219" s="71"/>
      <c r="I219" s="47"/>
      <c r="J219" s="47"/>
      <c r="K219" s="72"/>
    </row>
    <row r="220" spans="1:11" s="73" customFormat="1" ht="49.5" customHeight="1">
      <c r="A220" s="44" t="s">
        <v>81</v>
      </c>
      <c r="B220" s="43" t="s">
        <v>82</v>
      </c>
      <c r="C220" s="8"/>
      <c r="D220" s="39"/>
      <c r="E220" s="8" t="s">
        <v>278</v>
      </c>
      <c r="F220" s="45">
        <f>'[1]Місто'!$F$491</f>
        <v>1125857</v>
      </c>
      <c r="G220" s="45">
        <f>D220+F220</f>
        <v>1125857</v>
      </c>
      <c r="H220" s="71"/>
      <c r="I220" s="47"/>
      <c r="J220" s="47"/>
      <c r="K220" s="72"/>
    </row>
    <row r="221" spans="1:11" s="46" customFormat="1" ht="48" customHeight="1">
      <c r="A221" s="44" t="s">
        <v>91</v>
      </c>
      <c r="B221" s="43" t="s">
        <v>92</v>
      </c>
      <c r="C221" s="8" t="s">
        <v>278</v>
      </c>
      <c r="D221" s="39">
        <f>'[1]Місто'!$C$489</f>
        <v>640000</v>
      </c>
      <c r="E221" s="8" t="s">
        <v>278</v>
      </c>
      <c r="F221" s="45">
        <f>'[1]Місто'!$F$489</f>
        <v>20000</v>
      </c>
      <c r="G221" s="13">
        <f t="shared" si="9"/>
        <v>660000</v>
      </c>
      <c r="I221" s="47"/>
      <c r="J221" s="47"/>
      <c r="K221" s="48"/>
    </row>
    <row r="222" spans="1:11" s="46" customFormat="1" ht="69.75" customHeight="1">
      <c r="A222" s="49" t="s">
        <v>66</v>
      </c>
      <c r="B222" s="50" t="s">
        <v>231</v>
      </c>
      <c r="C222" s="8"/>
      <c r="D222" s="39"/>
      <c r="E222" s="8" t="s">
        <v>287</v>
      </c>
      <c r="F222" s="45">
        <f>'[1]Місто'!$F$493</f>
        <v>30000</v>
      </c>
      <c r="G222" s="13">
        <f t="shared" si="9"/>
        <v>30000</v>
      </c>
      <c r="I222" s="47"/>
      <c r="J222" s="47"/>
      <c r="K222" s="48"/>
    </row>
    <row r="223" spans="1:11" s="46" customFormat="1" ht="30.75" customHeight="1">
      <c r="A223" s="80" t="s">
        <v>74</v>
      </c>
      <c r="B223" s="82" t="s">
        <v>89</v>
      </c>
      <c r="C223" s="8" t="s">
        <v>255</v>
      </c>
      <c r="D223" s="39">
        <f>'[1]Місто'!$C$496</f>
        <v>57447</v>
      </c>
      <c r="E223" s="8"/>
      <c r="F223" s="13"/>
      <c r="G223" s="13">
        <f t="shared" si="9"/>
        <v>57447</v>
      </c>
      <c r="I223" s="47"/>
      <c r="J223" s="47"/>
      <c r="K223" s="48"/>
    </row>
    <row r="224" spans="1:11" s="46" customFormat="1" ht="30.75" customHeight="1" hidden="1">
      <c r="A224" s="83"/>
      <c r="B224" s="78"/>
      <c r="C224" s="8"/>
      <c r="D224" s="39"/>
      <c r="E224" s="8"/>
      <c r="F224" s="13"/>
      <c r="G224" s="13">
        <f aca="true" t="shared" si="10" ref="G224:G233">D224+F224</f>
        <v>0</v>
      </c>
      <c r="I224" s="47"/>
      <c r="J224" s="47"/>
      <c r="K224" s="48"/>
    </row>
    <row r="225" spans="1:11" s="46" customFormat="1" ht="49.5" customHeight="1">
      <c r="A225" s="83"/>
      <c r="B225" s="78"/>
      <c r="C225" s="8" t="s">
        <v>300</v>
      </c>
      <c r="D225" s="39">
        <f>'[1]Місто'!$C$498</f>
        <v>22955</v>
      </c>
      <c r="E225" s="8"/>
      <c r="F225" s="13"/>
      <c r="G225" s="13">
        <f t="shared" si="10"/>
        <v>22955</v>
      </c>
      <c r="I225" s="47"/>
      <c r="J225" s="47"/>
      <c r="K225" s="48"/>
    </row>
    <row r="226" spans="1:11" s="46" customFormat="1" ht="49.5" customHeight="1">
      <c r="A226" s="81"/>
      <c r="B226" s="79"/>
      <c r="C226" s="8" t="s">
        <v>288</v>
      </c>
      <c r="D226" s="39">
        <f>'[1]Місто'!$C$499</f>
        <v>3236</v>
      </c>
      <c r="E226" s="8"/>
      <c r="F226" s="13"/>
      <c r="G226" s="13">
        <f t="shared" si="10"/>
        <v>3236</v>
      </c>
      <c r="I226" s="47"/>
      <c r="J226" s="47"/>
      <c r="K226" s="48"/>
    </row>
    <row r="227" spans="1:14" s="46" customFormat="1" ht="46.5" customHeight="1">
      <c r="A227" s="55" t="s">
        <v>138</v>
      </c>
      <c r="B227" s="56" t="s">
        <v>36</v>
      </c>
      <c r="C227" s="8"/>
      <c r="D227" s="57">
        <f>SUM(D228:D233)</f>
        <v>667392</v>
      </c>
      <c r="E227" s="8"/>
      <c r="F227" s="57">
        <f>SUM(F228:F233)</f>
        <v>146388</v>
      </c>
      <c r="G227" s="57">
        <f>SUM(G228:G233)</f>
        <v>813780</v>
      </c>
      <c r="H227" s="47">
        <f>'[1]Місто'!$C$500</f>
        <v>4500295</v>
      </c>
      <c r="I227" s="47">
        <f>H227-D227</f>
        <v>3832903</v>
      </c>
      <c r="J227" s="47"/>
      <c r="K227" s="48" t="s">
        <v>225</v>
      </c>
      <c r="L227" s="47">
        <f>'[1]Місто'!$F$500</f>
        <v>147737</v>
      </c>
      <c r="M227" s="47">
        <f>L227-F227</f>
        <v>1349</v>
      </c>
      <c r="N227" s="46" t="s">
        <v>225</v>
      </c>
    </row>
    <row r="228" spans="1:11" s="46" customFormat="1" ht="52.5" customHeight="1">
      <c r="A228" s="44" t="s">
        <v>165</v>
      </c>
      <c r="B228" s="43" t="s">
        <v>166</v>
      </c>
      <c r="C228" s="8"/>
      <c r="D228" s="39"/>
      <c r="E228" s="8" t="s">
        <v>263</v>
      </c>
      <c r="F228" s="45">
        <v>146388</v>
      </c>
      <c r="G228" s="45">
        <f>D228+F228</f>
        <v>146388</v>
      </c>
      <c r="H228" s="47"/>
      <c r="I228" s="47"/>
      <c r="J228" s="47"/>
      <c r="K228" s="48"/>
    </row>
    <row r="229" spans="1:11" s="46" customFormat="1" ht="45.75" customHeight="1">
      <c r="A229" s="44" t="s">
        <v>91</v>
      </c>
      <c r="B229" s="43" t="s">
        <v>92</v>
      </c>
      <c r="C229" s="8" t="s">
        <v>278</v>
      </c>
      <c r="D229" s="39">
        <f>'[1]Місто'!$C$504</f>
        <v>527000</v>
      </c>
      <c r="E229" s="8"/>
      <c r="F229" s="45">
        <f>'[1]Місто'!$F$504</f>
        <v>0</v>
      </c>
      <c r="G229" s="13">
        <f t="shared" si="10"/>
        <v>527000</v>
      </c>
      <c r="K229" s="48"/>
    </row>
    <row r="230" spans="1:11" s="46" customFormat="1" ht="34.5" customHeight="1">
      <c r="A230" s="80" t="s">
        <v>74</v>
      </c>
      <c r="B230" s="82" t="s">
        <v>89</v>
      </c>
      <c r="C230" s="8" t="s">
        <v>255</v>
      </c>
      <c r="D230" s="39">
        <f>'[1]Місто'!$C$509</f>
        <v>80392</v>
      </c>
      <c r="E230" s="8"/>
      <c r="F230" s="13"/>
      <c r="G230" s="13">
        <f t="shared" si="10"/>
        <v>80392</v>
      </c>
      <c r="K230" s="48"/>
    </row>
    <row r="231" spans="1:11" s="46" customFormat="1" ht="15.75" hidden="1">
      <c r="A231" s="83"/>
      <c r="B231" s="78"/>
      <c r="C231" s="8"/>
      <c r="D231" s="39"/>
      <c r="E231" s="8"/>
      <c r="F231" s="45">
        <f>'[1]Місто'!$F$511</f>
        <v>0</v>
      </c>
      <c r="G231" s="13">
        <f t="shared" si="10"/>
        <v>0</v>
      </c>
      <c r="K231" s="48"/>
    </row>
    <row r="232" spans="1:11" s="46" customFormat="1" ht="47.25">
      <c r="A232" s="83"/>
      <c r="B232" s="78"/>
      <c r="C232" s="8" t="s">
        <v>300</v>
      </c>
      <c r="D232" s="39">
        <f>'[1]Місто'!$C$510</f>
        <v>60000</v>
      </c>
      <c r="E232" s="8"/>
      <c r="F232" s="13"/>
      <c r="G232" s="13">
        <f t="shared" si="10"/>
        <v>60000</v>
      </c>
      <c r="K232" s="48"/>
    </row>
    <row r="233" spans="1:11" s="46" customFormat="1" ht="21.75" customHeight="1" hidden="1">
      <c r="A233" s="44" t="s">
        <v>66</v>
      </c>
      <c r="B233" s="43" t="s">
        <v>103</v>
      </c>
      <c r="C233" s="8"/>
      <c r="D233" s="9"/>
      <c r="E233" s="8"/>
      <c r="F233" s="13"/>
      <c r="G233" s="13">
        <f t="shared" si="10"/>
        <v>0</v>
      </c>
      <c r="K233" s="48"/>
    </row>
    <row r="234" spans="1:11" s="76" customFormat="1" ht="15.75">
      <c r="A234" s="56"/>
      <c r="B234" s="56" t="s">
        <v>54</v>
      </c>
      <c r="C234" s="56"/>
      <c r="D234" s="62">
        <f>D11+D28+D57+D73+D88+D90+D92+D104+D109+D111+D128+D131+D136+D138+D141+D145+D153+D157+D163+D171+D182+D191+D201+D209+D218+D227+D168+D125</f>
        <v>237629868</v>
      </c>
      <c r="E234" s="61"/>
      <c r="F234" s="62">
        <f>F11+F28+F57+F73+F88+F90+F92+F104+F109+F111+F128+F131+F136+F138+F141+F145+F153+F157+F163+F171+F182+F191+F201+F209+F218+F227+F168+F125</f>
        <v>205865069</v>
      </c>
      <c r="G234" s="62">
        <f>F234+D234</f>
        <v>443494937</v>
      </c>
      <c r="H234" s="62">
        <f>G11+G28+G57+G73+G88+G90+G92+G104+G109+G111+G128+G131+G136+G138+G141+G145+G153+G157+G163+G171+G182+G191+G201+G209+G218+G227+G168+G125</f>
        <v>443494937</v>
      </c>
      <c r="I234" s="74">
        <f>H234-G234</f>
        <v>0</v>
      </c>
      <c r="J234" s="74"/>
      <c r="K234" s="75"/>
    </row>
    <row r="235" spans="1:7" ht="15" customHeight="1">
      <c r="A235" s="1"/>
      <c r="B235" s="1"/>
      <c r="C235" s="1"/>
      <c r="D235" s="1"/>
      <c r="E235" s="1"/>
      <c r="F235" s="1"/>
      <c r="G235" s="1"/>
    </row>
    <row r="236" spans="1:13" s="16" customFormat="1" ht="35.25" customHeight="1">
      <c r="A236" s="90" t="s">
        <v>208</v>
      </c>
      <c r="B236" s="90"/>
      <c r="C236" s="34"/>
      <c r="D236" s="35"/>
      <c r="E236" s="36"/>
      <c r="F236" s="36" t="s">
        <v>209</v>
      </c>
      <c r="I236" s="25"/>
      <c r="J236" s="25"/>
      <c r="K236" s="31"/>
      <c r="M236" s="25"/>
    </row>
    <row r="237" spans="4:6" ht="18" customHeight="1">
      <c r="D237" s="14">
        <f>D13+D21+D22+D24+D26+D27+D35+D36+D46+D51+D75+D79+D80+D84+D86+D87+D98+D107+D108+D113+D114+D117+D123+D130+D133+D134+D135+D147+D151+D152+D155+D156+D162+D165+D167+D173+D176+D178+D179+D184+D187+D189+D190+D193+D196+D198+D199+D203+D205+D207+D208+D211+D213+D215+D216+D217+D221+D223+D225+D226+D229+D230+D232+D177+D197+D206</f>
        <v>197209735</v>
      </c>
      <c r="F237" s="14">
        <f>F12+F14+F18+F19+F30+F31+F35+F36+F43+F51+F52+F53+F54+F55+F56+F59+F60+F62+F63+F64+F70+F74+F76+F77+F82+F94+F95+F96+F97+F99+F100+F105+F106+F110+F112+F115+F117+F118+F119+F121+F122+F123+F129+F139+F143+F149+F155+F156+F158+F159+F160+F161+F175+F184+F186+F193+F194+F195+F203+F204+F212+F219+F220+F221+F222+F228</f>
        <v>205180656</v>
      </c>
    </row>
    <row r="238" spans="4:6" ht="18" customHeight="1">
      <c r="D238" s="2">
        <f>'[2]свод'!$D$110*1000</f>
        <v>197209735.00000003</v>
      </c>
      <c r="F238" s="2">
        <f>'[2]свод'!$D$122*1000</f>
        <v>259195453</v>
      </c>
    </row>
    <row r="239" spans="4:6" ht="18" customHeight="1">
      <c r="D239" s="14">
        <f>D238-D237</f>
        <v>0</v>
      </c>
      <c r="F239" s="14">
        <f>F237-F238</f>
        <v>-54014797</v>
      </c>
    </row>
    <row r="240" spans="4:7" ht="18" customHeight="1">
      <c r="D240" s="14"/>
      <c r="F240" s="2">
        <f>'[2]свод'!$D$191*1000</f>
        <v>55763578</v>
      </c>
      <c r="G240" s="2" t="s">
        <v>291</v>
      </c>
    </row>
    <row r="241" ht="18" customHeight="1">
      <c r="F241" s="14">
        <f>F240+F239</f>
        <v>1748781</v>
      </c>
    </row>
    <row r="242" ht="15.75">
      <c r="D242" s="14"/>
    </row>
    <row r="243" spans="3:6" ht="15.75">
      <c r="C243" s="5"/>
      <c r="F243" s="1"/>
    </row>
  </sheetData>
  <sheetProtection/>
  <mergeCells count="46">
    <mergeCell ref="A5:G5"/>
    <mergeCell ref="A99:A102"/>
    <mergeCell ref="A133:A135"/>
    <mergeCell ref="B133:B135"/>
    <mergeCell ref="B99:B102"/>
    <mergeCell ref="A84:A85"/>
    <mergeCell ref="B83:B85"/>
    <mergeCell ref="A76:A77"/>
    <mergeCell ref="C14:C17"/>
    <mergeCell ref="A14:A17"/>
    <mergeCell ref="B21:B27"/>
    <mergeCell ref="A21:A27"/>
    <mergeCell ref="A52:A54"/>
    <mergeCell ref="B76:B77"/>
    <mergeCell ref="B52:B54"/>
    <mergeCell ref="A35:A36"/>
    <mergeCell ref="B35:B36"/>
    <mergeCell ref="B59:B61"/>
    <mergeCell ref="A59:A61"/>
    <mergeCell ref="A71:A72"/>
    <mergeCell ref="A236:B236"/>
    <mergeCell ref="A176:A179"/>
    <mergeCell ref="B176:B179"/>
    <mergeCell ref="A187:A190"/>
    <mergeCell ref="A223:A226"/>
    <mergeCell ref="B223:B226"/>
    <mergeCell ref="A230:A232"/>
    <mergeCell ref="B230:B232"/>
    <mergeCell ref="A213:A217"/>
    <mergeCell ref="B213:B217"/>
    <mergeCell ref="L8:M8"/>
    <mergeCell ref="E8:F8"/>
    <mergeCell ref="H8:K8"/>
    <mergeCell ref="B14:B17"/>
    <mergeCell ref="B8:B9"/>
    <mergeCell ref="C8:D8"/>
    <mergeCell ref="B71:B72"/>
    <mergeCell ref="A81:A82"/>
    <mergeCell ref="B81:B82"/>
    <mergeCell ref="A205:A208"/>
    <mergeCell ref="B205:B208"/>
    <mergeCell ref="A196:A199"/>
    <mergeCell ref="B196:B199"/>
    <mergeCell ref="B149:B150"/>
    <mergeCell ref="A149:A150"/>
    <mergeCell ref="B187:B190"/>
  </mergeCells>
  <printOptions/>
  <pageMargins left="0.3937007874015748" right="0.2362204724409449" top="0.65" bottom="0.26" header="0.43" footer="0.23"/>
  <pageSetup fitToHeight="10" fitToWidth="1" horizontalDpi="600" verticalDpi="600" orientation="landscape" paperSize="9" scale="61" r:id="rId1"/>
  <headerFooter alignWithMargins="0">
    <oddHeader>&amp;C&amp;P</oddHeader>
  </headerFooter>
  <rowBreaks count="1" manualBreakCount="1">
    <brk id="20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2013-02-04T14:45:20Z</cp:lastPrinted>
  <dcterms:created xsi:type="dcterms:W3CDTF">1996-10-08T23:32:33Z</dcterms:created>
  <dcterms:modified xsi:type="dcterms:W3CDTF">2013-02-06T13:06:09Z</dcterms:modified>
  <cp:category/>
  <cp:version/>
  <cp:contentType/>
  <cp:contentStatus/>
</cp:coreProperties>
</file>