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8445" windowHeight="4425" tabRatio="601" activeTab="0"/>
  </bookViews>
  <sheets>
    <sheet name="Свод" sheetId="1" r:id="rId1"/>
  </sheets>
  <externalReferences>
    <externalReference r:id="rId4"/>
  </externalReferences>
  <definedNames>
    <definedName name="_xlnm.Print_Area" localSheetId="0">'Свод'!$A$1:$M$181</definedName>
  </definedNames>
  <calcPr fullCalcOnLoad="1"/>
</workbook>
</file>

<file path=xl/sharedStrings.xml><?xml version="1.0" encoding="utf-8"?>
<sst xmlns="http://schemas.openxmlformats.org/spreadsheetml/2006/main" count="291" uniqueCount="254">
  <si>
    <t>кримінально-виконавчої системи,  державної пожежної охорони,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</si>
  <si>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t>
  </si>
  <si>
    <t>або померлих у зв'язку з виконанням службових обов'язків, непрацездатним членам сімей, які перебували на їх утриманні, на придбання твердого палива</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</si>
  <si>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</si>
  <si>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</si>
  <si>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Пільги багатодітним сім'ям на житлово-комунальні послуги</t>
  </si>
  <si>
    <t>090216</t>
  </si>
  <si>
    <t>Видатки загального фонду</t>
  </si>
  <si>
    <t>Видатки спеціального фонду</t>
  </si>
  <si>
    <t>Всього</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</si>
  <si>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</si>
  <si>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</si>
  <si>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</si>
  <si>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</si>
  <si>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</si>
  <si>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</si>
  <si>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</si>
  <si>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</si>
  <si>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</si>
  <si>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</si>
  <si>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080000</t>
  </si>
  <si>
    <t>Охорона здоров'я</t>
  </si>
  <si>
    <t>080101</t>
  </si>
  <si>
    <t>Лікарні</t>
  </si>
  <si>
    <t>080300</t>
  </si>
  <si>
    <t>080500</t>
  </si>
  <si>
    <t>Загальні і спеціалізовані стоматологічні поліклініки</t>
  </si>
  <si>
    <t>080704</t>
  </si>
  <si>
    <t>081002</t>
  </si>
  <si>
    <t>081003</t>
  </si>
  <si>
    <t>081004</t>
  </si>
  <si>
    <t>Централізовані бухгалтерії</t>
  </si>
  <si>
    <t>090000</t>
  </si>
  <si>
    <t xml:space="preserve">Соціальний захист та соціальне забезпечення </t>
  </si>
  <si>
    <t>090412</t>
  </si>
  <si>
    <t>091103</t>
  </si>
  <si>
    <t>091204</t>
  </si>
  <si>
    <t>Територіальні центри і відділення соціальної допомоги на дому</t>
  </si>
  <si>
    <t>Житлово-комунальне господарство</t>
  </si>
  <si>
    <t>Благоустрій міста</t>
  </si>
  <si>
    <t>110000</t>
  </si>
  <si>
    <t>Театри</t>
  </si>
  <si>
    <t>Бібліотеки</t>
  </si>
  <si>
    <t>Школи естетичного виховання дітей</t>
  </si>
  <si>
    <t xml:space="preserve">Інші культурно-освітні заклади та заходи </t>
  </si>
  <si>
    <t>Засоби масової інформації</t>
  </si>
  <si>
    <t>Фізична кільтура і спорт</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</si>
  <si>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</si>
  <si>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</si>
  <si>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</si>
  <si>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</si>
  <si>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180000</t>
  </si>
  <si>
    <t>Інші послуги пов'язані з економічною діяльністю</t>
  </si>
  <si>
    <t>180404</t>
  </si>
  <si>
    <t>210105</t>
  </si>
  <si>
    <t xml:space="preserve">Заходи з організації рятування на водах </t>
  </si>
  <si>
    <t>240900</t>
  </si>
  <si>
    <t>Видатки, не віднесені до основних груп</t>
  </si>
  <si>
    <t>250404</t>
  </si>
  <si>
    <t xml:space="preserve">Інші видатки </t>
  </si>
  <si>
    <t>Разом видатків</t>
  </si>
  <si>
    <t>250301</t>
  </si>
  <si>
    <t>Дошкільні заклади освіти</t>
  </si>
  <si>
    <t>Всього видатків</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</si>
  <si>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</si>
  <si>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</si>
  <si>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</si>
  <si>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</si>
  <si>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080203</t>
  </si>
  <si>
    <t>090305</t>
  </si>
  <si>
    <t>090405</t>
  </si>
  <si>
    <t>Цільові фонди</t>
  </si>
  <si>
    <t>РАЗОМ</t>
  </si>
  <si>
    <t>Вечірні (змінні) школи</t>
  </si>
  <si>
    <t>Інші заклади освіти</t>
  </si>
  <si>
    <t>070806</t>
  </si>
  <si>
    <t>091300</t>
  </si>
  <si>
    <t>170102</t>
  </si>
  <si>
    <t>170602</t>
  </si>
  <si>
    <t>170000</t>
  </si>
  <si>
    <t>090302</t>
  </si>
  <si>
    <t>090303</t>
  </si>
  <si>
    <t>090304</t>
  </si>
  <si>
    <t>Транспорт, дорожнє господарство, зв'язок, телекомунікації та інформатика</t>
  </si>
  <si>
    <t>Інші видатки</t>
  </si>
  <si>
    <t xml:space="preserve">Державна соціальна допомога інвалідам з дитинства та дітям - інвалідам </t>
  </si>
  <si>
    <t>Соціальні програми і заходи державних органів у справах молоді</t>
  </si>
  <si>
    <t>090201</t>
  </si>
  <si>
    <t>091209</t>
  </si>
  <si>
    <t>Центри здоров'я і заходи у сфері  санітарної освіти</t>
  </si>
  <si>
    <t>090202</t>
  </si>
  <si>
    <t>090203</t>
  </si>
  <si>
    <t>090204</t>
  </si>
  <si>
    <t>090205</t>
  </si>
  <si>
    <t>090207</t>
  </si>
  <si>
    <t>090208</t>
  </si>
  <si>
    <t>090209</t>
  </si>
  <si>
    <t>090401</t>
  </si>
  <si>
    <t xml:space="preserve">Інші видатки на соціальний захист населення </t>
  </si>
  <si>
    <t xml:space="preserve">Допомога у зв`язку з вагітністю і пологами </t>
  </si>
  <si>
    <t xml:space="preserve">Державна соціальна допомога малозабезпеченим сім"ям </t>
  </si>
  <si>
    <t>081009</t>
  </si>
  <si>
    <t>090306</t>
  </si>
  <si>
    <t>Допомога на  дітей одиноким матерям</t>
  </si>
  <si>
    <t>Обслуговування внутрішнього боргу</t>
  </si>
  <si>
    <t>240601</t>
  </si>
  <si>
    <t>250203</t>
  </si>
  <si>
    <t>150101</t>
  </si>
  <si>
    <t>Капітальні вкладення</t>
  </si>
  <si>
    <t>130112</t>
  </si>
  <si>
    <t>230100</t>
  </si>
  <si>
    <t>091101</t>
  </si>
  <si>
    <t>091102</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</si>
  <si>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</si>
  <si>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</si>
  <si>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</si>
  <si>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</si>
  <si>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</si>
  <si>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Палаци і будинки культури, клуби та інші заклади клубного типу</t>
  </si>
  <si>
    <t>Періодичні видання (газети та журнали)</t>
  </si>
  <si>
    <t>150000</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</si>
  <si>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</si>
  <si>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</si>
  <si>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Видатки на проведення робіт, пов'язаних із будівництвом, реконструкцією, ремонтом та утриманням автомобільних доріг</t>
  </si>
  <si>
    <t>Запобігання та ліквідація надзвичайних ситуацій та наслідків стихійного лиха</t>
  </si>
  <si>
    <t xml:space="preserve">Видатки на запобігання та ліквідацію надзвичайних ситуацій та наслідків стихійного лиха </t>
  </si>
  <si>
    <t>Охорона та раціональне використання природних ресурсів</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</si>
  <si>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</si>
  <si>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</si>
  <si>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</si>
  <si>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091108</t>
  </si>
  <si>
    <t>150122</t>
  </si>
  <si>
    <t>Інвестиційні проекти</t>
  </si>
  <si>
    <t>100103</t>
  </si>
  <si>
    <t>Дотація житлово-комунальному господарству</t>
  </si>
  <si>
    <t>(грн.)</t>
  </si>
  <si>
    <t>070402</t>
  </si>
  <si>
    <t>Заходи з оздоровлення та відпочинку дітей (крім заходів з реалізації регіональних програм відпочинку та оздоровлення дітей)</t>
  </si>
  <si>
    <t>070808</t>
  </si>
  <si>
    <t>Допомога дітям-сиротам та дітям, позбавленим батьківського піклування, яким виповнюється 18 років</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</si>
  <si>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</si>
  <si>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</si>
  <si>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170302</t>
  </si>
  <si>
    <t>Компенсаційні виплати за пільговий проїзд окремих категорій громадян на залізничному транспорті</t>
  </si>
  <si>
    <t>170203</t>
  </si>
  <si>
    <t>Компенсаційні виплати за пільговий проїзд окремих категорій громадян на водному транспорті</t>
  </si>
  <si>
    <t>Утримання центрів соціальних служб для сім'ї, дітей та молоді</t>
  </si>
  <si>
    <t>Програми і заходи центрів соціальних служб для сім'ї, дітей та молоді</t>
  </si>
  <si>
    <t>250344</t>
  </si>
  <si>
    <t>150107</t>
  </si>
  <si>
    <t>110206</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</si>
  <si>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</si>
  <si>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170603</t>
  </si>
  <si>
    <t>Інші заходи у сфері електротранспорту</t>
  </si>
  <si>
    <t>070803</t>
  </si>
  <si>
    <t>Сужби технічного нагляду за будівництвом і капітальним ремонтом</t>
  </si>
  <si>
    <t>090307</t>
  </si>
  <si>
    <t>Тимчасова державна допомога дітям</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</si>
  <si>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</si>
  <si>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</si>
  <si>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</si>
  <si>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 xml:space="preserve">Допомога на  догляд за дитиною віком до 3-х років </t>
  </si>
  <si>
    <t>090214</t>
  </si>
  <si>
    <t>Пільги окремим категоріям громадян з послуг зв'язку</t>
  </si>
  <si>
    <t>070303</t>
  </si>
  <si>
    <t>Додаток 2</t>
  </si>
  <si>
    <t>180107</t>
  </si>
  <si>
    <t>Фінансування енергозберігаючих заходів</t>
  </si>
  <si>
    <t>100105</t>
  </si>
  <si>
    <t>Видатки на утримання об'єктів соціальної сфери підприємств, що передаються до комунальної власності</t>
  </si>
  <si>
    <t>споживання</t>
  </si>
  <si>
    <t>з них</t>
  </si>
  <si>
    <t>розвитку</t>
  </si>
  <si>
    <t>комунальні послуги та енергоносії</t>
  </si>
  <si>
    <t>оплата праці</t>
  </si>
  <si>
    <t>010000</t>
  </si>
  <si>
    <t>Державне управління</t>
  </si>
  <si>
    <t>230000</t>
  </si>
  <si>
    <t>Обслуговування боргу</t>
  </si>
  <si>
    <t>в тому числі за рахунок цільових субвенцій з державного бюджету</t>
  </si>
  <si>
    <t>Забезпечення централізованих заходів з лікування хворих на цукровий та нецукровий діабет</t>
  </si>
  <si>
    <t>Пільги громадянам, які постраждали внаслідок Чорнобильскої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</si>
  <si>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Пільги громадянам, які постраждали внаслідок Чорнобильскої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</si>
  <si>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Чорнобильскої катастрофи, дружинам (чоловікам) та опікунам (на час опікунства) дітей померлих громадян, смерть яких пов'язана з Чорнобильською катастрофою</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</si>
  <si>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</si>
  <si>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</si>
  <si>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110300</t>
  </si>
  <si>
    <t>Кінематографія</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</si>
  <si>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</si>
  <si>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</si>
  <si>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</si>
  <si>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Допомога на дітей, над якими встановлено опіку чи піклування</t>
  </si>
  <si>
    <t>090308</t>
  </si>
  <si>
    <t>Допомога при усиновленні дитини</t>
  </si>
  <si>
    <t>090414</t>
  </si>
  <si>
    <t>до рішення міської ради</t>
  </si>
  <si>
    <t>120100</t>
  </si>
  <si>
    <t>Телебачення та радіомовлення</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</si>
  <si>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</si>
  <si>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Допомога при народженні дитини</t>
  </si>
  <si>
    <t>Пільги багатодітним сім'ям на придбання твердого палива та скрапленого газу</t>
  </si>
  <si>
    <t>Код тимчасової класифіка-ції видатків та кредитуван-ня</t>
  </si>
  <si>
    <t>Найменування коду тимчасової класифікації видатків та кредитування місцевих бюджетів</t>
  </si>
  <si>
    <t>бюджет розвитку</t>
  </si>
  <si>
    <t>капітальні видатки за рахунок коштів, що передаються із загального фонду до бюджету розвитку (спеціальний фонд)</t>
  </si>
  <si>
    <t>109000</t>
  </si>
  <si>
    <t>Культура і мистецтво</t>
  </si>
  <si>
    <t>Дитячі будинки (в т.ч.сімейного типу, прийомні сім'ї)</t>
  </si>
  <si>
    <t>Капітальний ремонт житлового фонду місцевих органів ради</t>
  </si>
  <si>
    <t>Загальноосвітні школи (в т.ч.школа-дитячий садок, інтернат при школі), спеціалізовані школи, ліцеї, гімназії, колегіуми</t>
  </si>
  <si>
    <t>Цільові фонди, утворені Верховною Радою Автономної Республіки Крим, органами місцевого самоврядування і місцевими органами виконавчої влади</t>
  </si>
  <si>
    <t>Фінансова підтримка громадських організацій інвалідів і ветеранів</t>
  </si>
  <si>
    <t>Підтримка малого і середнього підприємництва</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</si>
  <si>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обасного значення) бюджетів, інших бюджетів місцевого самоврядування, для яких у державному бюджеті визначаються міжбюджетні трансферти</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</si>
  <si>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</si>
  <si>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в тому числі за рахунок субвенції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</si>
  <si>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в тому числі за рахунок субвенції з державного бюджету місцевим бюджетам на здійснення заходів щодо соціально-економічного розвитку регіонів</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</si>
  <si>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прийомним сім'ям за принципом "гроші ходять за дитиною"</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</si>
  <si>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</si>
  <si>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</si>
  <si>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в тому числі за рахунок субвенцій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</si>
  <si>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в тому числі за рахунок субвенції з державного бюджету міському бюджету міста Запоріжжя на будівництво автотранспортної магістралі через річку Дніпро у м.Запоріжжя</t>
  </si>
  <si>
    <t>150118</t>
  </si>
  <si>
    <t>Житлове будівництво та придбання житла для окремих категорій населення</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</si>
  <si>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</si>
  <si>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091205</t>
  </si>
  <si>
    <t>160000</t>
  </si>
  <si>
    <t>160101</t>
  </si>
  <si>
    <t>Землеустрій</t>
  </si>
  <si>
    <t>Сільське і лісове господарство, рибне господарство та мисливство</t>
  </si>
  <si>
    <t>Субвенція з місцевого бюджету державному бюджету на виконання програм соціально-економічного та культурного розвитку регіонів</t>
  </si>
  <si>
    <t>в тому числі за рахунок цільової субвенції з державного бюджету місцевим бюджетам на реалізацію пріоритетів розвитку регіонів</t>
  </si>
  <si>
    <t>100602</t>
  </si>
  <si>
    <t>в тому числі за рахунок цільової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</si>
  <si>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</si>
  <si>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</si>
  <si>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</si>
  <si>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Секретар міської ради</t>
  </si>
  <si>
    <t>Р.О.Таран</t>
  </si>
  <si>
    <t>Видатки на проведення виборів народних депутатів Автономної Республіки Крим, місцевих рад, сільських, селищних, міських голів</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</si>
  <si>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</si>
  <si>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в тому числі за рахунок цільової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</si>
  <si>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</si>
  <si>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Видатки  бюджету міста на 2013 рік за тимчасовою класифікацією видатків та кредитування місцевих бюджетів</t>
  </si>
  <si>
    <t>100101</t>
  </si>
  <si>
    <t>Житлово-експлуатаційне господарство</t>
  </si>
  <si>
    <t>171000</t>
  </si>
  <si>
    <t>Діяльність і послуги не віднесені до інших категорій</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</si>
  <si>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</si>
  <si>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Перинатальні центри, пологові будинки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</si>
  <si>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</si>
  <si>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130106</t>
  </si>
  <si>
    <t>Проведення навчально-тренувальних зборів і змагань з неолімпійських видів спорту</t>
  </si>
  <si>
    <t>25.02.2013 №34</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</si>
</sst>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33">
    <font>
      <sz val="10"/>
      <name val="Arial Cyr"/>
      <family val="0"/>
    </font>
    <font>
      <sz val="14"/>
      <name val="Arial Cyr"/>
      <family val="2"/>
    </font>
    <font>
      <sz val="10"/>
      <color indexed="8"/>
      <name val="Arial Cyr"/>
      <family val="2"/>
    </font>
    <font>
      <u val="single"/>
      <sz val="10"/>
      <color indexed="12"/>
      <name val="Arial Cyr"/>
      <family val="0"/>
    </font>
    <font>
      <u val="single"/>
      <sz val="10"/>
      <color indexed="36"/>
      <name val="Arial Cyr"/>
      <family val="0"/>
    </font>
    <font>
      <b/>
      <sz val="10"/>
      <name val="Arial Cyr"/>
      <family val="0"/>
    </font>
    <font>
      <b/>
      <sz val="12"/>
      <name val="Arial Cyr"/>
      <family val="0"/>
    </font>
    <font>
      <sz val="12"/>
      <name val="Arial Cyr"/>
      <family val="0"/>
    </font>
    <font>
      <b/>
      <sz val="14"/>
      <name val="Arial Cyr"/>
      <family val="0"/>
    </font>
    <font>
      <sz val="9"/>
      <name val="Arial Cyr"/>
      <family val="2"/>
    </font>
    <font>
      <sz val="18"/>
      <name val="Arial Cyr"/>
      <family val="0"/>
    </font>
    <font>
      <sz val="9"/>
      <color indexed="8"/>
      <name val="Arial Cyr"/>
      <family val="2"/>
    </font>
    <font>
      <sz val="8"/>
      <name val="Arial Cyr"/>
      <family val="0"/>
    </font>
    <font>
      <sz val="22"/>
      <name val="Times New Roman"/>
      <family val="1"/>
    </font>
    <font>
      <sz val="2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2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style="thin">
        <color indexed="9"/>
      </top>
      <bottom>
        <color indexed="63"/>
      </bottom>
    </border>
    <border>
      <left style="thin"/>
      <right style="thin"/>
      <top>
        <color indexed="63"/>
      </top>
      <bottom style="thin"/>
    </border>
    <border>
      <left style="thin"/>
      <right style="thin"/>
      <top style="thin"/>
      <bottom>
        <color indexed="63"/>
      </bottom>
    </border>
    <border>
      <left>
        <color indexed="63"/>
      </left>
      <right style="thin">
        <color indexed="9"/>
      </right>
      <top>
        <color indexed="63"/>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thin">
        <color indexed="9"/>
      </bottom>
    </border>
    <border>
      <left style="thin">
        <color indexed="9"/>
      </left>
      <right>
        <color indexed="63"/>
      </right>
      <top style="thin">
        <color indexed="9"/>
      </top>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21" borderId="7" applyNumberFormat="0" applyAlignment="0" applyProtection="0"/>
    <xf numFmtId="0" fontId="25" fillId="0" borderId="0" applyNumberFormat="0" applyFill="0" applyBorder="0" applyAlignment="0" applyProtection="0"/>
    <xf numFmtId="0" fontId="26" fillId="22" borderId="0" applyNumberFormat="0" applyBorder="0" applyAlignment="0" applyProtection="0"/>
    <xf numFmtId="0" fontId="4" fillId="0" borderId="0" applyNumberFormat="0" applyFill="0" applyBorder="0" applyAlignment="0" applyProtection="0"/>
    <xf numFmtId="0" fontId="27" fillId="3" borderId="0" applyNumberFormat="0" applyBorder="0" applyAlignment="0" applyProtection="0"/>
    <xf numFmtId="0" fontId="2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1" fillId="4" borderId="0" applyNumberFormat="0" applyBorder="0" applyAlignment="0" applyProtection="0"/>
  </cellStyleXfs>
  <cellXfs count="165">
    <xf numFmtId="0" fontId="0" fillId="0" borderId="0" xfId="0" applyAlignment="1">
      <alignment/>
    </xf>
    <xf numFmtId="49" fontId="0" fillId="0" borderId="0" xfId="0" applyNumberFormat="1" applyAlignment="1">
      <alignment/>
    </xf>
    <xf numFmtId="0" fontId="0" fillId="0" borderId="0" xfId="0" applyFont="1" applyFill="1" applyAlignment="1">
      <alignment/>
    </xf>
    <xf numFmtId="0" fontId="0" fillId="0" borderId="0" xfId="0" applyFont="1" applyAlignment="1">
      <alignment/>
    </xf>
    <xf numFmtId="49" fontId="0" fillId="0" borderId="10" xfId="0" applyNumberFormat="1" applyFont="1" applyFill="1" applyBorder="1" applyAlignment="1">
      <alignment horizontal="center"/>
    </xf>
    <xf numFmtId="183" fontId="0" fillId="0" borderId="0" xfId="0" applyNumberFormat="1" applyFont="1" applyAlignment="1">
      <alignment/>
    </xf>
    <xf numFmtId="49" fontId="0" fillId="0" borderId="0" xfId="0" applyNumberFormat="1" applyFont="1" applyAlignment="1">
      <alignment/>
    </xf>
    <xf numFmtId="0" fontId="0" fillId="0" borderId="10" xfId="0" applyFont="1" applyFill="1" applyBorder="1" applyAlignment="1">
      <alignment wrapText="1"/>
    </xf>
    <xf numFmtId="0" fontId="0" fillId="0" borderId="0" xfId="0" applyAlignment="1">
      <alignment/>
    </xf>
    <xf numFmtId="0" fontId="0" fillId="0" borderId="0" xfId="0" applyFont="1" applyAlignment="1">
      <alignment/>
    </xf>
    <xf numFmtId="1" fontId="0" fillId="0" borderId="0" xfId="0" applyNumberFormat="1" applyFont="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xf>
    <xf numFmtId="1" fontId="2" fillId="0" borderId="10" xfId="0" applyNumberFormat="1" applyFont="1" applyFill="1" applyBorder="1" applyAlignment="1">
      <alignment horizontal="left" wrapText="1"/>
    </xf>
    <xf numFmtId="49" fontId="5" fillId="0" borderId="10" xfId="0" applyNumberFormat="1" applyFont="1" applyBorder="1" applyAlignment="1">
      <alignment horizontal="center"/>
    </xf>
    <xf numFmtId="49" fontId="0" fillId="0" borderId="11" xfId="0" applyNumberFormat="1" applyFont="1" applyBorder="1" applyAlignment="1">
      <alignment/>
    </xf>
    <xf numFmtId="0" fontId="0" fillId="0" borderId="11" xfId="0" applyFont="1" applyBorder="1" applyAlignment="1">
      <alignment/>
    </xf>
    <xf numFmtId="0" fontId="0" fillId="0" borderId="11" xfId="0" applyFont="1" applyBorder="1" applyAlignment="1">
      <alignment/>
    </xf>
    <xf numFmtId="0" fontId="7" fillId="0" borderId="11" xfId="0" applyFont="1" applyFill="1" applyBorder="1" applyAlignment="1">
      <alignment horizontal="left" wrapText="1"/>
    </xf>
    <xf numFmtId="0" fontId="1" fillId="0" borderId="11" xfId="0" applyFont="1" applyBorder="1" applyAlignment="1">
      <alignment horizontal="left" wrapText="1"/>
    </xf>
    <xf numFmtId="0" fontId="0" fillId="0" borderId="11" xfId="0" applyFont="1" applyBorder="1" applyAlignment="1">
      <alignment/>
    </xf>
    <xf numFmtId="0" fontId="0" fillId="0" borderId="12" xfId="0" applyFont="1" applyBorder="1" applyAlignment="1">
      <alignment/>
    </xf>
    <xf numFmtId="49" fontId="0" fillId="0" borderId="13" xfId="0" applyNumberFormat="1" applyFont="1" applyBorder="1" applyAlignment="1">
      <alignment/>
    </xf>
    <xf numFmtId="0" fontId="0" fillId="0" borderId="13" xfId="0" applyFont="1" applyBorder="1" applyAlignment="1">
      <alignment/>
    </xf>
    <xf numFmtId="0" fontId="0" fillId="0" borderId="13" xfId="0" applyFont="1" applyBorder="1" applyAlignment="1">
      <alignment/>
    </xf>
    <xf numFmtId="0" fontId="7" fillId="0" borderId="13" xfId="0" applyFont="1" applyFill="1" applyBorder="1" applyAlignment="1">
      <alignment horizontal="left" wrapText="1"/>
    </xf>
    <xf numFmtId="0" fontId="1" fillId="0" borderId="13" xfId="0" applyFont="1" applyBorder="1" applyAlignment="1">
      <alignment horizontal="left" wrapText="1"/>
    </xf>
    <xf numFmtId="0" fontId="0" fillId="0" borderId="14" xfId="0" applyFont="1" applyBorder="1" applyAlignment="1">
      <alignment/>
    </xf>
    <xf numFmtId="0" fontId="0" fillId="0" borderId="14" xfId="0" applyFont="1" applyBorder="1" applyAlignment="1">
      <alignment/>
    </xf>
    <xf numFmtId="49" fontId="0" fillId="0" borderId="13" xfId="0" applyNumberFormat="1" applyFont="1" applyBorder="1" applyAlignment="1">
      <alignment/>
    </xf>
    <xf numFmtId="0" fontId="0" fillId="0" borderId="13" xfId="0" applyFont="1" applyBorder="1" applyAlignment="1">
      <alignment/>
    </xf>
    <xf numFmtId="0" fontId="8" fillId="0" borderId="13" xfId="0" applyFont="1" applyBorder="1" applyAlignment="1">
      <alignment/>
    </xf>
    <xf numFmtId="0" fontId="5" fillId="0" borderId="13" xfId="0" applyFont="1" applyBorder="1" applyAlignment="1">
      <alignment/>
    </xf>
    <xf numFmtId="0" fontId="0" fillId="0" borderId="13" xfId="0" applyFont="1" applyFill="1" applyBorder="1" applyAlignment="1">
      <alignment horizontal="center"/>
    </xf>
    <xf numFmtId="0" fontId="0" fillId="0" borderId="0" xfId="0" applyFont="1" applyAlignment="1">
      <alignment/>
    </xf>
    <xf numFmtId="0" fontId="0" fillId="0" borderId="15" xfId="0" applyFont="1" applyBorder="1" applyAlignment="1">
      <alignment/>
    </xf>
    <xf numFmtId="183" fontId="0" fillId="0" borderId="15" xfId="0" applyNumberFormat="1" applyFont="1" applyBorder="1" applyAlignment="1">
      <alignment/>
    </xf>
    <xf numFmtId="1" fontId="0" fillId="0" borderId="15" xfId="0" applyNumberFormat="1" applyFont="1" applyBorder="1" applyAlignment="1">
      <alignment/>
    </xf>
    <xf numFmtId="0" fontId="0" fillId="0" borderId="15" xfId="0" applyFont="1" applyFill="1" applyBorder="1" applyAlignment="1">
      <alignment/>
    </xf>
    <xf numFmtId="172" fontId="0" fillId="0" borderId="15" xfId="0" applyNumberFormat="1" applyFont="1" applyBorder="1" applyAlignment="1">
      <alignment horizontal="right"/>
    </xf>
    <xf numFmtId="49" fontId="0" fillId="0" borderId="16" xfId="0" applyNumberFormat="1" applyFont="1" applyBorder="1" applyAlignment="1">
      <alignment/>
    </xf>
    <xf numFmtId="0" fontId="0" fillId="0" borderId="16" xfId="0" applyFont="1" applyBorder="1" applyAlignment="1">
      <alignment/>
    </xf>
    <xf numFmtId="0" fontId="0" fillId="0" borderId="16" xfId="0" applyFont="1" applyBorder="1" applyAlignment="1">
      <alignment/>
    </xf>
    <xf numFmtId="0" fontId="0" fillId="0" borderId="16" xfId="0" applyFont="1" applyBorder="1" applyAlignment="1">
      <alignment horizontal="right"/>
    </xf>
    <xf numFmtId="49" fontId="0" fillId="0" borderId="10" xfId="0" applyNumberFormat="1"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horizontal="left" wrapText="1"/>
    </xf>
    <xf numFmtId="1" fontId="0" fillId="0" borderId="10" xfId="0" applyNumberFormat="1" applyFont="1" applyBorder="1" applyAlignment="1">
      <alignment horizontal="right"/>
    </xf>
    <xf numFmtId="1" fontId="0" fillId="0" borderId="10" xfId="0" applyNumberFormat="1" applyFont="1" applyBorder="1" applyAlignment="1">
      <alignment/>
    </xf>
    <xf numFmtId="0" fontId="0" fillId="0" borderId="10" xfId="0" applyFont="1" applyBorder="1" applyAlignment="1">
      <alignment wrapText="1"/>
    </xf>
    <xf numFmtId="0" fontId="0" fillId="0" borderId="10" xfId="0" applyFont="1" applyBorder="1" applyAlignment="1">
      <alignment horizontal="left" vertical="center" wrapText="1"/>
    </xf>
    <xf numFmtId="1" fontId="0" fillId="0" borderId="10" xfId="0" applyNumberFormat="1" applyFont="1" applyBorder="1" applyAlignment="1">
      <alignment horizontal="center" vertical="center"/>
    </xf>
    <xf numFmtId="1" fontId="0" fillId="0" borderId="10" xfId="0" applyNumberFormat="1" applyFont="1" applyBorder="1" applyAlignment="1">
      <alignment horizontal="left" vertical="center"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0" fontId="0" fillId="0" borderId="10" xfId="0" applyFont="1" applyFill="1" applyBorder="1" applyAlignment="1">
      <alignment horizontal="left" wrapText="1"/>
    </xf>
    <xf numFmtId="0" fontId="0" fillId="0" borderId="10" xfId="0" applyFont="1" applyBorder="1" applyAlignment="1">
      <alignment vertical="top" wrapText="1"/>
    </xf>
    <xf numFmtId="49" fontId="0" fillId="0" borderId="10" xfId="0" applyNumberFormat="1" applyFont="1" applyFill="1" applyBorder="1" applyAlignment="1">
      <alignment horizontal="center"/>
    </xf>
    <xf numFmtId="1" fontId="0" fillId="0" borderId="10" xfId="0" applyNumberFormat="1" applyFont="1" applyFill="1" applyBorder="1" applyAlignment="1">
      <alignment horizontal="right"/>
    </xf>
    <xf numFmtId="172" fontId="0" fillId="0" borderId="10" xfId="0" applyNumberFormat="1" applyFont="1" applyBorder="1" applyAlignment="1">
      <alignment horizontal="right"/>
    </xf>
    <xf numFmtId="2" fontId="0" fillId="0" borderId="10" xfId="0" applyNumberFormat="1" applyFont="1" applyBorder="1" applyAlignment="1">
      <alignment horizontal="right"/>
    </xf>
    <xf numFmtId="0" fontId="0" fillId="0" borderId="10" xfId="0" applyFont="1" applyBorder="1" applyAlignment="1">
      <alignment wrapText="1" shrinkToFit="1"/>
    </xf>
    <xf numFmtId="0" fontId="6" fillId="0" borderId="10" xfId="0" applyFont="1" applyBorder="1" applyAlignment="1">
      <alignment horizontal="left" wrapText="1"/>
    </xf>
    <xf numFmtId="0" fontId="0" fillId="0" borderId="10" xfId="0" applyFont="1" applyBorder="1" applyAlignment="1">
      <alignment wrapText="1"/>
    </xf>
    <xf numFmtId="49" fontId="0" fillId="0" borderId="10" xfId="0" applyNumberFormat="1" applyBorder="1" applyAlignment="1">
      <alignment horizontal="center"/>
    </xf>
    <xf numFmtId="0" fontId="0" fillId="0" borderId="10" xfId="0" applyBorder="1" applyAlignment="1">
      <alignment horizontal="left"/>
    </xf>
    <xf numFmtId="0" fontId="0" fillId="0" borderId="10" xfId="0" applyBorder="1" applyAlignment="1">
      <alignment vertical="top" wrapText="1"/>
    </xf>
    <xf numFmtId="0" fontId="0" fillId="0" borderId="10" xfId="0" applyBorder="1" applyAlignment="1">
      <alignment wrapText="1"/>
    </xf>
    <xf numFmtId="0" fontId="0" fillId="0" borderId="10" xfId="0" applyBorder="1" applyAlignment="1">
      <alignment horizontal="left" wrapText="1"/>
    </xf>
    <xf numFmtId="49" fontId="0" fillId="0" borderId="10" xfId="0" applyNumberFormat="1" applyFill="1" applyBorder="1" applyAlignment="1">
      <alignment horizontal="center"/>
    </xf>
    <xf numFmtId="0" fontId="9" fillId="0" borderId="10" xfId="0" applyFont="1" applyFill="1" applyBorder="1" applyAlignment="1">
      <alignment wrapText="1"/>
    </xf>
    <xf numFmtId="0" fontId="9" fillId="0" borderId="10" xfId="0" applyFont="1" applyFill="1" applyBorder="1" applyAlignment="1">
      <alignment horizontal="left" wrapText="1"/>
    </xf>
    <xf numFmtId="183" fontId="1" fillId="0" borderId="0" xfId="0" applyNumberFormat="1" applyFont="1" applyBorder="1" applyAlignment="1">
      <alignment/>
    </xf>
    <xf numFmtId="0" fontId="1" fillId="0" borderId="0" xfId="0" applyFont="1" applyAlignment="1">
      <alignment/>
    </xf>
    <xf numFmtId="1" fontId="2" fillId="0" borderId="10" xfId="0" applyNumberFormat="1" applyFont="1" applyBorder="1" applyAlignment="1">
      <alignment horizontal="left" wrapText="1"/>
    </xf>
    <xf numFmtId="0" fontId="9" fillId="0" borderId="17" xfId="0" applyNumberFormat="1" applyFont="1" applyFill="1" applyBorder="1" applyAlignment="1">
      <alignment horizontal="left" wrapText="1"/>
    </xf>
    <xf numFmtId="0" fontId="9" fillId="0" borderId="18" xfId="0" applyFont="1" applyFill="1" applyBorder="1" applyAlignment="1">
      <alignment horizontal="left" wrapText="1"/>
    </xf>
    <xf numFmtId="49" fontId="0" fillId="0" borderId="17" xfId="0" applyNumberFormat="1" applyFont="1" applyFill="1" applyBorder="1" applyAlignment="1">
      <alignment horizontal="center"/>
    </xf>
    <xf numFmtId="2" fontId="0" fillId="0" borderId="17" xfId="0" applyNumberFormat="1" applyFont="1" applyBorder="1" applyAlignment="1">
      <alignment horizontal="right"/>
    </xf>
    <xf numFmtId="1" fontId="0" fillId="0" borderId="17" xfId="0" applyNumberFormat="1" applyFont="1" applyBorder="1" applyAlignment="1">
      <alignment horizontal="right"/>
    </xf>
    <xf numFmtId="2" fontId="0" fillId="0" borderId="17" xfId="0" applyNumberFormat="1" applyFont="1" applyBorder="1" applyAlignment="1">
      <alignment/>
    </xf>
    <xf numFmtId="49" fontId="0" fillId="0" borderId="18" xfId="0" applyNumberFormat="1" applyFont="1" applyFill="1" applyBorder="1" applyAlignment="1">
      <alignment horizontal="center"/>
    </xf>
    <xf numFmtId="1" fontId="0" fillId="0" borderId="18" xfId="0" applyNumberFormat="1" applyFont="1" applyBorder="1" applyAlignment="1">
      <alignment horizontal="right"/>
    </xf>
    <xf numFmtId="1" fontId="0" fillId="0" borderId="18" xfId="0" applyNumberFormat="1" applyFont="1" applyBorder="1" applyAlignment="1">
      <alignment/>
    </xf>
    <xf numFmtId="1" fontId="11" fillId="0" borderId="10" xfId="0" applyNumberFormat="1" applyFont="1" applyFill="1" applyBorder="1" applyAlignment="1">
      <alignment horizontal="left" wrapText="1"/>
    </xf>
    <xf numFmtId="0" fontId="9" fillId="0" borderId="10" xfId="0" applyFont="1" applyFill="1" applyBorder="1" applyAlignment="1">
      <alignment horizontal="left" wrapText="1"/>
    </xf>
    <xf numFmtId="0" fontId="9" fillId="0" borderId="17" xfId="0" applyFont="1" applyFill="1" applyBorder="1" applyAlignment="1">
      <alignment horizontal="left" wrapText="1"/>
    </xf>
    <xf numFmtId="49" fontId="0" fillId="0" borderId="17" xfId="0" applyNumberFormat="1" applyFont="1" applyBorder="1" applyAlignment="1">
      <alignment horizontal="center"/>
    </xf>
    <xf numFmtId="1" fontId="0" fillId="0" borderId="17" xfId="0" applyNumberFormat="1" applyFont="1" applyBorder="1" applyAlignment="1">
      <alignment/>
    </xf>
    <xf numFmtId="0" fontId="0" fillId="0" borderId="17" xfId="0" applyBorder="1" applyAlignment="1">
      <alignment horizontal="center" vertical="center" wrapText="1"/>
    </xf>
    <xf numFmtId="0" fontId="12" fillId="0" borderId="17" xfId="0" applyFont="1" applyBorder="1" applyAlignment="1">
      <alignment horizontal="center" vertical="center" wrapText="1"/>
    </xf>
    <xf numFmtId="1" fontId="0" fillId="0" borderId="10" xfId="0" applyNumberFormat="1" applyFont="1" applyBorder="1" applyAlignment="1">
      <alignment horizontal="right"/>
    </xf>
    <xf numFmtId="0" fontId="0" fillId="0" borderId="10" xfId="0" applyFill="1" applyBorder="1" applyAlignment="1">
      <alignment horizontal="left" vertical="center" wrapText="1"/>
    </xf>
    <xf numFmtId="0" fontId="12" fillId="0" borderId="10" xfId="0" applyFont="1" applyFill="1" applyBorder="1" applyAlignment="1">
      <alignment wrapText="1"/>
    </xf>
    <xf numFmtId="0" fontId="12" fillId="0" borderId="10" xfId="0" applyFont="1" applyBorder="1" applyAlignment="1">
      <alignment wrapText="1"/>
    </xf>
    <xf numFmtId="0" fontId="12" fillId="0" borderId="10" xfId="0" applyFont="1" applyBorder="1" applyAlignment="1">
      <alignment horizontal="left" wrapText="1"/>
    </xf>
    <xf numFmtId="0" fontId="0" fillId="0" borderId="10" xfId="0" applyFont="1" applyBorder="1" applyAlignment="1">
      <alignment wrapText="1"/>
    </xf>
    <xf numFmtId="0" fontId="1" fillId="0" borderId="12" xfId="0" applyFont="1" applyBorder="1" applyAlignment="1">
      <alignment wrapText="1"/>
    </xf>
    <xf numFmtId="0" fontId="1" fillId="0" borderId="19" xfId="0" applyFont="1" applyBorder="1" applyAlignment="1">
      <alignment wrapText="1"/>
    </xf>
    <xf numFmtId="0" fontId="1" fillId="0" borderId="14" xfId="0" applyFont="1" applyBorder="1" applyAlignment="1">
      <alignment wrapText="1"/>
    </xf>
    <xf numFmtId="0" fontId="1" fillId="0" borderId="20" xfId="0" applyFont="1" applyBorder="1" applyAlignment="1">
      <alignment wrapText="1"/>
    </xf>
    <xf numFmtId="0" fontId="1" fillId="0" borderId="14" xfId="0" applyFont="1" applyBorder="1" applyAlignment="1">
      <alignment/>
    </xf>
    <xf numFmtId="0" fontId="1" fillId="0" borderId="20" xfId="0" applyFont="1" applyBorder="1" applyAlignment="1">
      <alignment/>
    </xf>
    <xf numFmtId="0" fontId="10" fillId="0" borderId="21" xfId="0" applyFont="1" applyBorder="1" applyAlignment="1">
      <alignment wrapText="1"/>
    </xf>
    <xf numFmtId="0" fontId="10" fillId="0" borderId="15" xfId="0" applyFont="1" applyBorder="1" applyAlignment="1">
      <alignment/>
    </xf>
    <xf numFmtId="49" fontId="0" fillId="0" borderId="18" xfId="0" applyNumberFormat="1" applyFont="1" applyBorder="1" applyAlignment="1">
      <alignment horizontal="center"/>
    </xf>
    <xf numFmtId="0" fontId="1" fillId="0" borderId="0" xfId="0" applyFont="1" applyBorder="1" applyAlignment="1">
      <alignment/>
    </xf>
    <xf numFmtId="0" fontId="10" fillId="0" borderId="0" xfId="0" applyFont="1" applyBorder="1" applyAlignment="1">
      <alignment/>
    </xf>
    <xf numFmtId="49" fontId="0" fillId="0" borderId="10" xfId="0" applyNumberFormat="1" applyFont="1" applyBorder="1" applyAlignment="1">
      <alignment horizontal="center"/>
    </xf>
    <xf numFmtId="1" fontId="0" fillId="0" borderId="10" xfId="0" applyNumberFormat="1" applyFont="1" applyBorder="1" applyAlignment="1">
      <alignment horizontal="right"/>
    </xf>
    <xf numFmtId="1" fontId="0" fillId="0" borderId="10" xfId="0" applyNumberFormat="1" applyFont="1" applyBorder="1" applyAlignment="1">
      <alignment/>
    </xf>
    <xf numFmtId="1" fontId="0" fillId="0" borderId="16" xfId="0" applyNumberFormat="1" applyFont="1" applyBorder="1" applyAlignment="1">
      <alignment/>
    </xf>
    <xf numFmtId="1" fontId="0" fillId="0" borderId="22" xfId="0" applyNumberFormat="1" applyFont="1" applyBorder="1" applyAlignment="1">
      <alignment/>
    </xf>
    <xf numFmtId="1" fontId="0" fillId="0" borderId="0" xfId="0" applyNumberFormat="1" applyFont="1" applyAlignment="1">
      <alignment/>
    </xf>
    <xf numFmtId="0" fontId="0" fillId="0" borderId="18" xfId="0" applyFont="1" applyBorder="1" applyAlignment="1">
      <alignment vertical="top" wrapText="1"/>
    </xf>
    <xf numFmtId="49" fontId="0" fillId="0" borderId="0" xfId="0" applyNumberFormat="1" applyFont="1" applyBorder="1" applyAlignment="1">
      <alignment horizontal="center"/>
    </xf>
    <xf numFmtId="0" fontId="7" fillId="0" borderId="0" xfId="0" applyFont="1" applyBorder="1" applyAlignment="1">
      <alignment horizontal="left" wrapText="1"/>
    </xf>
    <xf numFmtId="1" fontId="0" fillId="0" borderId="0" xfId="0" applyNumberFormat="1" applyFont="1" applyBorder="1" applyAlignment="1">
      <alignment horizontal="right"/>
    </xf>
    <xf numFmtId="1" fontId="0" fillId="0" borderId="0" xfId="0" applyNumberFormat="1" applyFont="1" applyBorder="1" applyAlignment="1">
      <alignment/>
    </xf>
    <xf numFmtId="0" fontId="0" fillId="0" borderId="10" xfId="0" applyFont="1" applyBorder="1" applyAlignment="1">
      <alignment vertical="top" wrapText="1"/>
    </xf>
    <xf numFmtId="0" fontId="0" fillId="0" borderId="10" xfId="0" applyFont="1" applyBorder="1" applyAlignment="1">
      <alignment/>
    </xf>
    <xf numFmtId="0" fontId="9" fillId="0" borderId="10" xfId="0" applyFont="1" applyBorder="1" applyAlignment="1">
      <alignment wrapText="1"/>
    </xf>
    <xf numFmtId="1" fontId="0" fillId="0" borderId="10" xfId="0" applyNumberFormat="1" applyFont="1" applyBorder="1" applyAlignment="1">
      <alignment horizontal="right"/>
    </xf>
    <xf numFmtId="1" fontId="0" fillId="0" borderId="10" xfId="0" applyNumberFormat="1" applyFont="1" applyBorder="1" applyAlignment="1">
      <alignment/>
    </xf>
    <xf numFmtId="49" fontId="0" fillId="0" borderId="10" xfId="0" applyNumberFormat="1" applyFont="1" applyBorder="1" applyAlignment="1">
      <alignment horizontal="center"/>
    </xf>
    <xf numFmtId="0" fontId="0" fillId="0" borderId="10" xfId="0" applyFont="1" applyBorder="1" applyAlignment="1">
      <alignment/>
    </xf>
    <xf numFmtId="0" fontId="0" fillId="0" borderId="10" xfId="0" applyFont="1" applyFill="1" applyBorder="1" applyAlignment="1">
      <alignment horizontal="left" wrapText="1"/>
    </xf>
    <xf numFmtId="0" fontId="0" fillId="0" borderId="10" xfId="0" applyFont="1" applyBorder="1" applyAlignment="1">
      <alignment wrapText="1"/>
    </xf>
    <xf numFmtId="0" fontId="13" fillId="0" borderId="12" xfId="0" applyFont="1" applyBorder="1" applyAlignment="1">
      <alignment/>
    </xf>
    <xf numFmtId="0" fontId="13" fillId="0" borderId="14" xfId="0" applyFont="1" applyBorder="1" applyAlignment="1">
      <alignment/>
    </xf>
    <xf numFmtId="0" fontId="13" fillId="0" borderId="0" xfId="0" applyFont="1" applyAlignment="1">
      <alignment wrapText="1"/>
    </xf>
    <xf numFmtId="183" fontId="13" fillId="0" borderId="0" xfId="0" applyNumberFormat="1" applyFont="1" applyBorder="1" applyAlignment="1">
      <alignment/>
    </xf>
    <xf numFmtId="0" fontId="13" fillId="0" borderId="0" xfId="0" applyFont="1" applyAlignment="1">
      <alignment/>
    </xf>
    <xf numFmtId="0" fontId="1" fillId="0" borderId="0" xfId="0" applyFont="1" applyAlignment="1">
      <alignment/>
    </xf>
    <xf numFmtId="1" fontId="0" fillId="0" borderId="10" xfId="0" applyNumberFormat="1" applyFont="1" applyBorder="1" applyAlignment="1">
      <alignment/>
    </xf>
    <xf numFmtId="2" fontId="0" fillId="0" borderId="10" xfId="0" applyNumberFormat="1" applyFont="1" applyBorder="1" applyAlignment="1">
      <alignment/>
    </xf>
    <xf numFmtId="2" fontId="0" fillId="0" borderId="10" xfId="0" applyNumberFormat="1" applyFont="1" applyBorder="1" applyAlignment="1">
      <alignment horizontal="right"/>
    </xf>
    <xf numFmtId="2" fontId="0" fillId="0" borderId="10" xfId="0" applyNumberFormat="1" applyFont="1" applyBorder="1" applyAlignment="1">
      <alignment/>
    </xf>
    <xf numFmtId="2" fontId="0" fillId="0" borderId="0" xfId="0" applyNumberFormat="1" applyFont="1" applyAlignment="1">
      <alignment/>
    </xf>
    <xf numFmtId="0" fontId="8" fillId="0" borderId="13" xfId="0" applyFont="1" applyBorder="1" applyAlignment="1">
      <alignment horizontal="center" wrapText="1"/>
    </xf>
    <xf numFmtId="0" fontId="0" fillId="0" borderId="16" xfId="0" applyFont="1" applyFill="1" applyBorder="1" applyAlignment="1">
      <alignment horizontal="left"/>
    </xf>
    <xf numFmtId="0" fontId="0" fillId="0" borderId="14" xfId="0" applyFont="1" applyFill="1" applyBorder="1" applyAlignment="1">
      <alignment horizontal="left"/>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0" fillId="0" borderId="17" xfId="0" applyBorder="1" applyAlignment="1">
      <alignment horizontal="center" vertical="center" wrapText="1"/>
    </xf>
    <xf numFmtId="0" fontId="0" fillId="0" borderId="18"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4" fillId="0" borderId="0" xfId="0" applyFont="1" applyBorder="1" applyAlignment="1">
      <alignment horizontal="left" wrapText="1"/>
    </xf>
    <xf numFmtId="1" fontId="14" fillId="0" borderId="0" xfId="0" applyNumberFormat="1" applyFont="1" applyBorder="1" applyAlignment="1">
      <alignment horizontal="left" wrapText="1"/>
    </xf>
    <xf numFmtId="0" fontId="12" fillId="0" borderId="18"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7" xfId="0" applyFont="1" applyBorder="1" applyAlignment="1">
      <alignment horizontal="center" vertical="center" wrapText="1"/>
    </xf>
    <xf numFmtId="0" fontId="0" fillId="0" borderId="18" xfId="0" applyFont="1" applyBorder="1" applyAlignment="1">
      <alignment horizontal="center" vertical="center"/>
    </xf>
    <xf numFmtId="0" fontId="0" fillId="0" borderId="23" xfId="0" applyFont="1" applyBorder="1" applyAlignment="1">
      <alignment horizontal="center" vertical="center"/>
    </xf>
    <xf numFmtId="0" fontId="0" fillId="0" borderId="17" xfId="0" applyFont="1" applyBorder="1" applyAlignment="1">
      <alignment horizontal="center" vertical="center"/>
    </xf>
    <xf numFmtId="0" fontId="14" fillId="0" borderId="0" xfId="0" applyFont="1" applyAlignment="1">
      <alignment horizontal="left" wrapText="1"/>
    </xf>
    <xf numFmtId="0" fontId="10" fillId="0" borderId="0" xfId="0" applyFont="1" applyBorder="1" applyAlignment="1">
      <alignment horizontal="left" wrapText="1"/>
    </xf>
    <xf numFmtId="0" fontId="0" fillId="0" borderId="10" xfId="0" applyFont="1" applyBorder="1" applyAlignment="1">
      <alignment horizontal="center" vertical="center"/>
    </xf>
    <xf numFmtId="0" fontId="0" fillId="0" borderId="24" xfId="0" applyBorder="1" applyAlignment="1">
      <alignment horizontal="center" vertical="center" wrapText="1"/>
    </xf>
    <xf numFmtId="0" fontId="0" fillId="0" borderId="26" xfId="0" applyBorder="1" applyAlignment="1">
      <alignment horizontal="center" vertical="center" wrapText="1"/>
    </xf>
    <xf numFmtId="0" fontId="32" fillId="0" borderId="14"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Місто"/>
    </sheetNames>
    <sheetDataSet>
      <sheetData sheetId="1">
        <row r="16">
          <cell r="C16">
            <v>543041</v>
          </cell>
          <cell r="D16">
            <v>0</v>
          </cell>
          <cell r="E16">
            <v>0</v>
          </cell>
          <cell r="G16">
            <v>0</v>
          </cell>
          <cell r="H16">
            <v>0</v>
          </cell>
          <cell r="I16">
            <v>0</v>
          </cell>
          <cell r="J16">
            <v>50000</v>
          </cell>
          <cell r="K16">
            <v>50000</v>
          </cell>
        </row>
        <row r="19">
          <cell r="J19">
            <v>2493637</v>
          </cell>
          <cell r="K19">
            <v>2493637</v>
          </cell>
          <cell r="L19">
            <v>0</v>
          </cell>
        </row>
        <row r="21">
          <cell r="J21">
            <v>53552</v>
          </cell>
          <cell r="K21">
            <v>53552</v>
          </cell>
        </row>
        <row r="30">
          <cell r="D30">
            <v>0</v>
          </cell>
          <cell r="E30">
            <v>0</v>
          </cell>
        </row>
        <row r="43">
          <cell r="C43">
            <v>206389184</v>
          </cell>
          <cell r="D43">
            <v>107956199</v>
          </cell>
          <cell r="E43">
            <v>37028284</v>
          </cell>
          <cell r="G43">
            <v>13995050</v>
          </cell>
          <cell r="H43">
            <v>127616</v>
          </cell>
          <cell r="I43">
            <v>12370</v>
          </cell>
          <cell r="J43">
            <v>2044801</v>
          </cell>
          <cell r="K43">
            <v>2044801</v>
          </cell>
          <cell r="L43">
            <v>22000</v>
          </cell>
        </row>
        <row r="45">
          <cell r="C45">
            <v>480291550</v>
          </cell>
          <cell r="D45">
            <v>276321165</v>
          </cell>
          <cell r="E45">
            <v>73868840</v>
          </cell>
          <cell r="G45">
            <v>14490431</v>
          </cell>
          <cell r="H45">
            <v>5879126</v>
          </cell>
          <cell r="I45">
            <v>218614</v>
          </cell>
          <cell r="J45">
            <v>4578146</v>
          </cell>
          <cell r="K45">
            <v>4217281</v>
          </cell>
          <cell r="L45">
            <v>104100</v>
          </cell>
        </row>
        <row r="46">
          <cell r="F46">
            <v>0</v>
          </cell>
        </row>
        <row r="47">
          <cell r="C47">
            <v>7295656</v>
          </cell>
          <cell r="D47">
            <v>5178287</v>
          </cell>
          <cell r="E47">
            <v>268945</v>
          </cell>
          <cell r="G47">
            <v>17990</v>
          </cell>
          <cell r="I47">
            <v>731</v>
          </cell>
          <cell r="J47">
            <v>14650</v>
          </cell>
          <cell r="K47">
            <v>13000</v>
          </cell>
        </row>
        <row r="48">
          <cell r="C48">
            <v>4485284</v>
          </cell>
          <cell r="D48">
            <v>3298842</v>
          </cell>
          <cell r="G48">
            <v>0</v>
          </cell>
        </row>
        <row r="49">
          <cell r="C49">
            <v>29370967</v>
          </cell>
          <cell r="D49">
            <v>17391809</v>
          </cell>
          <cell r="E49">
            <v>5135900</v>
          </cell>
          <cell r="G49">
            <v>531513</v>
          </cell>
          <cell r="H49">
            <v>203387</v>
          </cell>
          <cell r="I49">
            <v>48632</v>
          </cell>
          <cell r="J49">
            <v>186536</v>
          </cell>
          <cell r="K49">
            <v>161500</v>
          </cell>
        </row>
        <row r="51">
          <cell r="C51">
            <v>3573937</v>
          </cell>
          <cell r="D51">
            <v>2408238</v>
          </cell>
          <cell r="E51">
            <v>124261</v>
          </cell>
          <cell r="F51">
            <v>0</v>
          </cell>
          <cell r="G51">
            <v>0</v>
          </cell>
        </row>
        <row r="52">
          <cell r="C52">
            <v>899681</v>
          </cell>
          <cell r="D52">
            <v>533934</v>
          </cell>
          <cell r="F52">
            <v>0</v>
          </cell>
        </row>
        <row r="53">
          <cell r="C53">
            <v>12155539</v>
          </cell>
          <cell r="D53">
            <v>7656624</v>
          </cell>
          <cell r="E53">
            <v>505368</v>
          </cell>
          <cell r="F53">
            <v>0</v>
          </cell>
          <cell r="K53">
            <v>0</v>
          </cell>
        </row>
        <row r="54">
          <cell r="C54">
            <v>4892610</v>
          </cell>
          <cell r="D54">
            <v>2503850</v>
          </cell>
          <cell r="E54">
            <v>724673</v>
          </cell>
          <cell r="F54">
            <v>272761</v>
          </cell>
          <cell r="G54">
            <v>219197</v>
          </cell>
          <cell r="J54">
            <v>53564</v>
          </cell>
        </row>
        <row r="55">
          <cell r="C55">
            <v>4422758</v>
          </cell>
          <cell r="D55">
            <v>2997686</v>
          </cell>
          <cell r="E55">
            <v>328229</v>
          </cell>
          <cell r="F55">
            <v>0</v>
          </cell>
          <cell r="J55">
            <v>0</v>
          </cell>
          <cell r="K55">
            <v>0</v>
          </cell>
          <cell r="L55">
            <v>0</v>
          </cell>
        </row>
        <row r="56">
          <cell r="C56">
            <v>267880</v>
          </cell>
          <cell r="F56">
            <v>0</v>
          </cell>
        </row>
        <row r="60">
          <cell r="C60">
            <v>0</v>
          </cell>
          <cell r="D60">
            <v>0</v>
          </cell>
          <cell r="E60">
            <v>0</v>
          </cell>
          <cell r="J60">
            <v>0</v>
          </cell>
          <cell r="K60">
            <v>0</v>
          </cell>
          <cell r="L60">
            <v>0</v>
          </cell>
        </row>
        <row r="61">
          <cell r="C61">
            <v>0</v>
          </cell>
          <cell r="D61">
            <v>0</v>
          </cell>
        </row>
        <row r="62">
          <cell r="C62">
            <v>576138</v>
          </cell>
        </row>
        <row r="63">
          <cell r="C63">
            <v>3483300</v>
          </cell>
        </row>
        <row r="65">
          <cell r="C65">
            <v>284901</v>
          </cell>
        </row>
        <row r="66">
          <cell r="C66">
            <v>81595</v>
          </cell>
        </row>
        <row r="67">
          <cell r="C67">
            <v>20128969</v>
          </cell>
          <cell r="D67">
            <v>12877690</v>
          </cell>
          <cell r="E67">
            <v>2135935</v>
          </cell>
          <cell r="G67">
            <v>885788</v>
          </cell>
          <cell r="H67">
            <v>248659</v>
          </cell>
          <cell r="I67">
            <v>54488</v>
          </cell>
          <cell r="J67">
            <v>75301</v>
          </cell>
          <cell r="K67">
            <v>33000</v>
          </cell>
          <cell r="L67">
            <v>1000</v>
          </cell>
        </row>
        <row r="68">
          <cell r="C68">
            <v>5403103</v>
          </cell>
          <cell r="D68">
            <v>1097999</v>
          </cell>
          <cell r="E68">
            <v>487965</v>
          </cell>
          <cell r="G68">
            <v>107200</v>
          </cell>
          <cell r="H68">
            <v>12606</v>
          </cell>
          <cell r="I68">
            <v>23887</v>
          </cell>
          <cell r="J68">
            <v>5000</v>
          </cell>
        </row>
        <row r="69">
          <cell r="C69">
            <v>439800</v>
          </cell>
          <cell r="D69">
            <v>239552</v>
          </cell>
          <cell r="E69">
            <v>109882</v>
          </cell>
          <cell r="G69">
            <v>42080</v>
          </cell>
          <cell r="H69">
            <v>19398</v>
          </cell>
          <cell r="I69">
            <v>2031</v>
          </cell>
        </row>
        <row r="73">
          <cell r="J73">
            <v>24491181</v>
          </cell>
          <cell r="K73">
            <v>24491181</v>
          </cell>
        </row>
        <row r="74">
          <cell r="K74">
            <v>0</v>
          </cell>
        </row>
        <row r="77">
          <cell r="G77">
            <v>159311</v>
          </cell>
          <cell r="J77">
            <v>212784</v>
          </cell>
        </row>
        <row r="83">
          <cell r="C83">
            <v>324249003</v>
          </cell>
          <cell r="D83">
            <v>195212412</v>
          </cell>
          <cell r="E83">
            <v>35922643</v>
          </cell>
          <cell r="G83">
            <v>6849228</v>
          </cell>
          <cell r="H83">
            <v>2288240</v>
          </cell>
          <cell r="I83">
            <v>193949</v>
          </cell>
          <cell r="J83">
            <v>8097527</v>
          </cell>
          <cell r="K83">
            <v>7868643</v>
          </cell>
          <cell r="L83">
            <v>33000</v>
          </cell>
        </row>
        <row r="84">
          <cell r="F84">
            <v>0</v>
          </cell>
          <cell r="J84">
            <v>0</v>
          </cell>
        </row>
        <row r="85">
          <cell r="C85">
            <v>49307291</v>
          </cell>
          <cell r="D85">
            <v>28836740</v>
          </cell>
          <cell r="E85">
            <v>7538575</v>
          </cell>
          <cell r="G85">
            <v>417354</v>
          </cell>
          <cell r="J85">
            <v>756200</v>
          </cell>
          <cell r="K85">
            <v>756200</v>
          </cell>
        </row>
        <row r="86">
          <cell r="C86">
            <v>80552130</v>
          </cell>
          <cell r="D86">
            <v>52193344</v>
          </cell>
          <cell r="E86">
            <v>5139934</v>
          </cell>
          <cell r="G86">
            <v>3666083</v>
          </cell>
          <cell r="H86">
            <v>1371902</v>
          </cell>
          <cell r="I86">
            <v>169790</v>
          </cell>
          <cell r="J86">
            <v>2244261</v>
          </cell>
          <cell r="K86">
            <v>2104190</v>
          </cell>
          <cell r="L86">
            <v>14000</v>
          </cell>
        </row>
        <row r="88">
          <cell r="C88">
            <v>17251859</v>
          </cell>
          <cell r="D88">
            <v>10389818</v>
          </cell>
          <cell r="E88">
            <v>1174650</v>
          </cell>
          <cell r="G88">
            <v>7103561</v>
          </cell>
          <cell r="H88">
            <v>3541599</v>
          </cell>
          <cell r="I88">
            <v>802291</v>
          </cell>
          <cell r="J88">
            <v>177616</v>
          </cell>
          <cell r="K88">
            <v>5000</v>
          </cell>
        </row>
        <row r="89">
          <cell r="C89">
            <v>278742</v>
          </cell>
          <cell r="D89">
            <v>186122</v>
          </cell>
          <cell r="E89">
            <v>10641</v>
          </cell>
        </row>
        <row r="90">
          <cell r="C90">
            <v>10632977</v>
          </cell>
          <cell r="D90">
            <v>439868</v>
          </cell>
          <cell r="E90">
            <v>23050</v>
          </cell>
        </row>
        <row r="91">
          <cell r="C91">
            <v>2060200</v>
          </cell>
          <cell r="D91">
            <v>1319186</v>
          </cell>
          <cell r="E91">
            <v>37323</v>
          </cell>
        </row>
        <row r="92">
          <cell r="C92">
            <v>0</v>
          </cell>
          <cell r="D92">
            <v>0</v>
          </cell>
          <cell r="E92">
            <v>0</v>
          </cell>
        </row>
        <row r="93">
          <cell r="C93">
            <v>3161291</v>
          </cell>
        </row>
        <row r="95">
          <cell r="J95">
            <v>9650512</v>
          </cell>
          <cell r="K95">
            <v>9650512</v>
          </cell>
          <cell r="L95">
            <v>0</v>
          </cell>
        </row>
        <row r="104">
          <cell r="C104">
            <v>644483</v>
          </cell>
        </row>
        <row r="105">
          <cell r="C105">
            <v>644483</v>
          </cell>
        </row>
        <row r="107">
          <cell r="C107">
            <v>86463348</v>
          </cell>
        </row>
        <row r="108">
          <cell r="C108">
            <v>86463348</v>
          </cell>
          <cell r="G108">
            <v>0</v>
          </cell>
        </row>
        <row r="109">
          <cell r="C109">
            <v>143027</v>
          </cell>
        </row>
        <row r="110">
          <cell r="C110">
            <v>143027</v>
          </cell>
        </row>
        <row r="111">
          <cell r="C111">
            <v>1191473</v>
          </cell>
          <cell r="J111">
            <v>156000</v>
          </cell>
          <cell r="K111">
            <v>156000</v>
          </cell>
          <cell r="L111">
            <v>156000</v>
          </cell>
        </row>
        <row r="112">
          <cell r="C112">
            <v>1191473</v>
          </cell>
          <cell r="D112">
            <v>0</v>
          </cell>
          <cell r="E112">
            <v>0</v>
          </cell>
          <cell r="G112">
            <v>0</v>
          </cell>
          <cell r="H112">
            <v>0</v>
          </cell>
          <cell r="I112">
            <v>0</v>
          </cell>
          <cell r="J112">
            <v>156000</v>
          </cell>
          <cell r="K112">
            <v>156000</v>
          </cell>
          <cell r="L112">
            <v>156000</v>
          </cell>
        </row>
        <row r="113">
          <cell r="C113">
            <v>9899560</v>
          </cell>
        </row>
        <row r="115">
          <cell r="C115">
            <v>9899560</v>
          </cell>
          <cell r="G115">
            <v>0</v>
          </cell>
        </row>
        <row r="116">
          <cell r="C116">
            <v>4279</v>
          </cell>
        </row>
        <row r="118">
          <cell r="C118">
            <v>4279</v>
          </cell>
        </row>
        <row r="119">
          <cell r="C119">
            <v>3555049</v>
          </cell>
        </row>
        <row r="120">
          <cell r="C120">
            <v>3555049</v>
          </cell>
          <cell r="G120">
            <v>0</v>
          </cell>
        </row>
        <row r="121">
          <cell r="C121">
            <v>5232</v>
          </cell>
        </row>
        <row r="122">
          <cell r="C122">
            <v>5232</v>
          </cell>
        </row>
        <row r="123">
          <cell r="C123">
            <v>81101</v>
          </cell>
        </row>
        <row r="124">
          <cell r="C124">
            <v>81101</v>
          </cell>
        </row>
        <row r="125">
          <cell r="C125">
            <v>4736159</v>
          </cell>
        </row>
        <row r="126">
          <cell r="C126">
            <v>4736159</v>
          </cell>
        </row>
        <row r="127">
          <cell r="C127">
            <v>3732018</v>
          </cell>
        </row>
        <row r="128">
          <cell r="C128">
            <v>3732018</v>
          </cell>
          <cell r="G128">
            <v>0</v>
          </cell>
        </row>
        <row r="129">
          <cell r="C129">
            <v>18817</v>
          </cell>
        </row>
        <row r="130">
          <cell r="C130">
            <v>18817</v>
          </cell>
        </row>
        <row r="131">
          <cell r="C131">
            <v>6267947</v>
          </cell>
        </row>
        <row r="132">
          <cell r="C132">
            <v>6267947</v>
          </cell>
        </row>
        <row r="133">
          <cell r="C133">
            <v>91242957</v>
          </cell>
        </row>
        <row r="134">
          <cell r="C134">
            <v>91242957</v>
          </cell>
        </row>
        <row r="135">
          <cell r="C135">
            <v>243513649</v>
          </cell>
        </row>
        <row r="136">
          <cell r="C136">
            <v>243513649</v>
          </cell>
        </row>
        <row r="137">
          <cell r="C137">
            <v>24609614</v>
          </cell>
        </row>
        <row r="138">
          <cell r="C138">
            <v>24609614</v>
          </cell>
        </row>
        <row r="139">
          <cell r="C139">
            <v>56940047</v>
          </cell>
        </row>
        <row r="140">
          <cell r="C140">
            <v>56940047</v>
          </cell>
        </row>
        <row r="141">
          <cell r="C141">
            <v>8655542</v>
          </cell>
        </row>
        <row r="142">
          <cell r="C142">
            <v>8655542</v>
          </cell>
        </row>
        <row r="143">
          <cell r="C143">
            <v>951380</v>
          </cell>
        </row>
        <row r="144">
          <cell r="C144">
            <v>951380</v>
          </cell>
        </row>
        <row r="145">
          <cell r="C145">
            <v>11749271</v>
          </cell>
        </row>
        <row r="146">
          <cell r="C146">
            <v>11749271</v>
          </cell>
        </row>
        <row r="147">
          <cell r="C147">
            <v>44601225</v>
          </cell>
        </row>
        <row r="148">
          <cell r="C148">
            <v>44601225</v>
          </cell>
          <cell r="G148">
            <v>0</v>
          </cell>
        </row>
        <row r="149">
          <cell r="C149">
            <v>100243</v>
          </cell>
        </row>
        <row r="150">
          <cell r="C150">
            <v>100243</v>
          </cell>
          <cell r="G150">
            <v>0</v>
          </cell>
        </row>
        <row r="151">
          <cell r="C151">
            <v>8283808</v>
          </cell>
          <cell r="F151">
            <v>0</v>
          </cell>
          <cell r="K151">
            <v>0</v>
          </cell>
          <cell r="L151">
            <v>0</v>
          </cell>
        </row>
        <row r="153">
          <cell r="C153">
            <v>54202</v>
          </cell>
        </row>
        <row r="154">
          <cell r="C154">
            <v>54202</v>
          </cell>
        </row>
        <row r="155">
          <cell r="C155">
            <v>5711110</v>
          </cell>
          <cell r="D155">
            <v>3648888</v>
          </cell>
          <cell r="E155">
            <v>153192</v>
          </cell>
          <cell r="J155">
            <v>196550</v>
          </cell>
          <cell r="K155">
            <v>196550</v>
          </cell>
          <cell r="L155">
            <v>99960</v>
          </cell>
        </row>
        <row r="156">
          <cell r="C156">
            <v>204630</v>
          </cell>
          <cell r="D156">
            <v>100000</v>
          </cell>
        </row>
        <row r="158">
          <cell r="C158">
            <v>0</v>
          </cell>
        </row>
        <row r="159">
          <cell r="C159">
            <v>16859776</v>
          </cell>
          <cell r="D159">
            <v>10116303</v>
          </cell>
          <cell r="E159">
            <v>1297650</v>
          </cell>
          <cell r="G159">
            <v>210829</v>
          </cell>
          <cell r="H159">
            <v>140034</v>
          </cell>
          <cell r="J159">
            <v>926639</v>
          </cell>
          <cell r="K159">
            <v>926639</v>
          </cell>
        </row>
        <row r="160">
          <cell r="C160">
            <v>2256100</v>
          </cell>
        </row>
        <row r="161">
          <cell r="C161">
            <v>743258</v>
          </cell>
        </row>
        <row r="162">
          <cell r="C162">
            <v>62854623</v>
          </cell>
        </row>
        <row r="163">
          <cell r="C163">
            <v>62854623</v>
          </cell>
        </row>
        <row r="165">
          <cell r="J165">
            <v>7381983</v>
          </cell>
          <cell r="K165">
            <v>7381983</v>
          </cell>
        </row>
        <row r="167">
          <cell r="C167">
            <v>4980557</v>
          </cell>
        </row>
        <row r="168">
          <cell r="C168">
            <v>4822607</v>
          </cell>
        </row>
        <row r="169">
          <cell r="C169">
            <v>1127594</v>
          </cell>
        </row>
        <row r="170">
          <cell r="C170">
            <v>627594</v>
          </cell>
        </row>
        <row r="171">
          <cell r="C171">
            <v>2936756</v>
          </cell>
        </row>
        <row r="172">
          <cell r="C172">
            <v>2936756</v>
          </cell>
        </row>
        <row r="173">
          <cell r="C173">
            <v>55948078</v>
          </cell>
        </row>
        <row r="174">
          <cell r="C174">
            <v>39285410</v>
          </cell>
        </row>
        <row r="180">
          <cell r="G180">
            <v>0</v>
          </cell>
          <cell r="H180">
            <v>0</v>
          </cell>
          <cell r="I180">
            <v>0</v>
          </cell>
          <cell r="J180">
            <v>0</v>
          </cell>
          <cell r="K180">
            <v>0</v>
          </cell>
        </row>
        <row r="199">
          <cell r="C199">
            <v>4553324</v>
          </cell>
          <cell r="J199">
            <v>194379</v>
          </cell>
          <cell r="K199">
            <v>194379</v>
          </cell>
        </row>
        <row r="200">
          <cell r="C200">
            <v>14314263</v>
          </cell>
          <cell r="D200">
            <v>8168348</v>
          </cell>
          <cell r="E200">
            <v>1026353</v>
          </cell>
          <cell r="G200">
            <v>10983</v>
          </cell>
          <cell r="I200">
            <v>9947</v>
          </cell>
          <cell r="J200">
            <v>1256575</v>
          </cell>
          <cell r="K200">
            <v>1207124</v>
          </cell>
          <cell r="L200">
            <v>3000</v>
          </cell>
        </row>
        <row r="201">
          <cell r="C201">
            <v>7813488</v>
          </cell>
          <cell r="D201">
            <v>3931224</v>
          </cell>
          <cell r="E201">
            <v>1857070</v>
          </cell>
          <cell r="G201">
            <v>2397350</v>
          </cell>
          <cell r="H201">
            <v>743228</v>
          </cell>
          <cell r="I201">
            <v>384090</v>
          </cell>
          <cell r="J201">
            <v>286757</v>
          </cell>
          <cell r="K201">
            <v>181556</v>
          </cell>
        </row>
        <row r="202">
          <cell r="C202">
            <v>47853431</v>
          </cell>
          <cell r="D202">
            <v>33960798</v>
          </cell>
          <cell r="E202">
            <v>1334414</v>
          </cell>
          <cell r="G202">
            <v>2826590</v>
          </cell>
          <cell r="H202">
            <v>1061319</v>
          </cell>
          <cell r="I202">
            <v>200340</v>
          </cell>
          <cell r="J202">
            <v>2804689</v>
          </cell>
          <cell r="K202">
            <v>2681279</v>
          </cell>
        </row>
        <row r="205">
          <cell r="C205">
            <v>1047685</v>
          </cell>
        </row>
        <row r="206">
          <cell r="C206">
            <v>4202154</v>
          </cell>
          <cell r="D206">
            <v>1315783</v>
          </cell>
          <cell r="E206">
            <v>39263</v>
          </cell>
          <cell r="J206">
            <v>182336</v>
          </cell>
          <cell r="K206">
            <v>182336</v>
          </cell>
        </row>
        <row r="208">
          <cell r="J208">
            <v>194934</v>
          </cell>
          <cell r="K208">
            <v>194934</v>
          </cell>
        </row>
        <row r="218">
          <cell r="J218">
            <v>1071200</v>
          </cell>
          <cell r="K218">
            <v>1071200</v>
          </cell>
        </row>
        <row r="220">
          <cell r="C220">
            <v>608000</v>
          </cell>
        </row>
        <row r="234">
          <cell r="C234">
            <v>113947</v>
          </cell>
        </row>
        <row r="236">
          <cell r="C236">
            <v>7970804</v>
          </cell>
        </row>
        <row r="241">
          <cell r="J241">
            <v>48346858</v>
          </cell>
          <cell r="K241">
            <v>48346858</v>
          </cell>
          <cell r="L241">
            <v>23000</v>
          </cell>
        </row>
        <row r="242">
          <cell r="C242">
            <v>0</v>
          </cell>
        </row>
        <row r="243">
          <cell r="C243">
            <v>81970901</v>
          </cell>
          <cell r="J243">
            <v>3627394</v>
          </cell>
          <cell r="K243">
            <v>3627394</v>
          </cell>
          <cell r="L243">
            <v>0</v>
          </cell>
        </row>
        <row r="245">
          <cell r="J245">
            <v>57581361</v>
          </cell>
          <cell r="K245">
            <v>57581361</v>
          </cell>
          <cell r="L245">
            <v>30715000</v>
          </cell>
        </row>
        <row r="246">
          <cell r="J246">
            <v>0</v>
          </cell>
        </row>
        <row r="248">
          <cell r="G248">
            <v>16746806</v>
          </cell>
          <cell r="J248">
            <v>27508175</v>
          </cell>
        </row>
        <row r="249">
          <cell r="G249">
            <v>13009057</v>
          </cell>
          <cell r="J249">
            <v>26875249</v>
          </cell>
        </row>
        <row r="251">
          <cell r="J251">
            <v>11641498</v>
          </cell>
          <cell r="K251">
            <v>11641498</v>
          </cell>
        </row>
        <row r="253">
          <cell r="J253">
            <v>3157736</v>
          </cell>
        </row>
        <row r="270">
          <cell r="K270">
            <v>0</v>
          </cell>
          <cell r="L270">
            <v>0</v>
          </cell>
        </row>
        <row r="273">
          <cell r="J273">
            <v>0</v>
          </cell>
        </row>
        <row r="276">
          <cell r="J276">
            <v>0</v>
          </cell>
        </row>
        <row r="299">
          <cell r="C299">
            <v>0</v>
          </cell>
          <cell r="F299">
            <v>0</v>
          </cell>
        </row>
        <row r="302">
          <cell r="C302">
            <v>0</v>
          </cell>
        </row>
        <row r="307">
          <cell r="K307">
            <v>0</v>
          </cell>
          <cell r="L307">
            <v>0</v>
          </cell>
        </row>
        <row r="349">
          <cell r="F349">
            <v>1707056</v>
          </cell>
          <cell r="G349">
            <v>1707056</v>
          </cell>
        </row>
        <row r="354">
          <cell r="G354">
            <v>1027000</v>
          </cell>
          <cell r="J354">
            <v>40368595</v>
          </cell>
        </row>
        <row r="363">
          <cell r="C363">
            <v>2200000</v>
          </cell>
          <cell r="J363">
            <v>0</v>
          </cell>
          <cell r="K363">
            <v>0</v>
          </cell>
        </row>
        <row r="367">
          <cell r="C367">
            <v>217929</v>
          </cell>
          <cell r="J367">
            <v>0</v>
          </cell>
        </row>
        <row r="370">
          <cell r="J370">
            <v>4823756</v>
          </cell>
          <cell r="K370">
            <v>4823756</v>
          </cell>
        </row>
        <row r="379">
          <cell r="C379">
            <v>3263537</v>
          </cell>
          <cell r="D379">
            <v>1841400</v>
          </cell>
          <cell r="E379">
            <v>10258</v>
          </cell>
          <cell r="G379">
            <v>82583</v>
          </cell>
          <cell r="H379">
            <v>30000</v>
          </cell>
          <cell r="I379">
            <v>0</v>
          </cell>
          <cell r="J379">
            <v>6850000</v>
          </cell>
          <cell r="K379">
            <v>6850000</v>
          </cell>
        </row>
        <row r="382">
          <cell r="C382">
            <v>2927452</v>
          </cell>
          <cell r="D382">
            <v>1932439</v>
          </cell>
          <cell r="E382">
            <v>47533</v>
          </cell>
          <cell r="G382">
            <v>28866</v>
          </cell>
          <cell r="H382">
            <v>14238</v>
          </cell>
          <cell r="J382">
            <v>93575</v>
          </cell>
          <cell r="K382">
            <v>72539</v>
          </cell>
        </row>
        <row r="390">
          <cell r="J390">
            <v>9696276</v>
          </cell>
          <cell r="K390">
            <v>9696276</v>
          </cell>
          <cell r="L390">
            <v>0</v>
          </cell>
        </row>
        <row r="391">
          <cell r="K391">
            <v>0</v>
          </cell>
        </row>
        <row r="394">
          <cell r="K394">
            <v>0</v>
          </cell>
          <cell r="L394">
            <v>0</v>
          </cell>
        </row>
        <row r="395">
          <cell r="J395">
            <v>11010154</v>
          </cell>
          <cell r="K395">
            <v>11010154</v>
          </cell>
        </row>
        <row r="397">
          <cell r="J397">
            <v>20000000</v>
          </cell>
          <cell r="K397">
            <v>20000000</v>
          </cell>
          <cell r="L397">
            <v>20000000</v>
          </cell>
        </row>
        <row r="404">
          <cell r="C404">
            <v>13874400</v>
          </cell>
          <cell r="D404">
            <v>0</v>
          </cell>
          <cell r="E404">
            <v>0</v>
          </cell>
        </row>
        <row r="409">
          <cell r="J409">
            <v>0</v>
          </cell>
        </row>
        <row r="413">
          <cell r="D413">
            <v>0</v>
          </cell>
          <cell r="E413">
            <v>0</v>
          </cell>
          <cell r="G413">
            <v>0</v>
          </cell>
          <cell r="H413">
            <v>0</v>
          </cell>
          <cell r="I413">
            <v>0</v>
          </cell>
        </row>
        <row r="414">
          <cell r="D414">
            <v>0</v>
          </cell>
          <cell r="E414">
            <v>0</v>
          </cell>
        </row>
        <row r="415">
          <cell r="C415">
            <v>200174000</v>
          </cell>
        </row>
        <row r="416">
          <cell r="J416">
            <v>0</v>
          </cell>
          <cell r="K416">
            <v>0</v>
          </cell>
          <cell r="L416">
            <v>0</v>
          </cell>
        </row>
        <row r="421">
          <cell r="C421">
            <v>604590</v>
          </cell>
          <cell r="L421">
            <v>0</v>
          </cell>
        </row>
        <row r="436">
          <cell r="C436">
            <v>503411</v>
          </cell>
          <cell r="G436">
            <v>4901</v>
          </cell>
        </row>
        <row r="438">
          <cell r="J438">
            <v>0</v>
          </cell>
          <cell r="K438">
            <v>0</v>
          </cell>
        </row>
        <row r="450">
          <cell r="C450">
            <v>734709</v>
          </cell>
          <cell r="G450">
            <v>109065</v>
          </cell>
          <cell r="J450">
            <v>38907</v>
          </cell>
          <cell r="K450">
            <v>38907</v>
          </cell>
        </row>
        <row r="452">
          <cell r="J452">
            <v>5949949</v>
          </cell>
          <cell r="K452">
            <v>5949949</v>
          </cell>
        </row>
        <row r="465">
          <cell r="C465">
            <v>482173</v>
          </cell>
          <cell r="E465">
            <v>4372</v>
          </cell>
          <cell r="G465">
            <v>9330</v>
          </cell>
          <cell r="K465">
            <v>0</v>
          </cell>
          <cell r="L465">
            <v>0</v>
          </cell>
        </row>
        <row r="467">
          <cell r="J467">
            <v>1375596</v>
          </cell>
          <cell r="K467">
            <v>1375596</v>
          </cell>
        </row>
        <row r="480">
          <cell r="C480">
            <v>818449</v>
          </cell>
          <cell r="J480">
            <v>5200</v>
          </cell>
          <cell r="K480">
            <v>5200</v>
          </cell>
        </row>
        <row r="482">
          <cell r="C482">
            <v>246500</v>
          </cell>
        </row>
        <row r="495">
          <cell r="C495">
            <v>713893</v>
          </cell>
          <cell r="E495">
            <v>675</v>
          </cell>
          <cell r="J495">
            <v>20000</v>
          </cell>
          <cell r="K495">
            <v>20000</v>
          </cell>
        </row>
        <row r="497">
          <cell r="J497">
            <v>1145573</v>
          </cell>
          <cell r="K497">
            <v>1145573</v>
          </cell>
        </row>
        <row r="510">
          <cell r="C510">
            <v>586283</v>
          </cell>
        </row>
        <row r="518">
          <cell r="C518">
            <v>2552796103</v>
          </cell>
          <cell r="D518">
            <v>856566077</v>
          </cell>
          <cell r="E518">
            <v>182196230</v>
          </cell>
          <cell r="F518">
            <v>402241298</v>
          </cell>
          <cell r="G518">
            <v>74538267</v>
          </cell>
          <cell r="H518">
            <v>15681352</v>
          </cell>
          <cell r="I518">
            <v>2121160</v>
          </cell>
          <cell r="J518">
            <v>327703031</v>
          </cell>
          <cell r="K518">
            <v>255126656</v>
          </cell>
          <cell r="L518">
            <v>52871060</v>
          </cell>
          <cell r="M518">
            <v>2955037401</v>
          </cell>
        </row>
        <row r="524">
          <cell r="C524">
            <v>98587851</v>
          </cell>
          <cell r="D524">
            <v>60934216</v>
          </cell>
          <cell r="E524">
            <v>5854463</v>
          </cell>
          <cell r="F524">
            <v>3340007</v>
          </cell>
          <cell r="G524">
            <v>428521</v>
          </cell>
          <cell r="H524">
            <v>0</v>
          </cell>
          <cell r="I524">
            <v>0</v>
          </cell>
          <cell r="J524">
            <v>2911486</v>
          </cell>
          <cell r="K524">
            <v>2911486</v>
          </cell>
          <cell r="L524">
            <v>0</v>
          </cell>
        </row>
        <row r="525">
          <cell r="F525">
            <v>463601</v>
          </cell>
          <cell r="G525">
            <v>463601</v>
          </cell>
          <cell r="H525">
            <v>0</v>
          </cell>
          <cell r="I525">
            <v>0</v>
          </cell>
          <cell r="J525">
            <v>0</v>
          </cell>
          <cell r="K525">
            <v>0</v>
          </cell>
          <cell r="L525">
            <v>0</v>
          </cell>
        </row>
        <row r="526">
          <cell r="C526">
            <v>22866630</v>
          </cell>
          <cell r="D526">
            <v>1577313</v>
          </cell>
          <cell r="E526">
            <v>5889</v>
          </cell>
          <cell r="F526">
            <v>1713632</v>
          </cell>
          <cell r="G526">
            <v>0</v>
          </cell>
          <cell r="H526">
            <v>0</v>
          </cell>
          <cell r="I526">
            <v>0</v>
          </cell>
          <cell r="J526">
            <v>1713632</v>
          </cell>
          <cell r="K526">
            <v>1713632</v>
          </cell>
          <cell r="L526">
            <v>1700000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99"/>
  <sheetViews>
    <sheetView showZeros="0" tabSelected="1" view="pageBreakPreview" zoomScale="75" zoomScaleSheetLayoutView="75" zoomScalePageLayoutView="0" workbookViewId="0" topLeftCell="A4">
      <pane xSplit="2" ySplit="8" topLeftCell="C12" activePane="bottomRight" state="frozen"/>
      <selection pane="topLeft" activeCell="A4" sqref="A4"/>
      <selection pane="topRight" activeCell="C4" sqref="C4"/>
      <selection pane="bottomLeft" activeCell="A12" sqref="A12"/>
      <selection pane="bottomRight" activeCell="A4" sqref="A4:M4"/>
    </sheetView>
  </sheetViews>
  <sheetFormatPr defaultColWidth="9.00390625" defaultRowHeight="12.75"/>
  <cols>
    <col min="1" max="1" width="9.00390625" style="1" customWidth="1"/>
    <col min="2" max="2" width="40.75390625" style="8" customWidth="1"/>
    <col min="3" max="3" width="15.375" style="0" customWidth="1"/>
    <col min="4" max="4" width="15.125" style="0" customWidth="1"/>
    <col min="5" max="5" width="14.75390625" style="0" customWidth="1"/>
    <col min="6" max="6" width="15.00390625" style="0" customWidth="1"/>
    <col min="7" max="7" width="13.375" style="0" customWidth="1"/>
    <col min="8" max="8" width="13.125" style="0" customWidth="1"/>
    <col min="9" max="9" width="12.875" style="0" customWidth="1"/>
    <col min="10" max="10" width="16.125" style="0" customWidth="1"/>
    <col min="11" max="11" width="16.00390625" style="0" customWidth="1"/>
    <col min="12" max="13" width="17.25390625" style="0" customWidth="1"/>
    <col min="14" max="14" width="18.625" style="0" customWidth="1"/>
    <col min="15" max="15" width="14.75390625" style="0" customWidth="1"/>
    <col min="16" max="17" width="10.375" style="0" bestFit="1" customWidth="1"/>
  </cols>
  <sheetData>
    <row r="1" spans="1:14" ht="95.25" customHeight="1">
      <c r="A1" s="15"/>
      <c r="B1" s="16"/>
      <c r="C1" s="17"/>
      <c r="D1" s="18"/>
      <c r="E1" s="18"/>
      <c r="F1" s="19"/>
      <c r="G1" s="19"/>
      <c r="H1" s="20"/>
      <c r="I1" s="20"/>
      <c r="J1" s="97"/>
      <c r="K1" s="128" t="s">
        <v>165</v>
      </c>
      <c r="L1" s="103"/>
      <c r="M1" s="98"/>
      <c r="N1" s="21"/>
    </row>
    <row r="2" spans="1:14" ht="26.25" customHeight="1">
      <c r="A2" s="22"/>
      <c r="B2" s="23"/>
      <c r="C2" s="24"/>
      <c r="D2" s="25"/>
      <c r="E2" s="25"/>
      <c r="F2" s="26"/>
      <c r="G2" s="26"/>
      <c r="H2" s="24"/>
      <c r="I2" s="24"/>
      <c r="J2" s="99"/>
      <c r="K2" s="129" t="s">
        <v>195</v>
      </c>
      <c r="L2" s="104"/>
      <c r="M2" s="100"/>
      <c r="N2" s="27"/>
    </row>
    <row r="3" spans="1:14" ht="26.25" customHeight="1">
      <c r="A3" s="22"/>
      <c r="B3" s="23"/>
      <c r="C3" s="24"/>
      <c r="D3" s="25"/>
      <c r="E3" s="25"/>
      <c r="F3" s="26"/>
      <c r="G3" s="26"/>
      <c r="H3" s="24"/>
      <c r="I3" s="24"/>
      <c r="J3" s="101"/>
      <c r="K3" s="164" t="s">
        <v>253</v>
      </c>
      <c r="L3" s="104"/>
      <c r="M3" s="102"/>
      <c r="N3" s="27"/>
    </row>
    <row r="4" spans="1:14" ht="42.75" customHeight="1">
      <c r="A4" s="139" t="s">
        <v>243</v>
      </c>
      <c r="B4" s="139"/>
      <c r="C4" s="139"/>
      <c r="D4" s="139"/>
      <c r="E4" s="139"/>
      <c r="F4" s="139"/>
      <c r="G4" s="139"/>
      <c r="H4" s="139"/>
      <c r="I4" s="139"/>
      <c r="J4" s="139"/>
      <c r="K4" s="139"/>
      <c r="L4" s="139"/>
      <c r="M4" s="139"/>
      <c r="N4" s="28"/>
    </row>
    <row r="5" spans="1:14" ht="7.5" customHeight="1" hidden="1">
      <c r="A5" s="29"/>
      <c r="B5" s="30"/>
      <c r="C5" s="31"/>
      <c r="D5" s="31"/>
      <c r="E5" s="31"/>
      <c r="F5" s="31"/>
      <c r="G5" s="31"/>
      <c r="H5" s="31"/>
      <c r="I5" s="32"/>
      <c r="J5" s="32"/>
      <c r="K5" s="33"/>
      <c r="L5" s="33"/>
      <c r="M5" s="33"/>
      <c r="N5" s="27"/>
    </row>
    <row r="6" spans="1:14" ht="18" customHeight="1">
      <c r="A6" s="40"/>
      <c r="B6" s="41"/>
      <c r="C6" s="42"/>
      <c r="D6" s="42"/>
      <c r="E6" s="42"/>
      <c r="F6" s="42"/>
      <c r="G6" s="42"/>
      <c r="H6" s="42"/>
      <c r="I6" s="42"/>
      <c r="J6" s="43"/>
      <c r="K6" s="43"/>
      <c r="L6" s="43"/>
      <c r="M6" s="140" t="s">
        <v>135</v>
      </c>
      <c r="N6" s="141"/>
    </row>
    <row r="7" spans="1:14" s="3" customFormat="1" ht="18" customHeight="1">
      <c r="A7" s="153" t="s">
        <v>201</v>
      </c>
      <c r="B7" s="142" t="s">
        <v>202</v>
      </c>
      <c r="C7" s="161" t="s">
        <v>7</v>
      </c>
      <c r="D7" s="161"/>
      <c r="E7" s="161"/>
      <c r="F7" s="148" t="s">
        <v>8</v>
      </c>
      <c r="G7" s="149"/>
      <c r="H7" s="149"/>
      <c r="I7" s="149"/>
      <c r="J7" s="149"/>
      <c r="K7" s="149"/>
      <c r="L7" s="150"/>
      <c r="M7" s="156" t="s">
        <v>72</v>
      </c>
      <c r="N7" s="35"/>
    </row>
    <row r="8" spans="1:14" s="3" customFormat="1" ht="12.75" customHeight="1">
      <c r="A8" s="154"/>
      <c r="B8" s="143"/>
      <c r="C8" s="156" t="s">
        <v>9</v>
      </c>
      <c r="D8" s="148" t="s">
        <v>171</v>
      </c>
      <c r="E8" s="150"/>
      <c r="F8" s="156" t="s">
        <v>9</v>
      </c>
      <c r="G8" s="145" t="s">
        <v>170</v>
      </c>
      <c r="H8" s="148" t="s">
        <v>171</v>
      </c>
      <c r="I8" s="150"/>
      <c r="J8" s="145" t="s">
        <v>172</v>
      </c>
      <c r="K8" s="162" t="s">
        <v>171</v>
      </c>
      <c r="L8" s="163"/>
      <c r="M8" s="157"/>
      <c r="N8" s="35"/>
    </row>
    <row r="9" spans="1:14" s="3" customFormat="1" ht="15.75" customHeight="1">
      <c r="A9" s="154"/>
      <c r="B9" s="143"/>
      <c r="C9" s="157"/>
      <c r="D9" s="145" t="s">
        <v>174</v>
      </c>
      <c r="E9" s="145" t="s">
        <v>173</v>
      </c>
      <c r="F9" s="157"/>
      <c r="G9" s="146"/>
      <c r="H9" s="145" t="s">
        <v>174</v>
      </c>
      <c r="I9" s="145" t="s">
        <v>173</v>
      </c>
      <c r="J9" s="146"/>
      <c r="K9" s="143" t="s">
        <v>203</v>
      </c>
      <c r="L9" s="89" t="s">
        <v>171</v>
      </c>
      <c r="M9" s="157"/>
      <c r="N9" s="35"/>
    </row>
    <row r="10" spans="1:14" s="3" customFormat="1" ht="73.5" customHeight="1">
      <c r="A10" s="155"/>
      <c r="B10" s="144"/>
      <c r="C10" s="158"/>
      <c r="D10" s="147"/>
      <c r="E10" s="147"/>
      <c r="F10" s="158"/>
      <c r="G10" s="147"/>
      <c r="H10" s="147"/>
      <c r="I10" s="147"/>
      <c r="J10" s="147"/>
      <c r="K10" s="144"/>
      <c r="L10" s="90" t="s">
        <v>204</v>
      </c>
      <c r="M10" s="158"/>
      <c r="N10" s="35"/>
    </row>
    <row r="11" spans="1:14" s="3" customFormat="1" ht="12.75">
      <c r="A11" s="44">
        <v>1</v>
      </c>
      <c r="B11" s="45">
        <v>2</v>
      </c>
      <c r="C11" s="45">
        <v>3</v>
      </c>
      <c r="D11" s="45">
        <v>4</v>
      </c>
      <c r="E11" s="45">
        <v>5</v>
      </c>
      <c r="F11" s="45">
        <v>6</v>
      </c>
      <c r="G11" s="45">
        <v>7</v>
      </c>
      <c r="H11" s="45">
        <v>8</v>
      </c>
      <c r="I11" s="45">
        <v>9</v>
      </c>
      <c r="J11" s="45">
        <v>10</v>
      </c>
      <c r="K11" s="45">
        <v>11</v>
      </c>
      <c r="L11" s="45">
        <v>12</v>
      </c>
      <c r="M11" s="45">
        <v>13</v>
      </c>
      <c r="N11" s="35"/>
    </row>
    <row r="12" spans="1:16" s="3" customFormat="1" ht="12.75">
      <c r="A12" s="64" t="s">
        <v>175</v>
      </c>
      <c r="B12" s="65" t="s">
        <v>176</v>
      </c>
      <c r="C12" s="47">
        <f>C13</f>
        <v>98587851</v>
      </c>
      <c r="D12" s="47">
        <f>D13</f>
        <v>60934216</v>
      </c>
      <c r="E12" s="47">
        <f>E13</f>
        <v>5854463</v>
      </c>
      <c r="F12" s="47">
        <f aca="true" t="shared" si="0" ref="F12:F52">G12+J12</f>
        <v>3340007</v>
      </c>
      <c r="G12" s="47">
        <f aca="true" t="shared" si="1" ref="G12:L12">G13</f>
        <v>428521</v>
      </c>
      <c r="H12" s="47">
        <f t="shared" si="1"/>
        <v>0</v>
      </c>
      <c r="I12" s="47">
        <f t="shared" si="1"/>
        <v>0</v>
      </c>
      <c r="J12" s="47">
        <f t="shared" si="1"/>
        <v>2911486</v>
      </c>
      <c r="K12" s="47">
        <f t="shared" si="1"/>
        <v>2911486</v>
      </c>
      <c r="L12" s="47">
        <f t="shared" si="1"/>
        <v>0</v>
      </c>
      <c r="M12" s="48">
        <f>C12+F12</f>
        <v>101927858</v>
      </c>
      <c r="N12" s="35"/>
      <c r="O12" s="10">
        <f>F12-K12</f>
        <v>428521</v>
      </c>
      <c r="P12" s="3">
        <f>C12/$C$175*100</f>
        <v>4.190551932428223</v>
      </c>
    </row>
    <row r="13" spans="1:16" s="3" customFormat="1" ht="12.75">
      <c r="A13" s="44" t="s">
        <v>10</v>
      </c>
      <c r="B13" s="46" t="s">
        <v>11</v>
      </c>
      <c r="C13" s="134">
        <f>'[1]Місто'!C524</f>
        <v>98587851</v>
      </c>
      <c r="D13" s="134">
        <f>'[1]Місто'!D524</f>
        <v>60934216</v>
      </c>
      <c r="E13" s="134">
        <f>'[1]Місто'!E524</f>
        <v>5854463</v>
      </c>
      <c r="F13" s="134">
        <f>'[1]Місто'!F524</f>
        <v>3340007</v>
      </c>
      <c r="G13" s="134">
        <f>'[1]Місто'!G524</f>
        <v>428521</v>
      </c>
      <c r="H13" s="134">
        <f>'[1]Місто'!H524</f>
        <v>0</v>
      </c>
      <c r="I13" s="134">
        <f>'[1]Місто'!I524</f>
        <v>0</v>
      </c>
      <c r="J13" s="134">
        <f>'[1]Місто'!J524</f>
        <v>2911486</v>
      </c>
      <c r="K13" s="134">
        <f>'[1]Місто'!K524</f>
        <v>2911486</v>
      </c>
      <c r="L13" s="134">
        <f>'[1]Місто'!L524</f>
        <v>0</v>
      </c>
      <c r="M13" s="48">
        <f aca="true" t="shared" si="2" ref="M13:M26">C13+F13</f>
        <v>101927858</v>
      </c>
      <c r="N13" s="36">
        <f>F13-K13</f>
        <v>428521</v>
      </c>
      <c r="O13" s="10">
        <f aca="true" t="shared" si="3" ref="O13:O79">F13-K13</f>
        <v>428521</v>
      </c>
      <c r="P13" s="3">
        <f>C13/$C$175*100</f>
        <v>4.190551932428223</v>
      </c>
    </row>
    <row r="14" spans="1:16" s="3" customFormat="1" ht="66" customHeight="1" hidden="1">
      <c r="A14" s="44"/>
      <c r="B14" s="94" t="s">
        <v>215</v>
      </c>
      <c r="C14" s="47">
        <f>'[1]Місто'!C14</f>
        <v>0</v>
      </c>
      <c r="D14" s="47">
        <f>'[1]Місто'!D14</f>
        <v>0</v>
      </c>
      <c r="E14" s="47">
        <f>'[1]Місто'!E14</f>
        <v>0</v>
      </c>
      <c r="F14" s="47"/>
      <c r="G14" s="47"/>
      <c r="H14" s="47"/>
      <c r="I14" s="47"/>
      <c r="J14" s="47"/>
      <c r="K14" s="47"/>
      <c r="L14" s="47"/>
      <c r="M14" s="48">
        <f t="shared" si="2"/>
        <v>0</v>
      </c>
      <c r="N14" s="36"/>
      <c r="O14" s="10">
        <f t="shared" si="3"/>
        <v>0</v>
      </c>
      <c r="P14" s="3">
        <f>C14/$C$175*100</f>
        <v>0</v>
      </c>
    </row>
    <row r="15" spans="1:16" s="3" customFormat="1" ht="12.75">
      <c r="A15" s="44" t="s">
        <v>12</v>
      </c>
      <c r="B15" s="46" t="s">
        <v>13</v>
      </c>
      <c r="C15" s="47">
        <f>C16+C18+C20+C21+C23+C24+C27+C28+C29+C30+C31+C32</f>
        <v>754689529</v>
      </c>
      <c r="D15" s="47">
        <f>D16+D18+D20+D21+D23+D24+D27+D28+D29+D30+D31+D32</f>
        <v>426246634</v>
      </c>
      <c r="E15" s="47">
        <f>E16+E18+E20+E21+E23+E24+E27+E28+E29+E30+E31+E32</f>
        <v>117984500</v>
      </c>
      <c r="F15" s="47">
        <f>F16+F18+F20+F21+F23+F24+F27+F28+F29+F30+F31+F32</f>
        <v>36131878</v>
      </c>
      <c r="G15" s="47">
        <f aca="true" t="shared" si="4" ref="G15:L15">G16+G18+G20+G21+G23+G24+G27+G28+G29+G30+G31+G32</f>
        <v>29254181</v>
      </c>
      <c r="H15" s="47">
        <f t="shared" si="4"/>
        <v>6210129</v>
      </c>
      <c r="I15" s="47">
        <f t="shared" si="4"/>
        <v>280347</v>
      </c>
      <c r="J15" s="47">
        <f>J16+J18+J20+J21+J23+J24+J27+J28+J29+J30+J31+J32</f>
        <v>6877697</v>
      </c>
      <c r="K15" s="47">
        <f t="shared" si="4"/>
        <v>6436582</v>
      </c>
      <c r="L15" s="47">
        <f t="shared" si="4"/>
        <v>126100</v>
      </c>
      <c r="M15" s="48">
        <f t="shared" si="2"/>
        <v>790821407</v>
      </c>
      <c r="N15" s="36">
        <f>F15-K15</f>
        <v>29695296</v>
      </c>
      <c r="O15" s="10">
        <f t="shared" si="3"/>
        <v>29695296</v>
      </c>
      <c r="P15" s="3">
        <f>C15/$C$175*100</f>
        <v>32.07865504781411</v>
      </c>
    </row>
    <row r="16" spans="1:16" s="3" customFormat="1" ht="12.75">
      <c r="A16" s="44" t="s">
        <v>64</v>
      </c>
      <c r="B16" s="50" t="s">
        <v>62</v>
      </c>
      <c r="C16" s="47">
        <f>'[1]Місто'!C43</f>
        <v>206389184</v>
      </c>
      <c r="D16" s="47">
        <f>'[1]Місто'!D43</f>
        <v>107956199</v>
      </c>
      <c r="E16" s="47">
        <f>'[1]Місто'!E43</f>
        <v>37028284</v>
      </c>
      <c r="F16" s="47">
        <f t="shared" si="0"/>
        <v>16039851</v>
      </c>
      <c r="G16" s="47">
        <f>'[1]Місто'!G43</f>
        <v>13995050</v>
      </c>
      <c r="H16" s="47">
        <f>'[1]Місто'!H43</f>
        <v>127616</v>
      </c>
      <c r="I16" s="47">
        <f>'[1]Місто'!I43</f>
        <v>12370</v>
      </c>
      <c r="J16" s="47">
        <f>'[1]Місто'!J43</f>
        <v>2044801</v>
      </c>
      <c r="K16" s="47">
        <f>'[1]Місто'!K43</f>
        <v>2044801</v>
      </c>
      <c r="L16" s="47">
        <f>'[1]Місто'!L43</f>
        <v>22000</v>
      </c>
      <c r="M16" s="48">
        <f t="shared" si="2"/>
        <v>222429035</v>
      </c>
      <c r="N16" s="35"/>
      <c r="O16" s="10">
        <f t="shared" si="3"/>
        <v>13995050</v>
      </c>
      <c r="P16" s="3">
        <f>C16/$C$175*100</f>
        <v>8.772729956792386</v>
      </c>
    </row>
    <row r="17" spans="1:15" s="3" customFormat="1" ht="51" hidden="1">
      <c r="A17" s="44"/>
      <c r="B17" s="68" t="s">
        <v>216</v>
      </c>
      <c r="C17" s="47"/>
      <c r="D17" s="47"/>
      <c r="E17" s="47"/>
      <c r="F17" s="47">
        <f>G17+J17</f>
        <v>0</v>
      </c>
      <c r="G17" s="47"/>
      <c r="H17" s="47"/>
      <c r="I17" s="47"/>
      <c r="J17" s="47">
        <f>'[1]Місто'!$J$44</f>
        <v>0</v>
      </c>
      <c r="K17" s="47">
        <f>'[1]Місто'!$K$44</f>
        <v>0</v>
      </c>
      <c r="L17" s="47">
        <f>'[1]Місто'!$L$44</f>
        <v>0</v>
      </c>
      <c r="M17" s="48">
        <f t="shared" si="2"/>
        <v>0</v>
      </c>
      <c r="N17" s="35"/>
      <c r="O17" s="10"/>
    </row>
    <row r="18" spans="1:16" s="3" customFormat="1" ht="54" customHeight="1">
      <c r="A18" s="44" t="s">
        <v>14</v>
      </c>
      <c r="B18" s="68" t="s">
        <v>209</v>
      </c>
      <c r="C18" s="47">
        <f>'[1]Місто'!C45</f>
        <v>480291550</v>
      </c>
      <c r="D18" s="47">
        <f>'[1]Місто'!D45</f>
        <v>276321165</v>
      </c>
      <c r="E18" s="47">
        <f>'[1]Місто'!E45</f>
        <v>73868840</v>
      </c>
      <c r="F18" s="47">
        <f t="shared" si="0"/>
        <v>19068577</v>
      </c>
      <c r="G18" s="47">
        <f>'[1]Місто'!G45</f>
        <v>14490431</v>
      </c>
      <c r="H18" s="47">
        <f>'[1]Місто'!H45</f>
        <v>5879126</v>
      </c>
      <c r="I18" s="47">
        <f>'[1]Місто'!I45</f>
        <v>218614</v>
      </c>
      <c r="J18" s="47">
        <f>'[1]Місто'!J45</f>
        <v>4578146</v>
      </c>
      <c r="K18" s="47">
        <f>'[1]Місто'!K45</f>
        <v>4217281</v>
      </c>
      <c r="L18" s="47">
        <f>'[1]Місто'!L45</f>
        <v>104100</v>
      </c>
      <c r="M18" s="48">
        <f t="shared" si="2"/>
        <v>499360127</v>
      </c>
      <c r="N18" s="35"/>
      <c r="O18" s="10">
        <f t="shared" si="3"/>
        <v>14851296</v>
      </c>
      <c r="P18" s="3">
        <f>C18/$C$175*100</f>
        <v>20.415159297685133</v>
      </c>
    </row>
    <row r="19" spans="1:15" s="3" customFormat="1" ht="51" hidden="1">
      <c r="A19" s="44"/>
      <c r="B19" s="68" t="s">
        <v>216</v>
      </c>
      <c r="C19" s="47"/>
      <c r="D19" s="47"/>
      <c r="E19" s="47"/>
      <c r="F19" s="47">
        <f>'[1]Місто'!F46</f>
        <v>0</v>
      </c>
      <c r="G19" s="47">
        <f>'[1]Місто'!G46</f>
        <v>0</v>
      </c>
      <c r="H19" s="47">
        <f>'[1]Місто'!H46</f>
        <v>0</v>
      </c>
      <c r="I19" s="47">
        <f>'[1]Місто'!I46</f>
        <v>0</v>
      </c>
      <c r="J19" s="47">
        <f>'[1]Місто'!J46</f>
        <v>0</v>
      </c>
      <c r="K19" s="47">
        <f>'[1]Місто'!K46</f>
        <v>0</v>
      </c>
      <c r="L19" s="47">
        <f>'[1]Місто'!L46</f>
        <v>0</v>
      </c>
      <c r="M19" s="48">
        <f t="shared" si="2"/>
        <v>0</v>
      </c>
      <c r="N19" s="35"/>
      <c r="O19" s="10"/>
    </row>
    <row r="20" spans="1:16" s="3" customFormat="1" ht="12.75">
      <c r="A20" s="51" t="s">
        <v>65</v>
      </c>
      <c r="B20" s="52" t="s">
        <v>73</v>
      </c>
      <c r="C20" s="47">
        <f>'[1]Місто'!C47</f>
        <v>7295656</v>
      </c>
      <c r="D20" s="47">
        <f>'[1]Місто'!D47</f>
        <v>5178287</v>
      </c>
      <c r="E20" s="47">
        <f>'[1]Місто'!E47</f>
        <v>268945</v>
      </c>
      <c r="F20" s="47">
        <f t="shared" si="0"/>
        <v>32640</v>
      </c>
      <c r="G20" s="47">
        <f>'[1]Місто'!G47</f>
        <v>17990</v>
      </c>
      <c r="H20" s="47">
        <f>'[1]Місто'!H47</f>
        <v>0</v>
      </c>
      <c r="I20" s="47">
        <f>'[1]Місто'!I47</f>
        <v>731</v>
      </c>
      <c r="J20" s="47">
        <f>'[1]Місто'!J47</f>
        <v>14650</v>
      </c>
      <c r="K20" s="47">
        <f>'[1]Місто'!K47</f>
        <v>13000</v>
      </c>
      <c r="L20" s="47">
        <f>'[1]Місто'!L47</f>
        <v>0</v>
      </c>
      <c r="M20" s="48">
        <f t="shared" si="2"/>
        <v>7328296</v>
      </c>
      <c r="N20" s="35"/>
      <c r="O20" s="10">
        <f t="shared" si="3"/>
        <v>19640</v>
      </c>
      <c r="P20" s="3">
        <f aca="true" t="shared" si="5" ref="P20:P25">C20/$C$175*100</f>
        <v>0.31010743249826556</v>
      </c>
    </row>
    <row r="21" spans="1:16" s="3" customFormat="1" ht="25.5">
      <c r="A21" s="53" t="s">
        <v>164</v>
      </c>
      <c r="B21" s="68" t="s">
        <v>207</v>
      </c>
      <c r="C21" s="47">
        <f>'[1]Місто'!C104</f>
        <v>644483</v>
      </c>
      <c r="D21" s="47">
        <f>'[1]Місто'!D104</f>
        <v>0</v>
      </c>
      <c r="E21" s="47">
        <f>'[1]Місто'!E104</f>
        <v>0</v>
      </c>
      <c r="F21" s="60">
        <f t="shared" si="0"/>
        <v>0</v>
      </c>
      <c r="G21" s="60">
        <f>'[1]Місто'!G104</f>
        <v>0</v>
      </c>
      <c r="H21" s="60">
        <f>'[1]Місто'!H104</f>
        <v>0</v>
      </c>
      <c r="I21" s="60">
        <f>'[1]Місто'!I104</f>
        <v>0</v>
      </c>
      <c r="J21" s="60">
        <f>'[1]Місто'!J104</f>
        <v>0</v>
      </c>
      <c r="K21" s="60">
        <f>'[1]Місто'!K104</f>
        <v>0</v>
      </c>
      <c r="L21" s="60">
        <f>'[1]Місто'!L104</f>
        <v>0</v>
      </c>
      <c r="M21" s="48">
        <f t="shared" si="2"/>
        <v>644483</v>
      </c>
      <c r="N21" s="35"/>
      <c r="O21" s="10">
        <f t="shared" si="3"/>
        <v>0</v>
      </c>
      <c r="P21" s="3">
        <f t="shared" si="5"/>
        <v>0.027394242329789077</v>
      </c>
    </row>
    <row r="22" spans="1:16" s="3" customFormat="1" ht="88.5" customHeight="1">
      <c r="A22" s="53"/>
      <c r="B22" s="93" t="s">
        <v>217</v>
      </c>
      <c r="C22" s="47">
        <f>'[1]Місто'!C105</f>
        <v>644483</v>
      </c>
      <c r="D22" s="47">
        <f>'[1]Місто'!D105</f>
        <v>0</v>
      </c>
      <c r="E22" s="47">
        <f>'[1]Місто'!E105</f>
        <v>0</v>
      </c>
      <c r="F22" s="60">
        <f t="shared" si="0"/>
        <v>0</v>
      </c>
      <c r="G22" s="60">
        <f>'[1]Місто'!G105</f>
        <v>0</v>
      </c>
      <c r="H22" s="60">
        <f>'[1]Місто'!H105</f>
        <v>0</v>
      </c>
      <c r="I22" s="60">
        <f>'[1]Місто'!I105</f>
        <v>0</v>
      </c>
      <c r="J22" s="60">
        <f>'[1]Місто'!J105</f>
        <v>0</v>
      </c>
      <c r="K22" s="60">
        <f>'[1]Місто'!K105</f>
        <v>0</v>
      </c>
      <c r="L22" s="60">
        <f>'[1]Місто'!L105</f>
        <v>0</v>
      </c>
      <c r="M22" s="48">
        <f t="shared" si="2"/>
        <v>644483</v>
      </c>
      <c r="N22" s="35"/>
      <c r="O22" s="10">
        <f t="shared" si="3"/>
        <v>0</v>
      </c>
      <c r="P22" s="3">
        <f t="shared" si="5"/>
        <v>0.027394242329789077</v>
      </c>
    </row>
    <row r="23" spans="1:16" s="3" customFormat="1" ht="52.5" customHeight="1">
      <c r="A23" s="54" t="s">
        <v>66</v>
      </c>
      <c r="B23" s="50" t="s">
        <v>67</v>
      </c>
      <c r="C23" s="47">
        <f>'[1]Місто'!C48</f>
        <v>4485284</v>
      </c>
      <c r="D23" s="47">
        <f>'[1]Місто'!D48</f>
        <v>3298842</v>
      </c>
      <c r="E23" s="47">
        <f>'[1]Місто'!E48</f>
        <v>0</v>
      </c>
      <c r="F23" s="47">
        <f t="shared" si="0"/>
        <v>0</v>
      </c>
      <c r="G23" s="60">
        <f>'[1]Місто'!G48</f>
        <v>0</v>
      </c>
      <c r="H23" s="60">
        <f>'[1]Місто'!H48</f>
        <v>0</v>
      </c>
      <c r="I23" s="60">
        <f>'[1]Місто'!I48</f>
        <v>0</v>
      </c>
      <c r="J23" s="60">
        <f>'[1]Місто'!J48</f>
        <v>0</v>
      </c>
      <c r="K23" s="60">
        <f>'[1]Місто'!K48</f>
        <v>0</v>
      </c>
      <c r="L23" s="60">
        <f>'[1]Місто'!L48</f>
        <v>0</v>
      </c>
      <c r="M23" s="48">
        <f t="shared" si="2"/>
        <v>4485284</v>
      </c>
      <c r="N23" s="35"/>
      <c r="O23" s="10">
        <f t="shared" si="3"/>
        <v>0</v>
      </c>
      <c r="P23" s="3">
        <f t="shared" si="5"/>
        <v>0.1906504233842098</v>
      </c>
    </row>
    <row r="24" spans="1:16" s="3" customFormat="1" ht="25.5">
      <c r="A24" s="44" t="s">
        <v>15</v>
      </c>
      <c r="B24" s="46" t="s">
        <v>16</v>
      </c>
      <c r="C24" s="47">
        <f>'[1]Місто'!C49</f>
        <v>29370967</v>
      </c>
      <c r="D24" s="47">
        <f>'[1]Місто'!D49</f>
        <v>17391809</v>
      </c>
      <c r="E24" s="47">
        <f>'[1]Місто'!E49</f>
        <v>5135900</v>
      </c>
      <c r="F24" s="47">
        <f t="shared" si="0"/>
        <v>718049</v>
      </c>
      <c r="G24" s="60">
        <f>'[1]Місто'!G49</f>
        <v>531513</v>
      </c>
      <c r="H24" s="60">
        <f>'[1]Місто'!H49</f>
        <v>203387</v>
      </c>
      <c r="I24" s="47">
        <f>'[1]Місто'!I49</f>
        <v>48632</v>
      </c>
      <c r="J24" s="47">
        <f>'[1]Місто'!J49</f>
        <v>186536</v>
      </c>
      <c r="K24" s="47">
        <f>'[1]Місто'!K49</f>
        <v>161500</v>
      </c>
      <c r="L24" s="47">
        <f>'[1]Місто'!L49</f>
        <v>0</v>
      </c>
      <c r="M24" s="48">
        <f t="shared" si="2"/>
        <v>30089016</v>
      </c>
      <c r="N24" s="35"/>
      <c r="O24" s="10">
        <f t="shared" si="3"/>
        <v>556549</v>
      </c>
      <c r="P24" s="3">
        <f t="shared" si="5"/>
        <v>1.248435393110816</v>
      </c>
    </row>
    <row r="25" spans="1:16" s="3" customFormat="1" ht="27" customHeight="1" hidden="1">
      <c r="A25" s="44" t="s">
        <v>136</v>
      </c>
      <c r="B25" s="46" t="s">
        <v>137</v>
      </c>
      <c r="C25" s="47"/>
      <c r="D25" s="47"/>
      <c r="E25" s="47"/>
      <c r="F25" s="47"/>
      <c r="G25" s="60"/>
      <c r="H25" s="60"/>
      <c r="I25" s="47"/>
      <c r="J25" s="47"/>
      <c r="K25" s="47"/>
      <c r="L25" s="47"/>
      <c r="M25" s="48"/>
      <c r="N25" s="35"/>
      <c r="O25" s="10">
        <f t="shared" si="3"/>
        <v>0</v>
      </c>
      <c r="P25" s="3">
        <f t="shared" si="5"/>
        <v>0</v>
      </c>
    </row>
    <row r="26" spans="1:15" s="3" customFormat="1" ht="51" customHeight="1" hidden="1">
      <c r="A26" s="44"/>
      <c r="B26" s="68" t="s">
        <v>216</v>
      </c>
      <c r="C26" s="47"/>
      <c r="D26" s="47"/>
      <c r="E26" s="47"/>
      <c r="F26" s="47">
        <f t="shared" si="0"/>
        <v>0</v>
      </c>
      <c r="G26" s="60"/>
      <c r="H26" s="60"/>
      <c r="I26" s="47"/>
      <c r="J26" s="47">
        <f>'[1]Місто'!$J$50</f>
        <v>0</v>
      </c>
      <c r="K26" s="47">
        <f>'[1]Місто'!$K$50</f>
        <v>0</v>
      </c>
      <c r="L26" s="47">
        <f>'[1]Місто'!$L$50</f>
        <v>0</v>
      </c>
      <c r="M26" s="48">
        <f t="shared" si="2"/>
        <v>0</v>
      </c>
      <c r="N26" s="35"/>
      <c r="O26" s="10"/>
    </row>
    <row r="27" spans="1:16" s="3" customFormat="1" ht="25.5">
      <c r="A27" s="44" t="s">
        <v>17</v>
      </c>
      <c r="B27" s="46" t="s">
        <v>113</v>
      </c>
      <c r="C27" s="47">
        <f>'[1]Місто'!C51</f>
        <v>3573937</v>
      </c>
      <c r="D27" s="47">
        <f>'[1]Місто'!D51</f>
        <v>2408238</v>
      </c>
      <c r="E27" s="47">
        <f>'[1]Місто'!E51</f>
        <v>124261</v>
      </c>
      <c r="F27" s="60">
        <f>'[1]Місто'!F51</f>
        <v>0</v>
      </c>
      <c r="G27" s="60">
        <f>'[1]Місто'!G51</f>
        <v>0</v>
      </c>
      <c r="H27" s="60">
        <f>'[1]Місто'!H51</f>
        <v>0</v>
      </c>
      <c r="I27" s="60">
        <f>'[1]Місто'!I51</f>
        <v>0</v>
      </c>
      <c r="J27" s="60">
        <f>'[1]Місто'!J51</f>
        <v>0</v>
      </c>
      <c r="K27" s="60">
        <f>'[1]Місто'!K51</f>
        <v>0</v>
      </c>
      <c r="L27" s="60">
        <f>'[1]Місто'!L51</f>
        <v>0</v>
      </c>
      <c r="M27" s="48">
        <f aca="true" t="shared" si="6" ref="M27:M52">C27+F27</f>
        <v>3573937</v>
      </c>
      <c r="N27" s="35"/>
      <c r="O27" s="10">
        <f t="shared" si="3"/>
        <v>0</v>
      </c>
      <c r="P27" s="3">
        <f aca="true" t="shared" si="7" ref="P27:P34">C27/$C$175*100</f>
        <v>0.15191292283799476</v>
      </c>
    </row>
    <row r="28" spans="1:16" s="3" customFormat="1" ht="25.5">
      <c r="A28" s="44" t="s">
        <v>154</v>
      </c>
      <c r="B28" s="49" t="s">
        <v>155</v>
      </c>
      <c r="C28" s="47">
        <f>'[1]Місто'!C52</f>
        <v>899681</v>
      </c>
      <c r="D28" s="47">
        <f>'[1]Місто'!D52</f>
        <v>533934</v>
      </c>
      <c r="E28" s="47">
        <f>'[1]Місто'!E52</f>
        <v>0</v>
      </c>
      <c r="F28" s="60">
        <f>'[1]Місто'!F52</f>
        <v>0</v>
      </c>
      <c r="G28" s="60">
        <f>'[1]Місто'!G52</f>
        <v>0</v>
      </c>
      <c r="H28" s="60">
        <f>'[1]Місто'!H52</f>
        <v>0</v>
      </c>
      <c r="I28" s="60">
        <f>'[1]Місто'!I52</f>
        <v>0</v>
      </c>
      <c r="J28" s="60">
        <f>'[1]Місто'!J52</f>
        <v>0</v>
      </c>
      <c r="K28" s="60">
        <f>'[1]Місто'!K52</f>
        <v>0</v>
      </c>
      <c r="L28" s="60">
        <f>'[1]Місто'!L52</f>
        <v>0</v>
      </c>
      <c r="M28" s="48">
        <f t="shared" si="6"/>
        <v>899681</v>
      </c>
      <c r="N28" s="37"/>
      <c r="O28" s="10">
        <f t="shared" si="3"/>
        <v>0</v>
      </c>
      <c r="P28" s="3">
        <f t="shared" si="7"/>
        <v>0.038241628302852</v>
      </c>
    </row>
    <row r="29" spans="1:16" s="3" customFormat="1" ht="25.5">
      <c r="A29" s="44" t="s">
        <v>18</v>
      </c>
      <c r="B29" s="49" t="s">
        <v>114</v>
      </c>
      <c r="C29" s="47">
        <f>'[1]Місто'!C53</f>
        <v>12155539</v>
      </c>
      <c r="D29" s="47">
        <f>'[1]Місто'!D53</f>
        <v>7656624</v>
      </c>
      <c r="E29" s="47">
        <f>'[1]Місто'!E53</f>
        <v>505368</v>
      </c>
      <c r="F29" s="60">
        <f>'[1]Місто'!F53</f>
        <v>0</v>
      </c>
      <c r="G29" s="60">
        <f>'[1]Місто'!G53</f>
        <v>0</v>
      </c>
      <c r="H29" s="60">
        <f>'[1]Місто'!H53</f>
        <v>0</v>
      </c>
      <c r="I29" s="60">
        <f>'[1]Місто'!I53</f>
        <v>0</v>
      </c>
      <c r="J29" s="60">
        <f>'[1]Місто'!J53</f>
        <v>0</v>
      </c>
      <c r="K29" s="60">
        <f>'[1]Місто'!K53</f>
        <v>0</v>
      </c>
      <c r="L29" s="60">
        <f>'[1]Місто'!L53</f>
        <v>0</v>
      </c>
      <c r="M29" s="48">
        <f t="shared" si="6"/>
        <v>12155539</v>
      </c>
      <c r="N29" s="35"/>
      <c r="O29" s="10">
        <f t="shared" si="3"/>
        <v>0</v>
      </c>
      <c r="P29" s="3">
        <f t="shared" si="7"/>
        <v>0.5166804725884189</v>
      </c>
    </row>
    <row r="30" spans="1:16" s="3" customFormat="1" ht="25.5">
      <c r="A30" s="44" t="s">
        <v>19</v>
      </c>
      <c r="B30" s="49" t="s">
        <v>115</v>
      </c>
      <c r="C30" s="47">
        <f>'[1]Місто'!C54</f>
        <v>4892610</v>
      </c>
      <c r="D30" s="47">
        <f>'[1]Місто'!D54</f>
        <v>2503850</v>
      </c>
      <c r="E30" s="47">
        <f>'[1]Місто'!E54</f>
        <v>724673</v>
      </c>
      <c r="F30" s="60">
        <f>'[1]Місто'!F54</f>
        <v>272761</v>
      </c>
      <c r="G30" s="60">
        <f>'[1]Місто'!G54</f>
        <v>219197</v>
      </c>
      <c r="H30" s="60">
        <f>'[1]Місто'!H54</f>
        <v>0</v>
      </c>
      <c r="I30" s="60">
        <f>'[1]Місто'!I54</f>
        <v>0</v>
      </c>
      <c r="J30" s="60">
        <f>'[1]Місто'!J54</f>
        <v>53564</v>
      </c>
      <c r="K30" s="60">
        <f>'[1]Місто'!K54</f>
        <v>0</v>
      </c>
      <c r="L30" s="60">
        <f>'[1]Місто'!L54</f>
        <v>0</v>
      </c>
      <c r="M30" s="48">
        <f t="shared" si="6"/>
        <v>5165371</v>
      </c>
      <c r="N30" s="35"/>
      <c r="O30" s="10">
        <f t="shared" si="3"/>
        <v>272761</v>
      </c>
      <c r="P30" s="3">
        <f t="shared" si="7"/>
        <v>0.2079641262300935</v>
      </c>
    </row>
    <row r="31" spans="1:16" s="3" customFormat="1" ht="12.75">
      <c r="A31" s="44" t="s">
        <v>75</v>
      </c>
      <c r="B31" s="50" t="s">
        <v>74</v>
      </c>
      <c r="C31" s="47">
        <f>'[1]Місто'!C55</f>
        <v>4422758</v>
      </c>
      <c r="D31" s="47">
        <f>'[1]Місто'!D55</f>
        <v>2997686</v>
      </c>
      <c r="E31" s="47">
        <f>'[1]Місто'!E55</f>
        <v>328229</v>
      </c>
      <c r="F31" s="60">
        <f>'[1]Місто'!F55</f>
        <v>0</v>
      </c>
      <c r="G31" s="60">
        <f>'[1]Місто'!G55</f>
        <v>0</v>
      </c>
      <c r="H31" s="60">
        <f>'[1]Місто'!H55</f>
        <v>0</v>
      </c>
      <c r="I31" s="60">
        <f>'[1]Місто'!I55</f>
        <v>0</v>
      </c>
      <c r="J31" s="60">
        <f>'[1]Місто'!J55</f>
        <v>0</v>
      </c>
      <c r="K31" s="60">
        <f>'[1]Місто'!K55</f>
        <v>0</v>
      </c>
      <c r="L31" s="60">
        <f>'[1]Місто'!L55</f>
        <v>0</v>
      </c>
      <c r="M31" s="48">
        <f t="shared" si="6"/>
        <v>4422758</v>
      </c>
      <c r="N31" s="35"/>
      <c r="O31" s="10">
        <f t="shared" si="3"/>
        <v>0</v>
      </c>
      <c r="P31" s="3">
        <f t="shared" si="7"/>
        <v>0.1879927079814569</v>
      </c>
    </row>
    <row r="32" spans="1:16" s="3" customFormat="1" ht="38.25">
      <c r="A32" s="44" t="s">
        <v>138</v>
      </c>
      <c r="B32" s="49" t="s">
        <v>139</v>
      </c>
      <c r="C32" s="47">
        <f>'[1]Місто'!C56</f>
        <v>267880</v>
      </c>
      <c r="D32" s="47">
        <f>'[1]Місто'!D56</f>
        <v>0</v>
      </c>
      <c r="E32" s="47">
        <f>'[1]Місто'!E56</f>
        <v>0</v>
      </c>
      <c r="F32" s="60">
        <f>'[1]Місто'!F56</f>
        <v>0</v>
      </c>
      <c r="G32" s="60">
        <f>'[1]Місто'!G56</f>
        <v>0</v>
      </c>
      <c r="H32" s="60">
        <f>'[1]Місто'!H56</f>
        <v>0</v>
      </c>
      <c r="I32" s="60">
        <f>'[1]Місто'!I56</f>
        <v>0</v>
      </c>
      <c r="J32" s="60">
        <f>'[1]Місто'!J56</f>
        <v>0</v>
      </c>
      <c r="K32" s="60">
        <f>'[1]Місто'!K56</f>
        <v>0</v>
      </c>
      <c r="L32" s="60">
        <f>'[1]Місто'!L56</f>
        <v>0</v>
      </c>
      <c r="M32" s="48">
        <f t="shared" si="6"/>
        <v>267880</v>
      </c>
      <c r="N32" s="35"/>
      <c r="O32" s="10">
        <f t="shared" si="3"/>
        <v>0</v>
      </c>
      <c r="P32" s="3">
        <f t="shared" si="7"/>
        <v>0.011386444072696872</v>
      </c>
    </row>
    <row r="33" spans="1:17" s="3" customFormat="1" ht="12.75">
      <c r="A33" s="44" t="s">
        <v>20</v>
      </c>
      <c r="B33" s="49" t="s">
        <v>21</v>
      </c>
      <c r="C33" s="47">
        <f>SUM(C34:C44)-C35-C38</f>
        <v>487493493</v>
      </c>
      <c r="D33" s="47">
        <f>SUM(D34:D44)-D35-D38</f>
        <v>288577490</v>
      </c>
      <c r="E33" s="47">
        <f>SUM(E34:E44)-E35-E38</f>
        <v>49846816</v>
      </c>
      <c r="F33" s="47">
        <f>SUM(F34:F44)-F35-F38</f>
        <v>29311830</v>
      </c>
      <c r="G33" s="47">
        <f aca="true" t="shared" si="8" ref="G33:L33">SUM(G34:G44)-G35-G38</f>
        <v>18036226</v>
      </c>
      <c r="H33" s="47">
        <f t="shared" si="8"/>
        <v>7201741</v>
      </c>
      <c r="I33" s="47">
        <f t="shared" si="8"/>
        <v>1166030</v>
      </c>
      <c r="J33" s="47">
        <f t="shared" si="8"/>
        <v>11275604</v>
      </c>
      <c r="K33" s="47">
        <f t="shared" si="8"/>
        <v>10734033</v>
      </c>
      <c r="L33" s="47">
        <f t="shared" si="8"/>
        <v>47000</v>
      </c>
      <c r="M33" s="48">
        <f t="shared" si="6"/>
        <v>516805323</v>
      </c>
      <c r="N33" s="36">
        <f>F33-K33</f>
        <v>18577797</v>
      </c>
      <c r="O33" s="10">
        <f t="shared" si="3"/>
        <v>18577797</v>
      </c>
      <c r="P33" s="3">
        <f t="shared" si="7"/>
        <v>20.721283387517335</v>
      </c>
      <c r="Q33" s="10">
        <f>P33-O33</f>
        <v>-18577776.278716613</v>
      </c>
    </row>
    <row r="34" spans="1:16" s="3" customFormat="1" ht="12.75">
      <c r="A34" s="44" t="s">
        <v>22</v>
      </c>
      <c r="B34" s="49" t="s">
        <v>23</v>
      </c>
      <c r="C34" s="47">
        <f>'[1]Місто'!C83</f>
        <v>324249003</v>
      </c>
      <c r="D34" s="47">
        <f>'[1]Місто'!D83</f>
        <v>195212412</v>
      </c>
      <c r="E34" s="47">
        <f>'[1]Місто'!E83</f>
        <v>35922643</v>
      </c>
      <c r="F34" s="47">
        <f t="shared" si="0"/>
        <v>14946755</v>
      </c>
      <c r="G34" s="47">
        <f>'[1]Місто'!G83</f>
        <v>6849228</v>
      </c>
      <c r="H34" s="47">
        <f>'[1]Місто'!H83</f>
        <v>2288240</v>
      </c>
      <c r="I34" s="47">
        <f>'[1]Місто'!I83</f>
        <v>193949</v>
      </c>
      <c r="J34" s="47">
        <f>'[1]Місто'!J83</f>
        <v>8097527</v>
      </c>
      <c r="K34" s="47">
        <f>'[1]Місто'!K83</f>
        <v>7868643</v>
      </c>
      <c r="L34" s="47">
        <f>'[1]Місто'!L83</f>
        <v>33000</v>
      </c>
      <c r="M34" s="48">
        <f t="shared" si="6"/>
        <v>339195758</v>
      </c>
      <c r="N34" s="35"/>
      <c r="O34" s="10">
        <f t="shared" si="3"/>
        <v>7078112</v>
      </c>
      <c r="P34" s="3">
        <f t="shared" si="7"/>
        <v>13.782451613734583</v>
      </c>
    </row>
    <row r="35" spans="1:15" s="3" customFormat="1" ht="33.75" hidden="1">
      <c r="A35" s="44"/>
      <c r="B35" s="95" t="s">
        <v>216</v>
      </c>
      <c r="C35" s="47"/>
      <c r="D35" s="47"/>
      <c r="E35" s="47"/>
      <c r="F35" s="47">
        <f>'[1]Місто'!F84</f>
        <v>0</v>
      </c>
      <c r="G35" s="47">
        <f>'[1]Місто'!G84</f>
        <v>0</v>
      </c>
      <c r="H35" s="47">
        <f>'[1]Місто'!H84</f>
        <v>0</v>
      </c>
      <c r="I35" s="47">
        <f>'[1]Місто'!I84</f>
        <v>0</v>
      </c>
      <c r="J35" s="47">
        <f>'[1]Місто'!J84</f>
        <v>0</v>
      </c>
      <c r="K35" s="47">
        <f>'[1]Місто'!K84</f>
        <v>0</v>
      </c>
      <c r="L35" s="47">
        <f>'[1]Місто'!L84</f>
        <v>0</v>
      </c>
      <c r="M35" s="48">
        <f t="shared" si="6"/>
        <v>0</v>
      </c>
      <c r="N35" s="35"/>
      <c r="O35" s="10"/>
    </row>
    <row r="36" spans="1:16" s="3" customFormat="1" ht="12.75">
      <c r="A36" s="44" t="s">
        <v>68</v>
      </c>
      <c r="B36" s="67" t="s">
        <v>249</v>
      </c>
      <c r="C36" s="47">
        <f>'[1]Місто'!C85</f>
        <v>49307291</v>
      </c>
      <c r="D36" s="47">
        <f>'[1]Місто'!D85</f>
        <v>28836740</v>
      </c>
      <c r="E36" s="47">
        <f>'[1]Місто'!E85</f>
        <v>7538575</v>
      </c>
      <c r="F36" s="47">
        <f t="shared" si="0"/>
        <v>1173554</v>
      </c>
      <c r="G36" s="47">
        <f>'[1]Місто'!G85</f>
        <v>417354</v>
      </c>
      <c r="H36" s="47">
        <f>'[1]Місто'!H85</f>
        <v>0</v>
      </c>
      <c r="I36" s="47">
        <f>'[1]Місто'!I85</f>
        <v>0</v>
      </c>
      <c r="J36" s="47">
        <f>'[1]Місто'!J85</f>
        <v>756200</v>
      </c>
      <c r="K36" s="47">
        <f>'[1]Місто'!K85</f>
        <v>756200</v>
      </c>
      <c r="L36" s="47">
        <f>'[1]Місто'!L85</f>
        <v>0</v>
      </c>
      <c r="M36" s="48">
        <f t="shared" si="6"/>
        <v>50480845</v>
      </c>
      <c r="N36" s="35"/>
      <c r="O36" s="10">
        <f t="shared" si="3"/>
        <v>417354</v>
      </c>
      <c r="P36" s="3">
        <f>C36/$C$175*100</f>
        <v>2.095844077003471</v>
      </c>
    </row>
    <row r="37" spans="1:16" s="3" customFormat="1" ht="54" customHeight="1">
      <c r="A37" s="44" t="s">
        <v>24</v>
      </c>
      <c r="B37" s="49" t="s">
        <v>116</v>
      </c>
      <c r="C37" s="47">
        <f>'[1]Місто'!C86</f>
        <v>80552130</v>
      </c>
      <c r="D37" s="47">
        <f>'[1]Місто'!D86</f>
        <v>52193344</v>
      </c>
      <c r="E37" s="47">
        <f>'[1]Місто'!E86</f>
        <v>5139934</v>
      </c>
      <c r="F37" s="47">
        <f t="shared" si="0"/>
        <v>5910344</v>
      </c>
      <c r="G37" s="47">
        <f>'[1]Місто'!G86</f>
        <v>3666083</v>
      </c>
      <c r="H37" s="47">
        <f>'[1]Місто'!H86</f>
        <v>1371902</v>
      </c>
      <c r="I37" s="47">
        <f>'[1]Місто'!I86</f>
        <v>169790</v>
      </c>
      <c r="J37" s="47">
        <f>'[1]Місто'!J86</f>
        <v>2244261</v>
      </c>
      <c r="K37" s="47">
        <f>'[1]Місто'!K86</f>
        <v>2104190</v>
      </c>
      <c r="L37" s="47">
        <f>'[1]Місто'!L86</f>
        <v>14000</v>
      </c>
      <c r="M37" s="48">
        <f t="shared" si="6"/>
        <v>86462474</v>
      </c>
      <c r="N37" s="35"/>
      <c r="O37" s="10">
        <f t="shared" si="3"/>
        <v>3806154</v>
      </c>
      <c r="P37" s="3">
        <f>C37/$C$175*100</f>
        <v>3.4239298311990742</v>
      </c>
    </row>
    <row r="38" spans="1:15" s="3" customFormat="1" ht="33.75" hidden="1">
      <c r="A38" s="44"/>
      <c r="B38" s="95" t="s">
        <v>216</v>
      </c>
      <c r="C38" s="47"/>
      <c r="D38" s="47"/>
      <c r="E38" s="47"/>
      <c r="F38" s="47"/>
      <c r="G38" s="47"/>
      <c r="H38" s="47"/>
      <c r="I38" s="47"/>
      <c r="J38" s="47"/>
      <c r="K38" s="47"/>
      <c r="L38" s="47"/>
      <c r="M38" s="48">
        <f t="shared" si="6"/>
        <v>0</v>
      </c>
      <c r="N38" s="35"/>
      <c r="O38" s="10"/>
    </row>
    <row r="39" spans="1:16" s="3" customFormat="1" ht="25.5">
      <c r="A39" s="44" t="s">
        <v>25</v>
      </c>
      <c r="B39" s="55" t="s">
        <v>26</v>
      </c>
      <c r="C39" s="47">
        <f>'[1]Місто'!C88</f>
        <v>17251859</v>
      </c>
      <c r="D39" s="47">
        <f>'[1]Місто'!D88</f>
        <v>10389818</v>
      </c>
      <c r="E39" s="47">
        <f>'[1]Місто'!E88</f>
        <v>1174650</v>
      </c>
      <c r="F39" s="47">
        <f t="shared" si="0"/>
        <v>7281177</v>
      </c>
      <c r="G39" s="47">
        <f>'[1]Місто'!G88</f>
        <v>7103561</v>
      </c>
      <c r="H39" s="47">
        <f>'[1]Місто'!H88</f>
        <v>3541599</v>
      </c>
      <c r="I39" s="47">
        <f>'[1]Місто'!I88</f>
        <v>802291</v>
      </c>
      <c r="J39" s="47">
        <f>'[1]Місто'!J88</f>
        <v>177616</v>
      </c>
      <c r="K39" s="47">
        <f>'[1]Місто'!K88</f>
        <v>5000</v>
      </c>
      <c r="L39" s="47">
        <f>'[1]Місто'!L88</f>
        <v>0</v>
      </c>
      <c r="M39" s="48">
        <f t="shared" si="6"/>
        <v>24533036</v>
      </c>
      <c r="N39" s="35"/>
      <c r="O39" s="10">
        <f t="shared" si="3"/>
        <v>7276177</v>
      </c>
      <c r="P39" s="3">
        <f aca="true" t="shared" si="9" ref="P39:P79">C39/$C$175*100</f>
        <v>0.7333034480123645</v>
      </c>
    </row>
    <row r="40" spans="1:16" s="3" customFormat="1" ht="25.5">
      <c r="A40" s="44" t="s">
        <v>27</v>
      </c>
      <c r="B40" s="49" t="s">
        <v>89</v>
      </c>
      <c r="C40" s="47">
        <f>'[1]Місто'!C89</f>
        <v>278742</v>
      </c>
      <c r="D40" s="47">
        <f>'[1]Місто'!D89</f>
        <v>186122</v>
      </c>
      <c r="E40" s="47">
        <f>'[1]Місто'!E89</f>
        <v>10641</v>
      </c>
      <c r="F40" s="47">
        <f t="shared" si="0"/>
        <v>0</v>
      </c>
      <c r="G40" s="47">
        <f>'[1]Місто'!G89</f>
        <v>0</v>
      </c>
      <c r="H40" s="47">
        <f>'[1]Місто'!H89</f>
        <v>0</v>
      </c>
      <c r="I40" s="47">
        <f>'[1]Місто'!I89</f>
        <v>0</v>
      </c>
      <c r="J40" s="47">
        <f>'[1]Місто'!J89</f>
        <v>0</v>
      </c>
      <c r="K40" s="47">
        <f>'[1]Місто'!K89</f>
        <v>0</v>
      </c>
      <c r="L40" s="47">
        <f>'[1]Місто'!L89</f>
        <v>0</v>
      </c>
      <c r="M40" s="48">
        <f t="shared" si="6"/>
        <v>278742</v>
      </c>
      <c r="N40" s="35"/>
      <c r="O40" s="10">
        <f t="shared" si="3"/>
        <v>0</v>
      </c>
      <c r="P40" s="3">
        <f t="shared" si="9"/>
        <v>0.01184814168176673</v>
      </c>
    </row>
    <row r="41" spans="1:16" s="3" customFormat="1" ht="12.75">
      <c r="A41" s="44" t="s">
        <v>28</v>
      </c>
      <c r="B41" s="49" t="s">
        <v>117</v>
      </c>
      <c r="C41" s="47">
        <f>'[1]Місто'!C90</f>
        <v>10632977</v>
      </c>
      <c r="D41" s="47">
        <f>'[1]Місто'!D90</f>
        <v>439868</v>
      </c>
      <c r="E41" s="47">
        <f>'[1]Місто'!E90</f>
        <v>23050</v>
      </c>
      <c r="F41" s="47">
        <f t="shared" si="0"/>
        <v>0</v>
      </c>
      <c r="G41" s="47">
        <f>'[1]Місто'!G90</f>
        <v>0</v>
      </c>
      <c r="H41" s="47">
        <f>'[1]Місто'!H90</f>
        <v>0</v>
      </c>
      <c r="I41" s="47">
        <f>'[1]Місто'!I90</f>
        <v>0</v>
      </c>
      <c r="J41" s="47">
        <f>'[1]Місто'!J90</f>
        <v>0</v>
      </c>
      <c r="K41" s="47">
        <f>'[1]Місто'!K90</f>
        <v>0</v>
      </c>
      <c r="L41" s="47">
        <f>'[1]Місто'!L90</f>
        <v>0</v>
      </c>
      <c r="M41" s="48">
        <f t="shared" si="6"/>
        <v>10632977</v>
      </c>
      <c r="N41" s="35"/>
      <c r="O41" s="10">
        <f t="shared" si="3"/>
        <v>0</v>
      </c>
      <c r="P41" s="3">
        <f t="shared" si="9"/>
        <v>0.45196281147070394</v>
      </c>
    </row>
    <row r="42" spans="1:16" s="3" customFormat="1" ht="69" customHeight="1">
      <c r="A42" s="44" t="s">
        <v>29</v>
      </c>
      <c r="B42" s="67" t="s">
        <v>250</v>
      </c>
      <c r="C42" s="47">
        <f>'[1]Місто'!C91</f>
        <v>2060200</v>
      </c>
      <c r="D42" s="47">
        <f>'[1]Місто'!D91</f>
        <v>1319186</v>
      </c>
      <c r="E42" s="47">
        <f>'[1]Місто'!E91</f>
        <v>37323</v>
      </c>
      <c r="F42" s="47">
        <f t="shared" si="0"/>
        <v>0</v>
      </c>
      <c r="G42" s="47">
        <f>'[1]Місто'!G91</f>
        <v>0</v>
      </c>
      <c r="H42" s="47">
        <f>'[1]Місто'!H91</f>
        <v>0</v>
      </c>
      <c r="I42" s="47">
        <f>'[1]Місто'!I91</f>
        <v>0</v>
      </c>
      <c r="J42" s="47">
        <f>'[1]Місто'!J91</f>
        <v>0</v>
      </c>
      <c r="K42" s="47">
        <f>'[1]Місто'!K91</f>
        <v>0</v>
      </c>
      <c r="L42" s="47">
        <f>'[1]Місто'!L91</f>
        <v>0</v>
      </c>
      <c r="M42" s="48">
        <f t="shared" si="6"/>
        <v>2060200</v>
      </c>
      <c r="N42" s="35"/>
      <c r="O42" s="10">
        <f t="shared" si="3"/>
        <v>0</v>
      </c>
      <c r="P42" s="3">
        <f t="shared" si="9"/>
        <v>0.08757037508798751</v>
      </c>
    </row>
    <row r="43" spans="1:16" s="3" customFormat="1" ht="18" customHeight="1" hidden="1">
      <c r="A43" s="44" t="s">
        <v>30</v>
      </c>
      <c r="B43" s="49" t="s">
        <v>31</v>
      </c>
      <c r="C43" s="47">
        <f>'[1]Місто'!C92</f>
        <v>0</v>
      </c>
      <c r="D43" s="47">
        <f>'[1]Місто'!D92</f>
        <v>0</v>
      </c>
      <c r="E43" s="47">
        <f>'[1]Місто'!E92</f>
        <v>0</v>
      </c>
      <c r="F43" s="47">
        <f t="shared" si="0"/>
        <v>0</v>
      </c>
      <c r="G43" s="47">
        <f>'[1]Місто'!G92</f>
        <v>0</v>
      </c>
      <c r="H43" s="47">
        <f>'[1]Місто'!H92</f>
        <v>0</v>
      </c>
      <c r="I43" s="47">
        <f>'[1]Місто'!I92</f>
        <v>0</v>
      </c>
      <c r="J43" s="47">
        <f>'[1]Місто'!J92</f>
        <v>0</v>
      </c>
      <c r="K43" s="47">
        <f>'[1]Місто'!K92</f>
        <v>0</v>
      </c>
      <c r="L43" s="47">
        <f>'[1]Місто'!L92</f>
        <v>0</v>
      </c>
      <c r="M43" s="48">
        <f t="shared" si="6"/>
        <v>0</v>
      </c>
      <c r="N43" s="35"/>
      <c r="O43" s="10">
        <f t="shared" si="3"/>
        <v>0</v>
      </c>
      <c r="P43" s="3">
        <f t="shared" si="9"/>
        <v>0</v>
      </c>
    </row>
    <row r="44" spans="1:16" s="3" customFormat="1" ht="38.25">
      <c r="A44" s="44" t="s">
        <v>101</v>
      </c>
      <c r="B44" s="66" t="s">
        <v>180</v>
      </c>
      <c r="C44" s="47">
        <f>'[1]Місто'!C93</f>
        <v>3161291</v>
      </c>
      <c r="D44" s="47">
        <f>'[1]Місто'!D93</f>
        <v>0</v>
      </c>
      <c r="E44" s="47">
        <f>'[1]Місто'!E93</f>
        <v>0</v>
      </c>
      <c r="F44" s="47">
        <f t="shared" si="0"/>
        <v>0</v>
      </c>
      <c r="G44" s="47">
        <f>'[1]Місто'!G93</f>
        <v>0</v>
      </c>
      <c r="H44" s="47">
        <f>'[1]Місто'!H93</f>
        <v>0</v>
      </c>
      <c r="I44" s="47">
        <f>'[1]Місто'!I93</f>
        <v>0</v>
      </c>
      <c r="J44" s="47">
        <f>'[1]Місто'!J93</f>
        <v>0</v>
      </c>
      <c r="K44" s="47">
        <f>'[1]Місто'!K93</f>
        <v>0</v>
      </c>
      <c r="L44" s="47">
        <f>'[1]Місто'!L93</f>
        <v>0</v>
      </c>
      <c r="M44" s="48">
        <f t="shared" si="6"/>
        <v>3161291</v>
      </c>
      <c r="N44" s="35"/>
      <c r="O44" s="10">
        <f t="shared" si="3"/>
        <v>0</v>
      </c>
      <c r="P44" s="3">
        <f t="shared" si="9"/>
        <v>0.13437308932738526</v>
      </c>
    </row>
    <row r="45" spans="1:16" s="3" customFormat="1" ht="14.25" customHeight="1">
      <c r="A45" s="44" t="s">
        <v>32</v>
      </c>
      <c r="B45" s="56" t="s">
        <v>33</v>
      </c>
      <c r="C45" s="47">
        <f>SUM(C46:C100)-C47-C49-C51-C54-C57-C59-C61-C63-C65-C71-C73-C75-C77-C79-C81-C85-C87-C89-C83-C92-C67-C69</f>
        <v>699602830</v>
      </c>
      <c r="D45" s="47">
        <f>SUM(D46:D100)-D47-D49-D51-D54-D57-D59-D61-D63-D65-D71-D73-D75-D77-D79-D81-D85-D87-D89-D83-D92-D67-D69</f>
        <v>13865191</v>
      </c>
      <c r="E45" s="47">
        <f>SUM(E46:E100)-E47-E49-E51-E54-E57-E59-E61-E63-E65-E71-E73-E75-E77-E79-E81-E85-E87-E89-E83-E92-E67-E69</f>
        <v>1450842</v>
      </c>
      <c r="F45" s="47">
        <f t="shared" si="0"/>
        <v>1490018</v>
      </c>
      <c r="G45" s="47">
        <f aca="true" t="shared" si="10" ref="G45:L45">SUM(G46:G100)-G47-G49-G51-G54-G57-G59-G61-G63-G65-G71-G73-G75-G77-G79-G81-G85-G87-G89-G83-G92-G67-G69</f>
        <v>210829</v>
      </c>
      <c r="H45" s="47">
        <f t="shared" si="10"/>
        <v>140034</v>
      </c>
      <c r="I45" s="47">
        <f t="shared" si="10"/>
        <v>0</v>
      </c>
      <c r="J45" s="47">
        <f t="shared" si="10"/>
        <v>1279189</v>
      </c>
      <c r="K45" s="47">
        <f t="shared" si="10"/>
        <v>1279189</v>
      </c>
      <c r="L45" s="47">
        <f t="shared" si="10"/>
        <v>255960</v>
      </c>
      <c r="M45" s="48">
        <f t="shared" si="6"/>
        <v>701092848</v>
      </c>
      <c r="N45" s="37">
        <f>F45-K45</f>
        <v>210829</v>
      </c>
      <c r="O45" s="10">
        <f t="shared" si="3"/>
        <v>210829</v>
      </c>
      <c r="P45" s="3">
        <f t="shared" si="9"/>
        <v>29.7371528180359</v>
      </c>
    </row>
    <row r="46" spans="1:16" s="3" customFormat="1" ht="178.5" customHeight="1">
      <c r="A46" s="57" t="s">
        <v>87</v>
      </c>
      <c r="B46" s="70" t="s">
        <v>158</v>
      </c>
      <c r="C46" s="47">
        <f>'[1]Місто'!C107</f>
        <v>86463348</v>
      </c>
      <c r="D46" s="47">
        <f>'[1]Місто'!D107</f>
        <v>0</v>
      </c>
      <c r="E46" s="47">
        <f>'[1]Місто'!E107</f>
        <v>0</v>
      </c>
      <c r="F46" s="47">
        <f t="shared" si="0"/>
        <v>0</v>
      </c>
      <c r="G46" s="47">
        <f>'[1]Місто'!G107</f>
        <v>0</v>
      </c>
      <c r="H46" s="47">
        <f>'[1]Місто'!H107</f>
        <v>0</v>
      </c>
      <c r="I46" s="47">
        <f>'[1]Місто'!I107</f>
        <v>0</v>
      </c>
      <c r="J46" s="47">
        <f>'[1]Місто'!J107</f>
        <v>0</v>
      </c>
      <c r="K46" s="47">
        <f>'[1]Місто'!K107</f>
        <v>0</v>
      </c>
      <c r="L46" s="47">
        <f>'[1]Місто'!L107</f>
        <v>0</v>
      </c>
      <c r="M46" s="48">
        <f t="shared" si="6"/>
        <v>86463348</v>
      </c>
      <c r="N46" s="35"/>
      <c r="O46" s="10">
        <f t="shared" si="3"/>
        <v>0</v>
      </c>
      <c r="P46" s="3">
        <f t="shared" si="9"/>
        <v>3.675190668732742</v>
      </c>
    </row>
    <row r="47" spans="1:16" s="3" customFormat="1" ht="67.5" customHeight="1">
      <c r="A47" s="57"/>
      <c r="B47" s="93" t="s">
        <v>234</v>
      </c>
      <c r="C47" s="47">
        <f>'[1]Місто'!C108</f>
        <v>86463348</v>
      </c>
      <c r="D47" s="47">
        <f>'[1]Місто'!D108</f>
        <v>0</v>
      </c>
      <c r="E47" s="47">
        <f>'[1]Місто'!E108</f>
        <v>0</v>
      </c>
      <c r="F47" s="47">
        <f t="shared" si="0"/>
        <v>0</v>
      </c>
      <c r="G47" s="47">
        <f>'[1]Місто'!G108</f>
        <v>0</v>
      </c>
      <c r="H47" s="47">
        <f>'[1]Місто'!H108</f>
        <v>0</v>
      </c>
      <c r="I47" s="47">
        <f>'[1]Місто'!I108</f>
        <v>0</v>
      </c>
      <c r="J47" s="47">
        <f>'[1]Місто'!J108</f>
        <v>0</v>
      </c>
      <c r="K47" s="47">
        <f>'[1]Місто'!K108</f>
        <v>0</v>
      </c>
      <c r="L47" s="47">
        <f>'[1]Місто'!L108</f>
        <v>0</v>
      </c>
      <c r="M47" s="48">
        <f t="shared" si="6"/>
        <v>86463348</v>
      </c>
      <c r="N47" s="35"/>
      <c r="O47" s="10">
        <f t="shared" si="3"/>
        <v>0</v>
      </c>
      <c r="P47" s="3">
        <f t="shared" si="9"/>
        <v>3.675190668732742</v>
      </c>
    </row>
    <row r="48" spans="1:16" s="3" customFormat="1" ht="144.75" customHeight="1">
      <c r="A48" s="57" t="s">
        <v>90</v>
      </c>
      <c r="B48" s="70" t="s">
        <v>159</v>
      </c>
      <c r="C48" s="47">
        <f>'[1]Місто'!C109</f>
        <v>143027</v>
      </c>
      <c r="D48" s="47">
        <f>'[1]Місто'!D109</f>
        <v>0</v>
      </c>
      <c r="E48" s="47">
        <f>'[1]Місто'!E109</f>
        <v>0</v>
      </c>
      <c r="F48" s="47">
        <f t="shared" si="0"/>
        <v>0</v>
      </c>
      <c r="G48" s="47">
        <f>'[1]Місто'!G109</f>
        <v>0</v>
      </c>
      <c r="H48" s="47">
        <f>'[1]Місто'!H109</f>
        <v>0</v>
      </c>
      <c r="I48" s="47">
        <f>'[1]Місто'!I109</f>
        <v>0</v>
      </c>
      <c r="J48" s="47">
        <f>'[1]Місто'!J109</f>
        <v>0</v>
      </c>
      <c r="K48" s="47">
        <f>'[1]Місто'!K109</f>
        <v>0</v>
      </c>
      <c r="L48" s="47">
        <f>'[1]Місто'!L109</f>
        <v>0</v>
      </c>
      <c r="M48" s="48">
        <f t="shared" si="6"/>
        <v>143027</v>
      </c>
      <c r="N48" s="35"/>
      <c r="O48" s="10">
        <f t="shared" si="3"/>
        <v>0</v>
      </c>
      <c r="P48" s="3">
        <f t="shared" si="9"/>
        <v>0.006079471914236283</v>
      </c>
    </row>
    <row r="49" spans="1:16" s="3" customFormat="1" ht="45.75" customHeight="1">
      <c r="A49" s="57"/>
      <c r="B49" s="93" t="s">
        <v>219</v>
      </c>
      <c r="C49" s="47">
        <f>'[1]Місто'!C110</f>
        <v>143027</v>
      </c>
      <c r="D49" s="47">
        <f>'[1]Місто'!D110</f>
        <v>0</v>
      </c>
      <c r="E49" s="47">
        <f>'[1]Місто'!E110</f>
        <v>0</v>
      </c>
      <c r="F49" s="47">
        <f t="shared" si="0"/>
        <v>0</v>
      </c>
      <c r="G49" s="47">
        <f>'[1]Місто'!G110</f>
        <v>0</v>
      </c>
      <c r="H49" s="47">
        <f>'[1]Місто'!H110</f>
        <v>0</v>
      </c>
      <c r="I49" s="47">
        <f>'[1]Місто'!I110</f>
        <v>0</v>
      </c>
      <c r="J49" s="47">
        <f>'[1]Місто'!J110</f>
        <v>0</v>
      </c>
      <c r="K49" s="47">
        <f>'[1]Місто'!K110</f>
        <v>0</v>
      </c>
      <c r="L49" s="47">
        <f>'[1]Місто'!L110</f>
        <v>0</v>
      </c>
      <c r="M49" s="48">
        <f t="shared" si="6"/>
        <v>143027</v>
      </c>
      <c r="N49" s="35"/>
      <c r="O49" s="10">
        <f t="shared" si="3"/>
        <v>0</v>
      </c>
      <c r="P49" s="3">
        <f t="shared" si="9"/>
        <v>0.006079471914236283</v>
      </c>
    </row>
    <row r="50" spans="1:16" s="3" customFormat="1" ht="164.25" customHeight="1">
      <c r="A50" s="44" t="s">
        <v>91</v>
      </c>
      <c r="B50" s="70" t="s">
        <v>160</v>
      </c>
      <c r="C50" s="47">
        <f>'[1]Місто'!C111</f>
        <v>1191473</v>
      </c>
      <c r="D50" s="47">
        <f>'[1]Місто'!D111</f>
        <v>0</v>
      </c>
      <c r="E50" s="47">
        <f>'[1]Місто'!E111</f>
        <v>0</v>
      </c>
      <c r="F50" s="47">
        <f t="shared" si="0"/>
        <v>156000</v>
      </c>
      <c r="G50" s="47">
        <f>'[1]Місто'!G111</f>
        <v>0</v>
      </c>
      <c r="H50" s="47">
        <f>'[1]Місто'!H111</f>
        <v>0</v>
      </c>
      <c r="I50" s="47">
        <f>'[1]Місто'!I111</f>
        <v>0</v>
      </c>
      <c r="J50" s="47">
        <f>'[1]Місто'!J111</f>
        <v>156000</v>
      </c>
      <c r="K50" s="47">
        <f>'[1]Місто'!K111</f>
        <v>156000</v>
      </c>
      <c r="L50" s="47">
        <f>'[1]Місто'!L111</f>
        <v>156000</v>
      </c>
      <c r="M50" s="48">
        <f t="shared" si="6"/>
        <v>1347473</v>
      </c>
      <c r="N50" s="35"/>
      <c r="O50" s="10">
        <f t="shared" si="3"/>
        <v>0</v>
      </c>
      <c r="P50" s="3">
        <f t="shared" si="9"/>
        <v>0.050644470205421684</v>
      </c>
    </row>
    <row r="51" spans="1:16" s="3" customFormat="1" ht="123.75" customHeight="1">
      <c r="A51" s="44"/>
      <c r="B51" s="93" t="s">
        <v>236</v>
      </c>
      <c r="C51" s="60">
        <f>'[1]Місто'!C112</f>
        <v>1191473</v>
      </c>
      <c r="D51" s="60">
        <f>'[1]Місто'!D112</f>
        <v>0</v>
      </c>
      <c r="E51" s="60">
        <f>'[1]Місто'!E112</f>
        <v>0</v>
      </c>
      <c r="F51" s="60">
        <f t="shared" si="0"/>
        <v>156000</v>
      </c>
      <c r="G51" s="60">
        <f>'[1]Місто'!G112</f>
        <v>0</v>
      </c>
      <c r="H51" s="60">
        <f>'[1]Місто'!H112</f>
        <v>0</v>
      </c>
      <c r="I51" s="60">
        <f>'[1]Місто'!I112</f>
        <v>0</v>
      </c>
      <c r="J51" s="60">
        <f>'[1]Місто'!J112</f>
        <v>156000</v>
      </c>
      <c r="K51" s="60">
        <f>'[1]Місто'!K112</f>
        <v>156000</v>
      </c>
      <c r="L51" s="60">
        <f>'[1]Місто'!L112</f>
        <v>156000</v>
      </c>
      <c r="M51" s="135">
        <f t="shared" si="6"/>
        <v>1347473</v>
      </c>
      <c r="N51" s="35"/>
      <c r="O51" s="10">
        <f t="shared" si="3"/>
        <v>0</v>
      </c>
      <c r="P51" s="3">
        <f t="shared" si="9"/>
        <v>0.050644470205421684</v>
      </c>
    </row>
    <row r="52" spans="1:16" s="3" customFormat="1" ht="287.25" customHeight="1">
      <c r="A52" s="81" t="s">
        <v>92</v>
      </c>
      <c r="B52" s="76" t="s">
        <v>198</v>
      </c>
      <c r="C52" s="82">
        <f>'[1]Місто'!C113</f>
        <v>9899560</v>
      </c>
      <c r="D52" s="82">
        <f>'[1]Місто'!D113</f>
        <v>0</v>
      </c>
      <c r="E52" s="82">
        <f>'[1]Місто'!E113</f>
        <v>0</v>
      </c>
      <c r="F52" s="82">
        <f t="shared" si="0"/>
        <v>0</v>
      </c>
      <c r="G52" s="82">
        <f>'[1]Місто'!G113</f>
        <v>0</v>
      </c>
      <c r="H52" s="82">
        <f>'[1]Місто'!H113</f>
        <v>0</v>
      </c>
      <c r="I52" s="82">
        <f>'[1]Місто'!I113</f>
        <v>0</v>
      </c>
      <c r="J52" s="82">
        <f>'[1]Місто'!J113</f>
        <v>0</v>
      </c>
      <c r="K52" s="82">
        <f>'[1]Місто'!K113</f>
        <v>0</v>
      </c>
      <c r="L52" s="82">
        <f>'[1]Місто'!L113</f>
        <v>0</v>
      </c>
      <c r="M52" s="83">
        <f t="shared" si="6"/>
        <v>9899560</v>
      </c>
      <c r="N52" s="35"/>
      <c r="O52" s="10">
        <f t="shared" si="3"/>
        <v>0</v>
      </c>
      <c r="P52" s="3">
        <f t="shared" si="9"/>
        <v>0.42078836152122984</v>
      </c>
    </row>
    <row r="53" spans="1:16" s="3" customFormat="1" ht="216">
      <c r="A53" s="77"/>
      <c r="B53" s="75" t="s">
        <v>0</v>
      </c>
      <c r="C53" s="79">
        <f>'[1]Місто'!C114</f>
        <v>0</v>
      </c>
      <c r="D53" s="79">
        <f>'[1]Місто'!D114</f>
        <v>0</v>
      </c>
      <c r="E53" s="79">
        <f>'[1]Місто'!E114</f>
        <v>0</v>
      </c>
      <c r="F53" s="78"/>
      <c r="G53" s="79">
        <f>'[1]Місто'!G114</f>
        <v>0</v>
      </c>
      <c r="H53" s="79">
        <f>'[1]Місто'!H114</f>
        <v>0</v>
      </c>
      <c r="I53" s="79">
        <f>'[1]Місто'!I114</f>
        <v>0</v>
      </c>
      <c r="J53" s="79">
        <f>'[1]Місто'!J114</f>
        <v>0</v>
      </c>
      <c r="K53" s="79">
        <f>'[1]Місто'!K114</f>
        <v>0</v>
      </c>
      <c r="L53" s="79">
        <f>'[1]Місто'!L114</f>
        <v>0</v>
      </c>
      <c r="M53" s="80"/>
      <c r="N53" s="35"/>
      <c r="O53" s="10">
        <f t="shared" si="3"/>
        <v>0</v>
      </c>
      <c r="P53" s="3">
        <f t="shared" si="9"/>
        <v>0</v>
      </c>
    </row>
    <row r="54" spans="1:16" s="3" customFormat="1" ht="68.25" customHeight="1">
      <c r="A54" s="57"/>
      <c r="B54" s="93" t="s">
        <v>234</v>
      </c>
      <c r="C54" s="47">
        <f>'[1]Місто'!C115</f>
        <v>9899560</v>
      </c>
      <c r="D54" s="47">
        <f>'[1]Місто'!D115</f>
        <v>0</v>
      </c>
      <c r="E54" s="47">
        <f>'[1]Місто'!E115</f>
        <v>0</v>
      </c>
      <c r="F54" s="47">
        <f>G54+J54</f>
        <v>0</v>
      </c>
      <c r="G54" s="47">
        <f>'[1]Місто'!G115</f>
        <v>0</v>
      </c>
      <c r="H54" s="47">
        <f>'[1]Місто'!H115</f>
        <v>0</v>
      </c>
      <c r="I54" s="47">
        <f>'[1]Місто'!I115</f>
        <v>0</v>
      </c>
      <c r="J54" s="47">
        <f>'[1]Місто'!J115</f>
        <v>0</v>
      </c>
      <c r="K54" s="47">
        <f>'[1]Місто'!K115</f>
        <v>0</v>
      </c>
      <c r="L54" s="47">
        <f>'[1]Місто'!L115</f>
        <v>0</v>
      </c>
      <c r="M54" s="48">
        <f>C54+F54</f>
        <v>9899560</v>
      </c>
      <c r="N54" s="35"/>
      <c r="O54" s="10">
        <f t="shared" si="3"/>
        <v>0</v>
      </c>
      <c r="P54" s="3">
        <f t="shared" si="9"/>
        <v>0.42078836152122984</v>
      </c>
    </row>
    <row r="55" spans="1:16" s="3" customFormat="1" ht="277.5" customHeight="1">
      <c r="A55" s="81" t="s">
        <v>93</v>
      </c>
      <c r="B55" s="76" t="s">
        <v>1</v>
      </c>
      <c r="C55" s="82">
        <f>'[1]Місто'!C116</f>
        <v>4279</v>
      </c>
      <c r="D55" s="82">
        <f>'[1]Місто'!D116</f>
        <v>0</v>
      </c>
      <c r="E55" s="82">
        <f>'[1]Місто'!E116</f>
        <v>0</v>
      </c>
      <c r="F55" s="82">
        <f>G55+J55</f>
        <v>0</v>
      </c>
      <c r="G55" s="82">
        <f>'[1]Місто'!G116</f>
        <v>0</v>
      </c>
      <c r="H55" s="82">
        <f>'[1]Місто'!H116</f>
        <v>0</v>
      </c>
      <c r="I55" s="82">
        <f>'[1]Місто'!I116</f>
        <v>0</v>
      </c>
      <c r="J55" s="82">
        <f>'[1]Місто'!J116</f>
        <v>0</v>
      </c>
      <c r="K55" s="82">
        <f>'[1]Місто'!K116</f>
        <v>0</v>
      </c>
      <c r="L55" s="82">
        <f>'[1]Місто'!L116</f>
        <v>0</v>
      </c>
      <c r="M55" s="83">
        <f>C55+F55</f>
        <v>4279</v>
      </c>
      <c r="N55" s="35"/>
      <c r="O55" s="10">
        <f t="shared" si="3"/>
        <v>0</v>
      </c>
      <c r="P55" s="3">
        <f t="shared" si="9"/>
        <v>0.00018188216435370284</v>
      </c>
    </row>
    <row r="56" spans="1:16" s="3" customFormat="1" ht="48">
      <c r="A56" s="87"/>
      <c r="B56" s="86" t="s">
        <v>2</v>
      </c>
      <c r="C56" s="79">
        <f>'[1]Місто'!C117</f>
        <v>0</v>
      </c>
      <c r="D56" s="79">
        <f>'[1]Місто'!D117</f>
        <v>0</v>
      </c>
      <c r="E56" s="79">
        <f>'[1]Місто'!E117</f>
        <v>0</v>
      </c>
      <c r="F56" s="79"/>
      <c r="G56" s="79">
        <f>'[1]Місто'!G117</f>
        <v>0</v>
      </c>
      <c r="H56" s="79">
        <f>'[1]Місто'!H117</f>
        <v>0</v>
      </c>
      <c r="I56" s="79">
        <f>'[1]Місто'!I117</f>
        <v>0</v>
      </c>
      <c r="J56" s="79">
        <f>'[1]Місто'!J117</f>
        <v>0</v>
      </c>
      <c r="K56" s="79">
        <f>'[1]Місто'!K117</f>
        <v>0</v>
      </c>
      <c r="L56" s="79">
        <f>'[1]Місто'!L117</f>
        <v>0</v>
      </c>
      <c r="M56" s="88"/>
      <c r="N56" s="35"/>
      <c r="O56" s="10">
        <f t="shared" si="3"/>
        <v>0</v>
      </c>
      <c r="P56" s="3">
        <f t="shared" si="9"/>
        <v>0</v>
      </c>
    </row>
    <row r="57" spans="1:16" s="3" customFormat="1" ht="48" customHeight="1">
      <c r="A57" s="44"/>
      <c r="B57" s="93" t="s">
        <v>219</v>
      </c>
      <c r="C57" s="47">
        <f>'[1]Місто'!C118</f>
        <v>4279</v>
      </c>
      <c r="D57" s="47">
        <f>'[1]Місто'!D118</f>
        <v>0</v>
      </c>
      <c r="E57" s="47">
        <f>'[1]Місто'!E118</f>
        <v>0</v>
      </c>
      <c r="F57" s="47">
        <f aca="true" t="shared" si="11" ref="F57:F91">G57+J57</f>
        <v>0</v>
      </c>
      <c r="G57" s="47">
        <f>'[1]Місто'!G118</f>
        <v>0</v>
      </c>
      <c r="H57" s="47">
        <f>'[1]Місто'!H118</f>
        <v>0</v>
      </c>
      <c r="I57" s="47">
        <f>'[1]Місто'!I118</f>
        <v>0</v>
      </c>
      <c r="J57" s="47">
        <f>'[1]Місто'!J118</f>
        <v>0</v>
      </c>
      <c r="K57" s="47">
        <f>'[1]Місто'!K118</f>
        <v>0</v>
      </c>
      <c r="L57" s="47">
        <f>'[1]Місто'!L118</f>
        <v>0</v>
      </c>
      <c r="M57" s="48">
        <f aca="true" t="shared" si="12" ref="M57:M88">C57+F57</f>
        <v>4279</v>
      </c>
      <c r="N57" s="35"/>
      <c r="O57" s="10">
        <f t="shared" si="3"/>
        <v>0</v>
      </c>
      <c r="P57" s="3">
        <f t="shared" si="9"/>
        <v>0.00018188216435370284</v>
      </c>
    </row>
    <row r="58" spans="1:16" s="3" customFormat="1" ht="72">
      <c r="A58" s="57" t="s">
        <v>94</v>
      </c>
      <c r="B58" s="71" t="s">
        <v>181</v>
      </c>
      <c r="C58" s="47">
        <f>'[1]Місто'!C119</f>
        <v>3555049</v>
      </c>
      <c r="D58" s="47">
        <f>'[1]Місто'!D119</f>
        <v>0</v>
      </c>
      <c r="E58" s="47">
        <f>'[1]Місто'!E119</f>
        <v>0</v>
      </c>
      <c r="F58" s="47">
        <f t="shared" si="11"/>
        <v>0</v>
      </c>
      <c r="G58" s="47">
        <f>'[1]Місто'!G119</f>
        <v>0</v>
      </c>
      <c r="H58" s="47">
        <f>'[1]Місто'!H119</f>
        <v>0</v>
      </c>
      <c r="I58" s="47">
        <f>'[1]Місто'!I119</f>
        <v>0</v>
      </c>
      <c r="J58" s="47">
        <f>'[1]Місто'!J119</f>
        <v>0</v>
      </c>
      <c r="K58" s="47">
        <f>'[1]Місто'!K119</f>
        <v>0</v>
      </c>
      <c r="L58" s="47">
        <f>'[1]Місто'!L119</f>
        <v>0</v>
      </c>
      <c r="M58" s="48">
        <f t="shared" si="12"/>
        <v>3555049</v>
      </c>
      <c r="N58" s="35"/>
      <c r="O58" s="10">
        <f t="shared" si="3"/>
        <v>0</v>
      </c>
      <c r="P58" s="3">
        <f t="shared" si="9"/>
        <v>0.1511100739666901</v>
      </c>
    </row>
    <row r="59" spans="1:16" s="3" customFormat="1" ht="77.25" customHeight="1">
      <c r="A59" s="57"/>
      <c r="B59" s="93" t="s">
        <v>234</v>
      </c>
      <c r="C59" s="47">
        <f>'[1]Місто'!C120</f>
        <v>3555049</v>
      </c>
      <c r="D59" s="47">
        <f>'[1]Місто'!D120</f>
        <v>0</v>
      </c>
      <c r="E59" s="47">
        <f>'[1]Місто'!E120</f>
        <v>0</v>
      </c>
      <c r="F59" s="47">
        <f t="shared" si="11"/>
        <v>0</v>
      </c>
      <c r="G59" s="47">
        <f>'[1]Місто'!G120</f>
        <v>0</v>
      </c>
      <c r="H59" s="47">
        <f>'[1]Місто'!H120</f>
        <v>0</v>
      </c>
      <c r="I59" s="47">
        <f>'[1]Місто'!I120</f>
        <v>0</v>
      </c>
      <c r="J59" s="47">
        <f>'[1]Місто'!J120</f>
        <v>0</v>
      </c>
      <c r="K59" s="47">
        <f>'[1]Місто'!K120</f>
        <v>0</v>
      </c>
      <c r="L59" s="47">
        <f>'[1]Місто'!L120</f>
        <v>0</v>
      </c>
      <c r="M59" s="48">
        <f t="shared" si="12"/>
        <v>3555049</v>
      </c>
      <c r="N59" s="35"/>
      <c r="O59" s="10">
        <f t="shared" si="3"/>
        <v>0</v>
      </c>
      <c r="P59" s="3">
        <f t="shared" si="9"/>
        <v>0.1511100739666901</v>
      </c>
    </row>
    <row r="60" spans="1:16" s="3" customFormat="1" ht="72">
      <c r="A60" s="57" t="s">
        <v>95</v>
      </c>
      <c r="B60" s="71" t="s">
        <v>182</v>
      </c>
      <c r="C60" s="47">
        <f>'[1]Місто'!C121</f>
        <v>5232</v>
      </c>
      <c r="D60" s="47">
        <f>'[1]Місто'!D121</f>
        <v>0</v>
      </c>
      <c r="E60" s="47">
        <f>'[1]Місто'!E121</f>
        <v>0</v>
      </c>
      <c r="F60" s="47">
        <f t="shared" si="11"/>
        <v>0</v>
      </c>
      <c r="G60" s="47">
        <f>'[1]Місто'!G121</f>
        <v>0</v>
      </c>
      <c r="H60" s="47">
        <f>'[1]Місто'!H121</f>
        <v>0</v>
      </c>
      <c r="I60" s="47">
        <f>'[1]Місто'!I121</f>
        <v>0</v>
      </c>
      <c r="J60" s="47">
        <f>'[1]Місто'!J121</f>
        <v>0</v>
      </c>
      <c r="K60" s="47">
        <f>'[1]Місто'!K121</f>
        <v>0</v>
      </c>
      <c r="L60" s="47">
        <f>'[1]Місто'!L121</f>
        <v>0</v>
      </c>
      <c r="M60" s="48">
        <f t="shared" si="12"/>
        <v>5232</v>
      </c>
      <c r="N60" s="35"/>
      <c r="O60" s="10">
        <f t="shared" si="3"/>
        <v>0</v>
      </c>
      <c r="P60" s="3">
        <f t="shared" si="9"/>
        <v>0.00022239015748973432</v>
      </c>
    </row>
    <row r="61" spans="1:16" s="3" customFormat="1" ht="46.5" customHeight="1">
      <c r="A61" s="57"/>
      <c r="B61" s="93" t="s">
        <v>219</v>
      </c>
      <c r="C61" s="47">
        <f>'[1]Місто'!C122</f>
        <v>5232</v>
      </c>
      <c r="D61" s="47">
        <f>'[1]Місто'!D122</f>
        <v>0</v>
      </c>
      <c r="E61" s="47">
        <f>'[1]Місто'!E122</f>
        <v>0</v>
      </c>
      <c r="F61" s="47">
        <f t="shared" si="11"/>
        <v>0</v>
      </c>
      <c r="G61" s="47">
        <f>'[1]Місто'!G122</f>
        <v>0</v>
      </c>
      <c r="H61" s="47">
        <f>'[1]Місто'!H122</f>
        <v>0</v>
      </c>
      <c r="I61" s="47">
        <f>'[1]Місто'!I122</f>
        <v>0</v>
      </c>
      <c r="J61" s="47">
        <f>'[1]Місто'!J122</f>
        <v>0</v>
      </c>
      <c r="K61" s="47">
        <f>'[1]Місто'!K122</f>
        <v>0</v>
      </c>
      <c r="L61" s="47">
        <f>'[1]Місто'!L122</f>
        <v>0</v>
      </c>
      <c r="M61" s="48">
        <f t="shared" si="12"/>
        <v>5232</v>
      </c>
      <c r="N61" s="35"/>
      <c r="O61" s="10">
        <f t="shared" si="3"/>
        <v>0</v>
      </c>
      <c r="P61" s="3">
        <f t="shared" si="9"/>
        <v>0.00022239015748973432</v>
      </c>
    </row>
    <row r="62" spans="1:16" s="3" customFormat="1" ht="58.5" customHeight="1">
      <c r="A62" s="57" t="s">
        <v>96</v>
      </c>
      <c r="B62" s="71" t="s">
        <v>183</v>
      </c>
      <c r="C62" s="47">
        <f>'[1]Місто'!C123</f>
        <v>81101</v>
      </c>
      <c r="D62" s="47">
        <f>'[1]Місто'!D123</f>
        <v>0</v>
      </c>
      <c r="E62" s="47">
        <f>'[1]Місто'!E123</f>
        <v>0</v>
      </c>
      <c r="F62" s="47">
        <f t="shared" si="11"/>
        <v>0</v>
      </c>
      <c r="G62" s="47">
        <f>'[1]Місто'!G123</f>
        <v>0</v>
      </c>
      <c r="H62" s="47">
        <f>'[1]Місто'!H123</f>
        <v>0</v>
      </c>
      <c r="I62" s="47">
        <f>'[1]Місто'!I123</f>
        <v>0</v>
      </c>
      <c r="J62" s="47">
        <f>'[1]Місто'!J123</f>
        <v>0</v>
      </c>
      <c r="K62" s="47">
        <f>'[1]Місто'!K123</f>
        <v>0</v>
      </c>
      <c r="L62" s="47">
        <f>'[1]Місто'!L123</f>
        <v>0</v>
      </c>
      <c r="M62" s="48">
        <f t="shared" si="12"/>
        <v>81101</v>
      </c>
      <c r="N62" s="35"/>
      <c r="O62" s="10">
        <f t="shared" si="3"/>
        <v>0</v>
      </c>
      <c r="P62" s="3">
        <f t="shared" si="9"/>
        <v>0.0034472599699111135</v>
      </c>
    </row>
    <row r="63" spans="1:16" s="3" customFormat="1" ht="123" customHeight="1">
      <c r="A63" s="57"/>
      <c r="B63" s="93" t="s">
        <v>236</v>
      </c>
      <c r="C63" s="47">
        <f>'[1]Місто'!C124</f>
        <v>81101</v>
      </c>
      <c r="D63" s="47">
        <f>'[1]Місто'!D124</f>
        <v>0</v>
      </c>
      <c r="E63" s="47">
        <f>'[1]Місто'!E124</f>
        <v>0</v>
      </c>
      <c r="F63" s="47">
        <f t="shared" si="11"/>
        <v>0</v>
      </c>
      <c r="G63" s="47">
        <f>'[1]Місто'!G124</f>
        <v>0</v>
      </c>
      <c r="H63" s="47">
        <f>'[1]Місто'!H124</f>
        <v>0</v>
      </c>
      <c r="I63" s="47">
        <f>'[1]Місто'!I124</f>
        <v>0</v>
      </c>
      <c r="J63" s="47">
        <f>'[1]Місто'!J124</f>
        <v>0</v>
      </c>
      <c r="K63" s="47">
        <f>'[1]Місто'!K124</f>
        <v>0</v>
      </c>
      <c r="L63" s="47">
        <f>'[1]Місто'!L124</f>
        <v>0</v>
      </c>
      <c r="M63" s="48">
        <f t="shared" si="12"/>
        <v>81101</v>
      </c>
      <c r="N63" s="35"/>
      <c r="O63" s="10">
        <f t="shared" si="3"/>
        <v>0</v>
      </c>
      <c r="P63" s="3">
        <f t="shared" si="9"/>
        <v>0.0034472599699111135</v>
      </c>
    </row>
    <row r="64" spans="1:16" s="3" customFormat="1" ht="24">
      <c r="A64" s="57" t="s">
        <v>162</v>
      </c>
      <c r="B64" s="71" t="s">
        <v>163</v>
      </c>
      <c r="C64" s="47">
        <f>'[1]Місто'!C125</f>
        <v>4736159</v>
      </c>
      <c r="D64" s="47">
        <f>'[1]Місто'!D125</f>
        <v>0</v>
      </c>
      <c r="E64" s="47">
        <f>'[1]Місто'!E125</f>
        <v>0</v>
      </c>
      <c r="F64" s="47">
        <f t="shared" si="11"/>
        <v>0</v>
      </c>
      <c r="G64" s="47">
        <f>'[1]Місто'!G125</f>
        <v>0</v>
      </c>
      <c r="H64" s="47">
        <f>'[1]Місто'!H125</f>
        <v>0</v>
      </c>
      <c r="I64" s="47">
        <f>'[1]Місто'!I125</f>
        <v>0</v>
      </c>
      <c r="J64" s="47">
        <f>'[1]Місто'!J125</f>
        <v>0</v>
      </c>
      <c r="K64" s="47">
        <f>'[1]Місто'!K125</f>
        <v>0</v>
      </c>
      <c r="L64" s="47">
        <f>'[1]Місто'!L125</f>
        <v>0</v>
      </c>
      <c r="M64" s="48">
        <f t="shared" si="12"/>
        <v>4736159</v>
      </c>
      <c r="N64" s="35"/>
      <c r="O64" s="10">
        <f t="shared" si="3"/>
        <v>0</v>
      </c>
      <c r="P64" s="3">
        <f t="shared" si="9"/>
        <v>0.201314056939301</v>
      </c>
    </row>
    <row r="65" spans="1:16" s="3" customFormat="1" ht="123" customHeight="1">
      <c r="A65" s="57"/>
      <c r="B65" s="93" t="s">
        <v>236</v>
      </c>
      <c r="C65" s="47">
        <f>'[1]Місто'!C126</f>
        <v>4736159</v>
      </c>
      <c r="D65" s="47">
        <f>'[1]Місто'!D126</f>
        <v>0</v>
      </c>
      <c r="E65" s="47">
        <f>'[1]Місто'!E126</f>
        <v>0</v>
      </c>
      <c r="F65" s="47">
        <f t="shared" si="11"/>
        <v>0</v>
      </c>
      <c r="G65" s="47">
        <f>'[1]Місто'!G126</f>
        <v>0</v>
      </c>
      <c r="H65" s="47">
        <f>'[1]Місто'!H126</f>
        <v>0</v>
      </c>
      <c r="I65" s="47">
        <f>'[1]Місто'!I126</f>
        <v>0</v>
      </c>
      <c r="J65" s="47">
        <f>'[1]Місто'!J126</f>
        <v>0</v>
      </c>
      <c r="K65" s="47">
        <f>'[1]Місто'!K126</f>
        <v>0</v>
      </c>
      <c r="L65" s="47">
        <f>'[1]Місто'!L126</f>
        <v>0</v>
      </c>
      <c r="M65" s="48">
        <f t="shared" si="12"/>
        <v>4736159</v>
      </c>
      <c r="N65" s="35"/>
      <c r="O65" s="10">
        <f t="shared" si="3"/>
        <v>0</v>
      </c>
      <c r="P65" s="3">
        <f t="shared" si="9"/>
        <v>0.201314056939301</v>
      </c>
    </row>
    <row r="66" spans="1:16" s="2" customFormat="1" ht="25.5">
      <c r="A66" s="4" t="s">
        <v>4</v>
      </c>
      <c r="B66" s="7" t="s">
        <v>5</v>
      </c>
      <c r="C66" s="47">
        <f>'[1]Місто'!C127</f>
        <v>3732018</v>
      </c>
      <c r="D66" s="47">
        <f>'[1]Місто'!D127</f>
        <v>0</v>
      </c>
      <c r="E66" s="47">
        <f>'[1]Місто'!E127</f>
        <v>0</v>
      </c>
      <c r="F66" s="11">
        <f t="shared" si="11"/>
        <v>0</v>
      </c>
      <c r="G66" s="47">
        <f>'[1]Місто'!G127</f>
        <v>0</v>
      </c>
      <c r="H66" s="47">
        <f>'[1]Місто'!H127</f>
        <v>0</v>
      </c>
      <c r="I66" s="47">
        <f>'[1]Місто'!I127</f>
        <v>0</v>
      </c>
      <c r="J66" s="47">
        <f>'[1]Місто'!J127</f>
        <v>0</v>
      </c>
      <c r="K66" s="47">
        <f>'[1]Місто'!K127</f>
        <v>0</v>
      </c>
      <c r="L66" s="47">
        <f>'[1]Місто'!L127</f>
        <v>0</v>
      </c>
      <c r="M66" s="12">
        <f t="shared" si="12"/>
        <v>3732018</v>
      </c>
      <c r="O66" s="10">
        <f t="shared" si="3"/>
        <v>0</v>
      </c>
      <c r="P66" s="3">
        <f t="shared" si="9"/>
        <v>0.1586322765241826</v>
      </c>
    </row>
    <row r="67" spans="1:16" s="2" customFormat="1" ht="78" customHeight="1">
      <c r="A67" s="4"/>
      <c r="B67" s="93" t="s">
        <v>218</v>
      </c>
      <c r="C67" s="47">
        <f>'[1]Місто'!C128</f>
        <v>3732018</v>
      </c>
      <c r="D67" s="47">
        <f>'[1]Місто'!D128</f>
        <v>0</v>
      </c>
      <c r="E67" s="47">
        <f>'[1]Місто'!E128</f>
        <v>0</v>
      </c>
      <c r="F67" s="11">
        <f t="shared" si="11"/>
        <v>0</v>
      </c>
      <c r="G67" s="47">
        <f>'[1]Місто'!G128</f>
        <v>0</v>
      </c>
      <c r="H67" s="47">
        <f>'[1]Місто'!H128</f>
        <v>0</v>
      </c>
      <c r="I67" s="47">
        <f>'[1]Місто'!I128</f>
        <v>0</v>
      </c>
      <c r="J67" s="47">
        <f>'[1]Місто'!J128</f>
        <v>0</v>
      </c>
      <c r="K67" s="47">
        <f>'[1]Місто'!K128</f>
        <v>0</v>
      </c>
      <c r="L67" s="47">
        <f>'[1]Місто'!L128</f>
        <v>0</v>
      </c>
      <c r="M67" s="12">
        <f t="shared" si="12"/>
        <v>3732018</v>
      </c>
      <c r="O67" s="10">
        <f t="shared" si="3"/>
        <v>0</v>
      </c>
      <c r="P67" s="3">
        <f t="shared" si="9"/>
        <v>0.1586322765241826</v>
      </c>
    </row>
    <row r="68" spans="1:16" s="2" customFormat="1" ht="25.5">
      <c r="A68" s="4" t="s">
        <v>6</v>
      </c>
      <c r="B68" s="7" t="s">
        <v>200</v>
      </c>
      <c r="C68" s="47">
        <f>'[1]Місто'!C129</f>
        <v>18817</v>
      </c>
      <c r="D68" s="47">
        <f>'[1]Місто'!D129</f>
        <v>0</v>
      </c>
      <c r="E68" s="47">
        <f>'[1]Місто'!E129</f>
        <v>0</v>
      </c>
      <c r="F68" s="11">
        <f t="shared" si="11"/>
        <v>0</v>
      </c>
      <c r="G68" s="47">
        <f>'[1]Місто'!G129</f>
        <v>0</v>
      </c>
      <c r="H68" s="47">
        <f>'[1]Місто'!H129</f>
        <v>0</v>
      </c>
      <c r="I68" s="47">
        <f>'[1]Місто'!I129</f>
        <v>0</v>
      </c>
      <c r="J68" s="47">
        <f>'[1]Місто'!J129</f>
        <v>0</v>
      </c>
      <c r="K68" s="47">
        <f>'[1]Місто'!K129</f>
        <v>0</v>
      </c>
      <c r="L68" s="47">
        <f>'[1]Місто'!L129</f>
        <v>0</v>
      </c>
      <c r="M68" s="12">
        <f t="shared" si="12"/>
        <v>18817</v>
      </c>
      <c r="O68" s="10">
        <f t="shared" si="3"/>
        <v>0</v>
      </c>
      <c r="P68" s="3">
        <f t="shared" si="9"/>
        <v>0.0007998309620574028</v>
      </c>
    </row>
    <row r="69" spans="1:16" s="2" customFormat="1" ht="44.25" customHeight="1">
      <c r="A69" s="4"/>
      <c r="B69" s="93" t="s">
        <v>219</v>
      </c>
      <c r="C69" s="47">
        <f>'[1]Місто'!C130</f>
        <v>18817</v>
      </c>
      <c r="D69" s="47">
        <f>'[1]Місто'!D130</f>
        <v>0</v>
      </c>
      <c r="E69" s="47">
        <f>'[1]Місто'!E130</f>
        <v>0</v>
      </c>
      <c r="F69" s="11">
        <f t="shared" si="11"/>
        <v>0</v>
      </c>
      <c r="G69" s="47">
        <f>'[1]Місто'!G130</f>
        <v>0</v>
      </c>
      <c r="H69" s="47">
        <f>'[1]Місто'!H130</f>
        <v>0</v>
      </c>
      <c r="I69" s="47">
        <f>'[1]Місто'!I130</f>
        <v>0</v>
      </c>
      <c r="J69" s="47">
        <f>'[1]Місто'!J130</f>
        <v>0</v>
      </c>
      <c r="K69" s="47">
        <f>'[1]Місто'!K130</f>
        <v>0</v>
      </c>
      <c r="L69" s="47">
        <f>'[1]Місто'!L130</f>
        <v>0</v>
      </c>
      <c r="M69" s="12">
        <f t="shared" si="12"/>
        <v>18817</v>
      </c>
      <c r="O69" s="10">
        <f t="shared" si="3"/>
        <v>0</v>
      </c>
      <c r="P69" s="3">
        <f t="shared" si="9"/>
        <v>0.0007998309620574028</v>
      </c>
    </row>
    <row r="70" spans="1:16" s="3" customFormat="1" ht="12.75">
      <c r="A70" s="57" t="s">
        <v>80</v>
      </c>
      <c r="B70" s="74" t="s">
        <v>99</v>
      </c>
      <c r="C70" s="47">
        <f>'[1]Місто'!C131</f>
        <v>6267947</v>
      </c>
      <c r="D70" s="47">
        <f>'[1]Місто'!D131</f>
        <v>0</v>
      </c>
      <c r="E70" s="47">
        <f>'[1]Місто'!E131</f>
        <v>0</v>
      </c>
      <c r="F70" s="47">
        <f t="shared" si="11"/>
        <v>0</v>
      </c>
      <c r="G70" s="47">
        <f>'[1]Місто'!G131</f>
        <v>0</v>
      </c>
      <c r="H70" s="47">
        <f>'[1]Місто'!H131</f>
        <v>0</v>
      </c>
      <c r="I70" s="47">
        <f>'[1]Місто'!I131</f>
        <v>0</v>
      </c>
      <c r="J70" s="47">
        <f>'[1]Місто'!J131</f>
        <v>0</v>
      </c>
      <c r="K70" s="47">
        <f>'[1]Місто'!K131</f>
        <v>0</v>
      </c>
      <c r="L70" s="47">
        <f>'[1]Місто'!L131</f>
        <v>0</v>
      </c>
      <c r="M70" s="48">
        <f t="shared" si="12"/>
        <v>6267947</v>
      </c>
      <c r="N70" s="35"/>
      <c r="O70" s="10">
        <f t="shared" si="3"/>
        <v>0</v>
      </c>
      <c r="P70" s="3">
        <f t="shared" si="9"/>
        <v>0.26642387623610625</v>
      </c>
    </row>
    <row r="71" spans="1:16" s="3" customFormat="1" ht="46.5" customHeight="1">
      <c r="A71" s="57"/>
      <c r="B71" s="93" t="s">
        <v>235</v>
      </c>
      <c r="C71" s="47">
        <f>'[1]Місто'!C132</f>
        <v>6267947</v>
      </c>
      <c r="D71" s="47">
        <f>'[1]Місто'!D132</f>
        <v>0</v>
      </c>
      <c r="E71" s="47">
        <f>'[1]Місто'!E132</f>
        <v>0</v>
      </c>
      <c r="F71" s="47">
        <f t="shared" si="11"/>
        <v>0</v>
      </c>
      <c r="G71" s="47">
        <f>'[1]Місто'!G132</f>
        <v>0</v>
      </c>
      <c r="H71" s="47">
        <f>'[1]Місто'!H132</f>
        <v>0</v>
      </c>
      <c r="I71" s="47">
        <f>'[1]Місто'!I132</f>
        <v>0</v>
      </c>
      <c r="J71" s="47">
        <f>'[1]Місто'!J132</f>
        <v>0</v>
      </c>
      <c r="K71" s="47">
        <f>'[1]Місто'!K132</f>
        <v>0</v>
      </c>
      <c r="L71" s="47">
        <f>'[1]Місто'!L132</f>
        <v>0</v>
      </c>
      <c r="M71" s="48">
        <f t="shared" si="12"/>
        <v>6267947</v>
      </c>
      <c r="N71" s="35"/>
      <c r="O71" s="10">
        <f t="shared" si="3"/>
        <v>0</v>
      </c>
      <c r="P71" s="3">
        <f t="shared" si="9"/>
        <v>0.26642387623610625</v>
      </c>
    </row>
    <row r="72" spans="1:16" s="3" customFormat="1" ht="25.5">
      <c r="A72" s="57" t="s">
        <v>81</v>
      </c>
      <c r="B72" s="74" t="s">
        <v>161</v>
      </c>
      <c r="C72" s="47">
        <f>'[1]Місто'!C133</f>
        <v>91242957</v>
      </c>
      <c r="D72" s="47">
        <f>'[1]Місто'!D133</f>
        <v>0</v>
      </c>
      <c r="E72" s="47">
        <f>'[1]Місто'!E133</f>
        <v>0</v>
      </c>
      <c r="F72" s="47">
        <f t="shared" si="11"/>
        <v>0</v>
      </c>
      <c r="G72" s="47">
        <f>'[1]Місто'!G133</f>
        <v>0</v>
      </c>
      <c r="H72" s="47">
        <f>'[1]Місто'!H133</f>
        <v>0</v>
      </c>
      <c r="I72" s="47">
        <f>'[1]Місто'!I133</f>
        <v>0</v>
      </c>
      <c r="J72" s="47">
        <f>'[1]Місто'!J133</f>
        <v>0</v>
      </c>
      <c r="K72" s="47">
        <f>'[1]Місто'!K133</f>
        <v>0</v>
      </c>
      <c r="L72" s="47">
        <f>'[1]Місто'!L133</f>
        <v>0</v>
      </c>
      <c r="M72" s="48">
        <f t="shared" si="12"/>
        <v>91242957</v>
      </c>
      <c r="N72" s="35"/>
      <c r="O72" s="10">
        <f t="shared" si="3"/>
        <v>0</v>
      </c>
      <c r="P72" s="3">
        <f t="shared" si="9"/>
        <v>3.8783516011198502</v>
      </c>
    </row>
    <row r="73" spans="1:16" s="3" customFormat="1" ht="46.5" customHeight="1">
      <c r="A73" s="57"/>
      <c r="B73" s="93" t="s">
        <v>235</v>
      </c>
      <c r="C73" s="47">
        <f>'[1]Місто'!C134</f>
        <v>91242957</v>
      </c>
      <c r="D73" s="47">
        <f>'[1]Місто'!D134</f>
        <v>0</v>
      </c>
      <c r="E73" s="47">
        <f>'[1]Місто'!E134</f>
        <v>0</v>
      </c>
      <c r="F73" s="47">
        <f t="shared" si="11"/>
        <v>0</v>
      </c>
      <c r="G73" s="47">
        <f>'[1]Місто'!G134</f>
        <v>0</v>
      </c>
      <c r="H73" s="47">
        <f>'[1]Місто'!H134</f>
        <v>0</v>
      </c>
      <c r="I73" s="47">
        <f>'[1]Місто'!I134</f>
        <v>0</v>
      </c>
      <c r="J73" s="47">
        <f>'[1]Місто'!J134</f>
        <v>0</v>
      </c>
      <c r="K73" s="47">
        <f>'[1]Місто'!K134</f>
        <v>0</v>
      </c>
      <c r="L73" s="47">
        <f>'[1]Місто'!L134</f>
        <v>0</v>
      </c>
      <c r="M73" s="48">
        <f t="shared" si="12"/>
        <v>91242957</v>
      </c>
      <c r="N73" s="35"/>
      <c r="O73" s="10">
        <f t="shared" si="3"/>
        <v>0</v>
      </c>
      <c r="P73" s="3">
        <f t="shared" si="9"/>
        <v>3.8783516011198502</v>
      </c>
    </row>
    <row r="74" spans="1:16" s="3" customFormat="1" ht="12.75">
      <c r="A74" s="57" t="s">
        <v>82</v>
      </c>
      <c r="B74" s="7" t="s">
        <v>199</v>
      </c>
      <c r="C74" s="47">
        <f>'[1]Місто'!C135</f>
        <v>243513649</v>
      </c>
      <c r="D74" s="47">
        <f>'[1]Місто'!D135</f>
        <v>0</v>
      </c>
      <c r="E74" s="47">
        <f>'[1]Місто'!E135</f>
        <v>0</v>
      </c>
      <c r="F74" s="47">
        <f t="shared" si="11"/>
        <v>0</v>
      </c>
      <c r="G74" s="47">
        <f>'[1]Місто'!G135</f>
        <v>0</v>
      </c>
      <c r="H74" s="47">
        <f>'[1]Місто'!H135</f>
        <v>0</v>
      </c>
      <c r="I74" s="47">
        <f>'[1]Місто'!I135</f>
        <v>0</v>
      </c>
      <c r="J74" s="47">
        <f>'[1]Місто'!J135</f>
        <v>0</v>
      </c>
      <c r="K74" s="47">
        <f>'[1]Місто'!K135</f>
        <v>0</v>
      </c>
      <c r="L74" s="47">
        <f>'[1]Місто'!L135</f>
        <v>0</v>
      </c>
      <c r="M74" s="48">
        <f t="shared" si="12"/>
        <v>243513649</v>
      </c>
      <c r="N74" s="35"/>
      <c r="O74" s="10">
        <f t="shared" si="3"/>
        <v>0</v>
      </c>
      <c r="P74" s="3">
        <f t="shared" si="9"/>
        <v>10.350733706423908</v>
      </c>
    </row>
    <row r="75" spans="1:16" s="3" customFormat="1" ht="44.25" customHeight="1">
      <c r="A75" s="57"/>
      <c r="B75" s="93" t="s">
        <v>235</v>
      </c>
      <c r="C75" s="47">
        <f>'[1]Місто'!C136</f>
        <v>243513649</v>
      </c>
      <c r="D75" s="47">
        <f>'[1]Місто'!D136</f>
        <v>0</v>
      </c>
      <c r="E75" s="47">
        <f>'[1]Місто'!E136</f>
        <v>0</v>
      </c>
      <c r="F75" s="47">
        <f t="shared" si="11"/>
        <v>0</v>
      </c>
      <c r="G75" s="47">
        <f>'[1]Місто'!G136</f>
        <v>0</v>
      </c>
      <c r="H75" s="47">
        <f>'[1]Місто'!H136</f>
        <v>0</v>
      </c>
      <c r="I75" s="47">
        <f>'[1]Місто'!I136</f>
        <v>0</v>
      </c>
      <c r="J75" s="47">
        <f>'[1]Місто'!J136</f>
        <v>0</v>
      </c>
      <c r="K75" s="47">
        <f>'[1]Місто'!K136</f>
        <v>0</v>
      </c>
      <c r="L75" s="47">
        <f>'[1]Місто'!L136</f>
        <v>0</v>
      </c>
      <c r="M75" s="48">
        <f t="shared" si="12"/>
        <v>243513649</v>
      </c>
      <c r="N75" s="35"/>
      <c r="O75" s="10">
        <f t="shared" si="3"/>
        <v>0</v>
      </c>
      <c r="P75" s="3">
        <f t="shared" si="9"/>
        <v>10.350733706423908</v>
      </c>
    </row>
    <row r="76" spans="1:16" s="3" customFormat="1" ht="23.25" customHeight="1">
      <c r="A76" s="57" t="s">
        <v>69</v>
      </c>
      <c r="B76" s="13" t="s">
        <v>191</v>
      </c>
      <c r="C76" s="47">
        <f>'[1]Місто'!C137</f>
        <v>24609614</v>
      </c>
      <c r="D76" s="47">
        <f>'[1]Місто'!D137</f>
        <v>0</v>
      </c>
      <c r="E76" s="47">
        <f>'[1]Місто'!E137</f>
        <v>0</v>
      </c>
      <c r="F76" s="47">
        <f t="shared" si="11"/>
        <v>0</v>
      </c>
      <c r="G76" s="47">
        <f>'[1]Місто'!G137</f>
        <v>0</v>
      </c>
      <c r="H76" s="47">
        <f>'[1]Місто'!H137</f>
        <v>0</v>
      </c>
      <c r="I76" s="47">
        <f>'[1]Місто'!I137</f>
        <v>0</v>
      </c>
      <c r="J76" s="47">
        <f>'[1]Місто'!J137</f>
        <v>0</v>
      </c>
      <c r="K76" s="47">
        <f>'[1]Місто'!K137</f>
        <v>0</v>
      </c>
      <c r="L76" s="47">
        <f>'[1]Місто'!L137</f>
        <v>0</v>
      </c>
      <c r="M76" s="48">
        <f t="shared" si="12"/>
        <v>24609614</v>
      </c>
      <c r="N76" s="35"/>
      <c r="O76" s="10">
        <f t="shared" si="3"/>
        <v>0</v>
      </c>
      <c r="P76" s="3">
        <f t="shared" si="9"/>
        <v>1.0460504459521351</v>
      </c>
    </row>
    <row r="77" spans="1:16" s="3" customFormat="1" ht="45" customHeight="1">
      <c r="A77" s="57"/>
      <c r="B77" s="93" t="s">
        <v>235</v>
      </c>
      <c r="C77" s="47">
        <f>'[1]Місто'!C138</f>
        <v>24609614</v>
      </c>
      <c r="D77" s="47">
        <f>'[1]Місто'!D138</f>
        <v>0</v>
      </c>
      <c r="E77" s="47">
        <f>'[1]Місто'!E138</f>
        <v>0</v>
      </c>
      <c r="F77" s="47">
        <f t="shared" si="11"/>
        <v>0</v>
      </c>
      <c r="G77" s="47">
        <f>'[1]Місто'!G138</f>
        <v>0</v>
      </c>
      <c r="H77" s="47">
        <f>'[1]Місто'!H138</f>
        <v>0</v>
      </c>
      <c r="I77" s="47">
        <f>'[1]Місто'!I138</f>
        <v>0</v>
      </c>
      <c r="J77" s="47">
        <f>'[1]Місто'!J138</f>
        <v>0</v>
      </c>
      <c r="K77" s="47">
        <f>'[1]Місто'!K138</f>
        <v>0</v>
      </c>
      <c r="L77" s="47">
        <f>'[1]Місто'!L138</f>
        <v>0</v>
      </c>
      <c r="M77" s="48">
        <f t="shared" si="12"/>
        <v>24609614</v>
      </c>
      <c r="N77" s="35"/>
      <c r="O77" s="10">
        <f t="shared" si="3"/>
        <v>0</v>
      </c>
      <c r="P77" s="3">
        <f t="shared" si="9"/>
        <v>1.0460504459521351</v>
      </c>
    </row>
    <row r="78" spans="1:16" s="3" customFormat="1" ht="12.75">
      <c r="A78" s="57" t="s">
        <v>102</v>
      </c>
      <c r="B78" s="13" t="s">
        <v>103</v>
      </c>
      <c r="C78" s="47">
        <f>'[1]Місто'!C139</f>
        <v>56940047</v>
      </c>
      <c r="D78" s="47">
        <f>'[1]Місто'!D139</f>
        <v>0</v>
      </c>
      <c r="E78" s="47">
        <f>'[1]Місто'!E139</f>
        <v>0</v>
      </c>
      <c r="F78" s="47">
        <f t="shared" si="11"/>
        <v>0</v>
      </c>
      <c r="G78" s="47">
        <f>'[1]Місто'!G139</f>
        <v>0</v>
      </c>
      <c r="H78" s="47">
        <f>'[1]Місто'!H139</f>
        <v>0</v>
      </c>
      <c r="I78" s="47">
        <f>'[1]Місто'!I139</f>
        <v>0</v>
      </c>
      <c r="J78" s="47">
        <f>'[1]Місто'!J139</f>
        <v>0</v>
      </c>
      <c r="K78" s="47">
        <f>'[1]Місто'!K139</f>
        <v>0</v>
      </c>
      <c r="L78" s="47">
        <f>'[1]Місто'!L139</f>
        <v>0</v>
      </c>
      <c r="M78" s="48">
        <f t="shared" si="12"/>
        <v>56940047</v>
      </c>
      <c r="N78" s="35"/>
      <c r="O78" s="10">
        <f t="shared" si="3"/>
        <v>0</v>
      </c>
      <c r="P78" s="3">
        <f t="shared" si="9"/>
        <v>2.4202802025617114</v>
      </c>
    </row>
    <row r="79" spans="1:16" s="3" customFormat="1" ht="56.25">
      <c r="A79" s="57"/>
      <c r="B79" s="93" t="s">
        <v>235</v>
      </c>
      <c r="C79" s="47">
        <f>'[1]Місто'!C140</f>
        <v>56940047</v>
      </c>
      <c r="D79" s="47">
        <f>'[1]Місто'!D140</f>
        <v>0</v>
      </c>
      <c r="E79" s="47">
        <f>'[1]Місто'!E140</f>
        <v>0</v>
      </c>
      <c r="F79" s="47">
        <f t="shared" si="11"/>
        <v>0</v>
      </c>
      <c r="G79" s="47">
        <f>'[1]Місто'!G140</f>
        <v>0</v>
      </c>
      <c r="H79" s="47">
        <f>'[1]Місто'!H140</f>
        <v>0</v>
      </c>
      <c r="I79" s="47">
        <f>'[1]Місто'!I140</f>
        <v>0</v>
      </c>
      <c r="J79" s="47">
        <f>'[1]Місто'!J140</f>
        <v>0</v>
      </c>
      <c r="K79" s="47">
        <f>'[1]Місто'!K140</f>
        <v>0</v>
      </c>
      <c r="L79" s="47">
        <f>'[1]Місто'!L140</f>
        <v>0</v>
      </c>
      <c r="M79" s="48">
        <f t="shared" si="12"/>
        <v>56940047</v>
      </c>
      <c r="N79" s="35"/>
      <c r="O79" s="10">
        <f t="shared" si="3"/>
        <v>0</v>
      </c>
      <c r="P79" s="3">
        <f t="shared" si="9"/>
        <v>2.4202802025617114</v>
      </c>
    </row>
    <row r="80" spans="1:16" s="2" customFormat="1" ht="12.75">
      <c r="A80" s="57" t="s">
        <v>156</v>
      </c>
      <c r="B80" s="7" t="s">
        <v>157</v>
      </c>
      <c r="C80" s="47">
        <f>'[1]Місто'!C141</f>
        <v>8655542</v>
      </c>
      <c r="D80" s="47">
        <f>'[1]Місто'!D141</f>
        <v>0</v>
      </c>
      <c r="E80" s="47">
        <f>'[1]Місто'!E141</f>
        <v>0</v>
      </c>
      <c r="F80" s="58">
        <f t="shared" si="11"/>
        <v>0</v>
      </c>
      <c r="G80" s="47">
        <f>'[1]Місто'!G141</f>
        <v>0</v>
      </c>
      <c r="H80" s="47">
        <f>'[1]Місто'!H141</f>
        <v>0</v>
      </c>
      <c r="I80" s="47">
        <f>'[1]Місто'!I141</f>
        <v>0</v>
      </c>
      <c r="J80" s="47">
        <f>'[1]Місто'!J141</f>
        <v>0</v>
      </c>
      <c r="K80" s="47">
        <f>'[1]Місто'!K141</f>
        <v>0</v>
      </c>
      <c r="L80" s="47">
        <f>'[1]Місто'!L141</f>
        <v>0</v>
      </c>
      <c r="M80" s="58">
        <f t="shared" si="12"/>
        <v>8655542</v>
      </c>
      <c r="N80" s="38"/>
      <c r="O80" s="10">
        <f aca="true" t="shared" si="13" ref="O80:O150">F80-K80</f>
        <v>0</v>
      </c>
      <c r="P80" s="3">
        <f aca="true" t="shared" si="14" ref="P80:P150">C80/$C$175*100</f>
        <v>0.3679104259440004</v>
      </c>
    </row>
    <row r="81" spans="1:16" s="2" customFormat="1" ht="47.25" customHeight="1">
      <c r="A81" s="57"/>
      <c r="B81" s="93" t="s">
        <v>235</v>
      </c>
      <c r="C81" s="47">
        <f>'[1]Місто'!C142</f>
        <v>8655542</v>
      </c>
      <c r="D81" s="47">
        <f>'[1]Місто'!D142</f>
        <v>0</v>
      </c>
      <c r="E81" s="47">
        <f>'[1]Місто'!E142</f>
        <v>0</v>
      </c>
      <c r="F81" s="58">
        <f t="shared" si="11"/>
        <v>0</v>
      </c>
      <c r="G81" s="47">
        <f>'[1]Місто'!G142</f>
        <v>0</v>
      </c>
      <c r="H81" s="47">
        <f>'[1]Місто'!H142</f>
        <v>0</v>
      </c>
      <c r="I81" s="47">
        <f>'[1]Місто'!I142</f>
        <v>0</v>
      </c>
      <c r="J81" s="47">
        <f>'[1]Місто'!J142</f>
        <v>0</v>
      </c>
      <c r="K81" s="47">
        <f>'[1]Місто'!K142</f>
        <v>0</v>
      </c>
      <c r="L81" s="47">
        <f>'[1]Місто'!L142</f>
        <v>0</v>
      </c>
      <c r="M81" s="58">
        <f t="shared" si="12"/>
        <v>8655542</v>
      </c>
      <c r="N81" s="38"/>
      <c r="O81" s="10">
        <f t="shared" si="13"/>
        <v>0</v>
      </c>
      <c r="P81" s="3">
        <f t="shared" si="14"/>
        <v>0.3679104259440004</v>
      </c>
    </row>
    <row r="82" spans="1:16" s="2" customFormat="1" ht="12.75">
      <c r="A82" s="69" t="s">
        <v>192</v>
      </c>
      <c r="B82" s="7" t="s">
        <v>193</v>
      </c>
      <c r="C82" s="47">
        <f>'[1]Місто'!C143</f>
        <v>951380</v>
      </c>
      <c r="D82" s="47">
        <f>'[1]Місто'!D143</f>
        <v>0</v>
      </c>
      <c r="E82" s="47">
        <f>'[1]Місто'!E143</f>
        <v>0</v>
      </c>
      <c r="F82" s="58">
        <f t="shared" si="11"/>
        <v>0</v>
      </c>
      <c r="G82" s="47">
        <f>'[1]Місто'!G143</f>
        <v>0</v>
      </c>
      <c r="H82" s="47">
        <f>'[1]Місто'!H143</f>
        <v>0</v>
      </c>
      <c r="I82" s="47">
        <f>'[1]Місто'!I143</f>
        <v>0</v>
      </c>
      <c r="J82" s="47">
        <f>'[1]Місто'!J143</f>
        <v>0</v>
      </c>
      <c r="K82" s="47">
        <f>'[1]Місто'!K143</f>
        <v>0</v>
      </c>
      <c r="L82" s="47">
        <f>'[1]Місто'!L143</f>
        <v>0</v>
      </c>
      <c r="M82" s="58">
        <f t="shared" si="12"/>
        <v>951380</v>
      </c>
      <c r="N82" s="38"/>
      <c r="O82" s="10">
        <f t="shared" si="13"/>
        <v>0</v>
      </c>
      <c r="P82" s="3">
        <f t="shared" si="14"/>
        <v>0.040439133798276655</v>
      </c>
    </row>
    <row r="83" spans="1:16" s="2" customFormat="1" ht="46.5" customHeight="1">
      <c r="A83" s="57"/>
      <c r="B83" s="93" t="s">
        <v>235</v>
      </c>
      <c r="C83" s="47">
        <f>'[1]Місто'!C144</f>
        <v>951380</v>
      </c>
      <c r="D83" s="47">
        <f>'[1]Місто'!D144</f>
        <v>0</v>
      </c>
      <c r="E83" s="47">
        <f>'[1]Місто'!E144</f>
        <v>0</v>
      </c>
      <c r="F83" s="58">
        <f t="shared" si="11"/>
        <v>0</v>
      </c>
      <c r="G83" s="47">
        <f>'[1]Місто'!G144</f>
        <v>0</v>
      </c>
      <c r="H83" s="47">
        <f>'[1]Місто'!H144</f>
        <v>0</v>
      </c>
      <c r="I83" s="47">
        <f>'[1]Місто'!I144</f>
        <v>0</v>
      </c>
      <c r="J83" s="47">
        <f>'[1]Місто'!J144</f>
        <v>0</v>
      </c>
      <c r="K83" s="47">
        <f>'[1]Місто'!K144</f>
        <v>0</v>
      </c>
      <c r="L83" s="47">
        <f>'[1]Місто'!L144</f>
        <v>0</v>
      </c>
      <c r="M83" s="58">
        <f t="shared" si="12"/>
        <v>951380</v>
      </c>
      <c r="N83" s="38"/>
      <c r="O83" s="10">
        <f t="shared" si="13"/>
        <v>0</v>
      </c>
      <c r="P83" s="3">
        <f t="shared" si="14"/>
        <v>0.040439133798276655</v>
      </c>
    </row>
    <row r="84" spans="1:16" s="3" customFormat="1" ht="23.25" customHeight="1">
      <c r="A84" s="57" t="s">
        <v>97</v>
      </c>
      <c r="B84" s="13" t="s">
        <v>100</v>
      </c>
      <c r="C84" s="47">
        <f>'[1]Місто'!C145</f>
        <v>11749271</v>
      </c>
      <c r="D84" s="47">
        <f>'[1]Місто'!D145</f>
        <v>0</v>
      </c>
      <c r="E84" s="47">
        <f>'[1]Місто'!E145</f>
        <v>0</v>
      </c>
      <c r="F84" s="47">
        <f t="shared" si="11"/>
        <v>0</v>
      </c>
      <c r="G84" s="47">
        <f>'[1]Місто'!G145</f>
        <v>0</v>
      </c>
      <c r="H84" s="47">
        <f>'[1]Місто'!H145</f>
        <v>0</v>
      </c>
      <c r="I84" s="47">
        <f>'[1]Місто'!I145</f>
        <v>0</v>
      </c>
      <c r="J84" s="47">
        <f>'[1]Місто'!J145</f>
        <v>0</v>
      </c>
      <c r="K84" s="47">
        <f>'[1]Місто'!K145</f>
        <v>0</v>
      </c>
      <c r="L84" s="47">
        <f>'[1]Місто'!L145</f>
        <v>0</v>
      </c>
      <c r="M84" s="48">
        <f t="shared" si="12"/>
        <v>11749271</v>
      </c>
      <c r="N84" s="35"/>
      <c r="O84" s="10">
        <f t="shared" si="13"/>
        <v>0</v>
      </c>
      <c r="P84" s="3">
        <f t="shared" si="14"/>
        <v>0.4994117408408961</v>
      </c>
    </row>
    <row r="85" spans="1:16" s="3" customFormat="1" ht="47.25" customHeight="1">
      <c r="A85" s="57"/>
      <c r="B85" s="93" t="s">
        <v>235</v>
      </c>
      <c r="C85" s="47">
        <f>'[1]Місто'!C146</f>
        <v>11749271</v>
      </c>
      <c r="D85" s="47">
        <f>'[1]Місто'!D146</f>
        <v>0</v>
      </c>
      <c r="E85" s="47">
        <f>'[1]Місто'!E146</f>
        <v>0</v>
      </c>
      <c r="F85" s="47">
        <f t="shared" si="11"/>
        <v>0</v>
      </c>
      <c r="G85" s="47">
        <f>'[1]Місто'!G146</f>
        <v>0</v>
      </c>
      <c r="H85" s="47">
        <f>'[1]Місто'!H146</f>
        <v>0</v>
      </c>
      <c r="I85" s="47">
        <f>'[1]Місто'!I146</f>
        <v>0</v>
      </c>
      <c r="J85" s="47">
        <f>'[1]Місто'!J146</f>
        <v>0</v>
      </c>
      <c r="K85" s="47">
        <f>'[1]Місто'!K146</f>
        <v>0</v>
      </c>
      <c r="L85" s="47">
        <f>'[1]Місто'!L146</f>
        <v>0</v>
      </c>
      <c r="M85" s="48">
        <f t="shared" si="12"/>
        <v>11749271</v>
      </c>
      <c r="N85" s="35"/>
      <c r="O85" s="10">
        <f t="shared" si="13"/>
        <v>0</v>
      </c>
      <c r="P85" s="3">
        <f t="shared" si="14"/>
        <v>0.4994117408408961</v>
      </c>
    </row>
    <row r="86" spans="1:16" s="3" customFormat="1" ht="23.25" customHeight="1">
      <c r="A86" s="59" t="s">
        <v>70</v>
      </c>
      <c r="B86" s="84" t="s">
        <v>188</v>
      </c>
      <c r="C86" s="47">
        <f>'[1]Місто'!C147</f>
        <v>44601225</v>
      </c>
      <c r="D86" s="47">
        <f>'[1]Місто'!D147</f>
        <v>0</v>
      </c>
      <c r="E86" s="47">
        <f>'[1]Місто'!E147</f>
        <v>0</v>
      </c>
      <c r="F86" s="47">
        <f t="shared" si="11"/>
        <v>0</v>
      </c>
      <c r="G86" s="47">
        <f>'[1]Місто'!G147</f>
        <v>0</v>
      </c>
      <c r="H86" s="47">
        <f>'[1]Місто'!H147</f>
        <v>0</v>
      </c>
      <c r="I86" s="47">
        <f>'[1]Місто'!I147</f>
        <v>0</v>
      </c>
      <c r="J86" s="47">
        <f>'[1]Місто'!J147</f>
        <v>0</v>
      </c>
      <c r="K86" s="47">
        <f>'[1]Місто'!K147</f>
        <v>0</v>
      </c>
      <c r="L86" s="47">
        <f>'[1]Місто'!L147</f>
        <v>0</v>
      </c>
      <c r="M86" s="48">
        <f t="shared" si="12"/>
        <v>44601225</v>
      </c>
      <c r="N86" s="35"/>
      <c r="O86" s="10">
        <f t="shared" si="13"/>
        <v>0</v>
      </c>
      <c r="P86" s="3">
        <f t="shared" si="14"/>
        <v>1.8958091460216124</v>
      </c>
    </row>
    <row r="87" spans="1:16" s="3" customFormat="1" ht="68.25" customHeight="1">
      <c r="A87" s="59"/>
      <c r="B87" s="93" t="s">
        <v>218</v>
      </c>
      <c r="C87" s="47">
        <f>'[1]Місто'!C148</f>
        <v>44601225</v>
      </c>
      <c r="D87" s="47">
        <f>'[1]Місто'!D148</f>
        <v>0</v>
      </c>
      <c r="E87" s="47">
        <f>'[1]Місто'!E148</f>
        <v>0</v>
      </c>
      <c r="F87" s="47">
        <f t="shared" si="11"/>
        <v>0</v>
      </c>
      <c r="G87" s="47">
        <f>'[1]Місто'!G148</f>
        <v>0</v>
      </c>
      <c r="H87" s="47">
        <f>'[1]Місто'!H148</f>
        <v>0</v>
      </c>
      <c r="I87" s="47">
        <f>'[1]Місто'!I148</f>
        <v>0</v>
      </c>
      <c r="J87" s="47">
        <f>'[1]Місто'!J148</f>
        <v>0</v>
      </c>
      <c r="K87" s="47">
        <f>'[1]Місто'!K148</f>
        <v>0</v>
      </c>
      <c r="L87" s="47">
        <f>'[1]Місто'!L148</f>
        <v>0</v>
      </c>
      <c r="M87" s="48">
        <f t="shared" si="12"/>
        <v>44601225</v>
      </c>
      <c r="N87" s="35"/>
      <c r="O87" s="10">
        <f t="shared" si="13"/>
        <v>0</v>
      </c>
      <c r="P87" s="3">
        <f t="shared" si="14"/>
        <v>1.8958091460216124</v>
      </c>
    </row>
    <row r="88" spans="1:16" s="3" customFormat="1" ht="36.75" customHeight="1">
      <c r="A88" s="69" t="s">
        <v>189</v>
      </c>
      <c r="B88" s="85" t="s">
        <v>190</v>
      </c>
      <c r="C88" s="47">
        <f>'[1]Місто'!C149</f>
        <v>100243</v>
      </c>
      <c r="D88" s="47">
        <f>'[1]Місто'!D149</f>
        <v>0</v>
      </c>
      <c r="E88" s="47">
        <f>'[1]Місто'!E149</f>
        <v>0</v>
      </c>
      <c r="F88" s="47">
        <f t="shared" si="11"/>
        <v>0</v>
      </c>
      <c r="G88" s="47">
        <f>'[1]Місто'!G149</f>
        <v>0</v>
      </c>
      <c r="H88" s="47">
        <f>'[1]Місто'!H149</f>
        <v>0</v>
      </c>
      <c r="I88" s="47">
        <f>'[1]Місто'!I149</f>
        <v>0</v>
      </c>
      <c r="J88" s="47">
        <f>'[1]Місто'!J149</f>
        <v>0</v>
      </c>
      <c r="K88" s="47">
        <f>'[1]Місто'!K149</f>
        <v>0</v>
      </c>
      <c r="L88" s="47">
        <f>'[1]Місто'!L149</f>
        <v>0</v>
      </c>
      <c r="M88" s="48">
        <f t="shared" si="12"/>
        <v>100243</v>
      </c>
      <c r="N88" s="35"/>
      <c r="O88" s="10">
        <f t="shared" si="13"/>
        <v>0</v>
      </c>
      <c r="P88" s="3">
        <f t="shared" si="14"/>
        <v>0.004260905305283532</v>
      </c>
    </row>
    <row r="89" spans="1:16" s="3" customFormat="1" ht="44.25" customHeight="1">
      <c r="A89" s="59"/>
      <c r="B89" s="93" t="s">
        <v>219</v>
      </c>
      <c r="C89" s="47">
        <f>'[1]Місто'!C150</f>
        <v>100243</v>
      </c>
      <c r="D89" s="47">
        <f>'[1]Місто'!D150</f>
        <v>0</v>
      </c>
      <c r="E89" s="47">
        <f>'[1]Місто'!E150</f>
        <v>0</v>
      </c>
      <c r="F89" s="47">
        <f t="shared" si="11"/>
        <v>0</v>
      </c>
      <c r="G89" s="47">
        <f>'[1]Місто'!G150</f>
        <v>0</v>
      </c>
      <c r="H89" s="47">
        <f>'[1]Місто'!H150</f>
        <v>0</v>
      </c>
      <c r="I89" s="47">
        <f>'[1]Місто'!I150</f>
        <v>0</v>
      </c>
      <c r="J89" s="47">
        <f>'[1]Місто'!J150</f>
        <v>0</v>
      </c>
      <c r="K89" s="47">
        <f>'[1]Місто'!K150</f>
        <v>0</v>
      </c>
      <c r="L89" s="47">
        <f>'[1]Місто'!L150</f>
        <v>0</v>
      </c>
      <c r="M89" s="48">
        <f aca="true" t="shared" si="15" ref="M89:M122">C89+F89</f>
        <v>100243</v>
      </c>
      <c r="N89" s="35"/>
      <c r="O89" s="10">
        <f t="shared" si="13"/>
        <v>0</v>
      </c>
      <c r="P89" s="3">
        <f t="shared" si="14"/>
        <v>0.004260905305283532</v>
      </c>
    </row>
    <row r="90" spans="1:16" s="3" customFormat="1" ht="23.25" customHeight="1">
      <c r="A90" s="44" t="s">
        <v>34</v>
      </c>
      <c r="B90" s="49" t="s">
        <v>98</v>
      </c>
      <c r="C90" s="47">
        <f>'[1]Місто'!$C$234+'[1]Місто'!$C$151+'[1]Місто'!$C$299</f>
        <v>8397755</v>
      </c>
      <c r="D90" s="47">
        <f>'[1]Місто'!D151+'[1]Місто'!D299</f>
        <v>0</v>
      </c>
      <c r="E90" s="47">
        <f>'[1]Місто'!E151+'[1]Місто'!E299</f>
        <v>0</v>
      </c>
      <c r="F90" s="47">
        <f>'[1]Місто'!F151+'[1]Місто'!F299</f>
        <v>0</v>
      </c>
      <c r="G90" s="47">
        <f>'[1]Місто'!G151+'[1]Місто'!G299</f>
        <v>0</v>
      </c>
      <c r="H90" s="47">
        <f>'[1]Місто'!H151+'[1]Місто'!H299</f>
        <v>0</v>
      </c>
      <c r="I90" s="47">
        <f>'[1]Місто'!I151+'[1]Місто'!I299</f>
        <v>0</v>
      </c>
      <c r="J90" s="47">
        <f>'[1]Місто'!J151+'[1]Місто'!J299</f>
        <v>0</v>
      </c>
      <c r="K90" s="47">
        <f>'[1]Місто'!K151+'[1]Місто'!K299</f>
        <v>0</v>
      </c>
      <c r="L90" s="47">
        <f>'[1]Місто'!L151+'[1]Місто'!L299</f>
        <v>0</v>
      </c>
      <c r="M90" s="48">
        <f t="shared" si="15"/>
        <v>8397755</v>
      </c>
      <c r="N90" s="35"/>
      <c r="O90" s="10">
        <f t="shared" si="13"/>
        <v>0</v>
      </c>
      <c r="P90" s="3">
        <f t="shared" si="14"/>
        <v>0.35695299254782187</v>
      </c>
    </row>
    <row r="91" spans="1:16" s="3" customFormat="1" ht="60">
      <c r="A91" s="64" t="s">
        <v>194</v>
      </c>
      <c r="B91" s="71" t="s">
        <v>3</v>
      </c>
      <c r="C91" s="47">
        <f>'[1]Місто'!C153</f>
        <v>54202</v>
      </c>
      <c r="D91" s="47">
        <f>'[1]Місто'!D153</f>
        <v>0</v>
      </c>
      <c r="E91" s="47">
        <f>'[1]Місто'!E153</f>
        <v>0</v>
      </c>
      <c r="F91" s="47">
        <f t="shared" si="11"/>
        <v>0</v>
      </c>
      <c r="G91" s="47">
        <f>'[1]Місто'!G153</f>
        <v>0</v>
      </c>
      <c r="H91" s="47">
        <f>'[1]Місто'!H153</f>
        <v>0</v>
      </c>
      <c r="I91" s="47">
        <f>'[1]Місто'!I153</f>
        <v>0</v>
      </c>
      <c r="J91" s="47">
        <f>'[1]Місто'!J153</f>
        <v>0</v>
      </c>
      <c r="K91" s="47">
        <f>'[1]Місто'!K153</f>
        <v>0</v>
      </c>
      <c r="L91" s="47">
        <f>'[1]Місто'!L153</f>
        <v>0</v>
      </c>
      <c r="M91" s="48">
        <f t="shared" si="15"/>
        <v>54202</v>
      </c>
      <c r="N91" s="35"/>
      <c r="O91" s="10">
        <f t="shared" si="13"/>
        <v>0</v>
      </c>
      <c r="P91" s="3">
        <f t="shared" si="14"/>
        <v>0.0023038974228322975</v>
      </c>
    </row>
    <row r="92" spans="1:16" s="3" customFormat="1" ht="45" customHeight="1">
      <c r="A92" s="64"/>
      <c r="B92" s="93" t="s">
        <v>219</v>
      </c>
      <c r="C92" s="47">
        <f>'[1]Місто'!C154</f>
        <v>54202</v>
      </c>
      <c r="D92" s="47">
        <f>'[1]Місто'!D154</f>
        <v>0</v>
      </c>
      <c r="E92" s="47">
        <f>'[1]Місто'!E154</f>
        <v>0</v>
      </c>
      <c r="F92" s="47">
        <f>F91</f>
        <v>0</v>
      </c>
      <c r="G92" s="47">
        <f>'[1]Місто'!G154</f>
        <v>0</v>
      </c>
      <c r="H92" s="47">
        <f>'[1]Місто'!H154</f>
        <v>0</v>
      </c>
      <c r="I92" s="47">
        <f>'[1]Місто'!I154</f>
        <v>0</v>
      </c>
      <c r="J92" s="47">
        <f>'[1]Місто'!J154</f>
        <v>0</v>
      </c>
      <c r="K92" s="47">
        <f>'[1]Місто'!K154</f>
        <v>0</v>
      </c>
      <c r="L92" s="47">
        <f>'[1]Місто'!L154</f>
        <v>0</v>
      </c>
      <c r="M92" s="48">
        <f t="shared" si="15"/>
        <v>54202</v>
      </c>
      <c r="N92" s="35"/>
      <c r="O92" s="10">
        <f t="shared" si="13"/>
        <v>0</v>
      </c>
      <c r="P92" s="3">
        <f t="shared" si="14"/>
        <v>0.0023038974228322975</v>
      </c>
    </row>
    <row r="93" spans="1:16" s="3" customFormat="1" ht="24.75" customHeight="1">
      <c r="A93" s="44" t="s">
        <v>111</v>
      </c>
      <c r="B93" s="66" t="s">
        <v>146</v>
      </c>
      <c r="C93" s="47">
        <f>'[1]Місто'!C60+'[1]Місто'!C155</f>
        <v>5711110</v>
      </c>
      <c r="D93" s="47">
        <f>'[1]Місто'!D60+'[1]Місто'!D155</f>
        <v>3648888</v>
      </c>
      <c r="E93" s="47">
        <f>'[1]Місто'!E60+'[1]Місто'!E155</f>
        <v>153192</v>
      </c>
      <c r="F93" s="47">
        <f aca="true" t="shared" si="16" ref="F93:F130">G93+J93</f>
        <v>196550</v>
      </c>
      <c r="G93" s="47">
        <f>'[1]Місто'!G60+'[1]Місто'!G155</f>
        <v>0</v>
      </c>
      <c r="H93" s="47">
        <f>'[1]Місто'!H60+'[1]Місто'!H155</f>
        <v>0</v>
      </c>
      <c r="I93" s="47">
        <f>'[1]Місто'!I60+'[1]Місто'!I155</f>
        <v>0</v>
      </c>
      <c r="J93" s="47">
        <f>'[1]Місто'!J60+'[1]Місто'!J155</f>
        <v>196550</v>
      </c>
      <c r="K93" s="47">
        <f>'[1]Місто'!K60+'[1]Місто'!K155</f>
        <v>196550</v>
      </c>
      <c r="L93" s="47">
        <f>'[1]Місто'!L60+'[1]Місто'!L155</f>
        <v>99960</v>
      </c>
      <c r="M93" s="48">
        <f t="shared" si="15"/>
        <v>5907660</v>
      </c>
      <c r="N93" s="35"/>
      <c r="O93" s="10">
        <f t="shared" si="13"/>
        <v>0</v>
      </c>
      <c r="P93" s="3">
        <f t="shared" si="14"/>
        <v>0.2427550941019107</v>
      </c>
    </row>
    <row r="94" spans="1:16" s="3" customFormat="1" ht="25.5" customHeight="1">
      <c r="A94" s="44" t="s">
        <v>112</v>
      </c>
      <c r="B94" s="66" t="s">
        <v>147</v>
      </c>
      <c r="C94" s="47">
        <f>'[1]Місто'!C61+'[1]Місто'!C156</f>
        <v>204630</v>
      </c>
      <c r="D94" s="47">
        <f>'[1]Місто'!D61+'[1]Місто'!D156</f>
        <v>100000</v>
      </c>
      <c r="E94" s="47">
        <f>'[1]Місто'!E61+'[1]Місто'!E156</f>
        <v>0</v>
      </c>
      <c r="F94" s="47">
        <f t="shared" si="16"/>
        <v>0</v>
      </c>
      <c r="G94" s="47">
        <f>'[1]Місто'!G61+'[1]Місто'!G156</f>
        <v>0</v>
      </c>
      <c r="H94" s="47">
        <f>'[1]Місто'!H61+'[1]Місто'!H156</f>
        <v>0</v>
      </c>
      <c r="I94" s="47">
        <f>'[1]Місто'!I61+'[1]Місто'!I156</f>
        <v>0</v>
      </c>
      <c r="J94" s="47">
        <f>'[1]Місто'!J61+'[1]Місто'!J156</f>
        <v>0</v>
      </c>
      <c r="K94" s="47">
        <f>'[1]Місто'!K61+'[1]Місто'!K156</f>
        <v>0</v>
      </c>
      <c r="L94" s="47">
        <f>'[1]Місто'!L61+'[1]Місто'!L156</f>
        <v>0</v>
      </c>
      <c r="M94" s="48">
        <f t="shared" si="15"/>
        <v>204630</v>
      </c>
      <c r="N94" s="35"/>
      <c r="O94" s="10">
        <f t="shared" si="13"/>
        <v>0</v>
      </c>
      <c r="P94" s="3">
        <f t="shared" si="14"/>
        <v>0.00869795449677453</v>
      </c>
    </row>
    <row r="95" spans="1:16" s="3" customFormat="1" ht="24" customHeight="1">
      <c r="A95" s="44" t="s">
        <v>35</v>
      </c>
      <c r="B95" s="56" t="s">
        <v>86</v>
      </c>
      <c r="C95" s="47">
        <f>'[1]Місто'!C62+'[1]Місто'!C157</f>
        <v>576138</v>
      </c>
      <c r="D95" s="47">
        <f>'[1]Місто'!D62</f>
        <v>0</v>
      </c>
      <c r="E95" s="47">
        <f>'[1]Місто'!E62</f>
        <v>0</v>
      </c>
      <c r="F95" s="47">
        <f t="shared" si="16"/>
        <v>0</v>
      </c>
      <c r="G95" s="47">
        <f>'[1]Місто'!G62</f>
        <v>0</v>
      </c>
      <c r="H95" s="47">
        <f>'[1]Місто'!H62</f>
        <v>0</v>
      </c>
      <c r="I95" s="47">
        <f>'[1]Місто'!I62</f>
        <v>0</v>
      </c>
      <c r="J95" s="47">
        <f>'[1]Місто'!J62</f>
        <v>0</v>
      </c>
      <c r="K95" s="47">
        <f>'[1]Місто'!K62</f>
        <v>0</v>
      </c>
      <c r="L95" s="47">
        <f>'[1]Місто'!L62</f>
        <v>0</v>
      </c>
      <c r="M95" s="48">
        <f t="shared" si="15"/>
        <v>576138</v>
      </c>
      <c r="N95" s="35"/>
      <c r="O95" s="10">
        <f t="shared" si="13"/>
        <v>0</v>
      </c>
      <c r="P95" s="3">
        <f t="shared" si="14"/>
        <v>0.024489185886051333</v>
      </c>
    </row>
    <row r="96" spans="1:16" s="3" customFormat="1" ht="63.75">
      <c r="A96" s="44" t="s">
        <v>130</v>
      </c>
      <c r="B96" s="96" t="s">
        <v>224</v>
      </c>
      <c r="C96" s="47">
        <f>'[1]Місто'!C158+'[1]Місто'!C63</f>
        <v>3483300</v>
      </c>
      <c r="D96" s="47">
        <f>'[1]Місто'!D158+'[1]Місто'!D63</f>
        <v>0</v>
      </c>
      <c r="E96" s="47">
        <f>'[1]Місто'!E158+'[1]Місто'!E63</f>
        <v>0</v>
      </c>
      <c r="F96" s="47">
        <f t="shared" si="16"/>
        <v>0</v>
      </c>
      <c r="G96" s="47">
        <f>'[1]Місто'!G158+'[1]Місто'!G63</f>
        <v>0</v>
      </c>
      <c r="H96" s="47">
        <f>'[1]Місто'!H158+'[1]Місто'!H63</f>
        <v>0</v>
      </c>
      <c r="I96" s="47">
        <f>'[1]Місто'!I158+'[1]Місто'!I63</f>
        <v>0</v>
      </c>
      <c r="J96" s="47">
        <f>'[1]Місто'!J158+'[1]Місто'!J63</f>
        <v>0</v>
      </c>
      <c r="K96" s="47">
        <f>'[1]Місто'!K158+'[1]Місто'!K63</f>
        <v>0</v>
      </c>
      <c r="L96" s="47">
        <f>'[1]Місто'!L158+'[1]Місто'!L63</f>
        <v>0</v>
      </c>
      <c r="M96" s="48">
        <f t="shared" si="15"/>
        <v>3483300</v>
      </c>
      <c r="N96" s="35"/>
      <c r="O96" s="10">
        <f t="shared" si="13"/>
        <v>0</v>
      </c>
      <c r="P96" s="3">
        <f t="shared" si="14"/>
        <v>0.14806032790213908</v>
      </c>
    </row>
    <row r="97" spans="1:16" s="3" customFormat="1" ht="23.25" customHeight="1">
      <c r="A97" s="44" t="s">
        <v>36</v>
      </c>
      <c r="B97" s="49" t="s">
        <v>37</v>
      </c>
      <c r="C97" s="47">
        <f>'[1]Місто'!C159</f>
        <v>16859776</v>
      </c>
      <c r="D97" s="47">
        <f>'[1]Місто'!D159</f>
        <v>10116303</v>
      </c>
      <c r="E97" s="47">
        <f>'[1]Місто'!E159</f>
        <v>1297650</v>
      </c>
      <c r="F97" s="47">
        <f t="shared" si="16"/>
        <v>1137468</v>
      </c>
      <c r="G97" s="47">
        <f>'[1]Місто'!G159</f>
        <v>210829</v>
      </c>
      <c r="H97" s="47">
        <f>'[1]Місто'!H159</f>
        <v>140034</v>
      </c>
      <c r="I97" s="47">
        <f>'[1]Місто'!I159</f>
        <v>0</v>
      </c>
      <c r="J97" s="47">
        <f>'[1]Місто'!J159</f>
        <v>926639</v>
      </c>
      <c r="K97" s="47">
        <f>'[1]Місто'!K159</f>
        <v>926639</v>
      </c>
      <c r="L97" s="47">
        <f>'[1]Місто'!L159</f>
        <v>0</v>
      </c>
      <c r="M97" s="48">
        <f t="shared" si="15"/>
        <v>17997244</v>
      </c>
      <c r="N97" s="35"/>
      <c r="O97" s="10">
        <f t="shared" si="13"/>
        <v>210829</v>
      </c>
      <c r="P97" s="3">
        <f>C97/$C$175*100</f>
        <v>0.7166376605278371</v>
      </c>
    </row>
    <row r="98" spans="1:15" s="3" customFormat="1" ht="76.5">
      <c r="A98" s="64" t="s">
        <v>225</v>
      </c>
      <c r="B98" s="67" t="s">
        <v>214</v>
      </c>
      <c r="C98" s="47">
        <f>'[1]Місто'!C160</f>
        <v>2256100</v>
      </c>
      <c r="D98" s="47"/>
      <c r="E98" s="47"/>
      <c r="F98" s="47"/>
      <c r="G98" s="47"/>
      <c r="H98" s="47"/>
      <c r="I98" s="47"/>
      <c r="J98" s="47"/>
      <c r="K98" s="47"/>
      <c r="L98" s="47"/>
      <c r="M98" s="48">
        <f t="shared" si="15"/>
        <v>2256100</v>
      </c>
      <c r="N98" s="35"/>
      <c r="O98" s="10"/>
    </row>
    <row r="99" spans="1:16" s="3" customFormat="1" ht="24.75" customHeight="1">
      <c r="A99" s="44" t="s">
        <v>88</v>
      </c>
      <c r="B99" s="92" t="s">
        <v>211</v>
      </c>
      <c r="C99" s="47">
        <f>'[1]Місто'!C161</f>
        <v>743258</v>
      </c>
      <c r="D99" s="47">
        <f>'[1]Місто'!D161</f>
        <v>0</v>
      </c>
      <c r="E99" s="47">
        <f>'[1]Місто'!E161</f>
        <v>0</v>
      </c>
      <c r="F99" s="47">
        <f t="shared" si="16"/>
        <v>0</v>
      </c>
      <c r="G99" s="47">
        <f>'[1]Місто'!G161</f>
        <v>0</v>
      </c>
      <c r="H99" s="47">
        <f>'[1]Місто'!H161</f>
        <v>0</v>
      </c>
      <c r="I99" s="47">
        <f>'[1]Місто'!I161</f>
        <v>0</v>
      </c>
      <c r="J99" s="47">
        <f>'[1]Місто'!J161</f>
        <v>0</v>
      </c>
      <c r="K99" s="47">
        <f>'[1]Місто'!K161</f>
        <v>0</v>
      </c>
      <c r="L99" s="47">
        <f>'[1]Місто'!L161</f>
        <v>0</v>
      </c>
      <c r="M99" s="48">
        <f t="shared" si="15"/>
        <v>743258</v>
      </c>
      <c r="N99" s="35"/>
      <c r="O99" s="10">
        <f t="shared" si="13"/>
        <v>0</v>
      </c>
      <c r="P99" s="3">
        <f t="shared" si="14"/>
        <v>0.03159274917345278</v>
      </c>
    </row>
    <row r="100" spans="1:16" s="3" customFormat="1" ht="23.25" customHeight="1">
      <c r="A100" s="57" t="s">
        <v>76</v>
      </c>
      <c r="B100" s="13" t="s">
        <v>85</v>
      </c>
      <c r="C100" s="47">
        <f>'[1]Місто'!C162</f>
        <v>62854623</v>
      </c>
      <c r="D100" s="47">
        <f>'[1]Місто'!D162</f>
        <v>0</v>
      </c>
      <c r="E100" s="47">
        <f>'[1]Місто'!E162</f>
        <v>0</v>
      </c>
      <c r="F100" s="47">
        <f t="shared" si="16"/>
        <v>0</v>
      </c>
      <c r="G100" s="47">
        <f>'[1]Місто'!G162</f>
        <v>0</v>
      </c>
      <c r="H100" s="47">
        <f>'[1]Місто'!H162</f>
        <v>0</v>
      </c>
      <c r="I100" s="47">
        <f>'[1]Місто'!I162</f>
        <v>0</v>
      </c>
      <c r="J100" s="47">
        <f>'[1]Місто'!J162</f>
        <v>0</v>
      </c>
      <c r="K100" s="47">
        <f>'[1]Місто'!K162</f>
        <v>0</v>
      </c>
      <c r="L100" s="47">
        <f>'[1]Місто'!L162</f>
        <v>0</v>
      </c>
      <c r="M100" s="48">
        <f t="shared" si="15"/>
        <v>62854623</v>
      </c>
      <c r="N100" s="35"/>
      <c r="O100" s="10">
        <f t="shared" si="13"/>
        <v>0</v>
      </c>
      <c r="P100" s="3">
        <f t="shared" si="14"/>
        <v>2.671683774451047</v>
      </c>
    </row>
    <row r="101" spans="1:16" s="3" customFormat="1" ht="45" customHeight="1">
      <c r="A101" s="57"/>
      <c r="B101" s="93" t="s">
        <v>235</v>
      </c>
      <c r="C101" s="47">
        <f>'[1]Місто'!C163</f>
        <v>62854623</v>
      </c>
      <c r="D101" s="47">
        <f>'[1]Місто'!D163</f>
        <v>0</v>
      </c>
      <c r="E101" s="47">
        <f>'[1]Місто'!E163</f>
        <v>0</v>
      </c>
      <c r="F101" s="47">
        <f t="shared" si="16"/>
        <v>0</v>
      </c>
      <c r="G101" s="47">
        <f>'[1]Місто'!G163</f>
        <v>0</v>
      </c>
      <c r="H101" s="47">
        <f>'[1]Місто'!H163</f>
        <v>0</v>
      </c>
      <c r="I101" s="47">
        <f>'[1]Місто'!I163</f>
        <v>0</v>
      </c>
      <c r="J101" s="47">
        <f>'[1]Місто'!J163</f>
        <v>0</v>
      </c>
      <c r="K101" s="47">
        <f>'[1]Місто'!K163</f>
        <v>0</v>
      </c>
      <c r="L101" s="47">
        <f>'[1]Місто'!L163</f>
        <v>0</v>
      </c>
      <c r="M101" s="48">
        <f t="shared" si="15"/>
        <v>62854623</v>
      </c>
      <c r="N101" s="35"/>
      <c r="O101" s="10">
        <f t="shared" si="13"/>
        <v>0</v>
      </c>
      <c r="P101" s="3">
        <f t="shared" si="14"/>
        <v>2.671683774451047</v>
      </c>
    </row>
    <row r="102" spans="1:16" s="3" customFormat="1" ht="12.75">
      <c r="A102" s="44">
        <v>100000</v>
      </c>
      <c r="B102" s="49" t="s">
        <v>38</v>
      </c>
      <c r="C102" s="47">
        <f>SUM(C103:C110)-C108</f>
        <v>94385213</v>
      </c>
      <c r="D102" s="47">
        <f>SUM(D103:D110)-D108</f>
        <v>0</v>
      </c>
      <c r="E102" s="47">
        <f>SUM(E103:E110)-E108</f>
        <v>5047</v>
      </c>
      <c r="F102" s="47">
        <f>SUM(F104:F110)-F108</f>
        <v>52161655</v>
      </c>
      <c r="G102" s="47">
        <f aca="true" t="shared" si="17" ref="G102:L102">SUM(G103:G110)-G108</f>
        <v>123296</v>
      </c>
      <c r="H102" s="47">
        <f t="shared" si="17"/>
        <v>0</v>
      </c>
      <c r="I102" s="47">
        <f t="shared" si="17"/>
        <v>0</v>
      </c>
      <c r="J102" s="47">
        <f t="shared" si="17"/>
        <v>52038359</v>
      </c>
      <c r="K102" s="47">
        <f t="shared" si="17"/>
        <v>52038359</v>
      </c>
      <c r="L102" s="47">
        <f t="shared" si="17"/>
        <v>23000</v>
      </c>
      <c r="M102" s="48">
        <f t="shared" si="15"/>
        <v>146546868</v>
      </c>
      <c r="N102" s="37">
        <f>F102-K102</f>
        <v>123296</v>
      </c>
      <c r="O102" s="10">
        <f t="shared" si="13"/>
        <v>123296</v>
      </c>
      <c r="P102" s="3">
        <f t="shared" si="14"/>
        <v>4.011915593228617</v>
      </c>
    </row>
    <row r="103" spans="1:15" s="3" customFormat="1" ht="12.75">
      <c r="A103" s="64" t="s">
        <v>244</v>
      </c>
      <c r="B103" s="68" t="s">
        <v>245</v>
      </c>
      <c r="C103" s="47">
        <f>'[1]Місто'!C236</f>
        <v>7970804</v>
      </c>
      <c r="D103" s="47">
        <f>'[1]Місто'!D236</f>
        <v>0</v>
      </c>
      <c r="E103" s="47">
        <f>'[1]Місто'!E236</f>
        <v>0</v>
      </c>
      <c r="F103" s="47"/>
      <c r="G103" s="47">
        <f>'[1]Місто'!G236</f>
        <v>0</v>
      </c>
      <c r="H103" s="47">
        <f>'[1]Місто'!H236</f>
        <v>0</v>
      </c>
      <c r="I103" s="47">
        <f>'[1]Місто'!I236</f>
        <v>0</v>
      </c>
      <c r="J103" s="47">
        <f>'[1]Місто'!J236</f>
        <v>0</v>
      </c>
      <c r="K103" s="47">
        <f>'[1]Місто'!K236</f>
        <v>0</v>
      </c>
      <c r="L103" s="47">
        <f>'[1]Місто'!L236</f>
        <v>0</v>
      </c>
      <c r="M103" s="48">
        <f t="shared" si="15"/>
        <v>7970804</v>
      </c>
      <c r="N103" s="35"/>
      <c r="O103" s="10"/>
    </row>
    <row r="104" spans="1:16" s="3" customFormat="1" ht="25.5">
      <c r="A104" s="44">
        <v>100102</v>
      </c>
      <c r="B104" s="67" t="s">
        <v>208</v>
      </c>
      <c r="C104" s="47">
        <f>'[1]Місто'!C241</f>
        <v>0</v>
      </c>
      <c r="D104" s="47">
        <f>'[1]Місто'!D241</f>
        <v>0</v>
      </c>
      <c r="E104" s="47">
        <f>'[1]Місто'!E241</f>
        <v>0</v>
      </c>
      <c r="F104" s="47">
        <f t="shared" si="16"/>
        <v>48346858</v>
      </c>
      <c r="G104" s="47">
        <f>'[1]Місто'!G241</f>
        <v>0</v>
      </c>
      <c r="H104" s="47">
        <f>'[1]Місто'!H241</f>
        <v>0</v>
      </c>
      <c r="I104" s="47">
        <f>'[1]Місто'!I241</f>
        <v>0</v>
      </c>
      <c r="J104" s="47">
        <f>'[1]Місто'!J241</f>
        <v>48346858</v>
      </c>
      <c r="K104" s="47">
        <f>'[1]Місто'!K241</f>
        <v>48346858</v>
      </c>
      <c r="L104" s="47">
        <f>'[1]Місто'!L241</f>
        <v>23000</v>
      </c>
      <c r="M104" s="48">
        <f t="shared" si="15"/>
        <v>48346858</v>
      </c>
      <c r="N104" s="35"/>
      <c r="O104" s="10">
        <f t="shared" si="13"/>
        <v>0</v>
      </c>
      <c r="P104" s="3">
        <f t="shared" si="14"/>
        <v>0</v>
      </c>
    </row>
    <row r="105" spans="1:16" s="3" customFormat="1" ht="25.5" customHeight="1" hidden="1">
      <c r="A105" s="44" t="s">
        <v>133</v>
      </c>
      <c r="B105" s="49" t="s">
        <v>134</v>
      </c>
      <c r="C105" s="47">
        <f>'[1]Місто'!C242</f>
        <v>0</v>
      </c>
      <c r="D105" s="47">
        <f>'[1]Місто'!D242</f>
        <v>0</v>
      </c>
      <c r="E105" s="47">
        <f>'[1]Місто'!E242</f>
        <v>0</v>
      </c>
      <c r="F105" s="47">
        <f t="shared" si="16"/>
        <v>0</v>
      </c>
      <c r="G105" s="47">
        <f>'[1]Місто'!G242</f>
        <v>0</v>
      </c>
      <c r="H105" s="47">
        <f>'[1]Місто'!H242</f>
        <v>0</v>
      </c>
      <c r="I105" s="47">
        <f>'[1]Місто'!I242</f>
        <v>0</v>
      </c>
      <c r="J105" s="47">
        <f>'[1]Місто'!J242</f>
        <v>0</v>
      </c>
      <c r="K105" s="47">
        <f>'[1]Місто'!K242</f>
        <v>0</v>
      </c>
      <c r="L105" s="47">
        <f>'[1]Місто'!L242</f>
        <v>0</v>
      </c>
      <c r="M105" s="48">
        <f t="shared" si="15"/>
        <v>0</v>
      </c>
      <c r="N105" s="35"/>
      <c r="O105" s="10">
        <f t="shared" si="13"/>
        <v>0</v>
      </c>
      <c r="P105" s="3">
        <f t="shared" si="14"/>
        <v>0</v>
      </c>
    </row>
    <row r="106" spans="1:16" s="3" customFormat="1" ht="38.25" hidden="1">
      <c r="A106" s="44" t="s">
        <v>168</v>
      </c>
      <c r="B106" s="63" t="s">
        <v>169</v>
      </c>
      <c r="C106" s="47">
        <f>'[1]Місто'!C266</f>
        <v>0</v>
      </c>
      <c r="D106" s="47">
        <f>'[1]Місто'!D266</f>
        <v>0</v>
      </c>
      <c r="E106" s="47">
        <f>'[1]Місто'!E266</f>
        <v>0</v>
      </c>
      <c r="F106" s="47">
        <f t="shared" si="16"/>
        <v>0</v>
      </c>
      <c r="G106" s="47">
        <f>'[1]Місто'!G266</f>
        <v>0</v>
      </c>
      <c r="H106" s="47">
        <f>'[1]Місто'!H266</f>
        <v>0</v>
      </c>
      <c r="I106" s="47">
        <f>'[1]Місто'!I266</f>
        <v>0</v>
      </c>
      <c r="J106" s="47">
        <f>'[1]Місто'!J266</f>
        <v>0</v>
      </c>
      <c r="K106" s="47">
        <f>'[1]Місто'!K266</f>
        <v>0</v>
      </c>
      <c r="L106" s="47">
        <f>'[1]Місто'!L266</f>
        <v>0</v>
      </c>
      <c r="M106" s="48">
        <f t="shared" si="15"/>
        <v>0</v>
      </c>
      <c r="N106" s="35"/>
      <c r="O106" s="10">
        <f t="shared" si="13"/>
        <v>0</v>
      </c>
      <c r="P106" s="3">
        <f t="shared" si="14"/>
        <v>0</v>
      </c>
    </row>
    <row r="107" spans="1:16" s="2" customFormat="1" ht="165.75" hidden="1">
      <c r="A107" s="69" t="s">
        <v>232</v>
      </c>
      <c r="B107" s="68" t="s">
        <v>240</v>
      </c>
      <c r="C107" s="58">
        <f>'[1]Місто'!C387</f>
        <v>0</v>
      </c>
      <c r="D107" s="58">
        <f>'[1]Місто'!D387</f>
        <v>0</v>
      </c>
      <c r="E107" s="58">
        <f>'[1]Місто'!E387</f>
        <v>0</v>
      </c>
      <c r="F107" s="47">
        <f t="shared" si="16"/>
        <v>0</v>
      </c>
      <c r="G107" s="58">
        <f>'[1]Місто'!G387</f>
        <v>0</v>
      </c>
      <c r="H107" s="58">
        <f>'[1]Місто'!H387</f>
        <v>0</v>
      </c>
      <c r="I107" s="58">
        <f>'[1]Місто'!I387</f>
        <v>0</v>
      </c>
      <c r="J107" s="58">
        <f>'[1]Місто'!J387</f>
        <v>0</v>
      </c>
      <c r="K107" s="58">
        <f>'[1]Місто'!K387</f>
        <v>0</v>
      </c>
      <c r="L107" s="58">
        <f>'[1]Місто'!L387</f>
        <v>0</v>
      </c>
      <c r="M107" s="48">
        <f t="shared" si="15"/>
        <v>0</v>
      </c>
      <c r="N107" s="38"/>
      <c r="O107" s="10">
        <f t="shared" si="13"/>
        <v>0</v>
      </c>
      <c r="P107" s="3">
        <f t="shared" si="14"/>
        <v>0</v>
      </c>
    </row>
    <row r="108" spans="1:16" s="2" customFormat="1" ht="191.25" hidden="1">
      <c r="A108" s="57"/>
      <c r="B108" s="68" t="s">
        <v>241</v>
      </c>
      <c r="C108" s="58">
        <f>C107</f>
        <v>0</v>
      </c>
      <c r="D108" s="58">
        <f>D107</f>
        <v>0</v>
      </c>
      <c r="E108" s="58">
        <f>E107</f>
        <v>0</v>
      </c>
      <c r="F108" s="47">
        <f t="shared" si="16"/>
        <v>0</v>
      </c>
      <c r="G108" s="58">
        <f aca="true" t="shared" si="18" ref="G108:L108">G107</f>
        <v>0</v>
      </c>
      <c r="H108" s="58">
        <f t="shared" si="18"/>
        <v>0</v>
      </c>
      <c r="I108" s="58">
        <f t="shared" si="18"/>
        <v>0</v>
      </c>
      <c r="J108" s="58">
        <f t="shared" si="18"/>
        <v>0</v>
      </c>
      <c r="K108" s="58">
        <f t="shared" si="18"/>
        <v>0</v>
      </c>
      <c r="L108" s="58">
        <f t="shared" si="18"/>
        <v>0</v>
      </c>
      <c r="M108" s="48">
        <f t="shared" si="15"/>
        <v>0</v>
      </c>
      <c r="N108" s="38"/>
      <c r="O108" s="10">
        <f t="shared" si="13"/>
        <v>0</v>
      </c>
      <c r="P108" s="3">
        <f t="shared" si="14"/>
        <v>0</v>
      </c>
    </row>
    <row r="109" spans="1:16" s="3" customFormat="1" ht="12.75">
      <c r="A109" s="44">
        <v>100203</v>
      </c>
      <c r="B109" s="49" t="s">
        <v>39</v>
      </c>
      <c r="C109" s="47">
        <f>'[1]Місто'!C243+'[1]Місто'!C421+'[1]Місто'!C436+'[1]Місто'!C450+'[1]Місто'!C465+'[1]Місто'!C480+'[1]Місто'!C495+'[1]Місто'!C510+'[1]Місто'!$C$302</f>
        <v>86414409</v>
      </c>
      <c r="D109" s="47">
        <f>'[1]Місто'!D243+'[1]Місто'!D421+'[1]Місто'!D436+'[1]Місто'!D450+'[1]Місто'!D465+'[1]Місто'!D480+'[1]Місто'!D495+'[1]Місто'!D510</f>
        <v>0</v>
      </c>
      <c r="E109" s="47">
        <f>'[1]Місто'!E243+'[1]Місто'!E421+'[1]Місто'!E436+'[1]Місто'!E450+'[1]Місто'!E465+'[1]Місто'!E480+'[1]Місто'!E495+'[1]Місто'!E510</f>
        <v>5047</v>
      </c>
      <c r="F109" s="47">
        <f>G109+J109</f>
        <v>3814797</v>
      </c>
      <c r="G109" s="47">
        <f>'[1]Місто'!G243+'[1]Місто'!G421+'[1]Місто'!G436+'[1]Місто'!G450+'[1]Місто'!G465+'[1]Місто'!G480+'[1]Місто'!G495+'[1]Місто'!G510</f>
        <v>123296</v>
      </c>
      <c r="H109" s="47">
        <f>'[1]Місто'!H243+'[1]Місто'!H421+'[1]Місто'!H436+'[1]Місто'!H450+'[1]Місто'!H465+'[1]Місто'!H480+'[1]Місто'!H495+'[1]Місто'!H510</f>
        <v>0</v>
      </c>
      <c r="I109" s="47">
        <f>'[1]Місто'!I243+'[1]Місто'!I421+'[1]Місто'!I436+'[1]Місто'!I450+'[1]Місто'!I465+'[1]Місто'!I480+'[1]Місто'!I495+'[1]Місто'!I510</f>
        <v>0</v>
      </c>
      <c r="J109" s="47">
        <f>'[1]Місто'!J243+'[1]Місто'!J421+'[1]Місто'!J436+'[1]Місто'!J450+'[1]Місто'!J465+'[1]Місто'!J480+'[1]Місто'!J495+'[1]Місто'!J510</f>
        <v>3691501</v>
      </c>
      <c r="K109" s="47">
        <f>'[1]Місто'!K243+'[1]Місто'!K421+'[1]Місто'!K436+'[1]Місто'!K450+'[1]Місто'!K465+'[1]Місто'!K480+'[1]Місто'!K495+'[1]Місто'!K510</f>
        <v>3691501</v>
      </c>
      <c r="L109" s="47">
        <f>'[1]Місто'!L243+'[1]Місто'!L421+'[1]Місто'!L436+'[1]Місто'!L450+'[1]Місто'!L465+'[1]Місто'!L480+'[1]Місто'!L495+'[1]Місто'!L510</f>
        <v>0</v>
      </c>
      <c r="M109" s="48">
        <f t="shared" si="15"/>
        <v>90229206</v>
      </c>
      <c r="N109" s="35"/>
      <c r="O109" s="10">
        <f t="shared" si="13"/>
        <v>123296</v>
      </c>
      <c r="P109" s="3">
        <f t="shared" si="14"/>
        <v>3.673110479146085</v>
      </c>
    </row>
    <row r="110" spans="1:16" s="3" customFormat="1" ht="12.75" hidden="1">
      <c r="A110" s="64" t="s">
        <v>205</v>
      </c>
      <c r="B110" s="67" t="s">
        <v>38</v>
      </c>
      <c r="C110" s="47">
        <f>'[1]Місто'!C270</f>
        <v>0</v>
      </c>
      <c r="D110" s="47">
        <f>'[1]Місто'!D270</f>
        <v>0</v>
      </c>
      <c r="E110" s="47">
        <f>'[1]Місто'!E270</f>
        <v>0</v>
      </c>
      <c r="F110" s="47">
        <f t="shared" si="16"/>
        <v>0</v>
      </c>
      <c r="G110" s="47">
        <f>'[1]Місто'!G270</f>
        <v>0</v>
      </c>
      <c r="H110" s="47">
        <f>'[1]Місто'!H270</f>
        <v>0</v>
      </c>
      <c r="I110" s="47">
        <f>'[1]Місто'!I270</f>
        <v>0</v>
      </c>
      <c r="J110" s="47">
        <f>'[1]Місто'!J270</f>
        <v>0</v>
      </c>
      <c r="K110" s="47">
        <f>'[1]Місто'!K270</f>
        <v>0</v>
      </c>
      <c r="L110" s="47">
        <f>'[1]Місто'!L270</f>
        <v>0</v>
      </c>
      <c r="M110" s="48">
        <f t="shared" si="15"/>
        <v>0</v>
      </c>
      <c r="N110" s="35"/>
      <c r="O110" s="10">
        <f t="shared" si="13"/>
        <v>0</v>
      </c>
      <c r="P110" s="3">
        <f t="shared" si="14"/>
        <v>0</v>
      </c>
    </row>
    <row r="111" spans="1:16" s="3" customFormat="1" ht="12.75" customHeight="1">
      <c r="A111" s="44" t="s">
        <v>40</v>
      </c>
      <c r="B111" s="67" t="s">
        <v>206</v>
      </c>
      <c r="C111" s="47">
        <f>SUM(C112:C119)</f>
        <v>79784345</v>
      </c>
      <c r="D111" s="47">
        <f>SUM(D112:D119)</f>
        <v>47376153</v>
      </c>
      <c r="E111" s="47">
        <f>SUM(E112:E119)</f>
        <v>4257100</v>
      </c>
      <c r="F111" s="47">
        <f t="shared" si="16"/>
        <v>9959659</v>
      </c>
      <c r="G111" s="47">
        <f>SUM(G112:G119)-G117</f>
        <v>5234923</v>
      </c>
      <c r="H111" s="47">
        <f>SUM(H112:H119)</f>
        <v>1804547</v>
      </c>
      <c r="I111" s="47">
        <f>SUM(I112:I119)</f>
        <v>594377</v>
      </c>
      <c r="J111" s="47">
        <f>SUM(J112:J119)</f>
        <v>4724736</v>
      </c>
      <c r="K111" s="47">
        <f>SUM(K112:K119)</f>
        <v>4446674</v>
      </c>
      <c r="L111" s="47">
        <f>SUM(L112:L119)</f>
        <v>3000</v>
      </c>
      <c r="M111" s="48">
        <f t="shared" si="15"/>
        <v>89744004</v>
      </c>
      <c r="N111" s="37">
        <f>F111-K111</f>
        <v>5512985</v>
      </c>
      <c r="O111" s="10">
        <f t="shared" si="13"/>
        <v>5512985</v>
      </c>
      <c r="P111" s="3">
        <f t="shared" si="14"/>
        <v>3.39129454315086</v>
      </c>
    </row>
    <row r="112" spans="1:16" s="3" customFormat="1" ht="12.75">
      <c r="A112" s="44">
        <v>110102</v>
      </c>
      <c r="B112" s="49" t="s">
        <v>41</v>
      </c>
      <c r="C112" s="47">
        <f>'[1]Місто'!C199</f>
        <v>4553324</v>
      </c>
      <c r="D112" s="47">
        <f>'[1]Місто'!D199</f>
        <v>0</v>
      </c>
      <c r="E112" s="47">
        <f>'[1]Місто'!E199</f>
        <v>0</v>
      </c>
      <c r="F112" s="47">
        <f t="shared" si="16"/>
        <v>194379</v>
      </c>
      <c r="G112" s="47">
        <f>'[1]Місто'!G199</f>
        <v>0</v>
      </c>
      <c r="H112" s="47">
        <f>'[1]Місто'!H199</f>
        <v>0</v>
      </c>
      <c r="I112" s="47">
        <f>'[1]Місто'!I199</f>
        <v>0</v>
      </c>
      <c r="J112" s="47">
        <f>'[1]Місто'!J199</f>
        <v>194379</v>
      </c>
      <c r="K112" s="47">
        <f>'[1]Місто'!K199</f>
        <v>194379</v>
      </c>
      <c r="L112" s="47">
        <f>'[1]Місто'!L199</f>
        <v>0</v>
      </c>
      <c r="M112" s="48">
        <f t="shared" si="15"/>
        <v>4747703</v>
      </c>
      <c r="N112" s="35"/>
      <c r="O112" s="10">
        <f t="shared" si="13"/>
        <v>0</v>
      </c>
      <c r="P112" s="3">
        <f t="shared" si="14"/>
        <v>0.19354251556991342</v>
      </c>
    </row>
    <row r="113" spans="1:16" s="3" customFormat="1" ht="12.75">
      <c r="A113" s="44">
        <v>110201</v>
      </c>
      <c r="B113" s="49" t="s">
        <v>42</v>
      </c>
      <c r="C113" s="47">
        <f>'[1]Місто'!C200</f>
        <v>14314263</v>
      </c>
      <c r="D113" s="47">
        <f>'[1]Місто'!D200</f>
        <v>8168348</v>
      </c>
      <c r="E113" s="47">
        <f>'[1]Місто'!E200</f>
        <v>1026353</v>
      </c>
      <c r="F113" s="47">
        <f t="shared" si="16"/>
        <v>1267558</v>
      </c>
      <c r="G113" s="47">
        <f>'[1]Місто'!G200</f>
        <v>10983</v>
      </c>
      <c r="H113" s="47">
        <f>'[1]Місто'!H200</f>
        <v>0</v>
      </c>
      <c r="I113" s="47">
        <f>'[1]Місто'!I200</f>
        <v>9947</v>
      </c>
      <c r="J113" s="47">
        <f>'[1]Місто'!J200</f>
        <v>1256575</v>
      </c>
      <c r="K113" s="47">
        <f>'[1]Місто'!K200</f>
        <v>1207124</v>
      </c>
      <c r="L113" s="47">
        <f>'[1]Місто'!L200</f>
        <v>3000</v>
      </c>
      <c r="M113" s="48">
        <f t="shared" si="15"/>
        <v>15581821</v>
      </c>
      <c r="N113" s="35"/>
      <c r="O113" s="10">
        <f t="shared" si="13"/>
        <v>60434</v>
      </c>
      <c r="P113" s="3">
        <f t="shared" si="14"/>
        <v>0.6084386855732945</v>
      </c>
    </row>
    <row r="114" spans="1:16" s="3" customFormat="1" ht="23.25" customHeight="1">
      <c r="A114" s="44">
        <v>110204</v>
      </c>
      <c r="B114" s="49" t="s">
        <v>118</v>
      </c>
      <c r="C114" s="47">
        <f>'[1]Місто'!C201</f>
        <v>7813488</v>
      </c>
      <c r="D114" s="47">
        <f>'[1]Місто'!D201</f>
        <v>3931224</v>
      </c>
      <c r="E114" s="47">
        <f>'[1]Місто'!E201</f>
        <v>1857070</v>
      </c>
      <c r="F114" s="47">
        <f t="shared" si="16"/>
        <v>2684107</v>
      </c>
      <c r="G114" s="47">
        <f>'[1]Місто'!G201</f>
        <v>2397350</v>
      </c>
      <c r="H114" s="47">
        <f>'[1]Місто'!H201</f>
        <v>743228</v>
      </c>
      <c r="I114" s="47">
        <f>'[1]Місто'!I201</f>
        <v>384090</v>
      </c>
      <c r="J114" s="47">
        <f>'[1]Місто'!J201</f>
        <v>286757</v>
      </c>
      <c r="K114" s="47">
        <f>'[1]Місто'!K201</f>
        <v>181556</v>
      </c>
      <c r="L114" s="47">
        <f>'[1]Місто'!L201</f>
        <v>0</v>
      </c>
      <c r="M114" s="48">
        <f t="shared" si="15"/>
        <v>10497595</v>
      </c>
      <c r="N114" s="35"/>
      <c r="O114" s="10">
        <f t="shared" si="13"/>
        <v>2502551</v>
      </c>
      <c r="P114" s="3">
        <f t="shared" si="14"/>
        <v>0.332118277305839</v>
      </c>
    </row>
    <row r="115" spans="1:16" s="3" customFormat="1" ht="12.75">
      <c r="A115" s="44">
        <v>110205</v>
      </c>
      <c r="B115" s="49" t="s">
        <v>43</v>
      </c>
      <c r="C115" s="47">
        <f>'[1]Місто'!C202</f>
        <v>47853431</v>
      </c>
      <c r="D115" s="47">
        <f>'[1]Місто'!D202</f>
        <v>33960798</v>
      </c>
      <c r="E115" s="47">
        <f>'[1]Місто'!E202</f>
        <v>1334414</v>
      </c>
      <c r="F115" s="47">
        <f t="shared" si="16"/>
        <v>5631279</v>
      </c>
      <c r="G115" s="47">
        <f>'[1]Місто'!G202</f>
        <v>2826590</v>
      </c>
      <c r="H115" s="47">
        <f>'[1]Місто'!H202</f>
        <v>1061319</v>
      </c>
      <c r="I115" s="47">
        <f>'[1]Місто'!I202</f>
        <v>200340</v>
      </c>
      <c r="J115" s="47">
        <f>'[1]Місто'!J202</f>
        <v>2804689</v>
      </c>
      <c r="K115" s="47">
        <f>'[1]Місто'!K202</f>
        <v>2681279</v>
      </c>
      <c r="L115" s="47">
        <f>'[1]Місто'!L202</f>
        <v>0</v>
      </c>
      <c r="M115" s="48">
        <f t="shared" si="15"/>
        <v>53484710</v>
      </c>
      <c r="N115" s="35"/>
      <c r="O115" s="10">
        <f t="shared" si="13"/>
        <v>2950000</v>
      </c>
      <c r="P115" s="3">
        <f t="shared" si="14"/>
        <v>2.0340466468872584</v>
      </c>
    </row>
    <row r="116" spans="1:16" s="3" customFormat="1" ht="88.5" customHeight="1" hidden="1">
      <c r="A116" s="44" t="s">
        <v>150</v>
      </c>
      <c r="B116" s="49" t="s">
        <v>151</v>
      </c>
      <c r="C116" s="47">
        <f>'[1]Місто'!C203</f>
        <v>0</v>
      </c>
      <c r="D116" s="47">
        <f>'[1]Місто'!D203</f>
        <v>0</v>
      </c>
      <c r="E116" s="47">
        <f>'[1]Місто'!E203</f>
        <v>0</v>
      </c>
      <c r="F116" s="47">
        <f t="shared" si="16"/>
        <v>0</v>
      </c>
      <c r="G116" s="47">
        <f>'[1]Місто'!G203</f>
        <v>0</v>
      </c>
      <c r="H116" s="47">
        <f>'[1]Місто'!H203</f>
        <v>0</v>
      </c>
      <c r="I116" s="47">
        <f>'[1]Місто'!I203</f>
        <v>0</v>
      </c>
      <c r="J116" s="47">
        <f>'[1]Місто'!J203</f>
        <v>0</v>
      </c>
      <c r="K116" s="47">
        <f>'[1]Місто'!K203</f>
        <v>0</v>
      </c>
      <c r="L116" s="47">
        <f>'[1]Місто'!L203</f>
        <v>0</v>
      </c>
      <c r="M116" s="48">
        <f t="shared" si="15"/>
        <v>0</v>
      </c>
      <c r="N116" s="37"/>
      <c r="O116" s="10">
        <f t="shared" si="13"/>
        <v>0</v>
      </c>
      <c r="P116" s="3">
        <f t="shared" si="14"/>
        <v>0</v>
      </c>
    </row>
    <row r="117" spans="1:16" s="3" customFormat="1" ht="22.5" customHeight="1" hidden="1">
      <c r="A117" s="44"/>
      <c r="B117" s="67" t="s">
        <v>179</v>
      </c>
      <c r="C117" s="47">
        <f>'[1]Місто'!C204</f>
        <v>0</v>
      </c>
      <c r="D117" s="47">
        <f>'[1]Місто'!D204</f>
        <v>0</v>
      </c>
      <c r="E117" s="47">
        <f>'[1]Місто'!E204</f>
        <v>0</v>
      </c>
      <c r="F117" s="47">
        <f t="shared" si="16"/>
        <v>0</v>
      </c>
      <c r="G117" s="47">
        <f>'[1]Місто'!G204</f>
        <v>0</v>
      </c>
      <c r="H117" s="47">
        <f>'[1]Місто'!H204</f>
        <v>0</v>
      </c>
      <c r="I117" s="47">
        <f>'[1]Місто'!I204</f>
        <v>0</v>
      </c>
      <c r="J117" s="47">
        <f>'[1]Місто'!J204</f>
        <v>0</v>
      </c>
      <c r="K117" s="47">
        <f>'[1]Місто'!K204</f>
        <v>0</v>
      </c>
      <c r="L117" s="47">
        <f>'[1]Місто'!L204</f>
        <v>0</v>
      </c>
      <c r="M117" s="48">
        <f t="shared" si="15"/>
        <v>0</v>
      </c>
      <c r="N117" s="37"/>
      <c r="O117" s="10">
        <f t="shared" si="13"/>
        <v>0</v>
      </c>
      <c r="P117" s="3">
        <f t="shared" si="14"/>
        <v>0</v>
      </c>
    </row>
    <row r="118" spans="1:16" s="3" customFormat="1" ht="12.75" customHeight="1">
      <c r="A118" s="64" t="s">
        <v>186</v>
      </c>
      <c r="B118" s="67" t="s">
        <v>187</v>
      </c>
      <c r="C118" s="47">
        <f>'[1]Місто'!C205</f>
        <v>1047685</v>
      </c>
      <c r="D118" s="47">
        <f>'[1]Місто'!D205</f>
        <v>0</v>
      </c>
      <c r="E118" s="47">
        <f>'[1]Місто'!E205</f>
        <v>0</v>
      </c>
      <c r="F118" s="47">
        <f t="shared" si="16"/>
        <v>0</v>
      </c>
      <c r="G118" s="47">
        <f>'[1]Місто'!G205</f>
        <v>0</v>
      </c>
      <c r="H118" s="47">
        <f>'[1]Місто'!H205</f>
        <v>0</v>
      </c>
      <c r="I118" s="47">
        <f>'[1]Місто'!I205</f>
        <v>0</v>
      </c>
      <c r="J118" s="47">
        <f>'[1]Місто'!J205</f>
        <v>0</v>
      </c>
      <c r="K118" s="47">
        <f>'[1]Місто'!K205</f>
        <v>0</v>
      </c>
      <c r="L118" s="47">
        <f>'[1]Місто'!L205</f>
        <v>0</v>
      </c>
      <c r="M118" s="48">
        <f t="shared" si="15"/>
        <v>1047685</v>
      </c>
      <c r="N118" s="37"/>
      <c r="O118" s="10">
        <f t="shared" si="13"/>
        <v>0</v>
      </c>
      <c r="P118" s="3">
        <f t="shared" si="14"/>
        <v>0.044532651404746236</v>
      </c>
    </row>
    <row r="119" spans="1:16" s="3" customFormat="1" ht="12" customHeight="1">
      <c r="A119" s="44">
        <v>110502</v>
      </c>
      <c r="B119" s="49" t="s">
        <v>44</v>
      </c>
      <c r="C119" s="47">
        <f>'[1]Місто'!C206</f>
        <v>4202154</v>
      </c>
      <c r="D119" s="47">
        <f>'[1]Місто'!D206</f>
        <v>1315783</v>
      </c>
      <c r="E119" s="47">
        <f>'[1]Місто'!E206</f>
        <v>39263</v>
      </c>
      <c r="F119" s="47">
        <f t="shared" si="16"/>
        <v>182336</v>
      </c>
      <c r="G119" s="47">
        <f>'[1]Місто'!G206</f>
        <v>0</v>
      </c>
      <c r="H119" s="47">
        <f>'[1]Місто'!H206</f>
        <v>0</v>
      </c>
      <c r="I119" s="47">
        <f>'[1]Місто'!I206</f>
        <v>0</v>
      </c>
      <c r="J119" s="47">
        <f>'[1]Місто'!J206</f>
        <v>182336</v>
      </c>
      <c r="K119" s="47">
        <f>'[1]Місто'!K206</f>
        <v>182336</v>
      </c>
      <c r="L119" s="47">
        <f>'[1]Місто'!L206</f>
        <v>0</v>
      </c>
      <c r="M119" s="48">
        <f t="shared" si="15"/>
        <v>4384490</v>
      </c>
      <c r="N119" s="35"/>
      <c r="O119" s="10">
        <f t="shared" si="13"/>
        <v>0</v>
      </c>
      <c r="P119" s="3">
        <f t="shared" si="14"/>
        <v>0.1786157664098083</v>
      </c>
    </row>
    <row r="120" spans="1:16" s="3" customFormat="1" ht="12.75">
      <c r="A120" s="44">
        <v>120000</v>
      </c>
      <c r="B120" s="49" t="s">
        <v>45</v>
      </c>
      <c r="C120" s="47">
        <f>C121+C122</f>
        <v>2743041</v>
      </c>
      <c r="D120" s="47">
        <f>D121+D122</f>
        <v>0</v>
      </c>
      <c r="E120" s="47">
        <f>E121+E122</f>
        <v>0</v>
      </c>
      <c r="F120" s="47">
        <f t="shared" si="16"/>
        <v>50000</v>
      </c>
      <c r="G120" s="47">
        <f aca="true" t="shared" si="19" ref="G120:L120">G121+G122</f>
        <v>0</v>
      </c>
      <c r="H120" s="47">
        <f t="shared" si="19"/>
        <v>0</v>
      </c>
      <c r="I120" s="47">
        <f t="shared" si="19"/>
        <v>0</v>
      </c>
      <c r="J120" s="47">
        <f t="shared" si="19"/>
        <v>50000</v>
      </c>
      <c r="K120" s="47">
        <f t="shared" si="19"/>
        <v>50000</v>
      </c>
      <c r="L120" s="47">
        <f t="shared" si="19"/>
        <v>0</v>
      </c>
      <c r="M120" s="48">
        <f t="shared" si="15"/>
        <v>2793041</v>
      </c>
      <c r="N120" s="35"/>
      <c r="O120" s="10">
        <f t="shared" si="13"/>
        <v>0</v>
      </c>
      <c r="P120" s="3">
        <f t="shared" si="14"/>
        <v>0.11659505351506086</v>
      </c>
    </row>
    <row r="121" spans="1:16" s="3" customFormat="1" ht="12.75">
      <c r="A121" s="44" t="s">
        <v>196</v>
      </c>
      <c r="B121" s="49" t="s">
        <v>197</v>
      </c>
      <c r="C121" s="47">
        <f>'[1]Місто'!C363</f>
        <v>2200000</v>
      </c>
      <c r="D121" s="47">
        <f>'[1]Місто'!D363</f>
        <v>0</v>
      </c>
      <c r="E121" s="47">
        <f>'[1]Місто'!E363</f>
        <v>0</v>
      </c>
      <c r="F121" s="47">
        <f t="shared" si="16"/>
        <v>0</v>
      </c>
      <c r="G121" s="47">
        <f>'[1]Місто'!G363</f>
        <v>0</v>
      </c>
      <c r="H121" s="47">
        <f>'[1]Місто'!H363</f>
        <v>0</v>
      </c>
      <c r="I121" s="47">
        <f>'[1]Місто'!I363</f>
        <v>0</v>
      </c>
      <c r="J121" s="47">
        <f>'[1]Місто'!J363</f>
        <v>0</v>
      </c>
      <c r="K121" s="47">
        <f>'[1]Місто'!K363</f>
        <v>0</v>
      </c>
      <c r="L121" s="47">
        <f>'[1]Місто'!L363</f>
        <v>0</v>
      </c>
      <c r="M121" s="48">
        <f t="shared" si="15"/>
        <v>2200000</v>
      </c>
      <c r="N121" s="35"/>
      <c r="O121" s="10">
        <f t="shared" si="13"/>
        <v>0</v>
      </c>
      <c r="P121" s="3">
        <f t="shared" si="14"/>
        <v>0.0935126809016467</v>
      </c>
    </row>
    <row r="122" spans="1:16" s="3" customFormat="1" ht="12.75">
      <c r="A122" s="44">
        <v>120201</v>
      </c>
      <c r="B122" s="56" t="s">
        <v>119</v>
      </c>
      <c r="C122" s="47">
        <f>'[1]Місто'!C16</f>
        <v>543041</v>
      </c>
      <c r="D122" s="47">
        <f>'[1]Місто'!D16</f>
        <v>0</v>
      </c>
      <c r="E122" s="47">
        <f>'[1]Місто'!E16</f>
        <v>0</v>
      </c>
      <c r="F122" s="47">
        <f t="shared" si="16"/>
        <v>50000</v>
      </c>
      <c r="G122" s="47">
        <f>'[1]Місто'!G16</f>
        <v>0</v>
      </c>
      <c r="H122" s="47">
        <f>'[1]Місто'!H16</f>
        <v>0</v>
      </c>
      <c r="I122" s="47">
        <f>'[1]Місто'!I16</f>
        <v>0</v>
      </c>
      <c r="J122" s="47">
        <f>'[1]Місто'!J16</f>
        <v>50000</v>
      </c>
      <c r="K122" s="47">
        <f>'[1]Місто'!K16</f>
        <v>50000</v>
      </c>
      <c r="L122" s="47">
        <f>'[1]Місто'!L16</f>
        <v>0</v>
      </c>
      <c r="M122" s="48">
        <f t="shared" si="15"/>
        <v>593041</v>
      </c>
      <c r="N122" s="35"/>
      <c r="O122" s="10">
        <f t="shared" si="13"/>
        <v>0</v>
      </c>
      <c r="P122" s="3">
        <f t="shared" si="14"/>
        <v>0.02308237261341415</v>
      </c>
    </row>
    <row r="123" spans="1:16" s="3" customFormat="1" ht="12.75">
      <c r="A123" s="44">
        <v>130000</v>
      </c>
      <c r="B123" s="49" t="s">
        <v>46</v>
      </c>
      <c r="C123" s="47">
        <f>C124+C126+C127+C128+C129+C125</f>
        <v>26584868</v>
      </c>
      <c r="D123" s="47">
        <f aca="true" t="shared" si="20" ref="D123:L123">D124+D126+D127+D128+D129+D125</f>
        <v>14215241</v>
      </c>
      <c r="E123" s="47">
        <f t="shared" si="20"/>
        <v>2733782</v>
      </c>
      <c r="F123" s="47">
        <f t="shared" si="20"/>
        <v>1115369</v>
      </c>
      <c r="G123" s="47">
        <f t="shared" si="20"/>
        <v>1035068</v>
      </c>
      <c r="H123" s="47">
        <f t="shared" si="20"/>
        <v>280663</v>
      </c>
      <c r="I123" s="47">
        <f t="shared" si="20"/>
        <v>80406</v>
      </c>
      <c r="J123" s="47">
        <f t="shared" si="20"/>
        <v>80301</v>
      </c>
      <c r="K123" s="47">
        <f t="shared" si="20"/>
        <v>33000</v>
      </c>
      <c r="L123" s="47">
        <f t="shared" si="20"/>
        <v>1000</v>
      </c>
      <c r="M123" s="47">
        <f>M124+M126+M127+M128+M129+M125</f>
        <v>27700237</v>
      </c>
      <c r="N123" s="39">
        <f>F123-K123</f>
        <v>1082369</v>
      </c>
      <c r="O123" s="10">
        <f t="shared" si="13"/>
        <v>1082369</v>
      </c>
      <c r="P123" s="3">
        <f t="shared" si="14"/>
        <v>1.1300101264074538</v>
      </c>
    </row>
    <row r="124" spans="1:16" s="3" customFormat="1" ht="25.5">
      <c r="A124" s="44">
        <v>130102</v>
      </c>
      <c r="B124" s="56" t="s">
        <v>47</v>
      </c>
      <c r="C124" s="47">
        <f>'[1]Місто'!C65</f>
        <v>284901</v>
      </c>
      <c r="D124" s="47">
        <f>'[1]Місто'!D65</f>
        <v>0</v>
      </c>
      <c r="E124" s="47">
        <f>'[1]Місто'!E65</f>
        <v>0</v>
      </c>
      <c r="F124" s="47">
        <f t="shared" si="16"/>
        <v>0</v>
      </c>
      <c r="G124" s="47">
        <f>'[1]Місто'!G65</f>
        <v>0</v>
      </c>
      <c r="H124" s="47">
        <f>'[1]Місто'!H65</f>
        <v>0</v>
      </c>
      <c r="I124" s="47">
        <f>'[1]Місто'!I65</f>
        <v>0</v>
      </c>
      <c r="J124" s="47">
        <f>'[1]Місто'!J65</f>
        <v>0</v>
      </c>
      <c r="K124" s="47">
        <f>'[1]Місто'!K65</f>
        <v>0</v>
      </c>
      <c r="L124" s="47">
        <f>'[1]Місто'!L65</f>
        <v>0</v>
      </c>
      <c r="M124" s="48">
        <f aca="true" t="shared" si="21" ref="M124:M159">C124+F124</f>
        <v>284901</v>
      </c>
      <c r="N124" s="35"/>
      <c r="O124" s="10">
        <f t="shared" si="13"/>
        <v>0</v>
      </c>
      <c r="P124" s="3">
        <f t="shared" si="14"/>
        <v>0.012109934682527294</v>
      </c>
    </row>
    <row r="125" spans="1:15" s="3" customFormat="1" ht="25.5">
      <c r="A125" s="44" t="s">
        <v>251</v>
      </c>
      <c r="B125" s="56" t="s">
        <v>252</v>
      </c>
      <c r="C125" s="47">
        <f>'[1]Місто'!C66</f>
        <v>81595</v>
      </c>
      <c r="D125" s="47"/>
      <c r="E125" s="47"/>
      <c r="F125" s="47"/>
      <c r="G125" s="47"/>
      <c r="H125" s="47"/>
      <c r="I125" s="47"/>
      <c r="J125" s="47"/>
      <c r="K125" s="47"/>
      <c r="L125" s="47"/>
      <c r="M125" s="48">
        <f t="shared" si="21"/>
        <v>81595</v>
      </c>
      <c r="N125" s="35"/>
      <c r="O125" s="10"/>
    </row>
    <row r="126" spans="1:16" s="3" customFormat="1" ht="25.5" customHeight="1">
      <c r="A126" s="44">
        <v>130107</v>
      </c>
      <c r="B126" s="56" t="s">
        <v>48</v>
      </c>
      <c r="C126" s="47">
        <f>'[1]Місто'!C67</f>
        <v>20128969</v>
      </c>
      <c r="D126" s="47">
        <f>'[1]Місто'!D67</f>
        <v>12877690</v>
      </c>
      <c r="E126" s="47">
        <f>'[1]Місто'!E67</f>
        <v>2135935</v>
      </c>
      <c r="F126" s="47">
        <f t="shared" si="16"/>
        <v>961089</v>
      </c>
      <c r="G126" s="47">
        <f>'[1]Місто'!G67</f>
        <v>885788</v>
      </c>
      <c r="H126" s="47">
        <f>'[1]Місто'!H67</f>
        <v>248659</v>
      </c>
      <c r="I126" s="47">
        <f>'[1]Місто'!I67</f>
        <v>54488</v>
      </c>
      <c r="J126" s="47">
        <f>'[1]Місто'!J67</f>
        <v>75301</v>
      </c>
      <c r="K126" s="47">
        <f>'[1]Місто'!K67</f>
        <v>33000</v>
      </c>
      <c r="L126" s="47">
        <f>'[1]Місто'!L67</f>
        <v>1000</v>
      </c>
      <c r="M126" s="48">
        <f t="shared" si="21"/>
        <v>21090058</v>
      </c>
      <c r="N126" s="35"/>
      <c r="O126" s="10">
        <f t="shared" si="13"/>
        <v>928089</v>
      </c>
      <c r="P126" s="3">
        <f t="shared" si="14"/>
        <v>0.8555972068073356</v>
      </c>
    </row>
    <row r="127" spans="1:16" s="3" customFormat="1" ht="12.75">
      <c r="A127" s="44">
        <v>130110</v>
      </c>
      <c r="B127" s="56" t="s">
        <v>49</v>
      </c>
      <c r="C127" s="47">
        <f>'[1]Місто'!C68</f>
        <v>5403103</v>
      </c>
      <c r="D127" s="47">
        <f>'[1]Місто'!D68</f>
        <v>1097999</v>
      </c>
      <c r="E127" s="47">
        <f>'[1]Місто'!E68</f>
        <v>487965</v>
      </c>
      <c r="F127" s="47">
        <f t="shared" si="16"/>
        <v>112200</v>
      </c>
      <c r="G127" s="47">
        <f>'[1]Місто'!G68</f>
        <v>107200</v>
      </c>
      <c r="H127" s="47">
        <f>'[1]Місто'!H68</f>
        <v>12606</v>
      </c>
      <c r="I127" s="47">
        <f>'[1]Місто'!I68</f>
        <v>23887</v>
      </c>
      <c r="J127" s="47">
        <f>'[1]Місто'!J68</f>
        <v>5000</v>
      </c>
      <c r="K127" s="47">
        <f>'[1]Місто'!K68</f>
        <v>0</v>
      </c>
      <c r="L127" s="47">
        <f>'[1]Місто'!L68</f>
        <v>0</v>
      </c>
      <c r="M127" s="48">
        <f t="shared" si="21"/>
        <v>5515303</v>
      </c>
      <c r="N127" s="35"/>
      <c r="O127" s="10">
        <f t="shared" si="13"/>
        <v>112200</v>
      </c>
      <c r="P127" s="3">
        <f t="shared" si="14"/>
        <v>0.2296630212353318</v>
      </c>
    </row>
    <row r="128" spans="1:16" s="3" customFormat="1" ht="12.75">
      <c r="A128" s="44" t="s">
        <v>109</v>
      </c>
      <c r="B128" s="56" t="s">
        <v>59</v>
      </c>
      <c r="C128" s="47">
        <f>'[1]Місто'!C69+'[1]Місто'!$C$482</f>
        <v>686300</v>
      </c>
      <c r="D128" s="47">
        <f>'[1]Місто'!D69</f>
        <v>239552</v>
      </c>
      <c r="E128" s="47">
        <f>'[1]Місто'!E69</f>
        <v>109882</v>
      </c>
      <c r="F128" s="47">
        <f t="shared" si="16"/>
        <v>42080</v>
      </c>
      <c r="G128" s="47">
        <f>'[1]Місто'!G69</f>
        <v>42080</v>
      </c>
      <c r="H128" s="47">
        <f>'[1]Місто'!H69</f>
        <v>19398</v>
      </c>
      <c r="I128" s="47">
        <f>'[1]Місто'!I69</f>
        <v>2031</v>
      </c>
      <c r="J128" s="47">
        <f>'[1]Місто'!J69</f>
        <v>0</v>
      </c>
      <c r="K128" s="47">
        <f>'[1]Місто'!K69</f>
        <v>0</v>
      </c>
      <c r="L128" s="47">
        <f>'[1]Місто'!L69</f>
        <v>0</v>
      </c>
      <c r="M128" s="48">
        <f t="shared" si="21"/>
        <v>728380</v>
      </c>
      <c r="N128" s="35"/>
      <c r="O128" s="10">
        <f t="shared" si="13"/>
        <v>42080</v>
      </c>
      <c r="P128" s="3">
        <f t="shared" si="14"/>
        <v>0.029171705864909147</v>
      </c>
    </row>
    <row r="129" spans="1:16" s="3" customFormat="1" ht="12.75" hidden="1">
      <c r="A129" s="44">
        <v>130113</v>
      </c>
      <c r="B129" s="49" t="s">
        <v>31</v>
      </c>
      <c r="C129" s="47">
        <f>'[1]Місто'!C70</f>
        <v>0</v>
      </c>
      <c r="D129" s="47">
        <f>'[1]Місто'!D70</f>
        <v>0</v>
      </c>
      <c r="E129" s="47">
        <f>'[1]Місто'!E70</f>
        <v>0</v>
      </c>
      <c r="F129" s="47">
        <f t="shared" si="16"/>
        <v>0</v>
      </c>
      <c r="G129" s="47">
        <f>'[1]Місто'!G70</f>
        <v>0</v>
      </c>
      <c r="H129" s="47">
        <f>'[1]Місто'!H70</f>
        <v>0</v>
      </c>
      <c r="I129" s="47">
        <f>'[1]Місто'!I70</f>
        <v>0</v>
      </c>
      <c r="J129" s="47">
        <f>'[1]Місто'!J70</f>
        <v>0</v>
      </c>
      <c r="K129" s="47">
        <f>'[1]Місто'!K70</f>
        <v>0</v>
      </c>
      <c r="L129" s="47">
        <f>'[1]Місто'!L70</f>
        <v>0</v>
      </c>
      <c r="M129" s="48">
        <f t="shared" si="21"/>
        <v>0</v>
      </c>
      <c r="N129" s="35"/>
      <c r="O129" s="10">
        <f t="shared" si="13"/>
        <v>0</v>
      </c>
      <c r="P129" s="3">
        <f t="shared" si="14"/>
        <v>0</v>
      </c>
    </row>
    <row r="130" spans="1:16" s="3" customFormat="1" ht="16.5" customHeight="1" hidden="1">
      <c r="A130" s="44">
        <v>130203</v>
      </c>
      <c r="B130" s="56" t="s">
        <v>48</v>
      </c>
      <c r="C130" s="47">
        <f>'[1]Місто'!C71</f>
        <v>0</v>
      </c>
      <c r="D130" s="47"/>
      <c r="E130" s="47"/>
      <c r="F130" s="47">
        <f t="shared" si="16"/>
        <v>0</v>
      </c>
      <c r="G130" s="47"/>
      <c r="H130" s="47"/>
      <c r="I130" s="47"/>
      <c r="J130" s="47"/>
      <c r="K130" s="47"/>
      <c r="L130" s="47"/>
      <c r="M130" s="48">
        <f t="shared" si="21"/>
        <v>0</v>
      </c>
      <c r="N130" s="35"/>
      <c r="O130" s="10">
        <f t="shared" si="13"/>
        <v>0</v>
      </c>
      <c r="P130" s="3">
        <f t="shared" si="14"/>
        <v>0</v>
      </c>
    </row>
    <row r="131" spans="1:16" s="3" customFormat="1" ht="12.75">
      <c r="A131" s="44" t="s">
        <v>120</v>
      </c>
      <c r="B131" s="49" t="s">
        <v>50</v>
      </c>
      <c r="C131" s="47">
        <f>SUM(C132:C139)</f>
        <v>0</v>
      </c>
      <c r="D131" s="47">
        <f>SUM(D132:D139)</f>
        <v>0</v>
      </c>
      <c r="E131" s="47">
        <f>SUM(E132:E139)</f>
        <v>0</v>
      </c>
      <c r="F131" s="47">
        <f aca="true" t="shared" si="22" ref="F131:F137">G131+J131</f>
        <v>132095908</v>
      </c>
      <c r="G131" s="47">
        <f>SUM(G132:G139)</f>
        <v>0</v>
      </c>
      <c r="H131" s="47">
        <f>SUM(H132:H139)</f>
        <v>0</v>
      </c>
      <c r="I131" s="47">
        <f>SUM(I132:I139)</f>
        <v>0</v>
      </c>
      <c r="J131" s="47">
        <f>SUM(J132:J139)-J133-J136</f>
        <v>132095908</v>
      </c>
      <c r="K131" s="47">
        <f>SUM(K132:K139)-K133-K136</f>
        <v>132095908</v>
      </c>
      <c r="L131" s="47">
        <f>SUM(L132:L139)-L133-L136</f>
        <v>30715000</v>
      </c>
      <c r="M131" s="48">
        <f t="shared" si="21"/>
        <v>132095908</v>
      </c>
      <c r="N131" s="35"/>
      <c r="O131" s="10">
        <f>F131-K131</f>
        <v>0</v>
      </c>
      <c r="P131" s="3">
        <f t="shared" si="14"/>
        <v>0</v>
      </c>
    </row>
    <row r="132" spans="1:16" s="3" customFormat="1" ht="12.75">
      <c r="A132" s="44" t="s">
        <v>107</v>
      </c>
      <c r="B132" s="49" t="s">
        <v>108</v>
      </c>
      <c r="C132" s="47"/>
      <c r="D132" s="47"/>
      <c r="E132" s="47"/>
      <c r="F132" s="47">
        <f t="shared" si="22"/>
        <v>121032202</v>
      </c>
      <c r="G132" s="47"/>
      <c r="H132" s="47"/>
      <c r="I132" s="47"/>
      <c r="J132" s="47">
        <f>'[1]Місто'!J19+'[1]Місто'!J73+'[1]Місто'!J95+'[1]Місто'!J165+'[1]Місто'!J208+'[1]Місто'!J218+'[1]Місто'!J245+'[1]Місто'!J390+'[1]Місто'!J438+'[1]Місто'!J452+'[1]Місто'!J467+'[1]Місто'!J497</f>
        <v>121032202</v>
      </c>
      <c r="K132" s="47">
        <f>'[1]Місто'!K19+'[1]Місто'!K73+'[1]Місто'!K95+'[1]Місто'!K165+'[1]Місто'!K208+'[1]Місто'!K218+'[1]Місто'!K245+'[1]Місто'!K390+'[1]Місто'!K438+'[1]Місто'!K452+'[1]Місто'!K467+'[1]Місто'!K497</f>
        <v>121032202</v>
      </c>
      <c r="L132" s="47">
        <f>'[1]Місто'!L19+'[1]Місто'!L73+'[1]Місто'!L95+'[1]Місто'!L165+'[1]Місто'!L208+'[1]Місто'!L218+'[1]Місто'!L245+'[1]Місто'!L390+'[1]Місто'!L438+'[1]Місто'!L452+'[1]Місто'!L467+'[1]Місто'!L497</f>
        <v>30715000</v>
      </c>
      <c r="M132" s="48">
        <f t="shared" si="21"/>
        <v>121032202</v>
      </c>
      <c r="N132" s="35"/>
      <c r="O132" s="10">
        <f>F132-K132</f>
        <v>0</v>
      </c>
      <c r="P132" s="3">
        <f t="shared" si="14"/>
        <v>0</v>
      </c>
    </row>
    <row r="133" spans="1:16" s="3" customFormat="1" ht="17.25" customHeight="1" hidden="1">
      <c r="A133" s="44"/>
      <c r="B133" s="94" t="s">
        <v>221</v>
      </c>
      <c r="C133" s="47"/>
      <c r="D133" s="47"/>
      <c r="E133" s="47"/>
      <c r="F133" s="47">
        <f t="shared" si="22"/>
        <v>0</v>
      </c>
      <c r="G133" s="47"/>
      <c r="H133" s="47"/>
      <c r="I133" s="47"/>
      <c r="J133" s="47">
        <f>'[1]Місто'!$J$391</f>
        <v>0</v>
      </c>
      <c r="K133" s="47">
        <f>'[1]Місто'!$K$391</f>
        <v>0</v>
      </c>
      <c r="L133" s="47">
        <f>'[1]Місто'!$L$391</f>
        <v>0</v>
      </c>
      <c r="M133" s="48">
        <f t="shared" si="21"/>
        <v>0</v>
      </c>
      <c r="N133" s="35"/>
      <c r="O133" s="10">
        <f t="shared" si="13"/>
        <v>0</v>
      </c>
      <c r="P133" s="3">
        <f t="shared" si="14"/>
        <v>0</v>
      </c>
    </row>
    <row r="134" spans="1:16" s="3" customFormat="1" ht="95.25" customHeight="1">
      <c r="A134" s="44" t="s">
        <v>149</v>
      </c>
      <c r="B134" s="94" t="s">
        <v>242</v>
      </c>
      <c r="C134" s="47">
        <f>'[1]Місто'!C21</f>
        <v>0</v>
      </c>
      <c r="D134" s="47">
        <f>'[1]Місто'!D21</f>
        <v>0</v>
      </c>
      <c r="E134" s="47">
        <f>'[1]Місто'!E21</f>
        <v>0</v>
      </c>
      <c r="F134" s="47">
        <f t="shared" si="22"/>
        <v>53552</v>
      </c>
      <c r="G134" s="47">
        <f>'[1]Місто'!G21</f>
        <v>0</v>
      </c>
      <c r="H134" s="47">
        <f>'[1]Місто'!H21</f>
        <v>0</v>
      </c>
      <c r="I134" s="47">
        <f>'[1]Місто'!I21</f>
        <v>0</v>
      </c>
      <c r="J134" s="47">
        <f>'[1]Місто'!J21</f>
        <v>53552</v>
      </c>
      <c r="K134" s="47">
        <f>'[1]Місто'!K21</f>
        <v>53552</v>
      </c>
      <c r="L134" s="47">
        <f>'[1]Місто'!L21</f>
        <v>0</v>
      </c>
      <c r="M134" s="48">
        <f t="shared" si="21"/>
        <v>53552</v>
      </c>
      <c r="N134" s="35"/>
      <c r="O134" s="10">
        <f t="shared" si="13"/>
        <v>0</v>
      </c>
      <c r="P134" s="3">
        <f t="shared" si="14"/>
        <v>0</v>
      </c>
    </row>
    <row r="135" spans="1:16" s="3" customFormat="1" ht="16.5" customHeight="1" hidden="1">
      <c r="A135" s="44"/>
      <c r="B135" s="94" t="s">
        <v>179</v>
      </c>
      <c r="C135" s="47">
        <f>'[1]Місто'!C22</f>
        <v>0</v>
      </c>
      <c r="D135" s="47">
        <f>'[1]Місто'!D22</f>
        <v>0</v>
      </c>
      <c r="E135" s="47">
        <f>'[1]Місто'!E22</f>
        <v>0</v>
      </c>
      <c r="F135" s="47">
        <f t="shared" si="22"/>
        <v>0</v>
      </c>
      <c r="G135" s="47">
        <f>'[1]Місто'!G22</f>
        <v>0</v>
      </c>
      <c r="H135" s="47">
        <f>'[1]Місто'!H22</f>
        <v>0</v>
      </c>
      <c r="I135" s="47">
        <f>'[1]Місто'!I22</f>
        <v>0</v>
      </c>
      <c r="J135" s="47"/>
      <c r="K135" s="47"/>
      <c r="L135" s="47">
        <f>'[1]Місто'!L22</f>
        <v>0</v>
      </c>
      <c r="M135" s="48">
        <f t="shared" si="21"/>
        <v>0</v>
      </c>
      <c r="N135" s="37"/>
      <c r="O135" s="10">
        <f t="shared" si="13"/>
        <v>0</v>
      </c>
      <c r="P135" s="3">
        <f t="shared" si="14"/>
        <v>0</v>
      </c>
    </row>
    <row r="136" spans="1:15" s="3" customFormat="1" ht="52.5" customHeight="1" hidden="1">
      <c r="A136" s="44"/>
      <c r="B136" s="95" t="s">
        <v>231</v>
      </c>
      <c r="C136" s="47"/>
      <c r="D136" s="47"/>
      <c r="E136" s="47"/>
      <c r="F136" s="47">
        <f t="shared" si="22"/>
        <v>0</v>
      </c>
      <c r="G136" s="47"/>
      <c r="H136" s="47"/>
      <c r="I136" s="47"/>
      <c r="J136" s="47">
        <f>'[1]Місто'!$J$307+'[1]Місто'!$J$394</f>
        <v>0</v>
      </c>
      <c r="K136" s="47">
        <f>'[1]Місто'!$K$307+'[1]Місто'!$K$394</f>
        <v>0</v>
      </c>
      <c r="L136" s="47">
        <f>'[1]Місто'!$L$307+'[1]Місто'!$L$394</f>
        <v>0</v>
      </c>
      <c r="M136" s="48">
        <f t="shared" si="21"/>
        <v>0</v>
      </c>
      <c r="N136" s="37"/>
      <c r="O136" s="10"/>
    </row>
    <row r="137" spans="1:15" s="3" customFormat="1" ht="22.5" hidden="1">
      <c r="A137" s="64" t="s">
        <v>222</v>
      </c>
      <c r="B137" s="94" t="s">
        <v>223</v>
      </c>
      <c r="C137" s="47"/>
      <c r="D137" s="47"/>
      <c r="E137" s="47"/>
      <c r="F137" s="47">
        <f t="shared" si="22"/>
        <v>0</v>
      </c>
      <c r="G137" s="47">
        <f>'[1]Місто'!G23</f>
        <v>0</v>
      </c>
      <c r="H137" s="47">
        <f>'[1]Місто'!H23</f>
        <v>0</v>
      </c>
      <c r="I137" s="47">
        <f>'[1]Місто'!I23</f>
        <v>0</v>
      </c>
      <c r="J137" s="47">
        <f>'[1]Місто'!$J$273</f>
        <v>0</v>
      </c>
      <c r="K137" s="47">
        <f>'[1]Місто'!$K$273</f>
        <v>0</v>
      </c>
      <c r="L137" s="47">
        <f>'[1]Місто'!L23</f>
        <v>0</v>
      </c>
      <c r="M137" s="48">
        <f t="shared" si="21"/>
        <v>0</v>
      </c>
      <c r="N137" s="37"/>
      <c r="O137" s="10"/>
    </row>
    <row r="138" spans="1:16" s="3" customFormat="1" ht="30.75" customHeight="1">
      <c r="A138" s="44" t="s">
        <v>127</v>
      </c>
      <c r="B138" s="95" t="s">
        <v>128</v>
      </c>
      <c r="C138" s="47">
        <f>'[1]Місто'!C306+'[1]Місто'!C395</f>
        <v>0</v>
      </c>
      <c r="D138" s="47">
        <f>'[1]Місто'!D306+'[1]Місто'!D395</f>
        <v>0</v>
      </c>
      <c r="E138" s="47">
        <f>'[1]Місто'!E306+'[1]Місто'!E395</f>
        <v>0</v>
      </c>
      <c r="F138" s="47">
        <f aca="true" t="shared" si="23" ref="F138:F156">G138+J138</f>
        <v>11010154</v>
      </c>
      <c r="G138" s="47">
        <f>'[1]Місто'!G306+'[1]Місто'!G395</f>
        <v>0</v>
      </c>
      <c r="H138" s="47">
        <f>'[1]Місто'!H306+'[1]Місто'!H395</f>
        <v>0</v>
      </c>
      <c r="I138" s="47">
        <f>'[1]Місто'!I306+'[1]Місто'!I395</f>
        <v>0</v>
      </c>
      <c r="J138" s="47">
        <f>'[1]Місто'!J246+'[1]Місто'!J395</f>
        <v>11010154</v>
      </c>
      <c r="K138" s="47">
        <f>'[1]Місто'!K246+'[1]Місто'!K395</f>
        <v>11010154</v>
      </c>
      <c r="L138" s="47">
        <f>'[1]Місто'!L246+'[1]Місто'!L395</f>
        <v>0</v>
      </c>
      <c r="M138" s="48">
        <f t="shared" si="21"/>
        <v>11010154</v>
      </c>
      <c r="N138" s="35"/>
      <c r="O138" s="10">
        <f t="shared" si="13"/>
        <v>0</v>
      </c>
      <c r="P138" s="3">
        <f t="shared" si="14"/>
        <v>0</v>
      </c>
    </row>
    <row r="139" spans="1:16" s="3" customFormat="1" ht="12.75" hidden="1">
      <c r="A139" s="44" t="s">
        <v>131</v>
      </c>
      <c r="B139" s="46" t="s">
        <v>132</v>
      </c>
      <c r="C139" s="47">
        <f>'[1]Місто'!C274+'[1]Місто'!C96+'[1]Місто'!C74</f>
        <v>0</v>
      </c>
      <c r="D139" s="47">
        <f>'[1]Місто'!D274+'[1]Місто'!D96+'[1]Місто'!D74</f>
        <v>0</v>
      </c>
      <c r="E139" s="47">
        <f>'[1]Місто'!E274+'[1]Місто'!E96+'[1]Місто'!E74</f>
        <v>0</v>
      </c>
      <c r="F139" s="47">
        <f t="shared" si="23"/>
        <v>0</v>
      </c>
      <c r="G139" s="47">
        <f>'[1]Місто'!G274+'[1]Місто'!G96+'[1]Місто'!G74</f>
        <v>0</v>
      </c>
      <c r="H139" s="47">
        <f>'[1]Місто'!H274+'[1]Місто'!H96+'[1]Місто'!H74</f>
        <v>0</v>
      </c>
      <c r="I139" s="47">
        <f>'[1]Місто'!I274+'[1]Місто'!I96+'[1]Місто'!I74</f>
        <v>0</v>
      </c>
      <c r="J139" s="47">
        <f>'[1]Місто'!J274+'[1]Місто'!J96+'[1]Місто'!J74</f>
        <v>0</v>
      </c>
      <c r="K139" s="47">
        <f>'[1]Місто'!K274+'[1]Місто'!K96+'[1]Місто'!K74</f>
        <v>0</v>
      </c>
      <c r="L139" s="47">
        <f>'[1]Місто'!L274+'[1]Місто'!L96+'[1]Місто'!L74</f>
        <v>0</v>
      </c>
      <c r="M139" s="48">
        <f t="shared" si="21"/>
        <v>0</v>
      </c>
      <c r="N139" s="35"/>
      <c r="O139" s="10">
        <f t="shared" si="13"/>
        <v>0</v>
      </c>
      <c r="P139" s="3">
        <f t="shared" si="14"/>
        <v>0</v>
      </c>
    </row>
    <row r="140" spans="1:15" s="3" customFormat="1" ht="25.5">
      <c r="A140" s="44" t="s">
        <v>226</v>
      </c>
      <c r="B140" s="46" t="s">
        <v>229</v>
      </c>
      <c r="C140" s="47">
        <f>C141</f>
        <v>0</v>
      </c>
      <c r="D140" s="47"/>
      <c r="E140" s="47"/>
      <c r="F140" s="47">
        <f>F141</f>
        <v>1707056</v>
      </c>
      <c r="G140" s="47">
        <f>G141</f>
        <v>1707056</v>
      </c>
      <c r="H140" s="47"/>
      <c r="I140" s="47"/>
      <c r="J140" s="47"/>
      <c r="K140" s="47"/>
      <c r="L140" s="47"/>
      <c r="M140" s="48">
        <f t="shared" si="21"/>
        <v>1707056</v>
      </c>
      <c r="N140" s="35"/>
      <c r="O140" s="10"/>
    </row>
    <row r="141" spans="1:15" s="3" customFormat="1" ht="12.75">
      <c r="A141" s="44" t="s">
        <v>227</v>
      </c>
      <c r="B141" s="46" t="s">
        <v>228</v>
      </c>
      <c r="C141" s="47">
        <f>'[1]Місто'!C349</f>
        <v>0</v>
      </c>
      <c r="D141" s="47"/>
      <c r="E141" s="47"/>
      <c r="F141" s="47">
        <f>'[1]Місто'!$F$349</f>
        <v>1707056</v>
      </c>
      <c r="G141" s="47">
        <f>'[1]Місто'!$G$349</f>
        <v>1707056</v>
      </c>
      <c r="H141" s="47"/>
      <c r="I141" s="47"/>
      <c r="J141" s="47">
        <f>'[1]Місто'!$J$349</f>
        <v>0</v>
      </c>
      <c r="K141" s="47"/>
      <c r="L141" s="47"/>
      <c r="M141" s="48">
        <f t="shared" si="21"/>
        <v>1707056</v>
      </c>
      <c r="N141" s="35"/>
      <c r="O141" s="10"/>
    </row>
    <row r="142" spans="1:16" s="3" customFormat="1" ht="22.5" customHeight="1">
      <c r="A142" s="44" t="s">
        <v>79</v>
      </c>
      <c r="B142" s="49" t="s">
        <v>83</v>
      </c>
      <c r="C142" s="47">
        <f>SUM(C143:C154)-C144-C146-C148-C150-C153</f>
        <v>65210914</v>
      </c>
      <c r="D142" s="47">
        <f>SUM(D143:D154)-D144-D146-D148-D150-D153</f>
        <v>0</v>
      </c>
      <c r="E142" s="47">
        <f>SUM(E143:E154)-E144-E146-E148-E150-E153</f>
        <v>0</v>
      </c>
      <c r="F142" s="47">
        <f t="shared" si="23"/>
        <v>44254981</v>
      </c>
      <c r="G142" s="47">
        <f>SUM(G143:G154)-G144-G146-G148-G150-G153</f>
        <v>16746806</v>
      </c>
      <c r="H142" s="47">
        <f>SUM(H143:H152)</f>
        <v>0</v>
      </c>
      <c r="I142" s="47">
        <f>SUM(I143:I152)</f>
        <v>0</v>
      </c>
      <c r="J142" s="47">
        <f>SUM(J143:J154)-J153</f>
        <v>27508175</v>
      </c>
      <c r="K142" s="47">
        <f>SUM(K143:K154)</f>
        <v>0</v>
      </c>
      <c r="L142" s="47">
        <f>SUM(L143:L152)</f>
        <v>0</v>
      </c>
      <c r="M142" s="48">
        <f t="shared" si="21"/>
        <v>109465895</v>
      </c>
      <c r="N142" s="35"/>
      <c r="O142" s="10"/>
      <c r="P142" s="3">
        <f t="shared" si="14"/>
        <v>2.771839723721239</v>
      </c>
    </row>
    <row r="143" spans="1:16" s="3" customFormat="1" ht="36">
      <c r="A143" s="44" t="s">
        <v>77</v>
      </c>
      <c r="B143" s="121" t="s">
        <v>121</v>
      </c>
      <c r="C143" s="47">
        <f>'[1]Місто'!C167</f>
        <v>4980557</v>
      </c>
      <c r="D143" s="47">
        <f>'[1]Місто'!D167</f>
        <v>0</v>
      </c>
      <c r="E143" s="47">
        <f>'[1]Місто'!E167</f>
        <v>0</v>
      </c>
      <c r="F143" s="47">
        <f t="shared" si="23"/>
        <v>0</v>
      </c>
      <c r="G143" s="47">
        <f>'[1]Місто'!G167</f>
        <v>0</v>
      </c>
      <c r="H143" s="47">
        <f>'[1]Місто'!H167</f>
        <v>0</v>
      </c>
      <c r="I143" s="47">
        <f>'[1]Місто'!I167</f>
        <v>0</v>
      </c>
      <c r="J143" s="47">
        <f>'[1]Місто'!J167</f>
        <v>0</v>
      </c>
      <c r="K143" s="47">
        <f>'[1]Місто'!K167</f>
        <v>0</v>
      </c>
      <c r="L143" s="47">
        <f>'[1]Місто'!L167</f>
        <v>0</v>
      </c>
      <c r="M143" s="48">
        <f t="shared" si="21"/>
        <v>4980557</v>
      </c>
      <c r="N143" s="35"/>
      <c r="O143" s="10">
        <f t="shared" si="13"/>
        <v>0</v>
      </c>
      <c r="P143" s="3">
        <f t="shared" si="14"/>
        <v>0.2117023806606649</v>
      </c>
    </row>
    <row r="144" spans="1:16" s="3" customFormat="1" ht="132.75" customHeight="1">
      <c r="A144" s="44"/>
      <c r="B144" s="93" t="s">
        <v>236</v>
      </c>
      <c r="C144" s="47">
        <f>'[1]Місто'!C168</f>
        <v>4822607</v>
      </c>
      <c r="D144" s="47">
        <f>'[1]Місто'!D168</f>
        <v>0</v>
      </c>
      <c r="E144" s="47">
        <f>'[1]Місто'!E168</f>
        <v>0</v>
      </c>
      <c r="F144" s="47">
        <f t="shared" si="23"/>
        <v>0</v>
      </c>
      <c r="G144" s="47">
        <f>'[1]Місто'!G168</f>
        <v>0</v>
      </c>
      <c r="H144" s="47">
        <f>'[1]Місто'!H168</f>
        <v>0</v>
      </c>
      <c r="I144" s="47">
        <f>'[1]Місто'!I168</f>
        <v>0</v>
      </c>
      <c r="J144" s="47">
        <f>'[1]Місто'!J168</f>
        <v>0</v>
      </c>
      <c r="K144" s="47">
        <f>'[1]Місто'!K168</f>
        <v>0</v>
      </c>
      <c r="L144" s="47">
        <f>'[1]Місто'!L168</f>
        <v>0</v>
      </c>
      <c r="M144" s="48">
        <f t="shared" si="21"/>
        <v>4822607</v>
      </c>
      <c r="N144" s="35"/>
      <c r="O144" s="10">
        <f t="shared" si="13"/>
        <v>0</v>
      </c>
      <c r="P144" s="3">
        <f t="shared" si="14"/>
        <v>0.20498859522956717</v>
      </c>
    </row>
    <row r="145" spans="1:16" s="3" customFormat="1" ht="38.25">
      <c r="A145" s="44" t="s">
        <v>144</v>
      </c>
      <c r="B145" s="56" t="s">
        <v>145</v>
      </c>
      <c r="C145" s="47">
        <f>'[1]Місто'!C169</f>
        <v>1127594</v>
      </c>
      <c r="D145" s="47">
        <f>'[1]Місто'!D169</f>
        <v>0</v>
      </c>
      <c r="E145" s="47">
        <f>'[1]Місто'!E169</f>
        <v>0</v>
      </c>
      <c r="F145" s="47">
        <f t="shared" si="23"/>
        <v>0</v>
      </c>
      <c r="G145" s="47">
        <f>'[1]Місто'!G169</f>
        <v>0</v>
      </c>
      <c r="H145" s="47">
        <f>'[1]Місто'!H169</f>
        <v>0</v>
      </c>
      <c r="I145" s="47">
        <f>'[1]Місто'!I169</f>
        <v>0</v>
      </c>
      <c r="J145" s="47">
        <f>'[1]Місто'!J169</f>
        <v>0</v>
      </c>
      <c r="K145" s="47">
        <f>'[1]Місто'!K169</f>
        <v>0</v>
      </c>
      <c r="L145" s="47">
        <f>'[1]Місто'!L169</f>
        <v>0</v>
      </c>
      <c r="M145" s="48">
        <f t="shared" si="21"/>
        <v>1127594</v>
      </c>
      <c r="N145" s="35"/>
      <c r="O145" s="10">
        <f t="shared" si="13"/>
        <v>0</v>
      </c>
      <c r="P145" s="3">
        <f t="shared" si="14"/>
        <v>0.04792924450391428</v>
      </c>
    </row>
    <row r="146" spans="1:16" s="3" customFormat="1" ht="123" customHeight="1">
      <c r="A146" s="44"/>
      <c r="B146" s="93" t="s">
        <v>236</v>
      </c>
      <c r="C146" s="47">
        <f>'[1]Місто'!C170</f>
        <v>627594</v>
      </c>
      <c r="D146" s="47">
        <f>'[1]Місто'!D170</f>
        <v>0</v>
      </c>
      <c r="E146" s="47">
        <f>'[1]Місто'!E170</f>
        <v>0</v>
      </c>
      <c r="F146" s="47">
        <f t="shared" si="23"/>
        <v>0</v>
      </c>
      <c r="G146" s="47">
        <f>'[1]Місто'!G170</f>
        <v>0</v>
      </c>
      <c r="H146" s="47">
        <f>'[1]Місто'!H170</f>
        <v>0</v>
      </c>
      <c r="I146" s="47">
        <f>'[1]Місто'!I170</f>
        <v>0</v>
      </c>
      <c r="J146" s="47">
        <f>'[1]Місто'!J170</f>
        <v>0</v>
      </c>
      <c r="K146" s="47">
        <f>'[1]Місто'!K170</f>
        <v>0</v>
      </c>
      <c r="L146" s="47">
        <f>'[1]Місто'!L170</f>
        <v>0</v>
      </c>
      <c r="M146" s="48">
        <f t="shared" si="21"/>
        <v>627594</v>
      </c>
      <c r="N146" s="35"/>
      <c r="O146" s="10">
        <f t="shared" si="13"/>
        <v>0</v>
      </c>
      <c r="P146" s="3">
        <f t="shared" si="14"/>
        <v>0.026676362480812753</v>
      </c>
    </row>
    <row r="147" spans="1:16" s="3" customFormat="1" ht="27.75" customHeight="1">
      <c r="A147" s="44" t="s">
        <v>142</v>
      </c>
      <c r="B147" s="121" t="s">
        <v>143</v>
      </c>
      <c r="C147" s="47">
        <f>'[1]Місто'!C171</f>
        <v>2936756</v>
      </c>
      <c r="D147" s="47">
        <f>'[1]Місто'!D171</f>
        <v>0</v>
      </c>
      <c r="E147" s="47">
        <f>'[1]Місто'!E171</f>
        <v>0</v>
      </c>
      <c r="F147" s="47">
        <f t="shared" si="23"/>
        <v>0</v>
      </c>
      <c r="G147" s="47">
        <f>'[1]Місто'!G171</f>
        <v>0</v>
      </c>
      <c r="H147" s="47">
        <f>'[1]Місто'!H171</f>
        <v>0</v>
      </c>
      <c r="I147" s="47">
        <f>'[1]Місто'!I171</f>
        <v>0</v>
      </c>
      <c r="J147" s="47">
        <f>'[1]Місто'!J171</f>
        <v>0</v>
      </c>
      <c r="K147" s="47">
        <f>'[1]Місто'!K171</f>
        <v>0</v>
      </c>
      <c r="L147" s="47">
        <f>'[1]Місто'!L171</f>
        <v>0</v>
      </c>
      <c r="M147" s="48">
        <f t="shared" si="21"/>
        <v>2936756</v>
      </c>
      <c r="N147" s="35"/>
      <c r="O147" s="10">
        <f t="shared" si="13"/>
        <v>0</v>
      </c>
      <c r="P147" s="3">
        <f t="shared" si="14"/>
        <v>0.12482905759727107</v>
      </c>
    </row>
    <row r="148" spans="1:16" s="3" customFormat="1" ht="143.25" customHeight="1">
      <c r="A148" s="44"/>
      <c r="B148" s="93" t="s">
        <v>236</v>
      </c>
      <c r="C148" s="47">
        <f>'[1]Місто'!C172</f>
        <v>2936756</v>
      </c>
      <c r="D148" s="47">
        <f>'[1]Місто'!D172</f>
        <v>0</v>
      </c>
      <c r="E148" s="47">
        <f>'[1]Місто'!E172</f>
        <v>0</v>
      </c>
      <c r="F148" s="47">
        <f t="shared" si="23"/>
        <v>0</v>
      </c>
      <c r="G148" s="47">
        <f>'[1]Місто'!G172</f>
        <v>0</v>
      </c>
      <c r="H148" s="47">
        <f>'[1]Місто'!H172</f>
        <v>0</v>
      </c>
      <c r="I148" s="47">
        <f>'[1]Місто'!I172</f>
        <v>0</v>
      </c>
      <c r="J148" s="47">
        <f>'[1]Місто'!J172</f>
        <v>0</v>
      </c>
      <c r="K148" s="47">
        <f>'[1]Місто'!K172</f>
        <v>0</v>
      </c>
      <c r="L148" s="47">
        <f>'[1]Місто'!L172</f>
        <v>0</v>
      </c>
      <c r="M148" s="48">
        <f t="shared" si="21"/>
        <v>2936756</v>
      </c>
      <c r="N148" s="35"/>
      <c r="O148" s="10">
        <f t="shared" si="13"/>
        <v>0</v>
      </c>
      <c r="P148" s="3">
        <f t="shared" si="14"/>
        <v>0.12482905759727107</v>
      </c>
    </row>
    <row r="149" spans="1:16" s="3" customFormat="1" ht="34.5" customHeight="1">
      <c r="A149" s="44" t="s">
        <v>78</v>
      </c>
      <c r="B149" s="49" t="s">
        <v>122</v>
      </c>
      <c r="C149" s="47">
        <f>'[1]Місто'!C173</f>
        <v>55948078</v>
      </c>
      <c r="D149" s="47">
        <f>'[1]Місто'!D173</f>
        <v>0</v>
      </c>
      <c r="E149" s="47">
        <f>'[1]Місто'!E173</f>
        <v>0</v>
      </c>
      <c r="F149" s="47">
        <f t="shared" si="23"/>
        <v>0</v>
      </c>
      <c r="G149" s="47">
        <f>'[1]Місто'!G173</f>
        <v>0</v>
      </c>
      <c r="H149" s="47">
        <f>'[1]Місто'!H173</f>
        <v>0</v>
      </c>
      <c r="I149" s="47">
        <f>'[1]Місто'!I173</f>
        <v>0</v>
      </c>
      <c r="J149" s="47">
        <f>'[1]Місто'!J173</f>
        <v>0</v>
      </c>
      <c r="K149" s="47">
        <f>'[1]Місто'!K173</f>
        <v>0</v>
      </c>
      <c r="L149" s="47">
        <f>'[1]Місто'!L173</f>
        <v>0</v>
      </c>
      <c r="M149" s="48">
        <f t="shared" si="21"/>
        <v>55948078</v>
      </c>
      <c r="N149" s="35"/>
      <c r="O149" s="10">
        <f t="shared" si="13"/>
        <v>0</v>
      </c>
      <c r="P149" s="3">
        <f t="shared" si="14"/>
        <v>2.3781158023065636</v>
      </c>
    </row>
    <row r="150" spans="1:16" s="3" customFormat="1" ht="133.5" customHeight="1">
      <c r="A150" s="44"/>
      <c r="B150" s="93" t="s">
        <v>236</v>
      </c>
      <c r="C150" s="47">
        <f>'[1]Місто'!C174</f>
        <v>39285410</v>
      </c>
      <c r="D150" s="47">
        <f>'[1]Місто'!D174</f>
        <v>0</v>
      </c>
      <c r="E150" s="47">
        <f>'[1]Місто'!E174</f>
        <v>0</v>
      </c>
      <c r="F150" s="47">
        <f t="shared" si="23"/>
        <v>0</v>
      </c>
      <c r="G150" s="47">
        <f>'[1]Місто'!G174</f>
        <v>0</v>
      </c>
      <c r="H150" s="47">
        <f>'[1]Місто'!H174</f>
        <v>0</v>
      </c>
      <c r="I150" s="47">
        <f>'[1]Місто'!I174</f>
        <v>0</v>
      </c>
      <c r="J150" s="47">
        <f>'[1]Місто'!J174</f>
        <v>0</v>
      </c>
      <c r="K150" s="47">
        <f>'[1]Місто'!K174</f>
        <v>0</v>
      </c>
      <c r="L150" s="47">
        <f>'[1]Місто'!L174</f>
        <v>0</v>
      </c>
      <c r="M150" s="48">
        <f t="shared" si="21"/>
        <v>39285410</v>
      </c>
      <c r="N150" s="35"/>
      <c r="O150" s="10">
        <f t="shared" si="13"/>
        <v>0</v>
      </c>
      <c r="P150" s="3">
        <f t="shared" si="14"/>
        <v>1.6698563679183456</v>
      </c>
    </row>
    <row r="151" spans="1:16" s="3" customFormat="1" ht="12.75" hidden="1">
      <c r="A151" s="44" t="s">
        <v>152</v>
      </c>
      <c r="B151" s="49" t="s">
        <v>153</v>
      </c>
      <c r="C151" s="47">
        <f>'[1]Місто'!C368</f>
        <v>0</v>
      </c>
      <c r="D151" s="47">
        <f>'[1]Місто'!D368</f>
        <v>0</v>
      </c>
      <c r="E151" s="47">
        <f>'[1]Місто'!E368</f>
        <v>0</v>
      </c>
      <c r="F151" s="47">
        <f t="shared" si="23"/>
        <v>0</v>
      </c>
      <c r="G151" s="47">
        <f>'[1]Місто'!G368</f>
        <v>0</v>
      </c>
      <c r="H151" s="47">
        <f>'[1]Місто'!H368</f>
        <v>0</v>
      </c>
      <c r="I151" s="47">
        <f>'[1]Місто'!I368</f>
        <v>0</v>
      </c>
      <c r="J151" s="47">
        <f>'[1]Місто'!J368</f>
        <v>0</v>
      </c>
      <c r="K151" s="47">
        <f>'[1]Місто'!K368</f>
        <v>0</v>
      </c>
      <c r="L151" s="47">
        <f>'[1]Місто'!L368</f>
        <v>0</v>
      </c>
      <c r="M151" s="48">
        <f t="shared" si="21"/>
        <v>0</v>
      </c>
      <c r="N151" s="35"/>
      <c r="O151" s="10">
        <f aca="true" t="shared" si="24" ref="O151:O172">F151-K151</f>
        <v>0</v>
      </c>
      <c r="P151" s="3">
        <f>C151/$C$175*100</f>
        <v>0</v>
      </c>
    </row>
    <row r="152" spans="1:16" s="3" customFormat="1" ht="39" customHeight="1">
      <c r="A152" s="44">
        <v>170703</v>
      </c>
      <c r="B152" s="49" t="s">
        <v>123</v>
      </c>
      <c r="C152" s="47">
        <f>'[1]Місто'!C309</f>
        <v>0</v>
      </c>
      <c r="D152" s="47">
        <f>'[1]Місто'!D309</f>
        <v>0</v>
      </c>
      <c r="E152" s="47">
        <f>'[1]Місто'!E309</f>
        <v>0</v>
      </c>
      <c r="F152" s="47">
        <f t="shared" si="23"/>
        <v>44254981</v>
      </c>
      <c r="G152" s="47">
        <f>'[1]Місто'!G248</f>
        <v>16746806</v>
      </c>
      <c r="H152" s="47">
        <f>'[1]Місто'!H248</f>
        <v>0</v>
      </c>
      <c r="I152" s="47">
        <f>'[1]Місто'!I248</f>
        <v>0</v>
      </c>
      <c r="J152" s="47">
        <f>'[1]Місто'!J248</f>
        <v>27508175</v>
      </c>
      <c r="K152" s="47">
        <f>'[1]Місто'!K248</f>
        <v>0</v>
      </c>
      <c r="L152" s="47">
        <f>'[1]Місто'!L248</f>
        <v>0</v>
      </c>
      <c r="M152" s="48">
        <f t="shared" si="21"/>
        <v>44254981</v>
      </c>
      <c r="N152" s="35"/>
      <c r="O152" s="10"/>
      <c r="P152" s="3">
        <f>C152/$C$175*100</f>
        <v>0</v>
      </c>
    </row>
    <row r="153" spans="1:15" s="3" customFormat="1" ht="62.25" customHeight="1">
      <c r="A153" s="44"/>
      <c r="B153" s="67" t="s">
        <v>233</v>
      </c>
      <c r="C153" s="47"/>
      <c r="D153" s="47"/>
      <c r="E153" s="47"/>
      <c r="F153" s="47">
        <f t="shared" si="23"/>
        <v>39884306</v>
      </c>
      <c r="G153" s="47">
        <f>'[1]Місто'!G249</f>
        <v>13009057</v>
      </c>
      <c r="H153" s="47">
        <f>'[1]Місто'!H249</f>
        <v>0</v>
      </c>
      <c r="I153" s="47">
        <f>'[1]Місто'!I249</f>
        <v>0</v>
      </c>
      <c r="J153" s="47">
        <f>'[1]Місто'!J249</f>
        <v>26875249</v>
      </c>
      <c r="K153" s="47">
        <f>'[1]Місто'!K249</f>
        <v>0</v>
      </c>
      <c r="L153" s="47">
        <f>'[1]Місто'!L249</f>
        <v>0</v>
      </c>
      <c r="M153" s="48">
        <f t="shared" si="21"/>
        <v>39884306</v>
      </c>
      <c r="N153" s="35"/>
      <c r="O153" s="10"/>
    </row>
    <row r="154" spans="1:15" s="3" customFormat="1" ht="25.5">
      <c r="A154" s="44" t="s">
        <v>246</v>
      </c>
      <c r="B154" s="67" t="s">
        <v>247</v>
      </c>
      <c r="C154" s="47">
        <f>'[1]Місто'!$C$367</f>
        <v>217929</v>
      </c>
      <c r="D154" s="47"/>
      <c r="E154" s="47"/>
      <c r="F154" s="47">
        <f t="shared" si="23"/>
        <v>0</v>
      </c>
      <c r="G154" s="47">
        <f>'[1]Місто'!G367</f>
        <v>0</v>
      </c>
      <c r="H154" s="47">
        <f>'[1]Місто'!H367</f>
        <v>0</v>
      </c>
      <c r="I154" s="47">
        <f>'[1]Місто'!I367</f>
        <v>0</v>
      </c>
      <c r="J154" s="47">
        <f>'[1]Місто'!J367</f>
        <v>0</v>
      </c>
      <c r="K154" s="47">
        <f>'[1]Місто'!K367</f>
        <v>0</v>
      </c>
      <c r="L154" s="47">
        <f>'[1]Місто'!L367</f>
        <v>0</v>
      </c>
      <c r="M154" s="48">
        <f t="shared" si="21"/>
        <v>217929</v>
      </c>
      <c r="N154" s="35"/>
      <c r="O154" s="10"/>
    </row>
    <row r="155" spans="1:16" s="3" customFormat="1" ht="25.5">
      <c r="A155" s="44" t="s">
        <v>51</v>
      </c>
      <c r="B155" s="61" t="s">
        <v>52</v>
      </c>
      <c r="C155" s="47">
        <f>SUM(C156:C159)</f>
        <v>608000</v>
      </c>
      <c r="D155" s="47">
        <f>SUM(D156:D159)</f>
        <v>0</v>
      </c>
      <c r="E155" s="47">
        <f>SUM(E156:E159)</f>
        <v>0</v>
      </c>
      <c r="F155" s="47">
        <f>G155+J155</f>
        <v>16465254</v>
      </c>
      <c r="G155" s="47">
        <f aca="true" t="shared" si="25" ref="G155:L155">SUM(G156:G159)</f>
        <v>0</v>
      </c>
      <c r="H155" s="47">
        <f t="shared" si="25"/>
        <v>0</v>
      </c>
      <c r="I155" s="47">
        <f t="shared" si="25"/>
        <v>0</v>
      </c>
      <c r="J155" s="47">
        <f>SUM(J156:J159)</f>
        <v>16465254</v>
      </c>
      <c r="K155" s="47">
        <f t="shared" si="25"/>
        <v>16465254</v>
      </c>
      <c r="L155" s="47">
        <f t="shared" si="25"/>
        <v>0</v>
      </c>
      <c r="M155" s="48">
        <f t="shared" si="21"/>
        <v>17073254</v>
      </c>
      <c r="N155" s="35"/>
      <c r="O155" s="10">
        <f t="shared" si="24"/>
        <v>0</v>
      </c>
      <c r="P155" s="3">
        <f aca="true" t="shared" si="26" ref="P155:P177">C155/$C$175*100</f>
        <v>0.025843504540091454</v>
      </c>
    </row>
    <row r="156" spans="1:16" s="3" customFormat="1" ht="17.25" customHeight="1" hidden="1">
      <c r="A156" s="44" t="s">
        <v>166</v>
      </c>
      <c r="B156" s="67" t="s">
        <v>167</v>
      </c>
      <c r="C156" s="47">
        <f>'[1]Місто'!C276</f>
        <v>0</v>
      </c>
      <c r="D156" s="47">
        <f>'[1]Місто'!D276</f>
        <v>0</v>
      </c>
      <c r="E156" s="47">
        <f>'[1]Місто'!E276</f>
        <v>0</v>
      </c>
      <c r="F156" s="47">
        <f t="shared" si="23"/>
        <v>0</v>
      </c>
      <c r="G156" s="47">
        <f>'[1]Місто'!G276</f>
        <v>0</v>
      </c>
      <c r="H156" s="47">
        <f>'[1]Місто'!H276</f>
        <v>0</v>
      </c>
      <c r="I156" s="47">
        <f>'[1]Місто'!I276</f>
        <v>0</v>
      </c>
      <c r="J156" s="47">
        <f>'[1]Місто'!J276</f>
        <v>0</v>
      </c>
      <c r="K156" s="47">
        <f>'[1]Місто'!K276</f>
        <v>0</v>
      </c>
      <c r="L156" s="47">
        <f>'[1]Місто'!L276</f>
        <v>0</v>
      </c>
      <c r="M156" s="48">
        <f t="shared" si="21"/>
        <v>0</v>
      </c>
      <c r="N156" s="35"/>
      <c r="O156" s="10">
        <f t="shared" si="24"/>
        <v>0</v>
      </c>
      <c r="P156" s="3">
        <f t="shared" si="26"/>
        <v>0</v>
      </c>
    </row>
    <row r="157" spans="1:16" s="3" customFormat="1" ht="27" customHeight="1" hidden="1">
      <c r="A157" s="44"/>
      <c r="B157" s="67"/>
      <c r="C157" s="47">
        <f>'[1]Місто'!C277</f>
        <v>0</v>
      </c>
      <c r="D157" s="47">
        <f>'[1]Місто'!D277</f>
        <v>0</v>
      </c>
      <c r="E157" s="47">
        <f>'[1]Місто'!E277</f>
        <v>0</v>
      </c>
      <c r="F157" s="47"/>
      <c r="G157" s="47">
        <f>'[1]Місто'!G277</f>
        <v>0</v>
      </c>
      <c r="H157" s="47">
        <f>'[1]Місто'!H277</f>
        <v>0</v>
      </c>
      <c r="I157" s="47">
        <f>'[1]Місто'!I277</f>
        <v>0</v>
      </c>
      <c r="J157" s="47"/>
      <c r="K157" s="47">
        <f>'[1]Місто'!K277</f>
        <v>0</v>
      </c>
      <c r="L157" s="47">
        <f>'[1]Місто'!L277</f>
        <v>0</v>
      </c>
      <c r="M157" s="48">
        <f t="shared" si="21"/>
        <v>0</v>
      </c>
      <c r="N157" s="35"/>
      <c r="O157" s="10">
        <f t="shared" si="24"/>
        <v>0</v>
      </c>
      <c r="P157" s="3">
        <f t="shared" si="26"/>
        <v>0</v>
      </c>
    </row>
    <row r="158" spans="1:16" s="3" customFormat="1" ht="24.75" customHeight="1">
      <c r="A158" s="44" t="s">
        <v>53</v>
      </c>
      <c r="B158" s="67" t="s">
        <v>212</v>
      </c>
      <c r="C158" s="47">
        <f>'[1]Місто'!C220</f>
        <v>608000</v>
      </c>
      <c r="D158" s="47">
        <f>'[1]Місто'!D220</f>
        <v>0</v>
      </c>
      <c r="E158" s="47">
        <f>'[1]Місто'!E220</f>
        <v>0</v>
      </c>
      <c r="F158" s="47">
        <f>G158+J158</f>
        <v>0</v>
      </c>
      <c r="G158" s="47">
        <f>'[1]Місто'!G220</f>
        <v>0</v>
      </c>
      <c r="H158" s="47">
        <f>'[1]Місто'!H220</f>
        <v>0</v>
      </c>
      <c r="I158" s="47">
        <f>'[1]Місто'!I220</f>
        <v>0</v>
      </c>
      <c r="J158" s="47">
        <f>'[1]Місто'!J220</f>
        <v>0</v>
      </c>
      <c r="K158" s="47">
        <f>'[1]Місто'!K220</f>
        <v>0</v>
      </c>
      <c r="L158" s="47">
        <f>'[1]Місто'!L220</f>
        <v>0</v>
      </c>
      <c r="M158" s="48">
        <f t="shared" si="21"/>
        <v>608000</v>
      </c>
      <c r="N158" s="35"/>
      <c r="O158" s="10">
        <f t="shared" si="24"/>
        <v>0</v>
      </c>
      <c r="P158" s="3">
        <f t="shared" si="26"/>
        <v>0.025843504540091454</v>
      </c>
    </row>
    <row r="159" spans="1:16" s="3" customFormat="1" ht="51">
      <c r="A159" s="44" t="s">
        <v>129</v>
      </c>
      <c r="B159" s="67" t="s">
        <v>248</v>
      </c>
      <c r="C159" s="47">
        <f>'[1]Місто'!C312</f>
        <v>0</v>
      </c>
      <c r="D159" s="47">
        <f>'[1]Місто'!D312</f>
        <v>0</v>
      </c>
      <c r="E159" s="47">
        <f>'[1]Місто'!E312</f>
        <v>0</v>
      </c>
      <c r="F159" s="47">
        <f>G159+J159</f>
        <v>16465254</v>
      </c>
      <c r="G159" s="47">
        <f>'[1]Місто'!G312</f>
        <v>0</v>
      </c>
      <c r="H159" s="47">
        <f>'[1]Місто'!H312</f>
        <v>0</v>
      </c>
      <c r="I159" s="47">
        <f>'[1]Місто'!I312</f>
        <v>0</v>
      </c>
      <c r="J159" s="47">
        <f>'[1]Місто'!J251+'[1]Місто'!J370</f>
        <v>16465254</v>
      </c>
      <c r="K159" s="47">
        <f>'[1]Місто'!K251+'[1]Місто'!K370</f>
        <v>16465254</v>
      </c>
      <c r="L159" s="47">
        <f>'[1]Місто'!L251+'[1]Місто'!L370</f>
        <v>0</v>
      </c>
      <c r="M159" s="48">
        <f t="shared" si="21"/>
        <v>16465254</v>
      </c>
      <c r="N159" s="35"/>
      <c r="O159" s="10">
        <f t="shared" si="24"/>
        <v>0</v>
      </c>
      <c r="P159" s="3">
        <f t="shared" si="26"/>
        <v>0</v>
      </c>
    </row>
    <row r="160" spans="1:16" s="3" customFormat="1" ht="25.5">
      <c r="A160" s="105">
        <v>210000</v>
      </c>
      <c r="B160" s="114" t="s">
        <v>124</v>
      </c>
      <c r="C160" s="82">
        <f>SUM(C161:C162)</f>
        <v>6190989</v>
      </c>
      <c r="D160" s="82">
        <f>SUM(D161:D162)</f>
        <v>3773839</v>
      </c>
      <c r="E160" s="82">
        <f>SUM(E161:E162)</f>
        <v>57791</v>
      </c>
      <c r="F160" s="82">
        <f aca="true" t="shared" si="27" ref="F160:F177">G160+J160</f>
        <v>27055024</v>
      </c>
      <c r="G160" s="82">
        <f aca="true" t="shared" si="28" ref="G160:L160">SUM(G161:G162)</f>
        <v>111449</v>
      </c>
      <c r="H160" s="82">
        <f t="shared" si="28"/>
        <v>44238</v>
      </c>
      <c r="I160" s="82">
        <f t="shared" si="28"/>
        <v>0</v>
      </c>
      <c r="J160" s="82">
        <f t="shared" si="28"/>
        <v>26943575</v>
      </c>
      <c r="K160" s="82">
        <f t="shared" si="28"/>
        <v>26922539</v>
      </c>
      <c r="L160" s="82">
        <f t="shared" si="28"/>
        <v>20000000</v>
      </c>
      <c r="M160" s="83">
        <f aca="true" t="shared" si="29" ref="M160:M177">C160+F160</f>
        <v>33246013</v>
      </c>
      <c r="N160" s="37">
        <f>F160-K160</f>
        <v>132485</v>
      </c>
      <c r="O160" s="10">
        <f t="shared" si="24"/>
        <v>132485</v>
      </c>
      <c r="P160" s="3">
        <f t="shared" si="26"/>
        <v>0.26315271764663856</v>
      </c>
    </row>
    <row r="161" spans="1:16" s="3" customFormat="1" ht="41.25" customHeight="1">
      <c r="A161" s="108" t="s">
        <v>54</v>
      </c>
      <c r="B161" s="119" t="s">
        <v>125</v>
      </c>
      <c r="C161" s="109">
        <f>'[1]Місто'!C379+'[1]Місто'!$C$409</f>
        <v>3263537</v>
      </c>
      <c r="D161" s="109">
        <f>'[1]Місто'!D379</f>
        <v>1841400</v>
      </c>
      <c r="E161" s="109">
        <f>'[1]Місто'!E379</f>
        <v>10258</v>
      </c>
      <c r="F161" s="109">
        <f t="shared" si="27"/>
        <v>26932583</v>
      </c>
      <c r="G161" s="109">
        <f>'[1]Місто'!G379</f>
        <v>82583</v>
      </c>
      <c r="H161" s="109">
        <f>'[1]Місто'!H379</f>
        <v>30000</v>
      </c>
      <c r="I161" s="109">
        <f>'[1]Місто'!I379</f>
        <v>0</v>
      </c>
      <c r="J161" s="109">
        <f>'[1]Місто'!J379+'[1]Місто'!$J$409+'[1]Місто'!$J$397</f>
        <v>26850000</v>
      </c>
      <c r="K161" s="109">
        <f>'[1]Місто'!K379+'[1]Місто'!$K$409+'[1]Місто'!$K$397</f>
        <v>26850000</v>
      </c>
      <c r="L161" s="109">
        <f>'[1]Місто'!$L$397</f>
        <v>20000000</v>
      </c>
      <c r="M161" s="110">
        <f t="shared" si="29"/>
        <v>30196120</v>
      </c>
      <c r="N161" s="35"/>
      <c r="O161" s="10">
        <f t="shared" si="24"/>
        <v>82583</v>
      </c>
      <c r="P161" s="3">
        <f t="shared" si="26"/>
        <v>0.13871913367805333</v>
      </c>
    </row>
    <row r="162" spans="1:16" s="3" customFormat="1" ht="12.75">
      <c r="A162" s="108">
        <v>210110</v>
      </c>
      <c r="B162" s="119" t="s">
        <v>55</v>
      </c>
      <c r="C162" s="109">
        <f>'[1]Місто'!C382</f>
        <v>2927452</v>
      </c>
      <c r="D162" s="109">
        <f>'[1]Місто'!D382</f>
        <v>1932439</v>
      </c>
      <c r="E162" s="109">
        <f>'[1]Місто'!E382</f>
        <v>47533</v>
      </c>
      <c r="F162" s="109">
        <f t="shared" si="27"/>
        <v>122441</v>
      </c>
      <c r="G162" s="109">
        <f>'[1]Місто'!G382</f>
        <v>28866</v>
      </c>
      <c r="H162" s="109">
        <f>'[1]Місто'!H382</f>
        <v>14238</v>
      </c>
      <c r="I162" s="109">
        <f>'[1]Місто'!I382</f>
        <v>0</v>
      </c>
      <c r="J162" s="109">
        <f>'[1]Місто'!J382</f>
        <v>93575</v>
      </c>
      <c r="K162" s="109">
        <f>'[1]Місто'!K382</f>
        <v>72539</v>
      </c>
      <c r="L162" s="109">
        <f>'[1]Місто'!L382</f>
        <v>0</v>
      </c>
      <c r="M162" s="110">
        <f t="shared" si="29"/>
        <v>3049893</v>
      </c>
      <c r="N162" s="35"/>
      <c r="O162" s="10">
        <f t="shared" si="24"/>
        <v>49902</v>
      </c>
      <c r="P162" s="3">
        <f t="shared" si="26"/>
        <v>0.1244335839685852</v>
      </c>
    </row>
    <row r="163" spans="1:16" s="3" customFormat="1" ht="12.75">
      <c r="A163" s="108" t="s">
        <v>177</v>
      </c>
      <c r="B163" s="119" t="s">
        <v>178</v>
      </c>
      <c r="C163" s="109">
        <f>'[1]Місто'!C404</f>
        <v>13874400</v>
      </c>
      <c r="D163" s="109">
        <f>'[1]Місто'!D404</f>
        <v>0</v>
      </c>
      <c r="E163" s="109">
        <f>'[1]Місто'!E404</f>
        <v>0</v>
      </c>
      <c r="F163" s="109"/>
      <c r="G163" s="109">
        <f aca="true" t="shared" si="30" ref="G163:L163">G164</f>
        <v>0</v>
      </c>
      <c r="H163" s="109">
        <f t="shared" si="30"/>
        <v>0</v>
      </c>
      <c r="I163" s="109">
        <f t="shared" si="30"/>
        <v>0</v>
      </c>
      <c r="J163" s="109">
        <f t="shared" si="30"/>
        <v>0</v>
      </c>
      <c r="K163" s="109">
        <f t="shared" si="30"/>
        <v>0</v>
      </c>
      <c r="L163" s="109">
        <f t="shared" si="30"/>
        <v>0</v>
      </c>
      <c r="M163" s="110">
        <f t="shared" si="29"/>
        <v>13874400</v>
      </c>
      <c r="N163" s="35"/>
      <c r="O163" s="10">
        <f t="shared" si="24"/>
        <v>0</v>
      </c>
      <c r="P163" s="3">
        <f t="shared" si="26"/>
        <v>0.5897419726826395</v>
      </c>
    </row>
    <row r="164" spans="1:16" s="3" customFormat="1" ht="12.75" hidden="1">
      <c r="A164" s="108" t="s">
        <v>110</v>
      </c>
      <c r="B164" s="119" t="s">
        <v>104</v>
      </c>
      <c r="C164" s="109"/>
      <c r="D164" s="109"/>
      <c r="E164" s="109"/>
      <c r="F164" s="109"/>
      <c r="G164" s="109"/>
      <c r="H164" s="109"/>
      <c r="I164" s="109"/>
      <c r="J164" s="109"/>
      <c r="K164" s="109"/>
      <c r="L164" s="109">
        <f>'[1]Місто'!L403</f>
        <v>0</v>
      </c>
      <c r="M164" s="110">
        <f t="shared" si="29"/>
        <v>0</v>
      </c>
      <c r="N164" s="35"/>
      <c r="O164" s="10">
        <f t="shared" si="24"/>
        <v>0</v>
      </c>
      <c r="P164" s="3">
        <f t="shared" si="26"/>
        <v>0</v>
      </c>
    </row>
    <row r="165" spans="1:16" s="3" customFormat="1" ht="12.75">
      <c r="A165" s="108">
        <v>240000</v>
      </c>
      <c r="B165" s="120" t="s">
        <v>71</v>
      </c>
      <c r="C165" s="109">
        <f>SUM(C166:C167)</f>
        <v>0</v>
      </c>
      <c r="D165" s="109">
        <f>SUM(D166:D167)</f>
        <v>0</v>
      </c>
      <c r="E165" s="109">
        <f>SUM(E166:E167)</f>
        <v>0</v>
      </c>
      <c r="F165" s="109">
        <f t="shared" si="27"/>
        <v>45389027</v>
      </c>
      <c r="G165" s="109">
        <f aca="true" t="shared" si="31" ref="G165:L165">SUM(G166:G167)</f>
        <v>1649912</v>
      </c>
      <c r="H165" s="109">
        <f t="shared" si="31"/>
        <v>0</v>
      </c>
      <c r="I165" s="109">
        <f t="shared" si="31"/>
        <v>0</v>
      </c>
      <c r="J165" s="109">
        <f t="shared" si="31"/>
        <v>43739115</v>
      </c>
      <c r="K165" s="109">
        <f t="shared" si="31"/>
        <v>0</v>
      </c>
      <c r="L165" s="109">
        <f t="shared" si="31"/>
        <v>0</v>
      </c>
      <c r="M165" s="110">
        <f t="shared" si="29"/>
        <v>45389027</v>
      </c>
      <c r="N165" s="35"/>
      <c r="O165" s="10"/>
      <c r="P165" s="3">
        <f t="shared" si="26"/>
        <v>0</v>
      </c>
    </row>
    <row r="166" spans="1:16" s="3" customFormat="1" ht="25.5">
      <c r="A166" s="108" t="s">
        <v>105</v>
      </c>
      <c r="B166" s="119" t="s">
        <v>126</v>
      </c>
      <c r="C166" s="109">
        <f>'[1]Місто'!C354+'[1]Місто'!C314+'[1]Місто'!C279+'[1]Місто'!C77</f>
        <v>0</v>
      </c>
      <c r="D166" s="109">
        <f>'[1]Місто'!D354+'[1]Місто'!D314+'[1]Місто'!D279+'[1]Місто'!D77</f>
        <v>0</v>
      </c>
      <c r="E166" s="109">
        <f>'[1]Місто'!E354+'[1]Місто'!E314+'[1]Місто'!E279+'[1]Місто'!E77</f>
        <v>0</v>
      </c>
      <c r="F166" s="109">
        <f t="shared" si="27"/>
        <v>44925426</v>
      </c>
      <c r="G166" s="109">
        <f>'[1]Місто'!G354+'[1]Місто'!G314+'[1]Місто'!G279+'[1]Місто'!G77+'[1]Місто'!$G$253</f>
        <v>1186311</v>
      </c>
      <c r="H166" s="109">
        <f>'[1]Місто'!H354+'[1]Місто'!H314+'[1]Місто'!H279+'[1]Місто'!H77</f>
        <v>0</v>
      </c>
      <c r="I166" s="109">
        <f>'[1]Місто'!I354+'[1]Місто'!I314+'[1]Місто'!I279+'[1]Місто'!I77</f>
        <v>0</v>
      </c>
      <c r="J166" s="109">
        <f>'[1]Місто'!J354+'[1]Місто'!J314+'[1]Місто'!J279+'[1]Місто'!J77+'[1]Місто'!$J$253</f>
        <v>43739115</v>
      </c>
      <c r="K166" s="109">
        <f>'[1]Місто'!K354+'[1]Місто'!K314+'[1]Місто'!K279+'[1]Місто'!K77</f>
        <v>0</v>
      </c>
      <c r="L166" s="109">
        <f>'[1]Місто'!L354+'[1]Місто'!L314+'[1]Місто'!L279+'[1]Місто'!L77</f>
        <v>0</v>
      </c>
      <c r="M166" s="110">
        <f t="shared" si="29"/>
        <v>44925426</v>
      </c>
      <c r="N166" s="35"/>
      <c r="O166" s="10"/>
      <c r="P166" s="3">
        <f t="shared" si="26"/>
        <v>0</v>
      </c>
    </row>
    <row r="167" spans="1:16" s="3" customFormat="1" ht="51">
      <c r="A167" s="108" t="s">
        <v>56</v>
      </c>
      <c r="B167" s="119" t="s">
        <v>210</v>
      </c>
      <c r="C167" s="109">
        <f>'[1]Місто'!C525</f>
        <v>0</v>
      </c>
      <c r="D167" s="109">
        <f>'[1]Місто'!D525</f>
        <v>0</v>
      </c>
      <c r="E167" s="109">
        <f>'[1]Місто'!E525</f>
        <v>0</v>
      </c>
      <c r="F167" s="109">
        <f>'[1]Місто'!F525</f>
        <v>463601</v>
      </c>
      <c r="G167" s="109">
        <f>'[1]Місто'!G525</f>
        <v>463601</v>
      </c>
      <c r="H167" s="109">
        <f>'[1]Місто'!H525</f>
        <v>0</v>
      </c>
      <c r="I167" s="109">
        <f>'[1]Місто'!I525</f>
        <v>0</v>
      </c>
      <c r="J167" s="109">
        <f>'[1]Місто'!J525</f>
        <v>0</v>
      </c>
      <c r="K167" s="109">
        <f>'[1]Місто'!K525</f>
        <v>0</v>
      </c>
      <c r="L167" s="109">
        <f>'[1]Місто'!L525</f>
        <v>0</v>
      </c>
      <c r="M167" s="110">
        <f t="shared" si="29"/>
        <v>463601</v>
      </c>
      <c r="N167" s="35"/>
      <c r="O167" s="10"/>
      <c r="P167" s="3">
        <f t="shared" si="26"/>
        <v>0</v>
      </c>
    </row>
    <row r="168" spans="1:16" s="3" customFormat="1" ht="12.75">
      <c r="A168" s="108">
        <v>250000</v>
      </c>
      <c r="B168" s="119" t="s">
        <v>57</v>
      </c>
      <c r="C168" s="109">
        <f>SUM(C169:C172)-C170</f>
        <v>22866630</v>
      </c>
      <c r="D168" s="109">
        <f>SUM(D169:D172)-D170</f>
        <v>1577313</v>
      </c>
      <c r="E168" s="109">
        <f>SUM(E169:E172)-E170</f>
        <v>5889</v>
      </c>
      <c r="F168" s="109">
        <f aca="true" t="shared" si="32" ref="F168:K168">SUM(F169:F173)-F170</f>
        <v>1713632</v>
      </c>
      <c r="G168" s="109">
        <f t="shared" si="32"/>
        <v>0</v>
      </c>
      <c r="H168" s="109">
        <f t="shared" si="32"/>
        <v>0</v>
      </c>
      <c r="I168" s="109">
        <f t="shared" si="32"/>
        <v>0</v>
      </c>
      <c r="J168" s="109">
        <f t="shared" si="32"/>
        <v>1713632</v>
      </c>
      <c r="K168" s="109">
        <f t="shared" si="32"/>
        <v>1713632</v>
      </c>
      <c r="L168" s="109">
        <f>SUM(L169:L173)</f>
        <v>1700000</v>
      </c>
      <c r="M168" s="110">
        <f t="shared" si="29"/>
        <v>24580262</v>
      </c>
      <c r="N168" s="35"/>
      <c r="O168" s="10"/>
      <c r="P168" s="3">
        <f t="shared" si="26"/>
        <v>0.971963579311828</v>
      </c>
    </row>
    <row r="169" spans="1:16" s="3" customFormat="1" ht="53.25" customHeight="1" hidden="1">
      <c r="A169" s="108" t="s">
        <v>106</v>
      </c>
      <c r="B169" s="66" t="s">
        <v>239</v>
      </c>
      <c r="C169" s="109">
        <f>'[1]Місто'!C29</f>
        <v>0</v>
      </c>
      <c r="D169" s="109">
        <f>'[1]Місто'!D29</f>
        <v>0</v>
      </c>
      <c r="E169" s="109">
        <f>'[1]Місто'!E29</f>
        <v>0</v>
      </c>
      <c r="F169" s="109">
        <f t="shared" si="27"/>
        <v>0</v>
      </c>
      <c r="G169" s="109">
        <f>'[1]Місто'!G29</f>
        <v>0</v>
      </c>
      <c r="H169" s="109">
        <f>'[1]Місто'!H29</f>
        <v>0</v>
      </c>
      <c r="I169" s="109">
        <f>'[1]Місто'!I29</f>
        <v>0</v>
      </c>
      <c r="J169" s="109">
        <f>'[1]Місто'!J29</f>
        <v>0</v>
      </c>
      <c r="K169" s="109">
        <f>'[1]Місто'!K29</f>
        <v>0</v>
      </c>
      <c r="L169" s="109">
        <f>'[1]Місто'!L29</f>
        <v>0</v>
      </c>
      <c r="M169" s="110">
        <f t="shared" si="29"/>
        <v>0</v>
      </c>
      <c r="N169" s="35"/>
      <c r="O169" s="10">
        <f t="shared" si="24"/>
        <v>0</v>
      </c>
      <c r="P169" s="3">
        <f t="shared" si="26"/>
        <v>0</v>
      </c>
    </row>
    <row r="170" spans="1:16" s="3" customFormat="1" ht="23.25" customHeight="1" hidden="1">
      <c r="A170" s="108"/>
      <c r="B170" s="63" t="s">
        <v>179</v>
      </c>
      <c r="C170" s="109">
        <f>'[1]Місто'!C30</f>
        <v>0</v>
      </c>
      <c r="D170" s="109">
        <f>'[1]Місто'!D30</f>
        <v>0</v>
      </c>
      <c r="E170" s="109">
        <f>'[1]Місто'!E30</f>
        <v>0</v>
      </c>
      <c r="F170" s="109">
        <f t="shared" si="27"/>
        <v>0</v>
      </c>
      <c r="G170" s="109">
        <f>'[1]Місто'!G30</f>
        <v>0</v>
      </c>
      <c r="H170" s="109">
        <f>'[1]Місто'!H30</f>
        <v>0</v>
      </c>
      <c r="I170" s="109">
        <f>'[1]Місто'!I30</f>
        <v>0</v>
      </c>
      <c r="J170" s="109">
        <f>'[1]Місто'!J30</f>
        <v>0</v>
      </c>
      <c r="K170" s="109">
        <f>'[1]Місто'!K30</f>
        <v>0</v>
      </c>
      <c r="L170" s="109">
        <f>'[1]Місто'!L30</f>
        <v>0</v>
      </c>
      <c r="M170" s="110">
        <f t="shared" si="29"/>
        <v>0</v>
      </c>
      <c r="N170" s="35"/>
      <c r="O170" s="10">
        <f t="shared" si="24"/>
        <v>0</v>
      </c>
      <c r="P170" s="3">
        <f t="shared" si="26"/>
        <v>0</v>
      </c>
    </row>
    <row r="171" spans="1:16" s="3" customFormat="1" ht="12.75" customHeight="1">
      <c r="A171" s="108" t="s">
        <v>58</v>
      </c>
      <c r="B171" s="63" t="s">
        <v>84</v>
      </c>
      <c r="C171" s="109">
        <f>'[1]Місто'!C526</f>
        <v>22866630</v>
      </c>
      <c r="D171" s="109">
        <f>'[1]Місто'!D526</f>
        <v>1577313</v>
      </c>
      <c r="E171" s="109">
        <f>'[1]Місто'!E526</f>
        <v>5889</v>
      </c>
      <c r="F171" s="109">
        <f>'[1]Місто'!F526</f>
        <v>1713632</v>
      </c>
      <c r="G171" s="109">
        <f>'[1]Місто'!G526</f>
        <v>0</v>
      </c>
      <c r="H171" s="109">
        <f>'[1]Місто'!H526</f>
        <v>0</v>
      </c>
      <c r="I171" s="109">
        <f>'[1]Місто'!I526</f>
        <v>0</v>
      </c>
      <c r="J171" s="109">
        <f>'[1]Місто'!J526</f>
        <v>1713632</v>
      </c>
      <c r="K171" s="109">
        <f>'[1]Місто'!K526</f>
        <v>1713632</v>
      </c>
      <c r="L171" s="109">
        <f>'[1]Місто'!L526</f>
        <v>1700000</v>
      </c>
      <c r="M171" s="110">
        <f t="shared" si="29"/>
        <v>24580262</v>
      </c>
      <c r="N171" s="35"/>
      <c r="O171" s="10">
        <f t="shared" si="24"/>
        <v>0</v>
      </c>
      <c r="P171" s="3">
        <f t="shared" si="26"/>
        <v>0.971963579311828</v>
      </c>
    </row>
    <row r="172" spans="1:16" s="3" customFormat="1" ht="18.75" customHeight="1" hidden="1">
      <c r="A172" s="108" t="s">
        <v>140</v>
      </c>
      <c r="B172" s="63" t="s">
        <v>141</v>
      </c>
      <c r="C172" s="109">
        <f>'[1]Місто'!C185</f>
        <v>0</v>
      </c>
      <c r="D172" s="109">
        <f>'[1]Місто'!D185</f>
        <v>0</v>
      </c>
      <c r="E172" s="109">
        <f>'[1]Місто'!E185</f>
        <v>0</v>
      </c>
      <c r="F172" s="109">
        <f t="shared" si="27"/>
        <v>0</v>
      </c>
      <c r="G172" s="109">
        <f>'[1]Місто'!G185</f>
        <v>0</v>
      </c>
      <c r="H172" s="109">
        <f>'[1]Місто'!H185</f>
        <v>0</v>
      </c>
      <c r="I172" s="109">
        <f>'[1]Місто'!I185</f>
        <v>0</v>
      </c>
      <c r="J172" s="109">
        <f>'[1]Місто'!J185</f>
        <v>0</v>
      </c>
      <c r="K172" s="109">
        <f>'[1]Місто'!K185</f>
        <v>0</v>
      </c>
      <c r="L172" s="109">
        <f>'[1]Місто'!L185</f>
        <v>0</v>
      </c>
      <c r="M172" s="110">
        <f t="shared" si="29"/>
        <v>0</v>
      </c>
      <c r="N172" s="35"/>
      <c r="O172" s="10">
        <f t="shared" si="24"/>
        <v>0</v>
      </c>
      <c r="P172" s="3">
        <f t="shared" si="26"/>
        <v>0</v>
      </c>
    </row>
    <row r="173" spans="1:16" s="3" customFormat="1" ht="94.5" customHeight="1" hidden="1">
      <c r="A173" s="108" t="s">
        <v>184</v>
      </c>
      <c r="B173" s="121" t="s">
        <v>185</v>
      </c>
      <c r="C173" s="122">
        <f>'[1]Місто'!C179</f>
        <v>0</v>
      </c>
      <c r="D173" s="122">
        <f>'[1]Місто'!D179</f>
        <v>0</v>
      </c>
      <c r="E173" s="122">
        <f>'[1]Місто'!E179</f>
        <v>0</v>
      </c>
      <c r="F173" s="122">
        <f t="shared" si="27"/>
        <v>0</v>
      </c>
      <c r="G173" s="122">
        <f>'[1]Місто'!G179</f>
        <v>0</v>
      </c>
      <c r="H173" s="122">
        <f>'[1]Місто'!H179</f>
        <v>0</v>
      </c>
      <c r="I173" s="122">
        <f>'[1]Місто'!I179</f>
        <v>0</v>
      </c>
      <c r="J173" s="122">
        <f>'[1]Місто'!J179</f>
        <v>0</v>
      </c>
      <c r="K173" s="122">
        <f>'[1]Місто'!K179</f>
        <v>0</v>
      </c>
      <c r="L173" s="122">
        <f>'[1]Місто'!L179</f>
        <v>0</v>
      </c>
      <c r="M173" s="123">
        <f t="shared" si="29"/>
        <v>0</v>
      </c>
      <c r="N173" s="35"/>
      <c r="O173" s="10"/>
      <c r="P173" s="3">
        <f t="shared" si="26"/>
        <v>0</v>
      </c>
    </row>
    <row r="174" spans="1:16" s="3" customFormat="1" ht="87.75" customHeight="1" hidden="1">
      <c r="A174" s="124"/>
      <c r="B174" s="94" t="s">
        <v>220</v>
      </c>
      <c r="C174" s="122">
        <f>'[1]Місто'!C180</f>
        <v>0</v>
      </c>
      <c r="D174" s="122">
        <f>'[1]Місто'!D180</f>
        <v>0</v>
      </c>
      <c r="E174" s="122">
        <f>'[1]Місто'!E180</f>
        <v>0</v>
      </c>
      <c r="F174" s="122">
        <f t="shared" si="27"/>
        <v>0</v>
      </c>
      <c r="G174" s="122">
        <f>'[1]Місто'!G180</f>
        <v>0</v>
      </c>
      <c r="H174" s="122">
        <f>'[1]Місто'!H180</f>
        <v>0</v>
      </c>
      <c r="I174" s="122">
        <f>'[1]Місто'!I180</f>
        <v>0</v>
      </c>
      <c r="J174" s="122">
        <f>'[1]Місто'!J180</f>
        <v>0</v>
      </c>
      <c r="K174" s="122">
        <f>'[1]Місто'!K180</f>
        <v>0</v>
      </c>
      <c r="L174" s="122">
        <f>'[1]Місто'!L180</f>
        <v>0</v>
      </c>
      <c r="M174" s="123">
        <f t="shared" si="29"/>
        <v>0</v>
      </c>
      <c r="N174" s="35"/>
      <c r="O174" s="10"/>
      <c r="P174" s="3">
        <f t="shared" si="26"/>
        <v>0</v>
      </c>
    </row>
    <row r="175" spans="1:16" s="3" customFormat="1" ht="12.75">
      <c r="A175" s="124">
        <v>900201</v>
      </c>
      <c r="B175" s="125" t="s">
        <v>60</v>
      </c>
      <c r="C175" s="136">
        <f>C12+C15+C33+C45+C102+C111+C120+C123+C131+C142+C155+C160+C163+C165+C168+C140</f>
        <v>2352622103</v>
      </c>
      <c r="D175" s="136">
        <f aca="true" t="shared" si="33" ref="D175:K175">D12+D15+D33+D45+D102+D111+D120+D123+D131+D142+D155+D160+D163+D165+D168+D140</f>
        <v>856566077</v>
      </c>
      <c r="E175" s="136">
        <f t="shared" si="33"/>
        <v>182196230</v>
      </c>
      <c r="F175" s="136">
        <f t="shared" si="27"/>
        <v>402241298</v>
      </c>
      <c r="G175" s="136">
        <f t="shared" si="33"/>
        <v>74538267</v>
      </c>
      <c r="H175" s="136">
        <f>H12+H15+H33+H45+H102+H111+H120+H123+H131+H142+H155+H160+H163+H165+H168+H140</f>
        <v>15681352</v>
      </c>
      <c r="I175" s="136">
        <f t="shared" si="33"/>
        <v>2121160</v>
      </c>
      <c r="J175" s="136">
        <f>J12+J15+J33+J45+J102+J111+J120+J123+J131+J142+J155+J160+J163+J165+J168+J140</f>
        <v>327703031</v>
      </c>
      <c r="K175" s="136">
        <f t="shared" si="33"/>
        <v>255126656</v>
      </c>
      <c r="L175" s="136">
        <f>L12+L15+L33+L45+L102+L111+L120+L123+L131+L142+L155+L160+L163+L165+L168+L140</f>
        <v>52871060</v>
      </c>
      <c r="M175" s="137">
        <f t="shared" si="29"/>
        <v>2754863401</v>
      </c>
      <c r="N175" s="35"/>
      <c r="O175" s="47" t="e">
        <f>O12+O15+O33+O45+O102+O111+O120+O123+O131+O142+O155+O160+O163+O165+O168+#REF!</f>
        <v>#REF!</v>
      </c>
      <c r="P175" s="3">
        <f t="shared" si="26"/>
        <v>100</v>
      </c>
    </row>
    <row r="176" spans="1:16" s="3" customFormat="1" ht="114.75">
      <c r="A176" s="124" t="s">
        <v>61</v>
      </c>
      <c r="B176" s="126" t="s">
        <v>213</v>
      </c>
      <c r="C176" s="122">
        <f>'[1]Місто'!C415</f>
        <v>200174000</v>
      </c>
      <c r="D176" s="122">
        <f>'[1]Місто'!D413</f>
        <v>0</v>
      </c>
      <c r="E176" s="122">
        <f>'[1]Місто'!E413</f>
        <v>0</v>
      </c>
      <c r="F176" s="122">
        <f t="shared" si="27"/>
        <v>0</v>
      </c>
      <c r="G176" s="122">
        <f>'[1]Місто'!G413</f>
        <v>0</v>
      </c>
      <c r="H176" s="122">
        <f>'[1]Місто'!H413</f>
        <v>0</v>
      </c>
      <c r="I176" s="122">
        <f>'[1]Місто'!I413</f>
        <v>0</v>
      </c>
      <c r="J176" s="122"/>
      <c r="K176" s="122"/>
      <c r="L176" s="122"/>
      <c r="M176" s="123">
        <f t="shared" si="29"/>
        <v>200174000</v>
      </c>
      <c r="N176" s="35"/>
      <c r="O176" s="10">
        <f>G176-K176</f>
        <v>0</v>
      </c>
      <c r="P176" s="3">
        <f t="shared" si="26"/>
        <v>8.50854881218465</v>
      </c>
    </row>
    <row r="177" spans="1:16" s="3" customFormat="1" ht="48.75" customHeight="1" hidden="1">
      <c r="A177" s="124" t="s">
        <v>148</v>
      </c>
      <c r="B177" s="127" t="s">
        <v>230</v>
      </c>
      <c r="C177" s="122"/>
      <c r="D177" s="122">
        <f>'[1]Місто'!D414</f>
        <v>0</v>
      </c>
      <c r="E177" s="122">
        <f>'[1]Місто'!E414</f>
        <v>0</v>
      </c>
      <c r="F177" s="122">
        <f t="shared" si="27"/>
        <v>0</v>
      </c>
      <c r="G177" s="122">
        <f>'[1]Місто'!G414</f>
        <v>0</v>
      </c>
      <c r="H177" s="122">
        <f>'[1]Місто'!H414</f>
        <v>0</v>
      </c>
      <c r="I177" s="122">
        <f>'[1]Місто'!I414</f>
        <v>0</v>
      </c>
      <c r="J177" s="122">
        <f>'[1]Місто'!J416</f>
        <v>0</v>
      </c>
      <c r="K177" s="122">
        <f>'[1]Місто'!K416</f>
        <v>0</v>
      </c>
      <c r="L177" s="122">
        <f>'[1]Місто'!L416</f>
        <v>0</v>
      </c>
      <c r="M177" s="123">
        <f t="shared" si="29"/>
        <v>0</v>
      </c>
      <c r="N177" s="34"/>
      <c r="O177" s="10">
        <f>G177-K177</f>
        <v>0</v>
      </c>
      <c r="P177" s="3">
        <f t="shared" si="26"/>
        <v>0</v>
      </c>
    </row>
    <row r="178" spans="1:15" s="3" customFormat="1" ht="18.75" customHeight="1">
      <c r="A178" s="14"/>
      <c r="B178" s="62" t="s">
        <v>63</v>
      </c>
      <c r="C178" s="60">
        <f>C175+C176</f>
        <v>2552796103</v>
      </c>
      <c r="D178" s="60">
        <f>D175+D176+D177</f>
        <v>856566077</v>
      </c>
      <c r="E178" s="60">
        <f>E175+E176+E177</f>
        <v>182196230</v>
      </c>
      <c r="F178" s="60">
        <f>G178+J178</f>
        <v>402241298</v>
      </c>
      <c r="G178" s="60">
        <f>G175+G176</f>
        <v>74538267</v>
      </c>
      <c r="H178" s="60">
        <f>H175+H176</f>
        <v>15681352</v>
      </c>
      <c r="I178" s="60">
        <f>I175+I176</f>
        <v>2121160</v>
      </c>
      <c r="J178" s="60">
        <f>J175+J176+J177</f>
        <v>327703031</v>
      </c>
      <c r="K178" s="60">
        <f>K175+K176+K177</f>
        <v>255126656</v>
      </c>
      <c r="L178" s="60">
        <f>L175+L176+L177</f>
        <v>52871060</v>
      </c>
      <c r="M178" s="135">
        <f>C178+F178</f>
        <v>2955037401</v>
      </c>
      <c r="N178" s="113">
        <f>M178-'[1]Місто'!$M$518</f>
        <v>0</v>
      </c>
      <c r="O178" s="91"/>
    </row>
    <row r="179" spans="1:14" s="3" customFormat="1" ht="9.75" customHeight="1">
      <c r="A179" s="115"/>
      <c r="B179" s="116"/>
      <c r="C179" s="117"/>
      <c r="D179" s="117"/>
      <c r="E179" s="117"/>
      <c r="F179" s="117"/>
      <c r="G179" s="117"/>
      <c r="H179" s="117"/>
      <c r="I179" s="117"/>
      <c r="J179" s="117"/>
      <c r="K179" s="117"/>
      <c r="L179" s="117"/>
      <c r="M179" s="118"/>
      <c r="N179" s="34"/>
    </row>
    <row r="180" spans="1:13" s="73" customFormat="1" ht="22.5" customHeight="1">
      <c r="A180" s="160"/>
      <c r="B180" s="160"/>
      <c r="C180" s="160"/>
      <c r="D180" s="72"/>
      <c r="E180" s="106"/>
      <c r="F180" s="106"/>
      <c r="G180" s="106"/>
      <c r="H180" s="107"/>
      <c r="I180" s="106"/>
      <c r="J180" s="106"/>
      <c r="K180" s="106"/>
      <c r="L180" s="106"/>
      <c r="M180" s="106"/>
    </row>
    <row r="181" spans="1:13" s="3" customFormat="1" ht="27.75" customHeight="1">
      <c r="A181" s="159" t="s">
        <v>237</v>
      </c>
      <c r="B181" s="159"/>
      <c r="C181" s="130"/>
      <c r="D181" s="131"/>
      <c r="E181" s="132"/>
      <c r="F181" s="132"/>
      <c r="G181" s="133"/>
      <c r="H181" s="151" t="s">
        <v>238</v>
      </c>
      <c r="I181" s="152"/>
      <c r="J181" s="152"/>
      <c r="K181" s="111">
        <f>K178-'[1]Місто'!K518</f>
        <v>0</v>
      </c>
      <c r="L181" s="111"/>
      <c r="M181" s="112">
        <f>M178-'[1]Місто'!M518</f>
        <v>0</v>
      </c>
    </row>
    <row r="182" spans="1:13" s="3" customFormat="1" ht="12.75">
      <c r="A182" s="6"/>
      <c r="B182" s="9"/>
      <c r="C182" s="5"/>
      <c r="D182" s="5"/>
      <c r="E182" s="5"/>
      <c r="F182" s="5"/>
      <c r="G182" s="5"/>
      <c r="H182" s="5"/>
      <c r="I182" s="5"/>
      <c r="J182" s="5"/>
      <c r="K182" s="5"/>
      <c r="L182" s="5"/>
      <c r="M182" s="5"/>
    </row>
    <row r="183" spans="1:13" s="3" customFormat="1" ht="12.75">
      <c r="A183" s="6"/>
      <c r="B183" s="9"/>
      <c r="C183" s="10">
        <f>C178-'[1]Місто'!C518</f>
        <v>0</v>
      </c>
      <c r="D183" s="10">
        <f>D178-'[1]Місто'!D518</f>
        <v>0</v>
      </c>
      <c r="E183" s="10">
        <f>E178-'[1]Місто'!E518</f>
        <v>0</v>
      </c>
      <c r="F183" s="10">
        <f>F178-'[1]Місто'!F518</f>
        <v>0</v>
      </c>
      <c r="G183" s="10">
        <f>G178-'[1]Місто'!G518</f>
        <v>0</v>
      </c>
      <c r="H183" s="10">
        <f>H178-'[1]Місто'!H518</f>
        <v>0</v>
      </c>
      <c r="I183" s="10">
        <f>I178-'[1]Місто'!I518</f>
        <v>0</v>
      </c>
      <c r="J183" s="10">
        <f>J178-'[1]Місто'!J518</f>
        <v>0</v>
      </c>
      <c r="K183" s="10">
        <f>K178-'[1]Місто'!K518</f>
        <v>0</v>
      </c>
      <c r="L183" s="10">
        <f>L178-'[1]Місто'!L518</f>
        <v>0</v>
      </c>
      <c r="M183" s="10">
        <f>M178-'[1]Місто'!M518</f>
        <v>0</v>
      </c>
    </row>
    <row r="184" spans="1:6" s="3" customFormat="1" ht="12.75">
      <c r="A184" s="6"/>
      <c r="B184" s="9"/>
      <c r="C184" s="5"/>
      <c r="F184" s="5"/>
    </row>
    <row r="185" spans="1:6" s="3" customFormat="1" ht="12.75">
      <c r="A185" s="6"/>
      <c r="B185" s="9"/>
      <c r="E185" s="10"/>
      <c r="F185" s="5"/>
    </row>
    <row r="186" spans="1:3" s="3" customFormat="1" ht="12.75">
      <c r="A186" s="6"/>
      <c r="B186" s="9"/>
      <c r="C186" s="5"/>
    </row>
    <row r="187" spans="1:5" s="3" customFormat="1" ht="12.75">
      <c r="A187" s="6"/>
      <c r="B187" s="9"/>
      <c r="E187" s="10"/>
    </row>
    <row r="188" spans="1:2" s="3" customFormat="1" ht="12.75">
      <c r="A188" s="6"/>
      <c r="B188" s="9"/>
    </row>
    <row r="189" spans="1:5" s="3" customFormat="1" ht="12.75">
      <c r="A189" s="6"/>
      <c r="B189" s="9"/>
      <c r="E189" s="10"/>
    </row>
    <row r="190" spans="1:13" s="3" customFormat="1" ht="12.75">
      <c r="A190" s="6"/>
      <c r="B190" s="9"/>
      <c r="M190" s="138">
        <f>M175-M150-M146-M148-M144-M101-M92-M89-M87-M85-M83-M81-M79-M77-M75-M73-M71-M69-M67-M65-M63-M61-M59-M57-M52-M51-M49-M47-M22-M13</f>
        <v>1943091930</v>
      </c>
    </row>
    <row r="191" spans="1:2" s="3" customFormat="1" ht="12.75">
      <c r="A191" s="6"/>
      <c r="B191" s="9"/>
    </row>
    <row r="192" spans="1:2" s="3" customFormat="1" ht="12.75">
      <c r="A192" s="6"/>
      <c r="B192" s="9"/>
    </row>
    <row r="193" spans="1:2" s="3" customFormat="1" ht="12.75">
      <c r="A193" s="6"/>
      <c r="B193" s="9"/>
    </row>
    <row r="194" spans="1:2" s="3" customFormat="1" ht="12.75">
      <c r="A194" s="6"/>
      <c r="B194" s="9"/>
    </row>
    <row r="195" spans="1:2" s="3" customFormat="1" ht="12.75">
      <c r="A195" s="6"/>
      <c r="B195" s="9"/>
    </row>
    <row r="196" spans="1:2" s="3" customFormat="1" ht="12.75">
      <c r="A196" s="6"/>
      <c r="B196" s="9"/>
    </row>
    <row r="197" spans="1:2" s="3" customFormat="1" ht="12.75">
      <c r="A197" s="6"/>
      <c r="B197" s="9"/>
    </row>
    <row r="198" spans="1:2" s="3" customFormat="1" ht="12.75">
      <c r="A198" s="6"/>
      <c r="B198" s="9"/>
    </row>
    <row r="199" spans="1:2" s="3" customFormat="1" ht="12.75">
      <c r="A199" s="6"/>
      <c r="B199" s="9"/>
    </row>
    <row r="200" spans="1:2" s="3" customFormat="1" ht="12.75">
      <c r="A200" s="6"/>
      <c r="B200" s="9"/>
    </row>
    <row r="201" spans="1:2" s="3" customFormat="1" ht="12.75">
      <c r="A201" s="6"/>
      <c r="B201" s="9"/>
    </row>
    <row r="202" spans="1:2" s="3" customFormat="1" ht="12.75">
      <c r="A202" s="6"/>
      <c r="B202" s="9"/>
    </row>
    <row r="203" spans="1:2" s="3" customFormat="1" ht="12.75">
      <c r="A203" s="6"/>
      <c r="B203" s="9"/>
    </row>
    <row r="204" spans="1:2" s="3" customFormat="1" ht="12.75">
      <c r="A204" s="6"/>
      <c r="B204" s="9"/>
    </row>
    <row r="205" spans="1:2" s="3" customFormat="1" ht="12.75">
      <c r="A205" s="6"/>
      <c r="B205" s="9"/>
    </row>
    <row r="206" spans="1:2" s="3" customFormat="1" ht="12.75">
      <c r="A206" s="6"/>
      <c r="B206" s="9"/>
    </row>
    <row r="207" spans="1:2" s="3" customFormat="1" ht="12.75">
      <c r="A207" s="6"/>
      <c r="B207" s="9"/>
    </row>
    <row r="208" spans="1:2" s="3" customFormat="1" ht="12.75">
      <c r="A208" s="6"/>
      <c r="B208" s="9"/>
    </row>
    <row r="209" spans="1:2" s="3" customFormat="1" ht="12.75">
      <c r="A209" s="6"/>
      <c r="B209" s="9"/>
    </row>
    <row r="210" spans="1:2" s="3" customFormat="1" ht="12.75">
      <c r="A210" s="6"/>
      <c r="B210" s="9"/>
    </row>
    <row r="211" spans="1:2" s="3" customFormat="1" ht="12.75">
      <c r="A211" s="6"/>
      <c r="B211" s="9"/>
    </row>
    <row r="212" spans="1:2" s="3" customFormat="1" ht="12.75">
      <c r="A212" s="6"/>
      <c r="B212" s="9"/>
    </row>
    <row r="213" spans="1:2" s="3" customFormat="1" ht="12.75">
      <c r="A213" s="6"/>
      <c r="B213" s="9"/>
    </row>
    <row r="214" spans="1:2" s="3" customFormat="1" ht="12.75">
      <c r="A214" s="6"/>
      <c r="B214" s="9"/>
    </row>
    <row r="215" spans="1:2" s="3" customFormat="1" ht="12.75">
      <c r="A215" s="6"/>
      <c r="B215" s="9"/>
    </row>
    <row r="216" spans="1:2" s="3" customFormat="1" ht="12.75">
      <c r="A216" s="6"/>
      <c r="B216" s="9"/>
    </row>
    <row r="217" spans="1:2" s="3" customFormat="1" ht="12.75">
      <c r="A217" s="6"/>
      <c r="B217" s="9"/>
    </row>
    <row r="218" spans="1:2" s="3" customFormat="1" ht="12.75">
      <c r="A218" s="6"/>
      <c r="B218" s="9"/>
    </row>
    <row r="219" spans="1:2" s="3" customFormat="1" ht="12.75">
      <c r="A219" s="6"/>
      <c r="B219" s="9"/>
    </row>
    <row r="220" spans="1:2" s="3" customFormat="1" ht="12.75">
      <c r="A220" s="6"/>
      <c r="B220" s="9"/>
    </row>
    <row r="221" spans="1:2" s="3" customFormat="1" ht="12.75">
      <c r="A221" s="6"/>
      <c r="B221" s="9"/>
    </row>
    <row r="222" spans="1:2" s="3" customFormat="1" ht="12.75">
      <c r="A222" s="6"/>
      <c r="B222" s="9"/>
    </row>
    <row r="223" spans="1:2" s="3" customFormat="1" ht="12.75">
      <c r="A223" s="6"/>
      <c r="B223" s="9"/>
    </row>
    <row r="224" spans="1:2" s="3" customFormat="1" ht="12.75">
      <c r="A224" s="6"/>
      <c r="B224" s="9"/>
    </row>
    <row r="225" spans="1:2" s="3" customFormat="1" ht="12.75">
      <c r="A225" s="6"/>
      <c r="B225" s="9"/>
    </row>
    <row r="226" spans="1:2" s="3" customFormat="1" ht="12.75">
      <c r="A226" s="6"/>
      <c r="B226" s="9"/>
    </row>
    <row r="227" spans="1:2" s="3" customFormat="1" ht="12.75">
      <c r="A227" s="6"/>
      <c r="B227" s="9"/>
    </row>
    <row r="228" spans="1:2" s="3" customFormat="1" ht="12.75">
      <c r="A228" s="6"/>
      <c r="B228" s="9"/>
    </row>
    <row r="229" spans="1:2" s="3" customFormat="1" ht="12.75">
      <c r="A229" s="6"/>
      <c r="B229" s="9"/>
    </row>
    <row r="230" spans="1:2" s="3" customFormat="1" ht="12.75">
      <c r="A230" s="6"/>
      <c r="B230" s="9"/>
    </row>
    <row r="231" spans="1:2" s="3" customFormat="1" ht="12.75">
      <c r="A231" s="6"/>
      <c r="B231" s="9"/>
    </row>
    <row r="232" spans="1:2" s="3" customFormat="1" ht="12.75">
      <c r="A232" s="6"/>
      <c r="B232" s="9"/>
    </row>
    <row r="233" spans="1:2" s="3" customFormat="1" ht="12.75">
      <c r="A233" s="6"/>
      <c r="B233" s="9"/>
    </row>
    <row r="234" spans="1:2" s="3" customFormat="1" ht="12.75">
      <c r="A234" s="6"/>
      <c r="B234" s="9"/>
    </row>
    <row r="235" spans="1:2" s="3" customFormat="1" ht="12.75">
      <c r="A235" s="6"/>
      <c r="B235" s="9"/>
    </row>
    <row r="236" spans="1:2" s="3" customFormat="1" ht="12.75">
      <c r="A236" s="6"/>
      <c r="B236" s="9"/>
    </row>
    <row r="237" spans="1:2" s="3" customFormat="1" ht="12.75">
      <c r="A237" s="6"/>
      <c r="B237" s="9"/>
    </row>
    <row r="238" spans="1:2" s="3" customFormat="1" ht="12.75">
      <c r="A238" s="6"/>
      <c r="B238" s="9"/>
    </row>
    <row r="239" spans="1:2" s="3" customFormat="1" ht="12.75">
      <c r="A239" s="6"/>
      <c r="B239" s="9"/>
    </row>
    <row r="240" spans="1:2" s="3" customFormat="1" ht="12.75">
      <c r="A240" s="6"/>
      <c r="B240" s="9"/>
    </row>
    <row r="241" spans="1:2" s="3" customFormat="1" ht="12.75">
      <c r="A241" s="6"/>
      <c r="B241" s="9"/>
    </row>
    <row r="242" spans="1:2" s="3" customFormat="1" ht="12.75">
      <c r="A242" s="6"/>
      <c r="B242" s="9"/>
    </row>
    <row r="243" spans="1:2" s="3" customFormat="1" ht="12.75">
      <c r="A243" s="6"/>
      <c r="B243" s="9"/>
    </row>
    <row r="244" spans="1:2" s="3" customFormat="1" ht="12.75">
      <c r="A244" s="6"/>
      <c r="B244" s="9"/>
    </row>
    <row r="245" spans="1:2" s="3" customFormat="1" ht="12.75">
      <c r="A245" s="6"/>
      <c r="B245" s="9"/>
    </row>
    <row r="246" spans="1:2" s="3" customFormat="1" ht="12.75">
      <c r="A246" s="6"/>
      <c r="B246" s="9"/>
    </row>
    <row r="247" spans="1:2" s="3" customFormat="1" ht="12.75">
      <c r="A247" s="6"/>
      <c r="B247" s="9"/>
    </row>
    <row r="248" spans="1:2" s="3" customFormat="1" ht="12.75">
      <c r="A248" s="6"/>
      <c r="B248" s="9"/>
    </row>
    <row r="249" spans="1:2" s="3" customFormat="1" ht="12.75">
      <c r="A249" s="6"/>
      <c r="B249" s="9"/>
    </row>
    <row r="250" spans="1:2" s="3" customFormat="1" ht="12.75">
      <c r="A250" s="6"/>
      <c r="B250" s="9"/>
    </row>
    <row r="251" spans="1:2" s="3" customFormat="1" ht="12.75">
      <c r="A251" s="6"/>
      <c r="B251" s="9"/>
    </row>
    <row r="252" spans="1:2" s="3" customFormat="1" ht="12.75">
      <c r="A252" s="6"/>
      <c r="B252" s="9"/>
    </row>
    <row r="253" spans="1:2" s="3" customFormat="1" ht="12.75">
      <c r="A253" s="6"/>
      <c r="B253" s="9"/>
    </row>
    <row r="254" spans="1:2" s="3" customFormat="1" ht="12.75">
      <c r="A254" s="6"/>
      <c r="B254" s="9"/>
    </row>
    <row r="255" spans="1:2" s="3" customFormat="1" ht="12.75">
      <c r="A255" s="6"/>
      <c r="B255" s="9"/>
    </row>
    <row r="256" spans="1:2" s="3" customFormat="1" ht="12.75">
      <c r="A256" s="6"/>
      <c r="B256" s="9"/>
    </row>
    <row r="257" spans="1:2" s="3" customFormat="1" ht="12.75">
      <c r="A257" s="6"/>
      <c r="B257" s="9"/>
    </row>
    <row r="258" spans="1:2" s="3" customFormat="1" ht="12.75">
      <c r="A258" s="6"/>
      <c r="B258" s="9"/>
    </row>
    <row r="259" spans="1:2" s="3" customFormat="1" ht="12.75">
      <c r="A259" s="6"/>
      <c r="B259" s="9"/>
    </row>
    <row r="260" spans="1:2" s="3" customFormat="1" ht="12.75">
      <c r="A260" s="6"/>
      <c r="B260" s="9"/>
    </row>
    <row r="261" spans="1:2" s="3" customFormat="1" ht="12.75">
      <c r="A261" s="6"/>
      <c r="B261" s="9"/>
    </row>
    <row r="262" spans="1:2" s="3" customFormat="1" ht="12.75">
      <c r="A262" s="6"/>
      <c r="B262" s="9"/>
    </row>
    <row r="263" spans="1:2" s="3" customFormat="1" ht="12.75">
      <c r="A263" s="6"/>
      <c r="B263" s="9"/>
    </row>
    <row r="264" spans="1:2" s="3" customFormat="1" ht="12.75">
      <c r="A264" s="6"/>
      <c r="B264" s="9"/>
    </row>
    <row r="265" spans="1:2" s="3" customFormat="1" ht="12.75">
      <c r="A265" s="6"/>
      <c r="B265" s="9"/>
    </row>
    <row r="266" spans="1:2" s="3" customFormat="1" ht="12.75">
      <c r="A266" s="6"/>
      <c r="B266" s="9"/>
    </row>
    <row r="267" spans="1:2" s="3" customFormat="1" ht="12.75">
      <c r="A267" s="6"/>
      <c r="B267" s="9"/>
    </row>
    <row r="268" spans="1:2" s="3" customFormat="1" ht="12.75">
      <c r="A268" s="6"/>
      <c r="B268" s="9"/>
    </row>
    <row r="269" spans="1:2" s="3" customFormat="1" ht="12.75">
      <c r="A269" s="6"/>
      <c r="B269" s="9"/>
    </row>
    <row r="270" spans="1:2" s="3" customFormat="1" ht="12.75">
      <c r="A270" s="6"/>
      <c r="B270" s="9"/>
    </row>
    <row r="271" spans="1:2" s="3" customFormat="1" ht="12.75">
      <c r="A271" s="6"/>
      <c r="B271" s="9"/>
    </row>
    <row r="272" spans="1:2" s="3" customFormat="1" ht="12.75">
      <c r="A272" s="6"/>
      <c r="B272" s="9"/>
    </row>
    <row r="273" spans="1:2" s="3" customFormat="1" ht="12.75">
      <c r="A273" s="6"/>
      <c r="B273" s="9"/>
    </row>
    <row r="274" spans="1:2" s="3" customFormat="1" ht="12.75">
      <c r="A274" s="6"/>
      <c r="B274" s="9"/>
    </row>
    <row r="275" spans="1:2" s="3" customFormat="1" ht="12.75">
      <c r="A275" s="6"/>
      <c r="B275" s="9"/>
    </row>
    <row r="276" spans="1:2" s="3" customFormat="1" ht="12.75">
      <c r="A276" s="6"/>
      <c r="B276" s="9"/>
    </row>
    <row r="277" spans="1:2" s="3" customFormat="1" ht="12.75">
      <c r="A277" s="6"/>
      <c r="B277" s="9"/>
    </row>
    <row r="278" spans="1:2" s="3" customFormat="1" ht="12.75">
      <c r="A278" s="6"/>
      <c r="B278" s="9"/>
    </row>
    <row r="279" spans="1:2" s="3" customFormat="1" ht="12.75">
      <c r="A279" s="6"/>
      <c r="B279" s="9"/>
    </row>
    <row r="280" spans="1:2" s="3" customFormat="1" ht="12.75">
      <c r="A280" s="6"/>
      <c r="B280" s="9"/>
    </row>
    <row r="281" spans="1:2" s="3" customFormat="1" ht="12.75">
      <c r="A281" s="6"/>
      <c r="B281" s="9"/>
    </row>
    <row r="282" spans="1:2" s="3" customFormat="1" ht="12.75">
      <c r="A282" s="6"/>
      <c r="B282" s="9"/>
    </row>
    <row r="283" spans="1:2" s="3" customFormat="1" ht="12.75">
      <c r="A283" s="6"/>
      <c r="B283" s="9"/>
    </row>
    <row r="284" spans="1:2" s="3" customFormat="1" ht="12.75">
      <c r="A284" s="6"/>
      <c r="B284" s="9"/>
    </row>
    <row r="285" spans="1:2" s="3" customFormat="1" ht="12.75">
      <c r="A285" s="6"/>
      <c r="B285" s="9"/>
    </row>
    <row r="286" spans="1:2" s="3" customFormat="1" ht="12.75">
      <c r="A286" s="6"/>
      <c r="B286" s="9"/>
    </row>
    <row r="287" spans="1:2" s="3" customFormat="1" ht="12.75">
      <c r="A287" s="6"/>
      <c r="B287" s="9"/>
    </row>
    <row r="288" spans="1:2" s="3" customFormat="1" ht="12.75">
      <c r="A288" s="6"/>
      <c r="B288" s="9"/>
    </row>
    <row r="289" spans="1:2" s="3" customFormat="1" ht="12.75">
      <c r="A289" s="6"/>
      <c r="B289" s="9"/>
    </row>
    <row r="290" spans="1:2" s="3" customFormat="1" ht="12.75">
      <c r="A290" s="6"/>
      <c r="B290" s="9"/>
    </row>
    <row r="291" spans="1:2" s="3" customFormat="1" ht="12.75">
      <c r="A291" s="6"/>
      <c r="B291" s="9"/>
    </row>
    <row r="292" spans="1:2" s="3" customFormat="1" ht="12.75">
      <c r="A292" s="6"/>
      <c r="B292" s="9"/>
    </row>
    <row r="293" spans="1:2" s="3" customFormat="1" ht="12.75">
      <c r="A293" s="6"/>
      <c r="B293" s="9"/>
    </row>
    <row r="294" spans="1:2" s="3" customFormat="1" ht="12.75">
      <c r="A294" s="6"/>
      <c r="B294" s="9"/>
    </row>
    <row r="295" spans="1:2" s="3" customFormat="1" ht="12.75">
      <c r="A295" s="6"/>
      <c r="B295" s="9"/>
    </row>
    <row r="296" spans="1:2" s="3" customFormat="1" ht="12.75">
      <c r="A296" s="6"/>
      <c r="B296" s="9"/>
    </row>
    <row r="297" spans="1:2" s="3" customFormat="1" ht="12.75">
      <c r="A297" s="6"/>
      <c r="B297" s="9"/>
    </row>
    <row r="298" spans="1:2" s="3" customFormat="1" ht="12.75">
      <c r="A298" s="6"/>
      <c r="B298" s="9"/>
    </row>
    <row r="299" spans="1:2" s="3" customFormat="1" ht="12.75">
      <c r="A299" s="6"/>
      <c r="B299" s="9"/>
    </row>
    <row r="300" spans="1:2" s="3" customFormat="1" ht="12.75">
      <c r="A300" s="6"/>
      <c r="B300" s="9"/>
    </row>
    <row r="301" spans="1:2" s="3" customFormat="1" ht="12.75">
      <c r="A301" s="6"/>
      <c r="B301" s="9"/>
    </row>
    <row r="302" spans="1:2" s="3" customFormat="1" ht="12.75">
      <c r="A302" s="6"/>
      <c r="B302" s="9"/>
    </row>
    <row r="303" spans="1:2" s="3" customFormat="1" ht="12.75">
      <c r="A303" s="6"/>
      <c r="B303" s="9"/>
    </row>
    <row r="304" spans="1:2" s="3" customFormat="1" ht="12.75">
      <c r="A304" s="6"/>
      <c r="B304" s="9"/>
    </row>
    <row r="305" spans="1:2" s="3" customFormat="1" ht="12.75">
      <c r="A305" s="6"/>
      <c r="B305" s="9"/>
    </row>
    <row r="306" spans="1:2" s="3" customFormat="1" ht="12.75">
      <c r="A306" s="6"/>
      <c r="B306" s="9"/>
    </row>
    <row r="307" spans="1:2" s="3" customFormat="1" ht="12.75">
      <c r="A307" s="6"/>
      <c r="B307" s="9"/>
    </row>
    <row r="308" spans="1:2" s="3" customFormat="1" ht="12.75">
      <c r="A308" s="6"/>
      <c r="B308" s="9"/>
    </row>
    <row r="309" spans="1:2" s="3" customFormat="1" ht="12.75">
      <c r="A309" s="6"/>
      <c r="B309" s="9"/>
    </row>
    <row r="310" spans="1:2" s="3" customFormat="1" ht="12.75">
      <c r="A310" s="6"/>
      <c r="B310" s="9"/>
    </row>
    <row r="311" spans="1:2" s="3" customFormat="1" ht="12.75">
      <c r="A311" s="6"/>
      <c r="B311" s="9"/>
    </row>
    <row r="312" spans="1:2" s="3" customFormat="1" ht="12.75">
      <c r="A312" s="6"/>
      <c r="B312" s="9"/>
    </row>
    <row r="313" spans="1:2" s="3" customFormat="1" ht="12.75">
      <c r="A313" s="6"/>
      <c r="B313" s="9"/>
    </row>
    <row r="314" spans="1:2" s="3" customFormat="1" ht="12.75">
      <c r="A314" s="6"/>
      <c r="B314" s="9"/>
    </row>
    <row r="315" spans="1:2" s="3" customFormat="1" ht="12.75">
      <c r="A315" s="6"/>
      <c r="B315" s="9"/>
    </row>
    <row r="316" spans="1:2" s="3" customFormat="1" ht="12.75">
      <c r="A316" s="6"/>
      <c r="B316" s="9"/>
    </row>
    <row r="317" spans="1:2" s="3" customFormat="1" ht="12.75">
      <c r="A317" s="6"/>
      <c r="B317" s="9"/>
    </row>
    <row r="318" spans="1:2" s="3" customFormat="1" ht="12.75">
      <c r="A318" s="6"/>
      <c r="B318" s="9"/>
    </row>
    <row r="319" spans="1:2" s="3" customFormat="1" ht="12.75">
      <c r="A319" s="6"/>
      <c r="B319" s="9"/>
    </row>
    <row r="320" spans="1:2" s="3" customFormat="1" ht="12.75">
      <c r="A320" s="6"/>
      <c r="B320" s="9"/>
    </row>
    <row r="321" spans="1:2" s="3" customFormat="1" ht="12.75">
      <c r="A321" s="6"/>
      <c r="B321" s="9"/>
    </row>
    <row r="322" spans="1:2" s="3" customFormat="1" ht="12.75">
      <c r="A322" s="6"/>
      <c r="B322" s="9"/>
    </row>
    <row r="323" spans="1:2" s="3" customFormat="1" ht="12.75">
      <c r="A323" s="6"/>
      <c r="B323" s="9"/>
    </row>
    <row r="324" spans="1:2" s="3" customFormat="1" ht="12.75">
      <c r="A324" s="6"/>
      <c r="B324" s="9"/>
    </row>
    <row r="325" spans="1:2" s="3" customFormat="1" ht="12.75">
      <c r="A325" s="6"/>
      <c r="B325" s="9"/>
    </row>
    <row r="326" spans="1:2" s="3" customFormat="1" ht="12.75">
      <c r="A326" s="6"/>
      <c r="B326" s="9"/>
    </row>
    <row r="327" spans="1:2" s="3" customFormat="1" ht="12.75">
      <c r="A327" s="6"/>
      <c r="B327" s="9"/>
    </row>
    <row r="328" spans="1:2" s="3" customFormat="1" ht="12.75">
      <c r="A328" s="6"/>
      <c r="B328" s="9"/>
    </row>
    <row r="329" spans="1:2" s="3" customFormat="1" ht="12.75">
      <c r="A329" s="6"/>
      <c r="B329" s="9"/>
    </row>
    <row r="330" spans="1:2" s="3" customFormat="1" ht="12.75">
      <c r="A330" s="6"/>
      <c r="B330" s="9"/>
    </row>
    <row r="331" spans="1:2" s="3" customFormat="1" ht="12.75">
      <c r="A331" s="6"/>
      <c r="B331" s="9"/>
    </row>
    <row r="332" spans="1:2" s="3" customFormat="1" ht="12.75">
      <c r="A332" s="6"/>
      <c r="B332" s="9"/>
    </row>
    <row r="333" spans="1:2" s="3" customFormat="1" ht="12.75">
      <c r="A333" s="6"/>
      <c r="B333" s="9"/>
    </row>
    <row r="334" spans="1:2" s="3" customFormat="1" ht="12.75">
      <c r="A334" s="6"/>
      <c r="B334" s="9"/>
    </row>
    <row r="335" spans="1:2" s="3" customFormat="1" ht="12.75">
      <c r="A335" s="6"/>
      <c r="B335" s="9"/>
    </row>
    <row r="336" spans="1:2" s="3" customFormat="1" ht="12.75">
      <c r="A336" s="6"/>
      <c r="B336" s="9"/>
    </row>
    <row r="337" spans="1:2" s="3" customFormat="1" ht="12.75">
      <c r="A337" s="6"/>
      <c r="B337" s="9"/>
    </row>
    <row r="338" spans="1:2" s="3" customFormat="1" ht="12.75">
      <c r="A338" s="6"/>
      <c r="B338" s="9"/>
    </row>
    <row r="339" spans="1:2" s="3" customFormat="1" ht="12.75">
      <c r="A339" s="6"/>
      <c r="B339" s="9"/>
    </row>
    <row r="340" spans="1:2" s="3" customFormat="1" ht="12.75">
      <c r="A340" s="6"/>
      <c r="B340" s="9"/>
    </row>
    <row r="341" spans="1:2" s="3" customFormat="1" ht="12.75">
      <c r="A341" s="6"/>
      <c r="B341" s="9"/>
    </row>
    <row r="342" spans="1:2" s="3" customFormat="1" ht="12.75">
      <c r="A342" s="6"/>
      <c r="B342" s="9"/>
    </row>
    <row r="343" spans="1:2" s="3" customFormat="1" ht="12.75">
      <c r="A343" s="6"/>
      <c r="B343" s="9"/>
    </row>
    <row r="344" spans="1:2" s="3" customFormat="1" ht="12.75">
      <c r="A344" s="6"/>
      <c r="B344" s="9"/>
    </row>
    <row r="345" spans="1:2" s="3" customFormat="1" ht="12.75">
      <c r="A345" s="6"/>
      <c r="B345" s="9"/>
    </row>
    <row r="346" spans="1:2" s="3" customFormat="1" ht="12.75">
      <c r="A346" s="6"/>
      <c r="B346" s="9"/>
    </row>
    <row r="347" spans="1:2" s="3" customFormat="1" ht="12.75">
      <c r="A347" s="6"/>
      <c r="B347" s="9"/>
    </row>
    <row r="348" spans="1:2" s="3" customFormat="1" ht="12.75">
      <c r="A348" s="6"/>
      <c r="B348" s="9"/>
    </row>
    <row r="349" spans="1:2" s="3" customFormat="1" ht="12.75">
      <c r="A349" s="6"/>
      <c r="B349" s="9"/>
    </row>
    <row r="350" spans="1:2" s="3" customFormat="1" ht="12.75">
      <c r="A350" s="6"/>
      <c r="B350" s="9"/>
    </row>
    <row r="351" spans="1:2" s="3" customFormat="1" ht="12.75">
      <c r="A351" s="6"/>
      <c r="B351" s="9"/>
    </row>
    <row r="352" spans="1:2" s="3" customFormat="1" ht="12.75">
      <c r="A352" s="6"/>
      <c r="B352" s="9"/>
    </row>
    <row r="353" spans="1:2" s="3" customFormat="1" ht="12.75">
      <c r="A353" s="6"/>
      <c r="B353" s="9"/>
    </row>
    <row r="354" spans="1:2" s="3" customFormat="1" ht="12.75">
      <c r="A354" s="6"/>
      <c r="B354" s="9"/>
    </row>
    <row r="355" spans="1:2" s="3" customFormat="1" ht="12.75">
      <c r="A355" s="6"/>
      <c r="B355" s="9"/>
    </row>
    <row r="356" spans="1:2" s="3" customFormat="1" ht="12.75">
      <c r="A356" s="6"/>
      <c r="B356" s="9"/>
    </row>
    <row r="357" spans="1:2" s="3" customFormat="1" ht="12.75">
      <c r="A357" s="6"/>
      <c r="B357" s="9"/>
    </row>
    <row r="358" spans="1:2" s="3" customFormat="1" ht="12.75">
      <c r="A358" s="6"/>
      <c r="B358" s="9"/>
    </row>
    <row r="359" spans="1:2" s="3" customFormat="1" ht="12.75">
      <c r="A359" s="6"/>
      <c r="B359" s="9"/>
    </row>
    <row r="360" spans="1:2" s="3" customFormat="1" ht="12.75">
      <c r="A360" s="6"/>
      <c r="B360" s="9"/>
    </row>
    <row r="361" spans="1:2" s="3" customFormat="1" ht="12.75">
      <c r="A361" s="6"/>
      <c r="B361" s="9"/>
    </row>
    <row r="362" spans="1:2" s="3" customFormat="1" ht="12.75">
      <c r="A362" s="6"/>
      <c r="B362" s="9"/>
    </row>
    <row r="363" spans="1:2" s="3" customFormat="1" ht="12.75">
      <c r="A363" s="6"/>
      <c r="B363" s="9"/>
    </row>
    <row r="364" spans="1:2" s="3" customFormat="1" ht="12.75">
      <c r="A364" s="6"/>
      <c r="B364" s="9"/>
    </row>
    <row r="365" spans="1:2" s="3" customFormat="1" ht="12.75">
      <c r="A365" s="6"/>
      <c r="B365" s="9"/>
    </row>
    <row r="366" spans="1:2" s="3" customFormat="1" ht="12.75">
      <c r="A366" s="6"/>
      <c r="B366" s="9"/>
    </row>
    <row r="367" spans="1:2" s="3" customFormat="1" ht="12.75">
      <c r="A367" s="6"/>
      <c r="B367" s="9"/>
    </row>
    <row r="368" spans="1:2" s="3" customFormat="1" ht="12.75">
      <c r="A368" s="6"/>
      <c r="B368" s="9"/>
    </row>
    <row r="369" spans="1:2" s="3" customFormat="1" ht="12.75">
      <c r="A369" s="6"/>
      <c r="B369" s="9"/>
    </row>
    <row r="370" spans="1:2" s="3" customFormat="1" ht="12.75">
      <c r="A370" s="6"/>
      <c r="B370" s="9"/>
    </row>
    <row r="371" spans="1:2" s="3" customFormat="1" ht="12.75">
      <c r="A371" s="6"/>
      <c r="B371" s="9"/>
    </row>
    <row r="372" spans="1:2" s="3" customFormat="1" ht="12.75">
      <c r="A372" s="6"/>
      <c r="B372" s="9"/>
    </row>
    <row r="373" spans="1:2" s="3" customFormat="1" ht="12.75">
      <c r="A373" s="6"/>
      <c r="B373" s="9"/>
    </row>
    <row r="374" spans="1:2" s="3" customFormat="1" ht="12.75">
      <c r="A374" s="6"/>
      <c r="B374" s="9"/>
    </row>
    <row r="375" spans="1:2" s="3" customFormat="1" ht="12.75">
      <c r="A375" s="6"/>
      <c r="B375" s="9"/>
    </row>
    <row r="376" spans="1:2" s="3" customFormat="1" ht="12.75">
      <c r="A376" s="6"/>
      <c r="B376" s="9"/>
    </row>
    <row r="377" spans="1:2" s="3" customFormat="1" ht="12.75">
      <c r="A377" s="6"/>
      <c r="B377" s="9"/>
    </row>
    <row r="378" spans="1:2" s="3" customFormat="1" ht="12.75">
      <c r="A378" s="6"/>
      <c r="B378" s="9"/>
    </row>
    <row r="379" spans="1:2" s="3" customFormat="1" ht="12.75">
      <c r="A379" s="6"/>
      <c r="B379" s="9"/>
    </row>
    <row r="380" spans="1:2" s="3" customFormat="1" ht="12.75">
      <c r="A380" s="6"/>
      <c r="B380" s="9"/>
    </row>
    <row r="381" spans="1:2" s="3" customFormat="1" ht="12.75">
      <c r="A381" s="6"/>
      <c r="B381" s="9"/>
    </row>
    <row r="382" spans="1:2" s="3" customFormat="1" ht="12.75">
      <c r="A382" s="6"/>
      <c r="B382" s="9"/>
    </row>
    <row r="383" spans="1:2" s="3" customFormat="1" ht="12.75">
      <c r="A383" s="6"/>
      <c r="B383" s="9"/>
    </row>
    <row r="384" spans="1:2" s="3" customFormat="1" ht="12.75">
      <c r="A384" s="6"/>
      <c r="B384" s="9"/>
    </row>
    <row r="385" spans="1:2" s="3" customFormat="1" ht="12.75">
      <c r="A385" s="6"/>
      <c r="B385" s="9"/>
    </row>
    <row r="386" spans="1:2" s="3" customFormat="1" ht="12.75">
      <c r="A386" s="6"/>
      <c r="B386" s="9"/>
    </row>
    <row r="387" spans="1:2" s="3" customFormat="1" ht="12.75">
      <c r="A387" s="6"/>
      <c r="B387" s="9"/>
    </row>
    <row r="388" spans="1:2" s="3" customFormat="1" ht="12.75">
      <c r="A388" s="6"/>
      <c r="B388" s="9"/>
    </row>
    <row r="389" spans="1:2" s="3" customFormat="1" ht="12.75">
      <c r="A389" s="6"/>
      <c r="B389" s="9"/>
    </row>
    <row r="390" spans="1:2" s="3" customFormat="1" ht="12.75">
      <c r="A390" s="6"/>
      <c r="B390" s="9"/>
    </row>
    <row r="391" spans="1:2" s="3" customFormat="1" ht="12.75">
      <c r="A391" s="6"/>
      <c r="B391" s="9"/>
    </row>
    <row r="392" spans="1:2" s="3" customFormat="1" ht="12.75">
      <c r="A392" s="6"/>
      <c r="B392" s="9"/>
    </row>
    <row r="393" spans="1:2" s="3" customFormat="1" ht="12.75">
      <c r="A393" s="6"/>
      <c r="B393" s="9"/>
    </row>
    <row r="394" spans="1:2" s="3" customFormat="1" ht="12.75">
      <c r="A394" s="6"/>
      <c r="B394" s="9"/>
    </row>
    <row r="395" spans="1:2" s="3" customFormat="1" ht="12.75">
      <c r="A395" s="6"/>
      <c r="B395" s="9"/>
    </row>
    <row r="396" spans="1:2" s="3" customFormat="1" ht="12.75">
      <c r="A396" s="6"/>
      <c r="B396" s="9"/>
    </row>
    <row r="397" spans="1:2" s="3" customFormat="1" ht="12.75">
      <c r="A397" s="6"/>
      <c r="B397" s="9"/>
    </row>
    <row r="398" spans="1:2" s="3" customFormat="1" ht="12.75">
      <c r="A398" s="6"/>
      <c r="B398" s="9"/>
    </row>
    <row r="399" spans="1:2" s="3" customFormat="1" ht="12.75">
      <c r="A399" s="6"/>
      <c r="B399" s="9"/>
    </row>
    <row r="400" spans="1:2" s="3" customFormat="1" ht="12.75">
      <c r="A400" s="6"/>
      <c r="B400" s="9"/>
    </row>
    <row r="401" spans="1:2" s="3" customFormat="1" ht="12.75">
      <c r="A401" s="6"/>
      <c r="B401" s="9"/>
    </row>
    <row r="402" spans="1:2" s="3" customFormat="1" ht="12.75">
      <c r="A402" s="6"/>
      <c r="B402" s="9"/>
    </row>
    <row r="403" spans="1:2" s="3" customFormat="1" ht="12.75">
      <c r="A403" s="6"/>
      <c r="B403" s="9"/>
    </row>
    <row r="404" spans="1:2" s="3" customFormat="1" ht="12.75">
      <c r="A404" s="6"/>
      <c r="B404" s="9"/>
    </row>
    <row r="405" spans="1:2" s="3" customFormat="1" ht="12.75">
      <c r="A405" s="6"/>
      <c r="B405" s="9"/>
    </row>
    <row r="406" spans="1:2" s="3" customFormat="1" ht="12.75">
      <c r="A406" s="6"/>
      <c r="B406" s="9"/>
    </row>
    <row r="407" spans="1:2" s="3" customFormat="1" ht="12.75">
      <c r="A407" s="6"/>
      <c r="B407" s="9"/>
    </row>
    <row r="408" spans="1:2" s="3" customFormat="1" ht="12.75">
      <c r="A408" s="6"/>
      <c r="B408" s="9"/>
    </row>
    <row r="409" spans="1:2" s="3" customFormat="1" ht="12.75">
      <c r="A409" s="6"/>
      <c r="B409" s="9"/>
    </row>
    <row r="410" spans="1:2" s="3" customFormat="1" ht="12.75">
      <c r="A410" s="6"/>
      <c r="B410" s="9"/>
    </row>
    <row r="411" spans="1:2" s="3" customFormat="1" ht="12.75">
      <c r="A411" s="6"/>
      <c r="B411" s="9"/>
    </row>
    <row r="412" spans="1:2" s="3" customFormat="1" ht="12.75">
      <c r="A412" s="6"/>
      <c r="B412" s="9"/>
    </row>
    <row r="413" spans="1:2" s="3" customFormat="1" ht="12.75">
      <c r="A413" s="6"/>
      <c r="B413" s="9"/>
    </row>
    <row r="414" spans="1:2" s="3" customFormat="1" ht="12.75">
      <c r="A414" s="6"/>
      <c r="B414" s="9"/>
    </row>
    <row r="415" spans="1:2" s="3" customFormat="1" ht="12.75">
      <c r="A415" s="6"/>
      <c r="B415" s="9"/>
    </row>
    <row r="416" spans="1:2" s="3" customFormat="1" ht="12.75">
      <c r="A416" s="6"/>
      <c r="B416" s="9"/>
    </row>
    <row r="417" spans="1:2" s="3" customFormat="1" ht="12.75">
      <c r="A417" s="6"/>
      <c r="B417" s="9"/>
    </row>
    <row r="418" spans="1:2" s="3" customFormat="1" ht="12.75">
      <c r="A418" s="6"/>
      <c r="B418" s="9"/>
    </row>
    <row r="419" spans="1:2" s="3" customFormat="1" ht="12.75">
      <c r="A419" s="6"/>
      <c r="B419" s="9"/>
    </row>
    <row r="420" spans="1:2" s="3" customFormat="1" ht="12.75">
      <c r="A420" s="6"/>
      <c r="B420" s="9"/>
    </row>
    <row r="421" spans="1:2" s="3" customFormat="1" ht="12.75">
      <c r="A421" s="6"/>
      <c r="B421" s="9"/>
    </row>
    <row r="422" spans="1:2" s="3" customFormat="1" ht="12.75">
      <c r="A422" s="6"/>
      <c r="B422" s="9"/>
    </row>
    <row r="423" spans="1:2" s="3" customFormat="1" ht="12.75">
      <c r="A423" s="6"/>
      <c r="B423" s="9"/>
    </row>
    <row r="424" spans="1:2" s="3" customFormat="1" ht="12.75">
      <c r="A424" s="6"/>
      <c r="B424" s="9"/>
    </row>
    <row r="425" spans="1:2" s="3" customFormat="1" ht="12.75">
      <c r="A425" s="6"/>
      <c r="B425" s="9"/>
    </row>
    <row r="426" spans="1:2" s="3" customFormat="1" ht="12.75">
      <c r="A426" s="6"/>
      <c r="B426" s="9"/>
    </row>
    <row r="427" spans="1:2" s="3" customFormat="1" ht="12.75">
      <c r="A427" s="6"/>
      <c r="B427" s="9"/>
    </row>
    <row r="428" spans="1:2" s="3" customFormat="1" ht="12.75">
      <c r="A428" s="6"/>
      <c r="B428" s="9"/>
    </row>
    <row r="429" spans="1:2" s="3" customFormat="1" ht="12.75">
      <c r="A429" s="6"/>
      <c r="B429" s="9"/>
    </row>
    <row r="430" spans="1:2" s="3" customFormat="1" ht="12.75">
      <c r="A430" s="6"/>
      <c r="B430" s="9"/>
    </row>
    <row r="431" spans="1:2" s="3" customFormat="1" ht="12.75">
      <c r="A431" s="6"/>
      <c r="B431" s="9"/>
    </row>
    <row r="432" spans="1:2" s="3" customFormat="1" ht="12.75">
      <c r="A432" s="6"/>
      <c r="B432" s="9"/>
    </row>
    <row r="433" spans="1:2" s="3" customFormat="1" ht="12.75">
      <c r="A433" s="6"/>
      <c r="B433" s="9"/>
    </row>
    <row r="434" spans="1:2" s="3" customFormat="1" ht="12.75">
      <c r="A434" s="6"/>
      <c r="B434" s="9"/>
    </row>
    <row r="435" spans="1:2" s="3" customFormat="1" ht="12.75">
      <c r="A435" s="6"/>
      <c r="B435" s="9"/>
    </row>
    <row r="436" spans="1:2" s="3" customFormat="1" ht="12.75">
      <c r="A436" s="6"/>
      <c r="B436" s="9"/>
    </row>
    <row r="437" spans="1:2" s="3" customFormat="1" ht="12.75">
      <c r="A437" s="6"/>
      <c r="B437" s="9"/>
    </row>
    <row r="438" spans="1:2" s="3" customFormat="1" ht="12.75">
      <c r="A438" s="6"/>
      <c r="B438" s="9"/>
    </row>
    <row r="439" spans="1:2" s="3" customFormat="1" ht="12.75">
      <c r="A439" s="6"/>
      <c r="B439" s="9"/>
    </row>
    <row r="440" spans="1:2" s="3" customFormat="1" ht="12.75">
      <c r="A440" s="6"/>
      <c r="B440" s="9"/>
    </row>
    <row r="441" spans="1:2" s="3" customFormat="1" ht="12.75">
      <c r="A441" s="6"/>
      <c r="B441" s="9"/>
    </row>
    <row r="442" spans="1:2" s="3" customFormat="1" ht="12.75">
      <c r="A442" s="6"/>
      <c r="B442" s="9"/>
    </row>
    <row r="443" spans="1:2" s="3" customFormat="1" ht="12.75">
      <c r="A443" s="6"/>
      <c r="B443" s="9"/>
    </row>
    <row r="444" spans="1:2" s="3" customFormat="1" ht="12.75">
      <c r="A444" s="6"/>
      <c r="B444" s="9"/>
    </row>
    <row r="445" spans="1:2" s="3" customFormat="1" ht="12.75">
      <c r="A445" s="6"/>
      <c r="B445" s="9"/>
    </row>
    <row r="446" spans="1:2" s="3" customFormat="1" ht="12.75">
      <c r="A446" s="6"/>
      <c r="B446" s="9"/>
    </row>
    <row r="447" spans="1:2" s="3" customFormat="1" ht="12.75">
      <c r="A447" s="6"/>
      <c r="B447" s="9"/>
    </row>
    <row r="448" spans="1:2" s="3" customFormat="1" ht="12.75">
      <c r="A448" s="6"/>
      <c r="B448" s="9"/>
    </row>
    <row r="449" spans="1:2" s="3" customFormat="1" ht="12.75">
      <c r="A449" s="6"/>
      <c r="B449" s="9"/>
    </row>
    <row r="450" spans="1:2" s="3" customFormat="1" ht="12.75">
      <c r="A450" s="6"/>
      <c r="B450" s="9"/>
    </row>
    <row r="451" spans="1:2" s="3" customFormat="1" ht="12.75">
      <c r="A451" s="6"/>
      <c r="B451" s="9"/>
    </row>
    <row r="452" spans="1:2" s="3" customFormat="1" ht="12.75">
      <c r="A452" s="6"/>
      <c r="B452" s="9"/>
    </row>
    <row r="453" spans="1:2" s="3" customFormat="1" ht="12.75">
      <c r="A453" s="6"/>
      <c r="B453" s="9"/>
    </row>
    <row r="454" spans="1:2" s="3" customFormat="1" ht="12.75">
      <c r="A454" s="6"/>
      <c r="B454" s="9"/>
    </row>
    <row r="455" spans="1:2" s="3" customFormat="1" ht="12.75">
      <c r="A455" s="6"/>
      <c r="B455" s="9"/>
    </row>
    <row r="456" spans="1:2" s="3" customFormat="1" ht="12.75">
      <c r="A456" s="6"/>
      <c r="B456" s="9"/>
    </row>
    <row r="457" spans="1:2" s="3" customFormat="1" ht="12.75">
      <c r="A457" s="6"/>
      <c r="B457" s="9"/>
    </row>
    <row r="458" spans="1:2" s="3" customFormat="1" ht="12.75">
      <c r="A458" s="6"/>
      <c r="B458" s="9"/>
    </row>
    <row r="459" spans="1:2" s="3" customFormat="1" ht="12.75">
      <c r="A459" s="6"/>
      <c r="B459" s="9"/>
    </row>
    <row r="460" spans="1:2" s="3" customFormat="1" ht="12.75">
      <c r="A460" s="6"/>
      <c r="B460" s="9"/>
    </row>
    <row r="461" spans="1:2" s="3" customFormat="1" ht="12.75">
      <c r="A461" s="6"/>
      <c r="B461" s="9"/>
    </row>
    <row r="462" spans="1:2" s="3" customFormat="1" ht="12.75">
      <c r="A462" s="6"/>
      <c r="B462" s="9"/>
    </row>
    <row r="463" spans="1:2" s="3" customFormat="1" ht="12.75">
      <c r="A463" s="6"/>
      <c r="B463" s="9"/>
    </row>
    <row r="464" spans="1:2" s="3" customFormat="1" ht="12.75">
      <c r="A464" s="6"/>
      <c r="B464" s="9"/>
    </row>
    <row r="465" spans="1:2" s="3" customFormat="1" ht="12.75">
      <c r="A465" s="6"/>
      <c r="B465" s="9"/>
    </row>
    <row r="466" spans="1:2" s="3" customFormat="1" ht="12.75">
      <c r="A466" s="6"/>
      <c r="B466" s="9"/>
    </row>
    <row r="467" spans="1:2" s="3" customFormat="1" ht="12.75">
      <c r="A467" s="6"/>
      <c r="B467" s="9"/>
    </row>
    <row r="468" spans="1:2" s="3" customFormat="1" ht="12.75">
      <c r="A468" s="6"/>
      <c r="B468" s="9"/>
    </row>
    <row r="469" spans="1:2" s="3" customFormat="1" ht="12.75">
      <c r="A469" s="6"/>
      <c r="B469" s="9"/>
    </row>
    <row r="470" spans="1:2" s="3" customFormat="1" ht="12.75">
      <c r="A470" s="6"/>
      <c r="B470" s="9"/>
    </row>
    <row r="471" spans="1:2" s="3" customFormat="1" ht="12.75">
      <c r="A471" s="6"/>
      <c r="B471" s="9"/>
    </row>
    <row r="472" spans="1:2" s="3" customFormat="1" ht="12.75">
      <c r="A472" s="6"/>
      <c r="B472" s="9"/>
    </row>
    <row r="473" spans="1:2" s="3" customFormat="1" ht="12.75">
      <c r="A473" s="6"/>
      <c r="B473" s="9"/>
    </row>
    <row r="474" spans="1:2" s="3" customFormat="1" ht="12.75">
      <c r="A474" s="6"/>
      <c r="B474" s="9"/>
    </row>
    <row r="475" spans="1:2" s="3" customFormat="1" ht="12.75">
      <c r="A475" s="6"/>
      <c r="B475" s="9"/>
    </row>
    <row r="476" spans="1:2" s="3" customFormat="1" ht="12.75">
      <c r="A476" s="6"/>
      <c r="B476" s="9"/>
    </row>
    <row r="477" spans="1:2" s="3" customFormat="1" ht="12.75">
      <c r="A477" s="6"/>
      <c r="B477" s="9"/>
    </row>
    <row r="478" spans="1:2" s="3" customFormat="1" ht="12.75">
      <c r="A478" s="6"/>
      <c r="B478" s="9"/>
    </row>
    <row r="479" spans="1:2" s="3" customFormat="1" ht="12.75">
      <c r="A479" s="6"/>
      <c r="B479" s="9"/>
    </row>
    <row r="480" spans="1:2" s="3" customFormat="1" ht="12.75">
      <c r="A480" s="6"/>
      <c r="B480" s="9"/>
    </row>
    <row r="481" spans="1:2" s="3" customFormat="1" ht="12.75">
      <c r="A481" s="6"/>
      <c r="B481" s="9"/>
    </row>
    <row r="482" spans="1:2" s="3" customFormat="1" ht="12.75">
      <c r="A482" s="6"/>
      <c r="B482" s="9"/>
    </row>
    <row r="483" spans="1:2" s="3" customFormat="1" ht="12.75">
      <c r="A483" s="6"/>
      <c r="B483" s="9"/>
    </row>
    <row r="484" spans="1:2" s="3" customFormat="1" ht="12.75">
      <c r="A484" s="6"/>
      <c r="B484" s="9"/>
    </row>
    <row r="485" spans="1:2" s="3" customFormat="1" ht="12.75">
      <c r="A485" s="6"/>
      <c r="B485" s="9"/>
    </row>
    <row r="486" spans="1:2" s="3" customFormat="1" ht="12.75">
      <c r="A486" s="6"/>
      <c r="B486" s="9"/>
    </row>
    <row r="487" spans="1:2" s="3" customFormat="1" ht="12.75">
      <c r="A487" s="6"/>
      <c r="B487" s="9"/>
    </row>
    <row r="488" spans="1:2" s="3" customFormat="1" ht="12.75">
      <c r="A488" s="6"/>
      <c r="B488" s="9"/>
    </row>
    <row r="489" spans="1:2" s="3" customFormat="1" ht="12.75">
      <c r="A489" s="6"/>
      <c r="B489" s="9"/>
    </row>
    <row r="490" spans="1:2" s="3" customFormat="1" ht="12.75">
      <c r="A490" s="6"/>
      <c r="B490" s="9"/>
    </row>
    <row r="491" spans="1:2" s="3" customFormat="1" ht="12.75">
      <c r="A491" s="6"/>
      <c r="B491" s="9"/>
    </row>
    <row r="492" spans="1:2" s="3" customFormat="1" ht="12.75">
      <c r="A492" s="6"/>
      <c r="B492" s="9"/>
    </row>
    <row r="493" spans="1:2" s="3" customFormat="1" ht="12.75">
      <c r="A493" s="6"/>
      <c r="B493" s="9"/>
    </row>
    <row r="494" spans="1:2" s="3" customFormat="1" ht="12.75">
      <c r="A494" s="6"/>
      <c r="B494" s="9"/>
    </row>
    <row r="495" spans="1:2" s="3" customFormat="1" ht="12.75">
      <c r="A495" s="6"/>
      <c r="B495" s="9"/>
    </row>
    <row r="496" spans="1:2" s="3" customFormat="1" ht="12.75">
      <c r="A496" s="6"/>
      <c r="B496" s="9"/>
    </row>
    <row r="497" spans="1:2" s="3" customFormat="1" ht="12.75">
      <c r="A497" s="6"/>
      <c r="B497" s="9"/>
    </row>
    <row r="498" spans="1:2" s="3" customFormat="1" ht="12.75">
      <c r="A498" s="6"/>
      <c r="B498" s="9"/>
    </row>
    <row r="499" spans="1:2" s="3" customFormat="1" ht="12.75">
      <c r="A499" s="6"/>
      <c r="B499" s="9"/>
    </row>
  </sheetData>
  <sheetProtection/>
  <mergeCells count="22">
    <mergeCell ref="A180:C180"/>
    <mergeCell ref="C7:E7"/>
    <mergeCell ref="M7:M10"/>
    <mergeCell ref="K8:L8"/>
    <mergeCell ref="K9:K10"/>
    <mergeCell ref="H181:J181"/>
    <mergeCell ref="A7:A10"/>
    <mergeCell ref="C8:C10"/>
    <mergeCell ref="F8:F10"/>
    <mergeCell ref="D9:D10"/>
    <mergeCell ref="H8:I8"/>
    <mergeCell ref="J8:J10"/>
    <mergeCell ref="A181:B181"/>
    <mergeCell ref="I9:I10"/>
    <mergeCell ref="H9:H10"/>
    <mergeCell ref="A4:M4"/>
    <mergeCell ref="M6:N6"/>
    <mergeCell ref="B7:B10"/>
    <mergeCell ref="G8:G10"/>
    <mergeCell ref="E9:E10"/>
    <mergeCell ref="F7:L7"/>
    <mergeCell ref="D8:E8"/>
  </mergeCells>
  <printOptions/>
  <pageMargins left="0.7086614173228347" right="0.35433070866141736" top="0.5118110236220472" bottom="0.35433070866141736" header="0.35433070866141736" footer="0.2755905511811024"/>
  <pageSetup fitToHeight="8" fitToWidth="1" horizontalDpi="600" verticalDpi="600" orientation="landscape" paperSize="9" scale="64" r:id="rId1"/>
  <headerFooter alignWithMargins="0">
    <oddHeader>&amp;C&amp;P</oddHeader>
  </headerFooter>
  <rowBreaks count="1" manualBreakCount="1">
    <brk id="15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админ</cp:lastModifiedBy>
  <cp:lastPrinted>2013-03-14T12:51:22Z</cp:lastPrinted>
  <dcterms:created xsi:type="dcterms:W3CDTF">2002-01-02T08:54:19Z</dcterms:created>
  <dcterms:modified xsi:type="dcterms:W3CDTF">2013-03-14T12:51:25Z</dcterms:modified>
  <cp:category/>
  <cp:version/>
  <cp:contentType/>
  <cp:contentStatus/>
</cp:coreProperties>
</file>