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лист" sheetId="1" r:id="rId1"/>
  </sheets>
  <externalReferences>
    <externalReference r:id="rId4"/>
  </externalReferences>
  <definedNames>
    <definedName name="_xlnm.Print_Area" localSheetId="0">'лист'!$A$1:$F$53</definedName>
  </definedNames>
  <calcPr fullCalcOnLoad="1"/>
</workbook>
</file>

<file path=xl/sharedStrings.xml><?xml version="1.0" encoding="utf-8"?>
<sst xmlns="http://schemas.openxmlformats.org/spreadsheetml/2006/main" count="60" uniqueCount="43">
  <si>
    <t>Код</t>
  </si>
  <si>
    <t>Назва</t>
  </si>
  <si>
    <t>Середньострокові зобов'язання</t>
  </si>
  <si>
    <t>Короткострокові зобов'язання</t>
  </si>
  <si>
    <t>Інші зобов'язання</t>
  </si>
  <si>
    <t>Фінансування за борговими операціями</t>
  </si>
  <si>
    <t>Запозичення</t>
  </si>
  <si>
    <t>Внутрішні запозичення</t>
  </si>
  <si>
    <t>Довгострокові зобовязання</t>
  </si>
  <si>
    <t>Погашення</t>
  </si>
  <si>
    <t>Фінансування за активними операціями</t>
  </si>
  <si>
    <t>Зміни обсягів готівкових коштів</t>
  </si>
  <si>
    <t>На початок періоду</t>
  </si>
  <si>
    <t>На кінець періоду</t>
  </si>
  <si>
    <t>Інші розрахунки</t>
  </si>
  <si>
    <t>Фінансування за рахунок коштів єдиного казначейського рахунку</t>
  </si>
  <si>
    <t>Загальний фонд</t>
  </si>
  <si>
    <t>Спеціальний фонд</t>
  </si>
  <si>
    <t>в тому числі бюджет розвитку</t>
  </si>
  <si>
    <t>Разом</t>
  </si>
  <si>
    <t>Внутрішнє фінансування</t>
  </si>
  <si>
    <t>Всього за типом кредитора</t>
  </si>
  <si>
    <t>Всього за типом боргового зобов'язання</t>
  </si>
  <si>
    <t>погашення основної суми боргу</t>
  </si>
  <si>
    <t>до рішення міської ради</t>
  </si>
  <si>
    <t>відшкодув.лісогосп.</t>
  </si>
  <si>
    <t>транспорт</t>
  </si>
  <si>
    <t>патенти АЗС</t>
  </si>
  <si>
    <t>б-т розвитку</t>
  </si>
  <si>
    <t>Інше внутрішнє фінансування</t>
  </si>
  <si>
    <t>Одержано позик</t>
  </si>
  <si>
    <t>Погашено позик</t>
  </si>
  <si>
    <t>Внутрішні зобов'язання</t>
  </si>
  <si>
    <t>Загальне фінансування</t>
  </si>
  <si>
    <t>(грн.)</t>
  </si>
  <si>
    <t>Кошти, що передаються із загального фонду бюджету до бюджету розвитку (спеціального фонду)</t>
  </si>
  <si>
    <t>Фінансування за рахунок зміни залишків коштів бюджетів</t>
  </si>
  <si>
    <t>Додаток 6</t>
  </si>
  <si>
    <t>Повернено</t>
  </si>
  <si>
    <t>Секретар міської ради</t>
  </si>
  <si>
    <t>Р.О.Таран</t>
  </si>
  <si>
    <t>Джерела фінансування бюджету міста на 2013 рік</t>
  </si>
  <si>
    <r>
      <t>27.03.2013 №10</t>
    </r>
    <r>
      <rPr>
        <sz val="18"/>
        <rFont val="Times New Roman"/>
        <family val="1"/>
      </rPr>
      <t>_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</si>
</sst>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#,##0.000_р_."/>
    <numFmt numFmtId="175" formatCode="#,##0.00_р_."/>
    <numFmt numFmtId="176" formatCode="#,##0.0_р_."/>
    <numFmt numFmtId="177" formatCode="#,##0_р_."/>
  </numFmts>
  <fonts count="30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b/>
      <i/>
      <sz val="10"/>
      <name val="Arial Cyr"/>
      <family val="2"/>
    </font>
    <font>
      <b/>
      <sz val="11"/>
      <name val="Arial Cyr"/>
      <family val="2"/>
    </font>
    <font>
      <sz val="14"/>
      <name val="Arial Cyr"/>
      <family val="2"/>
    </font>
    <font>
      <sz val="18"/>
      <name val="Arial Cyr"/>
      <family val="2"/>
    </font>
    <font>
      <sz val="18"/>
      <name val="Times New Roman"/>
      <family val="1"/>
    </font>
    <font>
      <sz val="22"/>
      <name val="Times New Roman"/>
      <family val="1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7" fillId="0" borderId="0" xfId="0" applyFont="1" applyAlignment="1">
      <alignment horizontal="right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wrapText="1"/>
    </xf>
    <xf numFmtId="173" fontId="1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0" borderId="12" xfId="0" applyFont="1" applyBorder="1" applyAlignment="1">
      <alignment horizontal="center" wrapText="1"/>
    </xf>
    <xf numFmtId="177" fontId="1" fillId="0" borderId="10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177" fontId="0" fillId="0" borderId="10" xfId="0" applyNumberFormat="1" applyFont="1" applyBorder="1" applyAlignment="1">
      <alignment horizontal="center"/>
    </xf>
    <xf numFmtId="177" fontId="0" fillId="0" borderId="1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 wrapText="1"/>
    </xf>
    <xf numFmtId="177" fontId="0" fillId="0" borderId="11" xfId="0" applyNumberFormat="1" applyFont="1" applyBorder="1" applyAlignment="1">
      <alignment horizontal="center" vertical="center" wrapText="1"/>
    </xf>
    <xf numFmtId="177" fontId="0" fillId="0" borderId="11" xfId="0" applyNumberFormat="1" applyFont="1" applyBorder="1" applyAlignment="1">
      <alignment horizontal="center" vertical="center" wrapText="1"/>
    </xf>
    <xf numFmtId="177" fontId="1" fillId="0" borderId="11" xfId="0" applyNumberFormat="1" applyFont="1" applyBorder="1" applyAlignment="1">
      <alignment horizontal="center" vertical="center" wrapText="1"/>
    </xf>
    <xf numFmtId="177" fontId="1" fillId="0" borderId="11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/>
    </xf>
    <xf numFmtId="177" fontId="0" fillId="0" borderId="1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 wrapText="1"/>
    </xf>
    <xf numFmtId="177" fontId="0" fillId="0" borderId="10" xfId="0" applyNumberFormat="1" applyFont="1" applyBorder="1" applyAlignment="1">
      <alignment horizontal="center" wrapText="1"/>
    </xf>
    <xf numFmtId="177" fontId="0" fillId="0" borderId="10" xfId="0" applyNumberFormat="1" applyFont="1" applyBorder="1" applyAlignment="1">
      <alignment horizontal="center" wrapText="1"/>
    </xf>
    <xf numFmtId="177" fontId="2" fillId="0" borderId="10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9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</sheetNames>
    <sheetDataSet>
      <sheetData sheetId="0">
        <row r="179">
          <cell r="L179">
            <v>51905351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tabSelected="1" view="pageBreakPreview" zoomScaleNormal="75" zoomScaleSheetLayoutView="100" workbookViewId="0" topLeftCell="A1">
      <selection activeCell="D5" sqref="D5"/>
    </sheetView>
  </sheetViews>
  <sheetFormatPr defaultColWidth="9.00390625" defaultRowHeight="12.75"/>
  <cols>
    <col min="1" max="1" width="9.75390625" style="0" customWidth="1"/>
    <col min="2" max="2" width="40.25390625" style="0" customWidth="1"/>
    <col min="3" max="3" width="16.75390625" style="0" customWidth="1"/>
    <col min="4" max="4" width="16.875" style="0" customWidth="1"/>
    <col min="5" max="5" width="15.875" style="0" customWidth="1"/>
    <col min="6" max="6" width="17.125" style="0" customWidth="1"/>
    <col min="8" max="8" width="11.75390625" style="0" bestFit="1" customWidth="1"/>
  </cols>
  <sheetData>
    <row r="1" spans="1:7" ht="33" customHeight="1">
      <c r="A1" s="59"/>
      <c r="B1" s="59"/>
      <c r="C1" s="59"/>
      <c r="D1" s="34" t="s">
        <v>37</v>
      </c>
      <c r="F1" s="30"/>
      <c r="G1" s="9"/>
    </row>
    <row r="2" spans="1:7" ht="23.25">
      <c r="A2" s="59"/>
      <c r="B2" s="59"/>
      <c r="C2" s="59"/>
      <c r="D2" s="34" t="s">
        <v>24</v>
      </c>
      <c r="F2" s="30"/>
      <c r="G2" s="9"/>
    </row>
    <row r="3" spans="1:7" ht="23.25" hidden="1">
      <c r="A3" s="59"/>
      <c r="B3" s="59"/>
      <c r="C3" s="59"/>
      <c r="D3" s="35"/>
      <c r="F3" s="32"/>
      <c r="G3" s="8"/>
    </row>
    <row r="4" spans="1:7" ht="23.25">
      <c r="A4" s="59"/>
      <c r="B4" s="59"/>
      <c r="C4" s="59"/>
      <c r="D4" s="71" t="s">
        <v>42</v>
      </c>
      <c r="F4" s="30"/>
      <c r="G4" s="9"/>
    </row>
    <row r="5" spans="5:6" ht="23.25">
      <c r="E5" s="31"/>
      <c r="F5" s="31"/>
    </row>
    <row r="6" spans="1:6" ht="29.25" customHeight="1">
      <c r="A6" s="57" t="s">
        <v>41</v>
      </c>
      <c r="B6" s="57"/>
      <c r="C6" s="57"/>
      <c r="D6" s="57"/>
      <c r="E6" s="57"/>
      <c r="F6" s="57"/>
    </row>
    <row r="7" spans="1:5" ht="15.75" hidden="1">
      <c r="A7" s="58"/>
      <c r="B7" s="58"/>
      <c r="C7" s="58"/>
      <c r="D7" s="58"/>
      <c r="E7" s="58"/>
    </row>
    <row r="8" spans="3:6" ht="12.75">
      <c r="C8" s="1"/>
      <c r="D8" s="1"/>
      <c r="E8" s="1"/>
      <c r="F8" s="1" t="s">
        <v>34</v>
      </c>
    </row>
    <row r="9" spans="1:6" ht="17.25" customHeight="1">
      <c r="A9" s="68" t="s">
        <v>0</v>
      </c>
      <c r="B9" s="68" t="s">
        <v>1</v>
      </c>
      <c r="C9" s="62" t="s">
        <v>16</v>
      </c>
      <c r="D9" s="60" t="s">
        <v>17</v>
      </c>
      <c r="E9" s="61"/>
      <c r="F9" s="62" t="s">
        <v>19</v>
      </c>
    </row>
    <row r="10" spans="1:6" ht="25.5" customHeight="1">
      <c r="A10" s="69"/>
      <c r="B10" s="69"/>
      <c r="C10" s="63"/>
      <c r="D10" s="65" t="s">
        <v>19</v>
      </c>
      <c r="E10" s="39" t="s">
        <v>18</v>
      </c>
      <c r="F10" s="63"/>
    </row>
    <row r="11" spans="1:6" ht="72.75" customHeight="1" hidden="1">
      <c r="A11" s="70"/>
      <c r="B11" s="70"/>
      <c r="C11" s="64"/>
      <c r="D11" s="66"/>
      <c r="E11" s="21" t="s">
        <v>23</v>
      </c>
      <c r="F11" s="64"/>
    </row>
    <row r="12" spans="1:6" s="2" customFormat="1" ht="12.75">
      <c r="A12" s="6">
        <v>200000</v>
      </c>
      <c r="B12" s="18" t="s">
        <v>20</v>
      </c>
      <c r="C12" s="40">
        <f>C19+C13</f>
        <v>-36643774</v>
      </c>
      <c r="D12" s="41">
        <f>D13+D19</f>
        <v>181443524</v>
      </c>
      <c r="E12" s="41">
        <f>E13+E19</f>
        <v>147945886</v>
      </c>
      <c r="F12" s="41">
        <f aca="true" t="shared" si="0" ref="F12:F21">C12+D12</f>
        <v>144799750</v>
      </c>
    </row>
    <row r="13" spans="1:6" s="2" customFormat="1" ht="12.75">
      <c r="A13" s="6">
        <v>203000</v>
      </c>
      <c r="B13" s="23" t="s">
        <v>29</v>
      </c>
      <c r="C13" s="41">
        <f>C14+C16</f>
        <v>0</v>
      </c>
      <c r="D13" s="41">
        <f>D16</f>
        <v>-10000000</v>
      </c>
      <c r="E13" s="41">
        <f>E16</f>
        <v>-10000000</v>
      </c>
      <c r="F13" s="41">
        <f t="shared" si="0"/>
        <v>-10000000</v>
      </c>
    </row>
    <row r="14" spans="1:6" s="2" customFormat="1" ht="25.5" hidden="1">
      <c r="A14" s="6">
        <v>203400</v>
      </c>
      <c r="B14" s="12" t="s">
        <v>15</v>
      </c>
      <c r="C14" s="40">
        <f>C15</f>
        <v>0</v>
      </c>
      <c r="D14" s="42"/>
      <c r="E14" s="42"/>
      <c r="F14" s="42">
        <f t="shared" si="0"/>
        <v>0</v>
      </c>
    </row>
    <row r="15" spans="1:6" s="2" customFormat="1" ht="12.75" hidden="1">
      <c r="A15" s="6">
        <v>203420</v>
      </c>
      <c r="B15" s="33" t="s">
        <v>38</v>
      </c>
      <c r="C15" s="40"/>
      <c r="D15" s="42"/>
      <c r="E15" s="42"/>
      <c r="F15" s="42">
        <f t="shared" si="0"/>
        <v>0</v>
      </c>
    </row>
    <row r="16" spans="1:6" s="2" customFormat="1" ht="12.75">
      <c r="A16" s="6">
        <v>203500</v>
      </c>
      <c r="B16" s="33" t="s">
        <v>29</v>
      </c>
      <c r="C16" s="40"/>
      <c r="D16" s="42">
        <f>D17-(-D18)</f>
        <v>-10000000</v>
      </c>
      <c r="E16" s="42">
        <f>E17-(-E18)</f>
        <v>-10000000</v>
      </c>
      <c r="F16" s="42">
        <f t="shared" si="0"/>
        <v>-10000000</v>
      </c>
    </row>
    <row r="17" spans="1:6" s="2" customFormat="1" ht="12.75" hidden="1">
      <c r="A17" s="6">
        <v>203510</v>
      </c>
      <c r="B17" s="22" t="s">
        <v>30</v>
      </c>
      <c r="C17" s="40"/>
      <c r="D17" s="43"/>
      <c r="E17" s="42"/>
      <c r="F17" s="42">
        <f t="shared" si="0"/>
        <v>0</v>
      </c>
    </row>
    <row r="18" spans="1:6" s="2" customFormat="1" ht="12.75">
      <c r="A18" s="6">
        <v>203520</v>
      </c>
      <c r="B18" s="22" t="s">
        <v>31</v>
      </c>
      <c r="C18" s="40"/>
      <c r="D18" s="42">
        <v>-10000000</v>
      </c>
      <c r="E18" s="42">
        <v>-10000000</v>
      </c>
      <c r="F18" s="42">
        <f t="shared" si="0"/>
        <v>-10000000</v>
      </c>
    </row>
    <row r="19" spans="1:6" ht="25.5">
      <c r="A19" s="11">
        <v>208000</v>
      </c>
      <c r="B19" s="12" t="s">
        <v>36</v>
      </c>
      <c r="C19" s="44">
        <f>C20-C21+C22</f>
        <v>-36643774</v>
      </c>
      <c r="D19" s="44">
        <f>D20-D21+D22</f>
        <v>191443524</v>
      </c>
      <c r="E19" s="44">
        <f>E20-E21+E22</f>
        <v>157945886</v>
      </c>
      <c r="F19" s="45">
        <f t="shared" si="0"/>
        <v>154799750</v>
      </c>
    </row>
    <row r="20" spans="1:8" ht="12.75">
      <c r="A20" s="16">
        <v>208100</v>
      </c>
      <c r="B20" s="10" t="s">
        <v>12</v>
      </c>
      <c r="C20" s="46">
        <v>35639044</v>
      </c>
      <c r="D20" s="46">
        <f>142342358</f>
        <v>142342358</v>
      </c>
      <c r="E20" s="46">
        <v>108832639</v>
      </c>
      <c r="F20" s="45">
        <f t="shared" si="0"/>
        <v>177981402</v>
      </c>
      <c r="H20" s="56"/>
    </row>
    <row r="21" spans="1:6" ht="12.75">
      <c r="A21" s="16">
        <v>208200</v>
      </c>
      <c r="B21" s="10" t="s">
        <v>13</v>
      </c>
      <c r="C21" s="46">
        <v>20377467</v>
      </c>
      <c r="D21" s="54">
        <f>4415124-607855-74788-111430-800866-16000</f>
        <v>2804185</v>
      </c>
      <c r="E21" s="54">
        <f>4403043-607855-74788-111430-800866-16000</f>
        <v>2792104</v>
      </c>
      <c r="F21" s="45">
        <f t="shared" si="0"/>
        <v>23181652</v>
      </c>
    </row>
    <row r="22" spans="1:6" ht="38.25">
      <c r="A22" s="25">
        <v>208400</v>
      </c>
      <c r="B22" s="26" t="s">
        <v>35</v>
      </c>
      <c r="C22" s="46">
        <f>-'[1]Свод'!L179</f>
        <v>-51905351</v>
      </c>
      <c r="D22" s="46">
        <f>E22</f>
        <v>51905351</v>
      </c>
      <c r="E22" s="46">
        <f>'[1]Свод'!L179</f>
        <v>51905351</v>
      </c>
      <c r="F22" s="45">
        <f>C22+D22</f>
        <v>0</v>
      </c>
    </row>
    <row r="23" spans="1:6" s="2" customFormat="1" ht="19.5" customHeight="1">
      <c r="A23" s="19"/>
      <c r="B23" s="20" t="s">
        <v>21</v>
      </c>
      <c r="C23" s="47">
        <f>C12</f>
        <v>-36643774</v>
      </c>
      <c r="D23" s="48">
        <f>D12</f>
        <v>181443524</v>
      </c>
      <c r="E23" s="48">
        <f>E12</f>
        <v>147945886</v>
      </c>
      <c r="F23" s="48">
        <f>C23+D23</f>
        <v>144799750</v>
      </c>
    </row>
    <row r="24" spans="1:6" s="2" customFormat="1" ht="12.75" hidden="1">
      <c r="A24" s="6">
        <v>400000</v>
      </c>
      <c r="B24" s="18" t="s">
        <v>5</v>
      </c>
      <c r="C24" s="40" t="e">
        <f>C25+C31</f>
        <v>#REF!</v>
      </c>
      <c r="D24" s="42" t="e">
        <f>D25+D31</f>
        <v>#REF!</v>
      </c>
      <c r="E24" s="42" t="e">
        <f>E25+E31</f>
        <v>#REF!</v>
      </c>
      <c r="F24" s="45" t="e">
        <f>F13+#REF!</f>
        <v>#REF!</v>
      </c>
    </row>
    <row r="25" spans="1:6" s="4" customFormat="1" ht="12.75" hidden="1">
      <c r="A25" s="13">
        <v>401000</v>
      </c>
      <c r="B25" s="14" t="s">
        <v>6</v>
      </c>
      <c r="C25" s="49" t="e">
        <f>C26+#REF!</f>
        <v>#REF!</v>
      </c>
      <c r="D25" s="50" t="e">
        <f>D26+#REF!</f>
        <v>#REF!</v>
      </c>
      <c r="E25" s="50" t="e">
        <f>E26+#REF!</f>
        <v>#REF!</v>
      </c>
      <c r="F25" s="45" t="e">
        <f>F16+#REF!</f>
        <v>#REF!</v>
      </c>
    </row>
    <row r="26" spans="1:6" ht="12.75" hidden="1">
      <c r="A26" s="5">
        <v>401100</v>
      </c>
      <c r="B26" s="3" t="s">
        <v>7</v>
      </c>
      <c r="C26" s="51">
        <f>SUM(C27:C30)</f>
        <v>0</v>
      </c>
      <c r="D26" s="42">
        <f>SUM(D27:D30)</f>
        <v>0</v>
      </c>
      <c r="E26" s="42">
        <f>SUM(E27:E30)</f>
        <v>0</v>
      </c>
      <c r="F26" s="45" t="e">
        <f>F17+#REF!</f>
        <v>#REF!</v>
      </c>
    </row>
    <row r="27" spans="1:6" ht="12.75" hidden="1">
      <c r="A27" s="6">
        <v>401101</v>
      </c>
      <c r="B27" s="7" t="s">
        <v>8</v>
      </c>
      <c r="C27" s="51"/>
      <c r="D27" s="42"/>
      <c r="E27" s="42"/>
      <c r="F27" s="45">
        <f>F18+F19</f>
        <v>144799750</v>
      </c>
    </row>
    <row r="28" spans="1:6" s="4" customFormat="1" ht="12.75" hidden="1">
      <c r="A28" s="6">
        <v>401102</v>
      </c>
      <c r="B28" s="7" t="s">
        <v>2</v>
      </c>
      <c r="C28" s="51"/>
      <c r="D28" s="42"/>
      <c r="E28" s="42"/>
      <c r="F28" s="45" t="e">
        <f>#REF!+F20</f>
        <v>#REF!</v>
      </c>
    </row>
    <row r="29" spans="1:6" s="4" customFormat="1" ht="12.75" hidden="1">
      <c r="A29" s="6">
        <v>401103</v>
      </c>
      <c r="B29" s="7" t="s">
        <v>3</v>
      </c>
      <c r="C29" s="51"/>
      <c r="D29" s="42"/>
      <c r="E29" s="42"/>
      <c r="F29" s="45" t="e">
        <f>#REF!+F21</f>
        <v>#REF!</v>
      </c>
    </row>
    <row r="30" spans="1:6" s="4" customFormat="1" ht="12.75" hidden="1">
      <c r="A30" s="6">
        <v>401104</v>
      </c>
      <c r="B30" s="7" t="s">
        <v>4</v>
      </c>
      <c r="C30" s="51"/>
      <c r="D30" s="42"/>
      <c r="E30" s="42"/>
      <c r="F30" s="45" t="e">
        <f>#REF!+F23</f>
        <v>#REF!</v>
      </c>
    </row>
    <row r="31" spans="1:6" s="15" customFormat="1" ht="12.75" hidden="1">
      <c r="A31" s="13">
        <v>402000</v>
      </c>
      <c r="B31" s="14" t="s">
        <v>9</v>
      </c>
      <c r="C31" s="40"/>
      <c r="D31" s="42"/>
      <c r="E31" s="42"/>
      <c r="F31" s="45" t="e">
        <f>#REF!+F24</f>
        <v>#REF!</v>
      </c>
    </row>
    <row r="32" spans="1:6" ht="12.75" hidden="1">
      <c r="A32" s="5">
        <v>402100</v>
      </c>
      <c r="B32" s="3" t="s">
        <v>7</v>
      </c>
      <c r="C32" s="51"/>
      <c r="D32" s="42"/>
      <c r="E32" s="42"/>
      <c r="F32" s="45" t="e">
        <f>#REF!+F25</f>
        <v>#REF!</v>
      </c>
    </row>
    <row r="33" spans="1:6" ht="12.75" hidden="1">
      <c r="A33" s="6">
        <v>402101</v>
      </c>
      <c r="B33" s="7" t="s">
        <v>8</v>
      </c>
      <c r="C33" s="51"/>
      <c r="D33" s="42"/>
      <c r="E33" s="42"/>
      <c r="F33" s="45" t="e">
        <f>#REF!+F26</f>
        <v>#REF!</v>
      </c>
    </row>
    <row r="34" spans="1:6" s="4" customFormat="1" ht="12.75" hidden="1">
      <c r="A34" s="6">
        <v>402102</v>
      </c>
      <c r="B34" s="7" t="s">
        <v>2</v>
      </c>
      <c r="C34" s="51"/>
      <c r="D34" s="42"/>
      <c r="E34" s="42"/>
      <c r="F34" s="45" t="e">
        <f>#REF!+F27</f>
        <v>#REF!</v>
      </c>
    </row>
    <row r="35" spans="1:6" s="4" customFormat="1" ht="12.75" hidden="1">
      <c r="A35" s="6">
        <v>402103</v>
      </c>
      <c r="B35" s="7" t="s">
        <v>3</v>
      </c>
      <c r="C35" s="51"/>
      <c r="D35" s="42"/>
      <c r="E35" s="42"/>
      <c r="F35" s="45" t="e">
        <f>F19+F28</f>
        <v>#REF!</v>
      </c>
    </row>
    <row r="36" spans="1:6" s="4" customFormat="1" ht="12.75" hidden="1">
      <c r="A36" s="6">
        <v>402104</v>
      </c>
      <c r="B36" s="7" t="s">
        <v>4</v>
      </c>
      <c r="C36" s="51"/>
      <c r="D36" s="42"/>
      <c r="E36" s="42"/>
      <c r="F36" s="45" t="e">
        <f>F20+F29</f>
        <v>#REF!</v>
      </c>
    </row>
    <row r="37" spans="1:6" s="4" customFormat="1" ht="15">
      <c r="A37" s="6"/>
      <c r="B37" s="20" t="s">
        <v>33</v>
      </c>
      <c r="C37" s="41">
        <f>C38+C45</f>
        <v>-36643774</v>
      </c>
      <c r="D37" s="41">
        <f>D38+D45</f>
        <v>181443524</v>
      </c>
      <c r="E37" s="41">
        <f>E38+E45</f>
        <v>147945886</v>
      </c>
      <c r="F37" s="48">
        <f>C37+D37</f>
        <v>144799750</v>
      </c>
    </row>
    <row r="38" spans="1:6" s="4" customFormat="1" ht="12.75">
      <c r="A38" s="6">
        <v>400000</v>
      </c>
      <c r="B38" s="23" t="s">
        <v>5</v>
      </c>
      <c r="C38" s="41"/>
      <c r="D38" s="41">
        <f>D39-(-D42)</f>
        <v>-10000000</v>
      </c>
      <c r="E38" s="41">
        <f>E39-(-E42)</f>
        <v>-10000000</v>
      </c>
      <c r="F38" s="41">
        <f aca="true" t="shared" si="1" ref="F38:F51">SUM(C38:D38)</f>
        <v>-10000000</v>
      </c>
    </row>
    <row r="39" spans="1:6" s="4" customFormat="1" ht="12.75" hidden="1">
      <c r="A39" s="6">
        <v>401000</v>
      </c>
      <c r="B39" s="23" t="s">
        <v>6</v>
      </c>
      <c r="C39" s="51"/>
      <c r="D39" s="51">
        <f>D40</f>
        <v>0</v>
      </c>
      <c r="E39" s="51">
        <f>E40</f>
        <v>0</v>
      </c>
      <c r="F39" s="42">
        <f t="shared" si="1"/>
        <v>0</v>
      </c>
    </row>
    <row r="40" spans="1:6" s="4" customFormat="1" ht="12.75" hidden="1">
      <c r="A40" s="6">
        <v>401100</v>
      </c>
      <c r="B40" s="7" t="s">
        <v>7</v>
      </c>
      <c r="C40" s="51"/>
      <c r="D40" s="51"/>
      <c r="E40" s="51">
        <f>E41</f>
        <v>0</v>
      </c>
      <c r="F40" s="42">
        <f t="shared" si="1"/>
        <v>0</v>
      </c>
    </row>
    <row r="41" spans="1:6" s="4" customFormat="1" ht="12.75" hidden="1">
      <c r="A41" s="6">
        <v>401102</v>
      </c>
      <c r="B41" s="7" t="s">
        <v>2</v>
      </c>
      <c r="C41" s="51"/>
      <c r="D41" s="51">
        <f>E41</f>
        <v>0</v>
      </c>
      <c r="E41" s="51"/>
      <c r="F41" s="42">
        <f t="shared" si="1"/>
        <v>0</v>
      </c>
    </row>
    <row r="42" spans="1:6" s="4" customFormat="1" ht="12.75">
      <c r="A42" s="6">
        <v>402000</v>
      </c>
      <c r="B42" s="33" t="s">
        <v>9</v>
      </c>
      <c r="C42" s="51"/>
      <c r="D42" s="51">
        <f>D43</f>
        <v>-10000000</v>
      </c>
      <c r="E42" s="51">
        <f>E43</f>
        <v>-10000000</v>
      </c>
      <c r="F42" s="42">
        <f t="shared" si="1"/>
        <v>-10000000</v>
      </c>
    </row>
    <row r="43" spans="1:6" s="4" customFormat="1" ht="12.75">
      <c r="A43" s="6">
        <v>402100</v>
      </c>
      <c r="B43" s="7" t="s">
        <v>32</v>
      </c>
      <c r="C43" s="51"/>
      <c r="D43" s="51">
        <f>D44</f>
        <v>-10000000</v>
      </c>
      <c r="E43" s="51">
        <f>E44</f>
        <v>-10000000</v>
      </c>
      <c r="F43" s="42">
        <f t="shared" si="1"/>
        <v>-10000000</v>
      </c>
    </row>
    <row r="44" spans="1:6" s="4" customFormat="1" ht="12.75">
      <c r="A44" s="6">
        <v>402102</v>
      </c>
      <c r="B44" s="7" t="s">
        <v>2</v>
      </c>
      <c r="C44" s="51"/>
      <c r="D44" s="51">
        <v>-10000000</v>
      </c>
      <c r="E44" s="51">
        <v>-10000000</v>
      </c>
      <c r="F44" s="42">
        <f t="shared" si="1"/>
        <v>-10000000</v>
      </c>
    </row>
    <row r="45" spans="1:6" s="2" customFormat="1" ht="16.5" customHeight="1">
      <c r="A45" s="6">
        <v>600000</v>
      </c>
      <c r="B45" s="17" t="s">
        <v>10</v>
      </c>
      <c r="C45" s="40">
        <f>C46+C51</f>
        <v>-36643774</v>
      </c>
      <c r="D45" s="41">
        <f>D46+D51</f>
        <v>191443524</v>
      </c>
      <c r="E45" s="41">
        <f>E46+E51</f>
        <v>157945886</v>
      </c>
      <c r="F45" s="41">
        <f t="shared" si="1"/>
        <v>154799750</v>
      </c>
    </row>
    <row r="46" spans="1:6" s="4" customFormat="1" ht="12.75">
      <c r="A46" s="11">
        <v>602000</v>
      </c>
      <c r="B46" s="12" t="s">
        <v>11</v>
      </c>
      <c r="C46" s="44">
        <f>C47-C48+C49+C50</f>
        <v>-36643774</v>
      </c>
      <c r="D46" s="44">
        <f>D47-D48+D49+D50</f>
        <v>191443524</v>
      </c>
      <c r="E46" s="44">
        <f>E47-E48+E49+E50</f>
        <v>157945886</v>
      </c>
      <c r="F46" s="52">
        <f t="shared" si="1"/>
        <v>154799750</v>
      </c>
    </row>
    <row r="47" spans="1:6" s="4" customFormat="1" ht="12.75">
      <c r="A47" s="16">
        <v>602100</v>
      </c>
      <c r="B47" s="10" t="s">
        <v>12</v>
      </c>
      <c r="C47" s="46">
        <v>35639044</v>
      </c>
      <c r="D47" s="46">
        <f>142342358</f>
        <v>142342358</v>
      </c>
      <c r="E47" s="46">
        <v>108832639</v>
      </c>
      <c r="F47" s="53">
        <f t="shared" si="1"/>
        <v>177981402</v>
      </c>
    </row>
    <row r="48" spans="1:6" s="4" customFormat="1" ht="12.75">
      <c r="A48" s="16">
        <v>602200</v>
      </c>
      <c r="B48" s="10" t="s">
        <v>13</v>
      </c>
      <c r="C48" s="46">
        <v>20377467</v>
      </c>
      <c r="D48" s="54">
        <f>4415124-607855-74788-111430-800866-16000</f>
        <v>2804185</v>
      </c>
      <c r="E48" s="54">
        <f>4403043-607855-74788-111430-800866-16000</f>
        <v>2792104</v>
      </c>
      <c r="F48" s="53">
        <f t="shared" si="1"/>
        <v>23181652</v>
      </c>
    </row>
    <row r="49" spans="1:6" s="4" customFormat="1" ht="18" customHeight="1" hidden="1">
      <c r="A49" s="16">
        <v>602300</v>
      </c>
      <c r="B49" s="10" t="s">
        <v>14</v>
      </c>
      <c r="C49" s="44"/>
      <c r="D49" s="44"/>
      <c r="E49" s="44"/>
      <c r="F49" s="52">
        <f t="shared" si="1"/>
        <v>0</v>
      </c>
    </row>
    <row r="50" spans="1:6" s="4" customFormat="1" ht="38.25">
      <c r="A50" s="16">
        <v>602400</v>
      </c>
      <c r="B50" s="10" t="s">
        <v>35</v>
      </c>
      <c r="C50" s="46">
        <f>-'[1]Свод'!L179</f>
        <v>-51905351</v>
      </c>
      <c r="D50" s="46">
        <f>E50</f>
        <v>51905351</v>
      </c>
      <c r="E50" s="46">
        <f>'[1]Свод'!L179</f>
        <v>51905351</v>
      </c>
      <c r="F50" s="55">
        <f t="shared" si="1"/>
        <v>0</v>
      </c>
    </row>
    <row r="51" spans="1:6" s="4" customFormat="1" ht="32.25" customHeight="1" hidden="1">
      <c r="A51" s="11">
        <v>603000</v>
      </c>
      <c r="B51" s="12" t="s">
        <v>15</v>
      </c>
      <c r="C51" s="44"/>
      <c r="D51" s="44"/>
      <c r="E51" s="44"/>
      <c r="F51" s="52">
        <f t="shared" si="1"/>
        <v>0</v>
      </c>
    </row>
    <row r="52" spans="1:6" s="2" customFormat="1" ht="30">
      <c r="A52" s="19"/>
      <c r="B52" s="20" t="s">
        <v>22</v>
      </c>
      <c r="C52" s="48">
        <f>C45</f>
        <v>-36643774</v>
      </c>
      <c r="D52" s="48">
        <f>D37</f>
        <v>181443524</v>
      </c>
      <c r="E52" s="48">
        <f>E37</f>
        <v>147945886</v>
      </c>
      <c r="F52" s="48">
        <f>C52+D52</f>
        <v>144799750</v>
      </c>
    </row>
    <row r="53" spans="1:17" s="27" customFormat="1" ht="48" customHeight="1">
      <c r="A53" s="67" t="s">
        <v>39</v>
      </c>
      <c r="B53" s="67"/>
      <c r="C53" s="36"/>
      <c r="D53" s="37"/>
      <c r="E53" s="38" t="s">
        <v>40</v>
      </c>
      <c r="F53" s="24"/>
      <c r="G53" s="28"/>
      <c r="H53" s="28"/>
      <c r="I53" s="28"/>
      <c r="J53" s="28"/>
      <c r="K53" s="28"/>
      <c r="L53" s="28"/>
      <c r="M53" s="28"/>
      <c r="N53" s="28"/>
      <c r="O53" s="28"/>
      <c r="P53" s="29"/>
      <c r="Q53" s="29"/>
    </row>
    <row r="54" ht="12.75" hidden="1"/>
    <row r="55" ht="12.75" hidden="1"/>
    <row r="56" spans="2:3" ht="12.75" hidden="1">
      <c r="B56">
        <v>782572</v>
      </c>
      <c r="C56" t="s">
        <v>25</v>
      </c>
    </row>
    <row r="57" spans="2:3" ht="12.75" hidden="1">
      <c r="B57">
        <v>1663928</v>
      </c>
      <c r="C57" t="s">
        <v>26</v>
      </c>
    </row>
    <row r="58" spans="2:3" ht="12.75" hidden="1">
      <c r="B58">
        <v>168302</v>
      </c>
      <c r="C58" t="s">
        <v>27</v>
      </c>
    </row>
    <row r="59" spans="2:3" ht="12.75" hidden="1">
      <c r="B59">
        <v>21545274</v>
      </c>
      <c r="C59" t="s">
        <v>28</v>
      </c>
    </row>
    <row r="60" ht="12.75" hidden="1"/>
    <row r="61" ht="12.75" hidden="1"/>
  </sheetData>
  <sheetProtection/>
  <mergeCells count="13">
    <mergeCell ref="D9:E9"/>
    <mergeCell ref="F9:F11"/>
    <mergeCell ref="D10:D11"/>
    <mergeCell ref="A53:B53"/>
    <mergeCell ref="A9:A11"/>
    <mergeCell ref="B9:B11"/>
    <mergeCell ref="C9:C11"/>
    <mergeCell ref="A6:F6"/>
    <mergeCell ref="A7:E7"/>
    <mergeCell ref="A1:C1"/>
    <mergeCell ref="A2:C2"/>
    <mergeCell ref="A3:C3"/>
    <mergeCell ref="A4:C4"/>
  </mergeCells>
  <printOptions/>
  <pageMargins left="1.18" right="0.28" top="0.5511811023622047" bottom="0.35433070866141736" header="0.5118110236220472" footer="0.35433070866141736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Имя</dc:creator>
  <cp:keywords/>
  <dc:description/>
  <cp:lastModifiedBy>User</cp:lastModifiedBy>
  <cp:lastPrinted>2013-03-27T06:34:05Z</cp:lastPrinted>
  <dcterms:created xsi:type="dcterms:W3CDTF">2003-01-23T07:32:15Z</dcterms:created>
  <dcterms:modified xsi:type="dcterms:W3CDTF">2013-04-08T14:22:37Z</dcterms:modified>
  <cp:category/>
  <cp:version/>
  <cp:contentType/>
  <cp:contentStatus/>
</cp:coreProperties>
</file>