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'Свод'!$A$1:$M$182</definedName>
  </definedNames>
  <calcPr fullCalcOnLoad="1"/>
</workbook>
</file>

<file path=xl/sharedStrings.xml><?xml version="1.0" encoding="utf-8"?>
<sst xmlns="http://schemas.openxmlformats.org/spreadsheetml/2006/main" count="293" uniqueCount="256">
  <si>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</si>
  <si>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</si>
  <si>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</si>
  <si>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</si>
  <si>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</si>
  <si>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</si>
  <si>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</si>
  <si>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</si>
  <si>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</si>
  <si>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</si>
  <si>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</si>
  <si>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</si>
  <si>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</si>
  <si>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</si>
  <si>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</si>
  <si>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</si>
  <si>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</si>
  <si>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</si>
  <si>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</si>
  <si>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</si>
  <si>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</si>
  <si>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</si>
  <si>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</si>
  <si>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</si>
  <si>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</si>
  <si>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</si>
  <si>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</si>
  <si>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</si>
  <si>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</si>
  <si>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</si>
  <si>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</si>
  <si>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</si>
  <si>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</si>
  <si>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</si>
  <si>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</si>
  <si>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</si>
  <si>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</si>
  <si>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</si>
  <si>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</si>
  <si>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</si>
  <si>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</si>
  <si>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</si>
  <si>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</si>
  <si>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</si>
  <si>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</si>
  <si>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</si>
  <si>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</si>
  <si>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</si>
  <si>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</si>
  <si>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</si>
  <si>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</si>
  <si>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</si>
  <si>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</si>
  <si>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</si>
  <si>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</si>
  <si>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</si>
  <si>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</si>
  <si>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</si>
  <si>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</si>
  <si>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</si>
  <si>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</si>
  <si>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</si>
  <si>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</si>
  <si>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</si>
  <si>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</si>
  <si>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</si>
  <si>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</si>
  <si>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</si>
  <si>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</si>
  <si>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</si>
  <si>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</si>
  <si>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</si>
  <si>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</si>
  <si>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</si>
  <si>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</si>
  <si>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</si>
  <si>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</si>
  <si>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</si>
  <si>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</si>
  <si>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</si>
  <si>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</si>
  <si>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</si>
  <si>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</si>
  <si>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</si>
  <si>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</si>
  <si>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</si>
  <si>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</si>
  <si>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</si>
  <si>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</si>
  <si>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</si>
  <si>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</si>
  <si>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</si>
  <si>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</si>
  <si>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</si>
  <si>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</si>
  <si>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</si>
  <si>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</si>
  <si>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</si>
  <si>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</si>
  <si>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</si>
  <si>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</si>
  <si>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</si>
  <si>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</si>
  <si>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</si>
  <si>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</si>
  <si>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</si>
  <si>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</si>
  <si>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</si>
  <si>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</si>
  <si>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</si>
  <si>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</si>
  <si>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</si>
  <si>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</si>
  <si>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</si>
  <si>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</si>
  <si>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</si>
  <si>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</si>
  <si>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</si>
  <si>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</si>
  <si>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</si>
  <si>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</si>
  <si>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</si>
  <si>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</si>
  <si>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</si>
  <si>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</si>
  <si>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</si>
  <si>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</si>
  <si>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</si>
  <si>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</si>
  <si>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</si>
  <si>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</si>
  <si>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</si>
  <si>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</si>
  <si>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</si>
  <si>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</si>
  <si>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</si>
  <si>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</si>
  <si>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</si>
  <si>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</si>
  <si>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</si>
  <si>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</si>
  <si>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</si>
  <si>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</si>
  <si>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</si>
  <si>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</si>
  <si>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</si>
  <si>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</si>
  <si>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</si>
  <si>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</si>
  <si>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</si>
  <si>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</si>
  <si>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</si>
  <si>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</si>
  <si>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</si>
  <si>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</si>
  <si>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</si>
  <si>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</si>
  <si>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</si>
  <si>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</si>
  <si>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</si>
  <si>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</si>
  <si>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</si>
  <si>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</si>
  <si>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</si>
  <si>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</si>
  <si>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</si>
  <si>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</si>
  <si>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</si>
  <si>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</si>
  <si>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</si>
  <si>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</si>
  <si>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</si>
  <si>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</si>
  <si>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</si>
  <si>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</si>
  <si>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</si>
  <si>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</si>
  <si>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</si>
  <si>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</si>
  <si>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</si>
  <si>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</si>
  <si>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</si>
  <si>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</si>
  <si>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</si>
  <si>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</si>
  <si>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</si>
  <si>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</si>
  <si>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</si>
  <si>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</si>
  <si>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</si>
  <si>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</si>
  <si>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</si>
  <si>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</si>
  <si>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</si>
  <si>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</si>
  <si>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</si>
  <si>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</si>
  <si>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</si>
  <si>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</si>
  <si>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</si>
  <si>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</si>
  <si>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</si>
  <si>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</si>
  <si>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</si>
  <si>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</si>
  <si>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</si>
  <si>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</si>
  <si>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</si>
  <si>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</si>
  <si>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</si>
  <si>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</si>
  <si>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</si>
  <si>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</si>
  <si>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</si>
  <si>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</si>
  <si>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</si>
  <si>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</si>
  <si>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</si>
  <si>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</si>
  <si>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</si>
  <si>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</si>
  <si>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</si>
  <si>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</si>
  <si>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</si>
  <si>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</si>
  <si>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</si>
  <si>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</si>
  <si>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</si>
  <si>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</si>
  <si>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</si>
  <si>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</si>
  <si>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</si>
  <si>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</si>
  <si>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</si>
  <si>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</si>
  <si>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</si>
  <si>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</si>
  <si>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</si>
  <si>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</si>
  <si>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</si>
  <si>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Видатки  бюджету міста на 2013 рік за тимчасовою класифікацією видатків та кредитування місцевих бюджетів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</si>
  <si>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</si>
  <si>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</si>
  <si>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</si>
  <si>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</si>
  <si>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</si>
  <si>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</si>
  <si>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</si>
  <si>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</si>
  <si>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</si>
  <si>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</si>
  <si>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</si>
  <si>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</si>
  <si>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</si>
  <si>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</si>
  <si>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24.04.2013 №15</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</si>
</sst>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3">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0" borderId="0" xfId="0" applyNumberFormat="1" applyFont="1" applyAlignment="1">
      <alignment/>
    </xf>
    <xf numFmtId="14" fontId="32" fillId="0" borderId="14" xfId="0" applyNumberFormat="1" applyFont="1" applyBorder="1" applyAlignment="1">
      <alignment/>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14" fillId="0" borderId="0" xfId="0" applyFont="1" applyAlignment="1">
      <alignment horizontal="left"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543041</v>
          </cell>
          <cell r="D16">
            <v>0</v>
          </cell>
          <cell r="E16">
            <v>0</v>
          </cell>
          <cell r="G16">
            <v>0</v>
          </cell>
          <cell r="H16">
            <v>0</v>
          </cell>
          <cell r="I16">
            <v>0</v>
          </cell>
          <cell r="J16">
            <v>58800</v>
          </cell>
          <cell r="K16">
            <v>58800</v>
          </cell>
        </row>
        <row r="19">
          <cell r="J19">
            <v>2493637</v>
          </cell>
          <cell r="K19">
            <v>2493637</v>
          </cell>
          <cell r="L19">
            <v>0</v>
          </cell>
        </row>
        <row r="21">
          <cell r="J21">
            <v>53552</v>
          </cell>
          <cell r="K21">
            <v>53552</v>
          </cell>
        </row>
        <row r="30">
          <cell r="D30">
            <v>0</v>
          </cell>
          <cell r="E30">
            <v>0</v>
          </cell>
        </row>
        <row r="43">
          <cell r="C43">
            <v>207099275</v>
          </cell>
          <cell r="D43">
            <v>107956199</v>
          </cell>
          <cell r="E43">
            <v>37028284</v>
          </cell>
          <cell r="G43">
            <v>13995050</v>
          </cell>
          <cell r="H43">
            <v>127616</v>
          </cell>
          <cell r="I43">
            <v>12370</v>
          </cell>
          <cell r="J43">
            <v>2186791</v>
          </cell>
          <cell r="K43">
            <v>2186791</v>
          </cell>
          <cell r="L43">
            <v>42000</v>
          </cell>
        </row>
        <row r="45">
          <cell r="C45">
            <v>481856837</v>
          </cell>
          <cell r="D45">
            <v>276321165</v>
          </cell>
          <cell r="E45">
            <v>73868840</v>
          </cell>
          <cell r="G45">
            <v>14490431</v>
          </cell>
          <cell r="H45">
            <v>5879126</v>
          </cell>
          <cell r="I45">
            <v>218614</v>
          </cell>
          <cell r="J45">
            <v>5407518</v>
          </cell>
          <cell r="K45">
            <v>5046653</v>
          </cell>
          <cell r="L45">
            <v>115440</v>
          </cell>
        </row>
        <row r="46">
          <cell r="F46">
            <v>0</v>
          </cell>
        </row>
        <row r="47">
          <cell r="C47">
            <v>7295656</v>
          </cell>
          <cell r="D47">
            <v>5178287</v>
          </cell>
          <cell r="E47">
            <v>268945</v>
          </cell>
          <cell r="G47">
            <v>17990</v>
          </cell>
          <cell r="I47">
            <v>731</v>
          </cell>
          <cell r="J47">
            <v>19650</v>
          </cell>
          <cell r="K47">
            <v>18000</v>
          </cell>
        </row>
        <row r="48">
          <cell r="C48">
            <v>4485284</v>
          </cell>
          <cell r="D48">
            <v>3298842</v>
          </cell>
          <cell r="G48">
            <v>0</v>
          </cell>
        </row>
        <row r="49">
          <cell r="C49">
            <v>29484967</v>
          </cell>
          <cell r="D49">
            <v>17391809</v>
          </cell>
          <cell r="E49">
            <v>5135900</v>
          </cell>
          <cell r="G49">
            <v>531513</v>
          </cell>
          <cell r="H49">
            <v>203387</v>
          </cell>
          <cell r="I49">
            <v>48632</v>
          </cell>
          <cell r="J49">
            <v>256605</v>
          </cell>
          <cell r="K49">
            <v>231569</v>
          </cell>
        </row>
        <row r="51">
          <cell r="C51">
            <v>3645347</v>
          </cell>
          <cell r="D51">
            <v>2408238</v>
          </cell>
          <cell r="E51">
            <v>124261</v>
          </cell>
          <cell r="F51">
            <v>0</v>
          </cell>
          <cell r="G51">
            <v>0</v>
          </cell>
        </row>
        <row r="52">
          <cell r="C52">
            <v>899681</v>
          </cell>
          <cell r="D52">
            <v>533934</v>
          </cell>
          <cell r="F52">
            <v>0</v>
          </cell>
        </row>
        <row r="53">
          <cell r="C53">
            <v>12155539</v>
          </cell>
          <cell r="D53">
            <v>7656624</v>
          </cell>
          <cell r="E53">
            <v>505368</v>
          </cell>
          <cell r="F53">
            <v>0</v>
          </cell>
          <cell r="K53">
            <v>0</v>
          </cell>
        </row>
        <row r="54">
          <cell r="C54">
            <v>4918860</v>
          </cell>
          <cell r="D54">
            <v>2503850</v>
          </cell>
          <cell r="E54">
            <v>724673</v>
          </cell>
          <cell r="F54">
            <v>272761</v>
          </cell>
          <cell r="G54">
            <v>219197</v>
          </cell>
          <cell r="J54">
            <v>53564</v>
          </cell>
        </row>
        <row r="55">
          <cell r="C55">
            <v>4422758</v>
          </cell>
          <cell r="D55">
            <v>2997686</v>
          </cell>
          <cell r="E55">
            <v>328229</v>
          </cell>
          <cell r="F55">
            <v>0</v>
          </cell>
          <cell r="J55">
            <v>0</v>
          </cell>
          <cell r="K55">
            <v>0</v>
          </cell>
          <cell r="L55">
            <v>0</v>
          </cell>
        </row>
        <row r="56">
          <cell r="C56">
            <v>267880</v>
          </cell>
          <cell r="F56">
            <v>0</v>
          </cell>
        </row>
        <row r="60">
          <cell r="C60">
            <v>0</v>
          </cell>
          <cell r="D60">
            <v>0</v>
          </cell>
          <cell r="E60">
            <v>0</v>
          </cell>
          <cell r="J60">
            <v>0</v>
          </cell>
          <cell r="K60">
            <v>0</v>
          </cell>
          <cell r="L60">
            <v>0</v>
          </cell>
        </row>
        <row r="61">
          <cell r="C61">
            <v>0</v>
          </cell>
          <cell r="D61">
            <v>0</v>
          </cell>
        </row>
        <row r="62">
          <cell r="C62">
            <v>576138</v>
          </cell>
        </row>
        <row r="63">
          <cell r="C63">
            <v>3483300</v>
          </cell>
        </row>
        <row r="65">
          <cell r="C65">
            <v>284901</v>
          </cell>
        </row>
        <row r="66">
          <cell r="C66">
            <v>81595</v>
          </cell>
        </row>
        <row r="67">
          <cell r="C67">
            <v>20188469</v>
          </cell>
          <cell r="D67">
            <v>12877690</v>
          </cell>
          <cell r="E67">
            <v>2135935</v>
          </cell>
          <cell r="G67">
            <v>885788</v>
          </cell>
          <cell r="H67">
            <v>248659</v>
          </cell>
          <cell r="I67">
            <v>54488</v>
          </cell>
          <cell r="J67">
            <v>86801</v>
          </cell>
          <cell r="K67">
            <v>44500</v>
          </cell>
          <cell r="L67">
            <v>2000</v>
          </cell>
        </row>
        <row r="68">
          <cell r="C68">
            <v>5403103</v>
          </cell>
          <cell r="D68">
            <v>1097999</v>
          </cell>
          <cell r="E68">
            <v>487965</v>
          </cell>
          <cell r="G68">
            <v>107200</v>
          </cell>
          <cell r="H68">
            <v>12606</v>
          </cell>
          <cell r="I68">
            <v>23887</v>
          </cell>
          <cell r="J68">
            <v>5000</v>
          </cell>
        </row>
        <row r="69">
          <cell r="C69">
            <v>439800</v>
          </cell>
          <cell r="D69">
            <v>239552</v>
          </cell>
          <cell r="E69">
            <v>109882</v>
          </cell>
          <cell r="G69">
            <v>42080</v>
          </cell>
          <cell r="H69">
            <v>19398</v>
          </cell>
          <cell r="I69">
            <v>2031</v>
          </cell>
        </row>
        <row r="73">
          <cell r="J73">
            <v>25382220</v>
          </cell>
          <cell r="K73">
            <v>25382220</v>
          </cell>
        </row>
        <row r="74">
          <cell r="K74">
            <v>0</v>
          </cell>
        </row>
        <row r="77">
          <cell r="G77">
            <v>159311</v>
          </cell>
          <cell r="J77">
            <v>212784</v>
          </cell>
        </row>
        <row r="83">
          <cell r="C83">
            <v>324285613</v>
          </cell>
          <cell r="D83">
            <v>195212412</v>
          </cell>
          <cell r="E83">
            <v>35922643</v>
          </cell>
          <cell r="G83">
            <v>6849228</v>
          </cell>
          <cell r="H83">
            <v>2288240</v>
          </cell>
          <cell r="I83">
            <v>193949</v>
          </cell>
          <cell r="J83">
            <v>8497535</v>
          </cell>
          <cell r="K83">
            <v>8268651</v>
          </cell>
          <cell r="L83">
            <v>98220</v>
          </cell>
        </row>
        <row r="84">
          <cell r="F84">
            <v>0</v>
          </cell>
          <cell r="J84">
            <v>0</v>
          </cell>
        </row>
        <row r="85">
          <cell r="C85">
            <v>49341197</v>
          </cell>
          <cell r="D85">
            <v>28836740</v>
          </cell>
          <cell r="E85">
            <v>7538575</v>
          </cell>
          <cell r="G85">
            <v>417354</v>
          </cell>
          <cell r="J85">
            <v>807520</v>
          </cell>
          <cell r="K85">
            <v>807520</v>
          </cell>
          <cell r="L85">
            <v>12770</v>
          </cell>
        </row>
        <row r="86">
          <cell r="C86">
            <v>80615008</v>
          </cell>
          <cell r="D86">
            <v>52193344</v>
          </cell>
          <cell r="E86">
            <v>5139934</v>
          </cell>
          <cell r="G86">
            <v>3666083</v>
          </cell>
          <cell r="H86">
            <v>1371902</v>
          </cell>
          <cell r="I86">
            <v>169790</v>
          </cell>
          <cell r="J86">
            <v>2353107</v>
          </cell>
          <cell r="K86">
            <v>2213036</v>
          </cell>
          <cell r="L86">
            <v>16350</v>
          </cell>
        </row>
        <row r="88">
          <cell r="C88">
            <v>17418603</v>
          </cell>
          <cell r="D88">
            <v>10389818</v>
          </cell>
          <cell r="E88">
            <v>1174650</v>
          </cell>
          <cell r="G88">
            <v>7103561</v>
          </cell>
          <cell r="H88">
            <v>3541599</v>
          </cell>
          <cell r="I88">
            <v>802291</v>
          </cell>
          <cell r="J88">
            <v>177616</v>
          </cell>
          <cell r="K88">
            <v>5000</v>
          </cell>
        </row>
        <row r="89">
          <cell r="C89">
            <v>278742</v>
          </cell>
          <cell r="D89">
            <v>186122</v>
          </cell>
          <cell r="E89">
            <v>10641</v>
          </cell>
        </row>
        <row r="90">
          <cell r="C90">
            <v>10632977</v>
          </cell>
          <cell r="D90">
            <v>439868</v>
          </cell>
          <cell r="E90">
            <v>23050</v>
          </cell>
        </row>
        <row r="91">
          <cell r="C91">
            <v>2071964</v>
          </cell>
          <cell r="D91">
            <v>1319186</v>
          </cell>
          <cell r="E91">
            <v>37323</v>
          </cell>
        </row>
        <row r="92">
          <cell r="C92">
            <v>0</v>
          </cell>
          <cell r="D92">
            <v>0</v>
          </cell>
          <cell r="E92">
            <v>0</v>
          </cell>
        </row>
        <row r="93">
          <cell r="C93">
            <v>3161291</v>
          </cell>
        </row>
        <row r="95">
          <cell r="J95">
            <v>9650512</v>
          </cell>
          <cell r="K95">
            <v>9650512</v>
          </cell>
          <cell r="L95">
            <v>0</v>
          </cell>
        </row>
        <row r="104">
          <cell r="C104">
            <v>644483</v>
          </cell>
        </row>
        <row r="105">
          <cell r="C105">
            <v>644483</v>
          </cell>
        </row>
        <row r="107">
          <cell r="C107">
            <v>86463348</v>
          </cell>
        </row>
        <row r="108">
          <cell r="C108">
            <v>86463348</v>
          </cell>
          <cell r="G108">
            <v>0</v>
          </cell>
        </row>
        <row r="109">
          <cell r="C109">
            <v>143027</v>
          </cell>
        </row>
        <row r="110">
          <cell r="C110">
            <v>143027</v>
          </cell>
        </row>
        <row r="111">
          <cell r="C111">
            <v>1191473</v>
          </cell>
          <cell r="J111">
            <v>156000</v>
          </cell>
          <cell r="K111">
            <v>156000</v>
          </cell>
          <cell r="L111">
            <v>156000</v>
          </cell>
        </row>
        <row r="112">
          <cell r="C112">
            <v>1191473</v>
          </cell>
          <cell r="D112">
            <v>0</v>
          </cell>
          <cell r="E112">
            <v>0</v>
          </cell>
          <cell r="G112">
            <v>0</v>
          </cell>
          <cell r="H112">
            <v>0</v>
          </cell>
          <cell r="I112">
            <v>0</v>
          </cell>
          <cell r="J112">
            <v>156000</v>
          </cell>
          <cell r="K112">
            <v>156000</v>
          </cell>
          <cell r="L112">
            <v>156000</v>
          </cell>
        </row>
        <row r="113">
          <cell r="C113">
            <v>9899560</v>
          </cell>
        </row>
        <row r="115">
          <cell r="C115">
            <v>9899560</v>
          </cell>
          <cell r="G115">
            <v>0</v>
          </cell>
        </row>
        <row r="116">
          <cell r="C116">
            <v>4279</v>
          </cell>
        </row>
        <row r="118">
          <cell r="C118">
            <v>4279</v>
          </cell>
        </row>
        <row r="119">
          <cell r="C119">
            <v>3555049</v>
          </cell>
        </row>
        <row r="120">
          <cell r="C120">
            <v>3555049</v>
          </cell>
          <cell r="G120">
            <v>0</v>
          </cell>
        </row>
        <row r="121">
          <cell r="C121">
            <v>5232</v>
          </cell>
        </row>
        <row r="122">
          <cell r="C122">
            <v>5232</v>
          </cell>
        </row>
        <row r="123">
          <cell r="C123">
            <v>81101</v>
          </cell>
        </row>
        <row r="124">
          <cell r="C124">
            <v>81101</v>
          </cell>
        </row>
        <row r="125">
          <cell r="C125">
            <v>4736159</v>
          </cell>
        </row>
        <row r="126">
          <cell r="C126">
            <v>4736159</v>
          </cell>
        </row>
        <row r="127">
          <cell r="C127">
            <v>3732018</v>
          </cell>
        </row>
        <row r="128">
          <cell r="C128">
            <v>3732018</v>
          </cell>
          <cell r="G128">
            <v>0</v>
          </cell>
        </row>
        <row r="129">
          <cell r="C129">
            <v>18817</v>
          </cell>
        </row>
        <row r="130">
          <cell r="C130">
            <v>18817</v>
          </cell>
        </row>
        <row r="131">
          <cell r="C131">
            <v>6267947</v>
          </cell>
        </row>
        <row r="132">
          <cell r="C132">
            <v>6267947</v>
          </cell>
        </row>
        <row r="133">
          <cell r="C133">
            <v>91242957</v>
          </cell>
        </row>
        <row r="134">
          <cell r="C134">
            <v>91242957</v>
          </cell>
        </row>
        <row r="135">
          <cell r="C135">
            <v>243513649</v>
          </cell>
        </row>
        <row r="136">
          <cell r="C136">
            <v>243513649</v>
          </cell>
        </row>
        <row r="137">
          <cell r="C137">
            <v>24609614</v>
          </cell>
        </row>
        <row r="138">
          <cell r="C138">
            <v>24609614</v>
          </cell>
        </row>
        <row r="139">
          <cell r="C139">
            <v>56940047</v>
          </cell>
        </row>
        <row r="140">
          <cell r="C140">
            <v>56940047</v>
          </cell>
        </row>
        <row r="141">
          <cell r="C141">
            <v>8655542</v>
          </cell>
        </row>
        <row r="142">
          <cell r="C142">
            <v>8655542</v>
          </cell>
        </row>
        <row r="143">
          <cell r="C143">
            <v>951380</v>
          </cell>
        </row>
        <row r="144">
          <cell r="C144">
            <v>951380</v>
          </cell>
        </row>
        <row r="145">
          <cell r="C145">
            <v>11749271</v>
          </cell>
        </row>
        <row r="146">
          <cell r="C146">
            <v>11749271</v>
          </cell>
        </row>
        <row r="147">
          <cell r="C147">
            <v>44601225</v>
          </cell>
        </row>
        <row r="148">
          <cell r="C148">
            <v>44601225</v>
          </cell>
          <cell r="G148">
            <v>0</v>
          </cell>
        </row>
        <row r="149">
          <cell r="C149">
            <v>100243</v>
          </cell>
        </row>
        <row r="150">
          <cell r="C150">
            <v>100243</v>
          </cell>
          <cell r="G150">
            <v>0</v>
          </cell>
        </row>
        <row r="151">
          <cell r="C151">
            <v>9420729</v>
          </cell>
          <cell r="F151">
            <v>0</v>
          </cell>
          <cell r="K151">
            <v>0</v>
          </cell>
          <cell r="L151">
            <v>0</v>
          </cell>
        </row>
        <row r="153">
          <cell r="C153">
            <v>54202</v>
          </cell>
        </row>
        <row r="154">
          <cell r="C154">
            <v>54202</v>
          </cell>
        </row>
        <row r="155">
          <cell r="C155">
            <v>5711110</v>
          </cell>
          <cell r="D155">
            <v>3529701</v>
          </cell>
          <cell r="E155">
            <v>153192</v>
          </cell>
          <cell r="J155">
            <v>196550</v>
          </cell>
          <cell r="K155">
            <v>196550</v>
          </cell>
          <cell r="L155">
            <v>99960</v>
          </cell>
        </row>
        <row r="156">
          <cell r="C156">
            <v>204630</v>
          </cell>
          <cell r="D156">
            <v>100000</v>
          </cell>
        </row>
        <row r="158">
          <cell r="C158">
            <v>0</v>
          </cell>
        </row>
        <row r="159">
          <cell r="C159">
            <v>16867510</v>
          </cell>
          <cell r="D159">
            <v>10116303</v>
          </cell>
          <cell r="E159">
            <v>1297650</v>
          </cell>
          <cell r="G159">
            <v>210829</v>
          </cell>
          <cell r="H159">
            <v>140034</v>
          </cell>
          <cell r="J159">
            <v>965123</v>
          </cell>
          <cell r="K159">
            <v>965123</v>
          </cell>
          <cell r="L159">
            <v>1984</v>
          </cell>
        </row>
        <row r="160">
          <cell r="C160">
            <v>2256100</v>
          </cell>
        </row>
        <row r="161">
          <cell r="C161">
            <v>849258</v>
          </cell>
          <cell r="J161">
            <v>42500</v>
          </cell>
          <cell r="K161">
            <v>42500</v>
          </cell>
        </row>
        <row r="162">
          <cell r="C162">
            <v>62854623</v>
          </cell>
        </row>
        <row r="163">
          <cell r="C163">
            <v>62854623</v>
          </cell>
        </row>
        <row r="165">
          <cell r="J165">
            <v>7381983</v>
          </cell>
          <cell r="K165">
            <v>7381983</v>
          </cell>
        </row>
        <row r="167">
          <cell r="C167">
            <v>4980557</v>
          </cell>
        </row>
        <row r="168">
          <cell r="C168">
            <v>4822607</v>
          </cell>
        </row>
        <row r="169">
          <cell r="C169">
            <v>1127594</v>
          </cell>
        </row>
        <row r="170">
          <cell r="C170">
            <v>627594</v>
          </cell>
        </row>
        <row r="171">
          <cell r="C171">
            <v>2936756</v>
          </cell>
        </row>
        <row r="172">
          <cell r="C172">
            <v>2936756</v>
          </cell>
        </row>
        <row r="173">
          <cell r="C173">
            <v>55948078</v>
          </cell>
        </row>
        <row r="174">
          <cell r="C174">
            <v>39285410</v>
          </cell>
        </row>
        <row r="180">
          <cell r="G180">
            <v>0</v>
          </cell>
          <cell r="H180">
            <v>0</v>
          </cell>
          <cell r="I180">
            <v>0</v>
          </cell>
          <cell r="J180">
            <v>0</v>
          </cell>
          <cell r="K180">
            <v>0</v>
          </cell>
        </row>
        <row r="199">
          <cell r="C199">
            <v>4554596</v>
          </cell>
          <cell r="J199">
            <v>194379</v>
          </cell>
          <cell r="K199">
            <v>194379</v>
          </cell>
        </row>
        <row r="200">
          <cell r="C200">
            <v>14322773</v>
          </cell>
          <cell r="D200">
            <v>8168348</v>
          </cell>
          <cell r="E200">
            <v>1026353</v>
          </cell>
          <cell r="G200">
            <v>10983</v>
          </cell>
          <cell r="I200">
            <v>9947</v>
          </cell>
          <cell r="J200">
            <v>1278575</v>
          </cell>
          <cell r="K200">
            <v>1229124</v>
          </cell>
          <cell r="L200">
            <v>4000</v>
          </cell>
        </row>
        <row r="201">
          <cell r="C201">
            <v>7825488</v>
          </cell>
          <cell r="D201">
            <v>3931224</v>
          </cell>
          <cell r="E201">
            <v>1857070</v>
          </cell>
          <cell r="G201">
            <v>2397350</v>
          </cell>
          <cell r="H201">
            <v>743228</v>
          </cell>
          <cell r="I201">
            <v>384090</v>
          </cell>
          <cell r="J201">
            <v>306757</v>
          </cell>
          <cell r="K201">
            <v>201556</v>
          </cell>
        </row>
        <row r="202">
          <cell r="C202">
            <v>47881162</v>
          </cell>
          <cell r="D202">
            <v>33960798</v>
          </cell>
          <cell r="E202">
            <v>1334414</v>
          </cell>
          <cell r="G202">
            <v>2826590</v>
          </cell>
          <cell r="H202">
            <v>1061319</v>
          </cell>
          <cell r="I202">
            <v>200340</v>
          </cell>
          <cell r="J202">
            <v>2810689</v>
          </cell>
          <cell r="K202">
            <v>2687279</v>
          </cell>
        </row>
        <row r="205">
          <cell r="C205">
            <v>1047685</v>
          </cell>
        </row>
        <row r="206">
          <cell r="C206">
            <v>4203464</v>
          </cell>
          <cell r="D206">
            <v>1315783</v>
          </cell>
          <cell r="E206">
            <v>39263</v>
          </cell>
          <cell r="J206">
            <v>182336</v>
          </cell>
          <cell r="K206">
            <v>182336</v>
          </cell>
        </row>
        <row r="208">
          <cell r="J208">
            <v>194934</v>
          </cell>
          <cell r="K208">
            <v>194934</v>
          </cell>
        </row>
        <row r="218">
          <cell r="J218">
            <v>1071200</v>
          </cell>
          <cell r="K218">
            <v>1071200</v>
          </cell>
        </row>
        <row r="220">
          <cell r="C220">
            <v>608000</v>
          </cell>
        </row>
        <row r="234">
          <cell r="C234">
            <v>113947</v>
          </cell>
        </row>
        <row r="236">
          <cell r="C236">
            <v>9010247</v>
          </cell>
        </row>
        <row r="241">
          <cell r="J241">
            <v>56924475</v>
          </cell>
          <cell r="K241">
            <v>56924475</v>
          </cell>
          <cell r="L241">
            <v>23000</v>
          </cell>
        </row>
        <row r="242">
          <cell r="C242">
            <v>0</v>
          </cell>
        </row>
        <row r="243">
          <cell r="K243">
            <v>951177</v>
          </cell>
        </row>
        <row r="244">
          <cell r="C244">
            <v>81572001</v>
          </cell>
          <cell r="J244">
            <v>3669094</v>
          </cell>
          <cell r="K244">
            <v>3669094</v>
          </cell>
          <cell r="L244">
            <v>0</v>
          </cell>
        </row>
        <row r="246">
          <cell r="J246">
            <v>40026838</v>
          </cell>
          <cell r="K246">
            <v>40026838</v>
          </cell>
          <cell r="L246">
            <v>25495853</v>
          </cell>
        </row>
        <row r="247">
          <cell r="K247">
            <v>1292780</v>
          </cell>
        </row>
        <row r="248">
          <cell r="J248">
            <v>0</v>
          </cell>
        </row>
        <row r="250">
          <cell r="G250">
            <v>16746806</v>
          </cell>
          <cell r="J250">
            <v>27508175</v>
          </cell>
        </row>
        <row r="251">
          <cell r="G251">
            <v>13009057</v>
          </cell>
          <cell r="J251">
            <v>26875249</v>
          </cell>
        </row>
        <row r="253">
          <cell r="J253">
            <v>14329598</v>
          </cell>
          <cell r="K253">
            <v>14329598</v>
          </cell>
        </row>
        <row r="255">
          <cell r="J255">
            <v>3157736</v>
          </cell>
        </row>
        <row r="272">
          <cell r="K272">
            <v>0</v>
          </cell>
          <cell r="L272">
            <v>0</v>
          </cell>
        </row>
        <row r="278">
          <cell r="J278">
            <v>0</v>
          </cell>
        </row>
        <row r="301">
          <cell r="C301">
            <v>0</v>
          </cell>
          <cell r="F301">
            <v>0</v>
          </cell>
        </row>
        <row r="304">
          <cell r="C304">
            <v>0</v>
          </cell>
        </row>
        <row r="309">
          <cell r="K309">
            <v>0</v>
          </cell>
          <cell r="L309">
            <v>0</v>
          </cell>
        </row>
        <row r="351">
          <cell r="F351">
            <v>1707056</v>
          </cell>
          <cell r="G351">
            <v>1707056</v>
          </cell>
        </row>
        <row r="356">
          <cell r="G356">
            <v>1027000</v>
          </cell>
          <cell r="J356">
            <v>40368595</v>
          </cell>
        </row>
        <row r="365">
          <cell r="C365">
            <v>2200000</v>
          </cell>
          <cell r="J365">
            <v>0</v>
          </cell>
          <cell r="K365">
            <v>0</v>
          </cell>
        </row>
        <row r="367">
          <cell r="J367">
            <v>2355141</v>
          </cell>
          <cell r="K367">
            <v>2355141</v>
          </cell>
        </row>
        <row r="370">
          <cell r="C370">
            <v>217929</v>
          </cell>
          <cell r="J370">
            <v>878070</v>
          </cell>
          <cell r="K370">
            <v>878070</v>
          </cell>
        </row>
        <row r="373">
          <cell r="J373">
            <v>2468615</v>
          </cell>
          <cell r="K373">
            <v>2468615</v>
          </cell>
        </row>
        <row r="382">
          <cell r="C382">
            <v>3263537</v>
          </cell>
          <cell r="D382">
            <v>1841400</v>
          </cell>
          <cell r="E382">
            <v>10258</v>
          </cell>
          <cell r="G382">
            <v>82583</v>
          </cell>
          <cell r="H382">
            <v>30000</v>
          </cell>
          <cell r="I382">
            <v>0</v>
          </cell>
          <cell r="J382">
            <v>6850000</v>
          </cell>
          <cell r="K382">
            <v>6850000</v>
          </cell>
        </row>
        <row r="385">
          <cell r="C385">
            <v>2929409</v>
          </cell>
          <cell r="D385">
            <v>1932439</v>
          </cell>
          <cell r="E385">
            <v>47533</v>
          </cell>
          <cell r="G385">
            <v>28866</v>
          </cell>
          <cell r="H385">
            <v>14238</v>
          </cell>
          <cell r="J385">
            <v>93575</v>
          </cell>
          <cell r="K385">
            <v>72539</v>
          </cell>
        </row>
        <row r="393">
          <cell r="J393">
            <v>8714594</v>
          </cell>
          <cell r="K393">
            <v>8714594</v>
          </cell>
          <cell r="L393">
            <v>0</v>
          </cell>
        </row>
        <row r="394">
          <cell r="K394">
            <v>0</v>
          </cell>
        </row>
        <row r="397">
          <cell r="K397">
            <v>0</v>
          </cell>
          <cell r="L397">
            <v>0</v>
          </cell>
        </row>
        <row r="398">
          <cell r="J398">
            <v>11010154</v>
          </cell>
          <cell r="K398">
            <v>11010154</v>
          </cell>
        </row>
        <row r="400">
          <cell r="J400">
            <v>20000000</v>
          </cell>
          <cell r="K400">
            <v>20000000</v>
          </cell>
          <cell r="L400">
            <v>20000000</v>
          </cell>
        </row>
        <row r="407">
          <cell r="C407">
            <v>13874400</v>
          </cell>
          <cell r="D407">
            <v>0</v>
          </cell>
          <cell r="E407">
            <v>0</v>
          </cell>
        </row>
        <row r="412">
          <cell r="J412">
            <v>0</v>
          </cell>
        </row>
        <row r="416">
          <cell r="D416">
            <v>0</v>
          </cell>
          <cell r="E416">
            <v>0</v>
          </cell>
          <cell r="G416">
            <v>0</v>
          </cell>
          <cell r="H416">
            <v>0</v>
          </cell>
          <cell r="I416">
            <v>0</v>
          </cell>
        </row>
        <row r="417">
          <cell r="D417">
            <v>0</v>
          </cell>
          <cell r="E417">
            <v>0</v>
          </cell>
        </row>
        <row r="418">
          <cell r="C418">
            <v>200174000</v>
          </cell>
        </row>
        <row r="419">
          <cell r="J419">
            <v>0</v>
          </cell>
          <cell r="K419">
            <v>0</v>
          </cell>
          <cell r="L419">
            <v>0</v>
          </cell>
        </row>
        <row r="424">
          <cell r="C424">
            <v>634490</v>
          </cell>
          <cell r="L424">
            <v>0</v>
          </cell>
        </row>
        <row r="441">
          <cell r="C441">
            <v>573411</v>
          </cell>
          <cell r="G441">
            <v>4901</v>
          </cell>
          <cell r="J441">
            <v>11000</v>
          </cell>
          <cell r="K441">
            <v>11000</v>
          </cell>
        </row>
        <row r="443">
          <cell r="J443">
            <v>0</v>
          </cell>
          <cell r="K443">
            <v>0</v>
          </cell>
        </row>
        <row r="458">
          <cell r="C458">
            <v>813709</v>
          </cell>
          <cell r="G458">
            <v>109065</v>
          </cell>
          <cell r="J458">
            <v>38907</v>
          </cell>
          <cell r="K458">
            <v>38907</v>
          </cell>
        </row>
        <row r="460">
          <cell r="J460">
            <v>4813292</v>
          </cell>
          <cell r="K460">
            <v>4813292</v>
          </cell>
        </row>
        <row r="475">
          <cell r="C475">
            <v>562173</v>
          </cell>
          <cell r="E475">
            <v>4372</v>
          </cell>
          <cell r="G475">
            <v>9330</v>
          </cell>
          <cell r="K475">
            <v>0</v>
          </cell>
          <cell r="L475">
            <v>0</v>
          </cell>
        </row>
        <row r="477">
          <cell r="J477">
            <v>998692</v>
          </cell>
          <cell r="K477">
            <v>998692</v>
          </cell>
        </row>
        <row r="492">
          <cell r="C492">
            <v>858449</v>
          </cell>
          <cell r="J492">
            <v>5200</v>
          </cell>
          <cell r="K492">
            <v>5200</v>
          </cell>
        </row>
        <row r="494">
          <cell r="C494">
            <v>246500</v>
          </cell>
        </row>
        <row r="510">
          <cell r="C510">
            <v>753893</v>
          </cell>
          <cell r="E510">
            <v>675</v>
          </cell>
          <cell r="J510">
            <v>20000</v>
          </cell>
          <cell r="K510">
            <v>20000</v>
          </cell>
        </row>
        <row r="512">
          <cell r="J512">
            <v>1145573</v>
          </cell>
          <cell r="K512">
            <v>1145573</v>
          </cell>
        </row>
        <row r="528">
          <cell r="C528">
            <v>646283</v>
          </cell>
        </row>
        <row r="539">
          <cell r="C539">
            <v>2558106576</v>
          </cell>
          <cell r="D539">
            <v>856291754</v>
          </cell>
          <cell r="E539">
            <v>182202205</v>
          </cell>
          <cell r="F539">
            <v>398881754</v>
          </cell>
          <cell r="G539">
            <v>74538267</v>
          </cell>
          <cell r="H539">
            <v>15681352</v>
          </cell>
          <cell r="I539">
            <v>2121160</v>
          </cell>
          <cell r="J539">
            <v>324343487</v>
          </cell>
          <cell r="K539">
            <v>251767112</v>
          </cell>
          <cell r="L539">
            <v>47767577</v>
          </cell>
          <cell r="M539">
            <v>2956988330</v>
          </cell>
        </row>
        <row r="545">
          <cell r="C545">
            <v>98377977</v>
          </cell>
          <cell r="D545">
            <v>60779080</v>
          </cell>
          <cell r="E545">
            <v>5860438</v>
          </cell>
          <cell r="F545">
            <v>2906669</v>
          </cell>
          <cell r="G545">
            <v>428521</v>
          </cell>
          <cell r="H545">
            <v>0</v>
          </cell>
          <cell r="I545">
            <v>0</v>
          </cell>
          <cell r="J545">
            <v>2478148</v>
          </cell>
          <cell r="K545">
            <v>2478148</v>
          </cell>
          <cell r="L545">
            <v>0</v>
          </cell>
        </row>
        <row r="546">
          <cell r="F546">
            <v>463601</v>
          </cell>
          <cell r="G546">
            <v>463601</v>
          </cell>
          <cell r="H546">
            <v>0</v>
          </cell>
          <cell r="I546">
            <v>0</v>
          </cell>
          <cell r="J546">
            <v>0</v>
          </cell>
          <cell r="K546">
            <v>0</v>
          </cell>
          <cell r="L546">
            <v>0</v>
          </cell>
        </row>
        <row r="547">
          <cell r="C547">
            <v>23185659</v>
          </cell>
          <cell r="D547">
            <v>1577313</v>
          </cell>
          <cell r="E547">
            <v>5889</v>
          </cell>
          <cell r="F547">
            <v>1749820</v>
          </cell>
          <cell r="G547">
            <v>0</v>
          </cell>
          <cell r="H547">
            <v>0</v>
          </cell>
          <cell r="I547">
            <v>0</v>
          </cell>
          <cell r="J547">
            <v>1749820</v>
          </cell>
          <cell r="K547">
            <v>1749820</v>
          </cell>
          <cell r="L547">
            <v>1700000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0"/>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163</v>
      </c>
      <c r="L1" s="103"/>
      <c r="M1" s="98"/>
      <c r="N1" s="21"/>
    </row>
    <row r="2" spans="1:14" ht="26.25" customHeight="1">
      <c r="A2" s="22"/>
      <c r="B2" s="23"/>
      <c r="C2" s="24"/>
      <c r="D2" s="25"/>
      <c r="E2" s="25"/>
      <c r="F2" s="26"/>
      <c r="G2" s="26"/>
      <c r="H2" s="24"/>
      <c r="I2" s="24"/>
      <c r="J2" s="99"/>
      <c r="K2" s="129" t="s">
        <v>193</v>
      </c>
      <c r="L2" s="104"/>
      <c r="M2" s="100"/>
      <c r="N2" s="27"/>
    </row>
    <row r="3" spans="1:14" ht="26.25" customHeight="1">
      <c r="A3" s="22"/>
      <c r="B3" s="23"/>
      <c r="C3" s="24"/>
      <c r="D3" s="25"/>
      <c r="E3" s="25"/>
      <c r="F3" s="26"/>
      <c r="G3" s="26"/>
      <c r="H3" s="24"/>
      <c r="I3" s="24"/>
      <c r="J3" s="101"/>
      <c r="K3" s="139" t="s">
        <v>255</v>
      </c>
      <c r="L3" s="104"/>
      <c r="M3" s="102"/>
      <c r="N3" s="27"/>
    </row>
    <row r="4" spans="1:14" ht="42.75" customHeight="1">
      <c r="A4" s="140" t="s">
        <v>240</v>
      </c>
      <c r="B4" s="140"/>
      <c r="C4" s="140"/>
      <c r="D4" s="140"/>
      <c r="E4" s="140"/>
      <c r="F4" s="140"/>
      <c r="G4" s="140"/>
      <c r="H4" s="140"/>
      <c r="I4" s="140"/>
      <c r="J4" s="140"/>
      <c r="K4" s="140"/>
      <c r="L4" s="140"/>
      <c r="M4" s="140"/>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1" t="s">
        <v>133</v>
      </c>
      <c r="N6" s="142"/>
    </row>
    <row r="7" spans="1:14" s="3" customFormat="1" ht="18" customHeight="1">
      <c r="A7" s="154" t="s">
        <v>198</v>
      </c>
      <c r="B7" s="143" t="s">
        <v>199</v>
      </c>
      <c r="C7" s="162" t="s">
        <v>5</v>
      </c>
      <c r="D7" s="162"/>
      <c r="E7" s="162"/>
      <c r="F7" s="149" t="s">
        <v>6</v>
      </c>
      <c r="G7" s="150"/>
      <c r="H7" s="150"/>
      <c r="I7" s="150"/>
      <c r="J7" s="150"/>
      <c r="K7" s="150"/>
      <c r="L7" s="151"/>
      <c r="M7" s="157" t="s">
        <v>70</v>
      </c>
      <c r="N7" s="35"/>
    </row>
    <row r="8" spans="1:14" s="3" customFormat="1" ht="12.75" customHeight="1">
      <c r="A8" s="155"/>
      <c r="B8" s="144"/>
      <c r="C8" s="157" t="s">
        <v>7</v>
      </c>
      <c r="D8" s="149" t="s">
        <v>169</v>
      </c>
      <c r="E8" s="151"/>
      <c r="F8" s="157" t="s">
        <v>7</v>
      </c>
      <c r="G8" s="146" t="s">
        <v>168</v>
      </c>
      <c r="H8" s="149" t="s">
        <v>169</v>
      </c>
      <c r="I8" s="151"/>
      <c r="J8" s="146" t="s">
        <v>170</v>
      </c>
      <c r="K8" s="163" t="s">
        <v>169</v>
      </c>
      <c r="L8" s="164"/>
      <c r="M8" s="158"/>
      <c r="N8" s="35"/>
    </row>
    <row r="9" spans="1:14" s="3" customFormat="1" ht="15.75" customHeight="1">
      <c r="A9" s="155"/>
      <c r="B9" s="144"/>
      <c r="C9" s="158"/>
      <c r="D9" s="146" t="s">
        <v>172</v>
      </c>
      <c r="E9" s="146" t="s">
        <v>171</v>
      </c>
      <c r="F9" s="158"/>
      <c r="G9" s="147"/>
      <c r="H9" s="146" t="s">
        <v>172</v>
      </c>
      <c r="I9" s="146" t="s">
        <v>171</v>
      </c>
      <c r="J9" s="147"/>
      <c r="K9" s="144" t="s">
        <v>200</v>
      </c>
      <c r="L9" s="89" t="s">
        <v>169</v>
      </c>
      <c r="M9" s="158"/>
      <c r="N9" s="35"/>
    </row>
    <row r="10" spans="1:14" s="3" customFormat="1" ht="73.5" customHeight="1">
      <c r="A10" s="156"/>
      <c r="B10" s="145"/>
      <c r="C10" s="159"/>
      <c r="D10" s="148"/>
      <c r="E10" s="148"/>
      <c r="F10" s="159"/>
      <c r="G10" s="148"/>
      <c r="H10" s="148"/>
      <c r="I10" s="148"/>
      <c r="J10" s="148"/>
      <c r="K10" s="145"/>
      <c r="L10" s="90" t="s">
        <v>201</v>
      </c>
      <c r="M10" s="159"/>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173</v>
      </c>
      <c r="B12" s="65" t="s">
        <v>174</v>
      </c>
      <c r="C12" s="47">
        <f>C13</f>
        <v>98377977</v>
      </c>
      <c r="D12" s="47">
        <f>D13</f>
        <v>60779080</v>
      </c>
      <c r="E12" s="47">
        <f>E13</f>
        <v>5860438</v>
      </c>
      <c r="F12" s="47">
        <f aca="true" t="shared" si="0" ref="F12:F52">G12+J12</f>
        <v>2906669</v>
      </c>
      <c r="G12" s="47">
        <f aca="true" t="shared" si="1" ref="G12:L12">G13</f>
        <v>428521</v>
      </c>
      <c r="H12" s="47">
        <f t="shared" si="1"/>
        <v>0</v>
      </c>
      <c r="I12" s="47">
        <f t="shared" si="1"/>
        <v>0</v>
      </c>
      <c r="J12" s="47">
        <f t="shared" si="1"/>
        <v>2478148</v>
      </c>
      <c r="K12" s="47">
        <f t="shared" si="1"/>
        <v>2478148</v>
      </c>
      <c r="L12" s="47">
        <f t="shared" si="1"/>
        <v>0</v>
      </c>
      <c r="M12" s="48">
        <f>C12+F12</f>
        <v>101284646</v>
      </c>
      <c r="N12" s="35"/>
      <c r="O12" s="10">
        <f>F12-K12</f>
        <v>428521</v>
      </c>
      <c r="P12" s="3">
        <f>C12/$C$176*100</f>
        <v>4.172213319470251</v>
      </c>
    </row>
    <row r="13" spans="1:16" s="3" customFormat="1" ht="12.75">
      <c r="A13" s="44" t="s">
        <v>8</v>
      </c>
      <c r="B13" s="46" t="s">
        <v>9</v>
      </c>
      <c r="C13" s="134">
        <f>'[1]Місто'!C545</f>
        <v>98377977</v>
      </c>
      <c r="D13" s="134">
        <f>'[1]Місто'!D545</f>
        <v>60779080</v>
      </c>
      <c r="E13" s="134">
        <f>'[1]Місто'!E545</f>
        <v>5860438</v>
      </c>
      <c r="F13" s="134">
        <f>'[1]Місто'!F545</f>
        <v>2906669</v>
      </c>
      <c r="G13" s="134">
        <f>'[1]Місто'!G545</f>
        <v>428521</v>
      </c>
      <c r="H13" s="134">
        <f>'[1]Місто'!H545</f>
        <v>0</v>
      </c>
      <c r="I13" s="134">
        <f>'[1]Місто'!I545</f>
        <v>0</v>
      </c>
      <c r="J13" s="134">
        <f>'[1]Місто'!J545</f>
        <v>2478148</v>
      </c>
      <c r="K13" s="134">
        <f>'[1]Місто'!K545</f>
        <v>2478148</v>
      </c>
      <c r="L13" s="134">
        <f>'[1]Місто'!L545</f>
        <v>0</v>
      </c>
      <c r="M13" s="48">
        <f aca="true" t="shared" si="2" ref="M13:M26">C13+F13</f>
        <v>101284646</v>
      </c>
      <c r="N13" s="36">
        <f>F13-K13</f>
        <v>428521</v>
      </c>
      <c r="O13" s="10">
        <f aca="true" t="shared" si="3" ref="O13:O79">F13-K13</f>
        <v>428521</v>
      </c>
      <c r="P13" s="3">
        <f>C13/$C$176*100</f>
        <v>4.172213319470251</v>
      </c>
    </row>
    <row r="14" spans="1:16" s="3" customFormat="1" ht="66" customHeight="1" hidden="1">
      <c r="A14" s="44"/>
      <c r="B14" s="94" t="s">
        <v>212</v>
      </c>
      <c r="C14" s="47">
        <f>'[1]Місто'!C14</f>
        <v>0</v>
      </c>
      <c r="D14" s="47">
        <f>'[1]Місто'!D14</f>
        <v>0</v>
      </c>
      <c r="E14" s="47">
        <f>'[1]Місто'!E14</f>
        <v>0</v>
      </c>
      <c r="F14" s="47"/>
      <c r="G14" s="47"/>
      <c r="H14" s="47"/>
      <c r="I14" s="47"/>
      <c r="J14" s="47"/>
      <c r="K14" s="47"/>
      <c r="L14" s="47"/>
      <c r="M14" s="48">
        <f t="shared" si="2"/>
        <v>0</v>
      </c>
      <c r="N14" s="36"/>
      <c r="O14" s="10">
        <f t="shared" si="3"/>
        <v>0</v>
      </c>
      <c r="P14" s="3">
        <f>C14/$C$176*100</f>
        <v>0</v>
      </c>
    </row>
    <row r="15" spans="1:16" s="3" customFormat="1" ht="12.75">
      <c r="A15" s="44" t="s">
        <v>10</v>
      </c>
      <c r="B15" s="46" t="s">
        <v>11</v>
      </c>
      <c r="C15" s="47">
        <f>C16+C18+C20+C21+C23+C24+C27+C28+C29+C30+C31+C32</f>
        <v>757176567</v>
      </c>
      <c r="D15" s="47">
        <f>D16+D18+D20+D21+D23+D24+D27+D28+D29+D30+D31+D32</f>
        <v>426246634</v>
      </c>
      <c r="E15" s="47">
        <f>E16+E18+E20+E21+E23+E24+E27+E28+E29+E30+E31+E32</f>
        <v>117984500</v>
      </c>
      <c r="F15" s="47">
        <f>F16+F18+F20+F21+F23+F24+F27+F28+F29+F30+F31+F32</f>
        <v>37178309</v>
      </c>
      <c r="G15" s="47">
        <f aca="true" t="shared" si="4" ref="G15:L15">G16+G18+G20+G21+G23+G24+G27+G28+G29+G30+G31+G32</f>
        <v>29254181</v>
      </c>
      <c r="H15" s="47">
        <f t="shared" si="4"/>
        <v>6210129</v>
      </c>
      <c r="I15" s="47">
        <f t="shared" si="4"/>
        <v>280347</v>
      </c>
      <c r="J15" s="47">
        <f>J16+J18+J20+J21+J23+J24+J27+J28+J29+J30+J31+J32</f>
        <v>7924128</v>
      </c>
      <c r="K15" s="47">
        <f t="shared" si="4"/>
        <v>7483013</v>
      </c>
      <c r="L15" s="47">
        <f t="shared" si="4"/>
        <v>157440</v>
      </c>
      <c r="M15" s="48">
        <f t="shared" si="2"/>
        <v>794354876</v>
      </c>
      <c r="N15" s="36">
        <f>F15-K15</f>
        <v>29695296</v>
      </c>
      <c r="O15" s="10">
        <f t="shared" si="3"/>
        <v>29695296</v>
      </c>
      <c r="P15" s="3">
        <f>C15/$C$176*100</f>
        <v>32.11188371995247</v>
      </c>
    </row>
    <row r="16" spans="1:16" s="3" customFormat="1" ht="12.75">
      <c r="A16" s="44" t="s">
        <v>62</v>
      </c>
      <c r="B16" s="50" t="s">
        <v>60</v>
      </c>
      <c r="C16" s="47">
        <f>'[1]Місто'!C43</f>
        <v>207099275</v>
      </c>
      <c r="D16" s="47">
        <f>'[1]Місто'!D43</f>
        <v>107956199</v>
      </c>
      <c r="E16" s="47">
        <f>'[1]Місто'!E43</f>
        <v>37028284</v>
      </c>
      <c r="F16" s="47">
        <f t="shared" si="0"/>
        <v>16181841</v>
      </c>
      <c r="G16" s="47">
        <f>'[1]Місто'!G43</f>
        <v>13995050</v>
      </c>
      <c r="H16" s="47">
        <f>'[1]Місто'!H43</f>
        <v>127616</v>
      </c>
      <c r="I16" s="47">
        <f>'[1]Місто'!I43</f>
        <v>12370</v>
      </c>
      <c r="J16" s="47">
        <f>'[1]Місто'!J43</f>
        <v>2186791</v>
      </c>
      <c r="K16" s="47">
        <f>'[1]Місто'!K43</f>
        <v>2186791</v>
      </c>
      <c r="L16" s="47">
        <f>'[1]Місто'!L43</f>
        <v>42000</v>
      </c>
      <c r="M16" s="48">
        <f t="shared" si="2"/>
        <v>223281116</v>
      </c>
      <c r="N16" s="35"/>
      <c r="O16" s="10">
        <f t="shared" si="3"/>
        <v>13995050</v>
      </c>
      <c r="P16" s="3">
        <f>C16/$C$176*100</f>
        <v>8.783087231074415</v>
      </c>
    </row>
    <row r="17" spans="1:15" s="3" customFormat="1" ht="51" hidden="1">
      <c r="A17" s="44"/>
      <c r="B17" s="68" t="s">
        <v>213</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206</v>
      </c>
      <c r="C18" s="47">
        <f>'[1]Місто'!C45</f>
        <v>481856837</v>
      </c>
      <c r="D18" s="47">
        <f>'[1]Місто'!D45</f>
        <v>276321165</v>
      </c>
      <c r="E18" s="47">
        <f>'[1]Місто'!E45</f>
        <v>73868840</v>
      </c>
      <c r="F18" s="47">
        <f t="shared" si="0"/>
        <v>19897949</v>
      </c>
      <c r="G18" s="47">
        <f>'[1]Місто'!G45</f>
        <v>14490431</v>
      </c>
      <c r="H18" s="47">
        <f>'[1]Місто'!H45</f>
        <v>5879126</v>
      </c>
      <c r="I18" s="47">
        <f>'[1]Місто'!I45</f>
        <v>218614</v>
      </c>
      <c r="J18" s="47">
        <f>'[1]Місто'!J45</f>
        <v>5407518</v>
      </c>
      <c r="K18" s="47">
        <f>'[1]Місто'!K45</f>
        <v>5046653</v>
      </c>
      <c r="L18" s="47">
        <f>'[1]Місто'!L45</f>
        <v>115440</v>
      </c>
      <c r="M18" s="48">
        <f t="shared" si="2"/>
        <v>501754786</v>
      </c>
      <c r="N18" s="35"/>
      <c r="O18" s="10">
        <f t="shared" si="3"/>
        <v>14851296</v>
      </c>
      <c r="P18" s="3">
        <f>C18/$C$176*100</f>
        <v>20.435564693602164</v>
      </c>
    </row>
    <row r="19" spans="1:15" s="3" customFormat="1" ht="51" hidden="1">
      <c r="A19" s="44"/>
      <c r="B19" s="68" t="s">
        <v>213</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7295656</v>
      </c>
      <c r="D20" s="47">
        <f>'[1]Місто'!D47</f>
        <v>5178287</v>
      </c>
      <c r="E20" s="47">
        <f>'[1]Місто'!E47</f>
        <v>268945</v>
      </c>
      <c r="F20" s="47">
        <f t="shared" si="0"/>
        <v>37640</v>
      </c>
      <c r="G20" s="47">
        <f>'[1]Місто'!G47</f>
        <v>17990</v>
      </c>
      <c r="H20" s="47">
        <f>'[1]Місто'!H47</f>
        <v>0</v>
      </c>
      <c r="I20" s="47">
        <f>'[1]Місто'!I47</f>
        <v>731</v>
      </c>
      <c r="J20" s="47">
        <f>'[1]Місто'!J47</f>
        <v>19650</v>
      </c>
      <c r="K20" s="47">
        <f>'[1]Місто'!K47</f>
        <v>18000</v>
      </c>
      <c r="L20" s="47">
        <f>'[1]Місто'!L47</f>
        <v>0</v>
      </c>
      <c r="M20" s="48">
        <f t="shared" si="2"/>
        <v>7333296</v>
      </c>
      <c r="N20" s="35"/>
      <c r="O20" s="10">
        <f t="shared" si="3"/>
        <v>19640</v>
      </c>
      <c r="P20" s="3">
        <f aca="true" t="shared" si="5" ref="P20:P25">C20/$C$176*100</f>
        <v>0.30940901679115695</v>
      </c>
    </row>
    <row r="21" spans="1:16" s="3" customFormat="1" ht="25.5">
      <c r="A21" s="53" t="s">
        <v>162</v>
      </c>
      <c r="B21" s="68" t="s">
        <v>204</v>
      </c>
      <c r="C21" s="47">
        <f>'[1]Місто'!C104</f>
        <v>644483</v>
      </c>
      <c r="D21" s="47">
        <f>'[1]Місто'!D104</f>
        <v>0</v>
      </c>
      <c r="E21" s="47">
        <f>'[1]Місто'!E104</f>
        <v>0</v>
      </c>
      <c r="F21" s="60">
        <f t="shared" si="0"/>
        <v>0</v>
      </c>
      <c r="G21" s="60">
        <f>'[1]Місто'!G104</f>
        <v>0</v>
      </c>
      <c r="H21" s="60">
        <f>'[1]Місто'!H104</f>
        <v>0</v>
      </c>
      <c r="I21" s="60">
        <f>'[1]Місто'!I104</f>
        <v>0</v>
      </c>
      <c r="J21" s="60">
        <f>'[1]Місто'!J104</f>
        <v>0</v>
      </c>
      <c r="K21" s="60">
        <f>'[1]Місто'!K104</f>
        <v>0</v>
      </c>
      <c r="L21" s="60">
        <f>'[1]Місто'!L104</f>
        <v>0</v>
      </c>
      <c r="M21" s="48">
        <f t="shared" si="2"/>
        <v>644483</v>
      </c>
      <c r="N21" s="35"/>
      <c r="O21" s="10">
        <f t="shared" si="3"/>
        <v>0</v>
      </c>
      <c r="P21" s="3">
        <f t="shared" si="5"/>
        <v>0.027332545746210513</v>
      </c>
    </row>
    <row r="22" spans="1:16" s="3" customFormat="1" ht="88.5" customHeight="1">
      <c r="A22" s="53"/>
      <c r="B22" s="93" t="s">
        <v>214</v>
      </c>
      <c r="C22" s="47">
        <f>'[1]Місто'!C105</f>
        <v>644483</v>
      </c>
      <c r="D22" s="47">
        <f>'[1]Місто'!D105</f>
        <v>0</v>
      </c>
      <c r="E22" s="47">
        <f>'[1]Місто'!E105</f>
        <v>0</v>
      </c>
      <c r="F22" s="60">
        <f t="shared" si="0"/>
        <v>0</v>
      </c>
      <c r="G22" s="60">
        <f>'[1]Місто'!G105</f>
        <v>0</v>
      </c>
      <c r="H22" s="60">
        <f>'[1]Місто'!H105</f>
        <v>0</v>
      </c>
      <c r="I22" s="60">
        <f>'[1]Місто'!I105</f>
        <v>0</v>
      </c>
      <c r="J22" s="60">
        <f>'[1]Місто'!J105</f>
        <v>0</v>
      </c>
      <c r="K22" s="60">
        <f>'[1]Місто'!K105</f>
        <v>0</v>
      </c>
      <c r="L22" s="60">
        <f>'[1]Місто'!L105</f>
        <v>0</v>
      </c>
      <c r="M22" s="48">
        <f t="shared" si="2"/>
        <v>644483</v>
      </c>
      <c r="N22" s="35"/>
      <c r="O22" s="10">
        <f t="shared" si="3"/>
        <v>0</v>
      </c>
      <c r="P22" s="3">
        <f t="shared" si="5"/>
        <v>0.027332545746210513</v>
      </c>
    </row>
    <row r="23" spans="1:16" s="3" customFormat="1" ht="52.5" customHeight="1">
      <c r="A23" s="54" t="s">
        <v>64</v>
      </c>
      <c r="B23" s="50" t="s">
        <v>65</v>
      </c>
      <c r="C23" s="47">
        <f>'[1]Місто'!C48</f>
        <v>4485284</v>
      </c>
      <c r="D23" s="47">
        <f>'[1]Місто'!D48</f>
        <v>3298842</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4485284</v>
      </c>
      <c r="N23" s="35"/>
      <c r="O23" s="10">
        <f t="shared" si="3"/>
        <v>0</v>
      </c>
      <c r="P23" s="3">
        <f t="shared" si="5"/>
        <v>0.19022104557412076</v>
      </c>
    </row>
    <row r="24" spans="1:16" s="3" customFormat="1" ht="25.5">
      <c r="A24" s="44" t="s">
        <v>13</v>
      </c>
      <c r="B24" s="46" t="s">
        <v>14</v>
      </c>
      <c r="C24" s="47">
        <f>'[1]Місто'!C49</f>
        <v>29484967</v>
      </c>
      <c r="D24" s="47">
        <f>'[1]Місто'!D49</f>
        <v>17391809</v>
      </c>
      <c r="E24" s="47">
        <f>'[1]Місто'!E49</f>
        <v>5135900</v>
      </c>
      <c r="F24" s="47">
        <f t="shared" si="0"/>
        <v>788118</v>
      </c>
      <c r="G24" s="60">
        <f>'[1]Місто'!G49</f>
        <v>531513</v>
      </c>
      <c r="H24" s="60">
        <f>'[1]Місто'!H49</f>
        <v>203387</v>
      </c>
      <c r="I24" s="47">
        <f>'[1]Місто'!I49</f>
        <v>48632</v>
      </c>
      <c r="J24" s="47">
        <f>'[1]Місто'!J49</f>
        <v>256605</v>
      </c>
      <c r="K24" s="47">
        <f>'[1]Місто'!K49</f>
        <v>231569</v>
      </c>
      <c r="L24" s="47">
        <f>'[1]Місто'!L49</f>
        <v>0</v>
      </c>
      <c r="M24" s="48">
        <f t="shared" si="2"/>
        <v>30273085</v>
      </c>
      <c r="N24" s="35"/>
      <c r="O24" s="10">
        <f t="shared" si="3"/>
        <v>556549</v>
      </c>
      <c r="P24" s="3">
        <f t="shared" si="5"/>
        <v>1.2504584439822422</v>
      </c>
    </row>
    <row r="25" spans="1:16" s="3" customFormat="1" ht="27" customHeight="1" hidden="1">
      <c r="A25" s="44" t="s">
        <v>134</v>
      </c>
      <c r="B25" s="46" t="s">
        <v>135</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213</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3645347</v>
      </c>
      <c r="D27" s="47">
        <f>'[1]Місто'!D51</f>
        <v>2408238</v>
      </c>
      <c r="E27" s="47">
        <f>'[1]Місто'!E51</f>
        <v>124261</v>
      </c>
      <c r="F27" s="60">
        <f>'[1]Місто'!F51</f>
        <v>0</v>
      </c>
      <c r="G27" s="60">
        <f>'[1]Місто'!G51</f>
        <v>0</v>
      </c>
      <c r="H27" s="60">
        <f>'[1]Місто'!H51</f>
        <v>0</v>
      </c>
      <c r="I27" s="60">
        <f>'[1]Місто'!I51</f>
        <v>0</v>
      </c>
      <c r="J27" s="60">
        <f>'[1]Місто'!J51</f>
        <v>0</v>
      </c>
      <c r="K27" s="60">
        <f>'[1]Місто'!K51</f>
        <v>0</v>
      </c>
      <c r="L27" s="60">
        <f>'[1]Місто'!L51</f>
        <v>0</v>
      </c>
      <c r="M27" s="48">
        <f aca="true" t="shared" si="6" ref="M27:M52">C27+F27</f>
        <v>3645347</v>
      </c>
      <c r="N27" s="35"/>
      <c r="O27" s="10">
        <f t="shared" si="3"/>
        <v>0</v>
      </c>
      <c r="P27" s="3">
        <f aca="true" t="shared" si="7" ref="P27:P34">C27/$C$176*100</f>
        <v>0.15459928910197981</v>
      </c>
    </row>
    <row r="28" spans="1:16" s="3" customFormat="1" ht="25.5">
      <c r="A28" s="44" t="s">
        <v>152</v>
      </c>
      <c r="B28" s="49" t="s">
        <v>153</v>
      </c>
      <c r="C28" s="47">
        <f>'[1]Місто'!C52</f>
        <v>899681</v>
      </c>
      <c r="D28" s="47">
        <f>'[1]Місто'!D52</f>
        <v>533934</v>
      </c>
      <c r="E28" s="47">
        <f>'[1]Місто'!E52</f>
        <v>0</v>
      </c>
      <c r="F28" s="60">
        <f>'[1]Місто'!F52</f>
        <v>0</v>
      </c>
      <c r="G28" s="60">
        <f>'[1]Місто'!G52</f>
        <v>0</v>
      </c>
      <c r="H28" s="60">
        <f>'[1]Місто'!H52</f>
        <v>0</v>
      </c>
      <c r="I28" s="60">
        <f>'[1]Місто'!I52</f>
        <v>0</v>
      </c>
      <c r="J28" s="60">
        <f>'[1]Місто'!J52</f>
        <v>0</v>
      </c>
      <c r="K28" s="60">
        <f>'[1]Місто'!K52</f>
        <v>0</v>
      </c>
      <c r="L28" s="60">
        <f>'[1]Місто'!L52</f>
        <v>0</v>
      </c>
      <c r="M28" s="48">
        <f t="shared" si="6"/>
        <v>899681</v>
      </c>
      <c r="N28" s="37"/>
      <c r="O28" s="10">
        <f t="shared" si="3"/>
        <v>0</v>
      </c>
      <c r="P28" s="3">
        <f t="shared" si="7"/>
        <v>0.03815550152524802</v>
      </c>
    </row>
    <row r="29" spans="1:16" s="3" customFormat="1" ht="25.5">
      <c r="A29" s="44" t="s">
        <v>16</v>
      </c>
      <c r="B29" s="49" t="s">
        <v>112</v>
      </c>
      <c r="C29" s="47">
        <f>'[1]Місто'!C53</f>
        <v>12155539</v>
      </c>
      <c r="D29" s="47">
        <f>'[1]Місто'!D53</f>
        <v>7656624</v>
      </c>
      <c r="E29" s="47">
        <f>'[1]Місто'!E53</f>
        <v>505368</v>
      </c>
      <c r="F29" s="60">
        <f>'[1]Місто'!F53</f>
        <v>0</v>
      </c>
      <c r="G29" s="60">
        <f>'[1]Місто'!G53</f>
        <v>0</v>
      </c>
      <c r="H29" s="60">
        <f>'[1]Місто'!H53</f>
        <v>0</v>
      </c>
      <c r="I29" s="60">
        <f>'[1]Місто'!I53</f>
        <v>0</v>
      </c>
      <c r="J29" s="60">
        <f>'[1]Місто'!J53</f>
        <v>0</v>
      </c>
      <c r="K29" s="60">
        <f>'[1]Місто'!K53</f>
        <v>0</v>
      </c>
      <c r="L29" s="60">
        <f>'[1]Місто'!L53</f>
        <v>0</v>
      </c>
      <c r="M29" s="48">
        <f t="shared" si="6"/>
        <v>12155539</v>
      </c>
      <c r="N29" s="35"/>
      <c r="O29" s="10">
        <f t="shared" si="3"/>
        <v>0</v>
      </c>
      <c r="P29" s="3">
        <f t="shared" si="7"/>
        <v>0.5155168185775979</v>
      </c>
    </row>
    <row r="30" spans="1:16" s="3" customFormat="1" ht="25.5">
      <c r="A30" s="44" t="s">
        <v>17</v>
      </c>
      <c r="B30" s="49" t="s">
        <v>113</v>
      </c>
      <c r="C30" s="47">
        <f>'[1]Місто'!C54</f>
        <v>4918860</v>
      </c>
      <c r="D30" s="47">
        <f>'[1]Місто'!D54</f>
        <v>2503850</v>
      </c>
      <c r="E30" s="47">
        <f>'[1]Місто'!E54</f>
        <v>724673</v>
      </c>
      <c r="F30" s="60">
        <f>'[1]Місто'!F54</f>
        <v>272761</v>
      </c>
      <c r="G30" s="60">
        <f>'[1]Місто'!G54</f>
        <v>219197</v>
      </c>
      <c r="H30" s="60">
        <f>'[1]Місто'!H54</f>
        <v>0</v>
      </c>
      <c r="I30" s="60">
        <f>'[1]Місто'!I54</f>
        <v>0</v>
      </c>
      <c r="J30" s="60">
        <f>'[1]Місто'!J54</f>
        <v>53564</v>
      </c>
      <c r="K30" s="60">
        <f>'[1]Місто'!K54</f>
        <v>0</v>
      </c>
      <c r="L30" s="60">
        <f>'[1]Місто'!L54</f>
        <v>0</v>
      </c>
      <c r="M30" s="48">
        <f t="shared" si="6"/>
        <v>5191621</v>
      </c>
      <c r="N30" s="35"/>
      <c r="O30" s="10">
        <f t="shared" si="3"/>
        <v>272761</v>
      </c>
      <c r="P30" s="3">
        <f t="shared" si="7"/>
        <v>0.20860901834370346</v>
      </c>
    </row>
    <row r="31" spans="1:16" s="3" customFormat="1" ht="12.75">
      <c r="A31" s="44" t="s">
        <v>73</v>
      </c>
      <c r="B31" s="50" t="s">
        <v>72</v>
      </c>
      <c r="C31" s="47">
        <f>'[1]Місто'!C55</f>
        <v>4422758</v>
      </c>
      <c r="D31" s="47">
        <f>'[1]Місто'!D55</f>
        <v>2997686</v>
      </c>
      <c r="E31" s="47">
        <f>'[1]Місто'!E55</f>
        <v>328229</v>
      </c>
      <c r="F31" s="60">
        <f>'[1]Місто'!F55</f>
        <v>0</v>
      </c>
      <c r="G31" s="60">
        <f>'[1]Місто'!G55</f>
        <v>0</v>
      </c>
      <c r="H31" s="60">
        <f>'[1]Місто'!H55</f>
        <v>0</v>
      </c>
      <c r="I31" s="60">
        <f>'[1]Місто'!I55</f>
        <v>0</v>
      </c>
      <c r="J31" s="60">
        <f>'[1]Місто'!J55</f>
        <v>0</v>
      </c>
      <c r="K31" s="60">
        <f>'[1]Місто'!K55</f>
        <v>0</v>
      </c>
      <c r="L31" s="60">
        <f>'[1]Місто'!L55</f>
        <v>0</v>
      </c>
      <c r="M31" s="48">
        <f t="shared" si="6"/>
        <v>4422758</v>
      </c>
      <c r="N31" s="35"/>
      <c r="O31" s="10">
        <f t="shared" si="3"/>
        <v>0</v>
      </c>
      <c r="P31" s="3">
        <f t="shared" si="7"/>
        <v>0.18756931580727268</v>
      </c>
    </row>
    <row r="32" spans="1:16" s="3" customFormat="1" ht="38.25">
      <c r="A32" s="44" t="s">
        <v>136</v>
      </c>
      <c r="B32" s="49" t="s">
        <v>137</v>
      </c>
      <c r="C32" s="47">
        <f>'[1]Місто'!C56</f>
        <v>267880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267880</v>
      </c>
      <c r="N32" s="35"/>
      <c r="O32" s="10">
        <f t="shared" si="3"/>
        <v>0</v>
      </c>
      <c r="P32" s="3">
        <f t="shared" si="7"/>
        <v>0.0113607998263645</v>
      </c>
    </row>
    <row r="33" spans="1:17" s="3" customFormat="1" ht="12.75">
      <c r="A33" s="44" t="s">
        <v>18</v>
      </c>
      <c r="B33" s="49" t="s">
        <v>19</v>
      </c>
      <c r="C33" s="47">
        <f>SUM(C34:C44)-C35-C38</f>
        <v>487805395</v>
      </c>
      <c r="D33" s="47">
        <f>SUM(D34:D44)-D35-D38</f>
        <v>288577490</v>
      </c>
      <c r="E33" s="47">
        <f>SUM(E34:E44)-E35-E38</f>
        <v>49846816</v>
      </c>
      <c r="F33" s="47">
        <f>SUM(F34:F44)-F35-F38</f>
        <v>29872004</v>
      </c>
      <c r="G33" s="47">
        <f aca="true" t="shared" si="8" ref="G33:L33">SUM(G34:G44)-G35-G38</f>
        <v>18036226</v>
      </c>
      <c r="H33" s="47">
        <f t="shared" si="8"/>
        <v>7201741</v>
      </c>
      <c r="I33" s="47">
        <f t="shared" si="8"/>
        <v>1166030</v>
      </c>
      <c r="J33" s="47">
        <f t="shared" si="8"/>
        <v>11835778</v>
      </c>
      <c r="K33" s="47">
        <f t="shared" si="8"/>
        <v>11294207</v>
      </c>
      <c r="L33" s="47">
        <f t="shared" si="8"/>
        <v>127340</v>
      </c>
      <c r="M33" s="48">
        <f t="shared" si="6"/>
        <v>517677399</v>
      </c>
      <c r="N33" s="36">
        <f>F33-K33</f>
        <v>18577797</v>
      </c>
      <c r="O33" s="10">
        <f t="shared" si="3"/>
        <v>18577797</v>
      </c>
      <c r="P33" s="3">
        <f t="shared" si="7"/>
        <v>20.687843238822108</v>
      </c>
      <c r="Q33" s="10">
        <f>P33-O33</f>
        <v>-18577776.312156763</v>
      </c>
    </row>
    <row r="34" spans="1:16" s="3" customFormat="1" ht="12.75">
      <c r="A34" s="44" t="s">
        <v>20</v>
      </c>
      <c r="B34" s="49" t="s">
        <v>21</v>
      </c>
      <c r="C34" s="47">
        <f>'[1]Місто'!C83</f>
        <v>324285613</v>
      </c>
      <c r="D34" s="47">
        <f>'[1]Місто'!D83</f>
        <v>195212412</v>
      </c>
      <c r="E34" s="47">
        <f>'[1]Місто'!E83</f>
        <v>35922643</v>
      </c>
      <c r="F34" s="47">
        <f t="shared" si="0"/>
        <v>15346763</v>
      </c>
      <c r="G34" s="47">
        <f>'[1]Місто'!G83</f>
        <v>6849228</v>
      </c>
      <c r="H34" s="47">
        <f>'[1]Місто'!H83</f>
        <v>2288240</v>
      </c>
      <c r="I34" s="47">
        <f>'[1]Місто'!I83</f>
        <v>193949</v>
      </c>
      <c r="J34" s="47">
        <f>'[1]Місто'!J83</f>
        <v>8497535</v>
      </c>
      <c r="K34" s="47">
        <f>'[1]Місто'!K83</f>
        <v>8268651</v>
      </c>
      <c r="L34" s="47">
        <f>'[1]Місто'!L83</f>
        <v>98220</v>
      </c>
      <c r="M34" s="48">
        <f t="shared" si="6"/>
        <v>339632376</v>
      </c>
      <c r="N34" s="35"/>
      <c r="O34" s="10">
        <f t="shared" si="3"/>
        <v>7078112</v>
      </c>
      <c r="P34" s="3">
        <f t="shared" si="7"/>
        <v>13.752963774312773</v>
      </c>
    </row>
    <row r="35" spans="1:15" s="3" customFormat="1" ht="33.75" hidden="1">
      <c r="A35" s="44"/>
      <c r="B35" s="95" t="s">
        <v>213</v>
      </c>
      <c r="C35" s="47"/>
      <c r="D35" s="47"/>
      <c r="E35" s="47"/>
      <c r="F35" s="47">
        <f>'[1]Місто'!F84</f>
        <v>0</v>
      </c>
      <c r="G35" s="47">
        <f>'[1]Місто'!G84</f>
        <v>0</v>
      </c>
      <c r="H35" s="47">
        <f>'[1]Місто'!H84</f>
        <v>0</v>
      </c>
      <c r="I35" s="47">
        <f>'[1]Місто'!I84</f>
        <v>0</v>
      </c>
      <c r="J35" s="47">
        <f>'[1]Місто'!J84</f>
        <v>0</v>
      </c>
      <c r="K35" s="47">
        <f>'[1]Місто'!K84</f>
        <v>0</v>
      </c>
      <c r="L35" s="47">
        <f>'[1]Місто'!L84</f>
        <v>0</v>
      </c>
      <c r="M35" s="48">
        <f t="shared" si="6"/>
        <v>0</v>
      </c>
      <c r="N35" s="35"/>
      <c r="O35" s="10"/>
    </row>
    <row r="36" spans="1:16" s="3" customFormat="1" ht="12.75">
      <c r="A36" s="44" t="s">
        <v>66</v>
      </c>
      <c r="B36" s="67" t="s">
        <v>246</v>
      </c>
      <c r="C36" s="47">
        <f>'[1]Місто'!C85</f>
        <v>49341197</v>
      </c>
      <c r="D36" s="47">
        <f>'[1]Місто'!D85</f>
        <v>28836740</v>
      </c>
      <c r="E36" s="47">
        <f>'[1]Місто'!E85</f>
        <v>7538575</v>
      </c>
      <c r="F36" s="47">
        <f t="shared" si="0"/>
        <v>1224874</v>
      </c>
      <c r="G36" s="47">
        <f>'[1]Місто'!G85</f>
        <v>417354</v>
      </c>
      <c r="H36" s="47">
        <f>'[1]Місто'!H85</f>
        <v>0</v>
      </c>
      <c r="I36" s="47">
        <f>'[1]Місто'!I85</f>
        <v>0</v>
      </c>
      <c r="J36" s="47">
        <f>'[1]Місто'!J85</f>
        <v>807520</v>
      </c>
      <c r="K36" s="47">
        <f>'[1]Місто'!K85</f>
        <v>807520</v>
      </c>
      <c r="L36" s="47">
        <f>'[1]Місто'!L85</f>
        <v>12770</v>
      </c>
      <c r="M36" s="48">
        <f t="shared" si="6"/>
        <v>50566071</v>
      </c>
      <c r="N36" s="35"/>
      <c r="O36" s="10">
        <f t="shared" si="3"/>
        <v>417354</v>
      </c>
      <c r="P36" s="3">
        <f>C36/$C$176*100</f>
        <v>2.092561827348875</v>
      </c>
    </row>
    <row r="37" spans="1:16" s="3" customFormat="1" ht="54" customHeight="1">
      <c r="A37" s="44" t="s">
        <v>22</v>
      </c>
      <c r="B37" s="49" t="s">
        <v>114</v>
      </c>
      <c r="C37" s="47">
        <f>'[1]Місто'!C86</f>
        <v>80615008</v>
      </c>
      <c r="D37" s="47">
        <f>'[1]Місто'!D86</f>
        <v>52193344</v>
      </c>
      <c r="E37" s="47">
        <f>'[1]Місто'!E86</f>
        <v>5139934</v>
      </c>
      <c r="F37" s="47">
        <f t="shared" si="0"/>
        <v>6019190</v>
      </c>
      <c r="G37" s="47">
        <f>'[1]Місто'!G86</f>
        <v>3666083</v>
      </c>
      <c r="H37" s="47">
        <f>'[1]Місто'!H86</f>
        <v>1371902</v>
      </c>
      <c r="I37" s="47">
        <f>'[1]Місто'!I86</f>
        <v>169790</v>
      </c>
      <c r="J37" s="47">
        <f>'[1]Місто'!J86</f>
        <v>2353107</v>
      </c>
      <c r="K37" s="47">
        <f>'[1]Місто'!K86</f>
        <v>2213036</v>
      </c>
      <c r="L37" s="47">
        <f>'[1]Місто'!L86</f>
        <v>16350</v>
      </c>
      <c r="M37" s="48">
        <f t="shared" si="6"/>
        <v>86634198</v>
      </c>
      <c r="N37" s="35"/>
      <c r="O37" s="10">
        <f t="shared" si="3"/>
        <v>3806154</v>
      </c>
      <c r="P37" s="3">
        <f>C37/$C$176*100</f>
        <v>3.418885205647203</v>
      </c>
    </row>
    <row r="38" spans="1:15" s="3" customFormat="1" ht="33.75" hidden="1">
      <c r="A38" s="44"/>
      <c r="B38" s="95" t="s">
        <v>213</v>
      </c>
      <c r="C38" s="47"/>
      <c r="D38" s="47"/>
      <c r="E38" s="47"/>
      <c r="F38" s="47"/>
      <c r="G38" s="47"/>
      <c r="H38" s="47"/>
      <c r="I38" s="47"/>
      <c r="J38" s="47"/>
      <c r="K38" s="47"/>
      <c r="L38" s="47"/>
      <c r="M38" s="48">
        <f t="shared" si="6"/>
        <v>0</v>
      </c>
      <c r="N38" s="35"/>
      <c r="O38" s="10"/>
    </row>
    <row r="39" spans="1:16" s="3" customFormat="1" ht="25.5">
      <c r="A39" s="44" t="s">
        <v>23</v>
      </c>
      <c r="B39" s="55" t="s">
        <v>24</v>
      </c>
      <c r="C39" s="47">
        <f>'[1]Місто'!C88</f>
        <v>17418603</v>
      </c>
      <c r="D39" s="47">
        <f>'[1]Місто'!D88</f>
        <v>10389818</v>
      </c>
      <c r="E39" s="47">
        <f>'[1]Місто'!E88</f>
        <v>1174650</v>
      </c>
      <c r="F39" s="47">
        <f t="shared" si="0"/>
        <v>7281177</v>
      </c>
      <c r="G39" s="47">
        <f>'[1]Місто'!G88</f>
        <v>7103561</v>
      </c>
      <c r="H39" s="47">
        <f>'[1]Місто'!H88</f>
        <v>3541599</v>
      </c>
      <c r="I39" s="47">
        <f>'[1]Місто'!I88</f>
        <v>802291</v>
      </c>
      <c r="J39" s="47">
        <f>'[1]Місто'!J88</f>
        <v>177616</v>
      </c>
      <c r="K39" s="47">
        <f>'[1]Місто'!K88</f>
        <v>5000</v>
      </c>
      <c r="L39" s="47">
        <f>'[1]Місто'!L88</f>
        <v>0</v>
      </c>
      <c r="M39" s="48">
        <f t="shared" si="6"/>
        <v>24699780</v>
      </c>
      <c r="N39" s="35"/>
      <c r="O39" s="10">
        <f t="shared" si="3"/>
        <v>7276177</v>
      </c>
      <c r="P39" s="3">
        <f aca="true" t="shared" si="9" ref="P39:P79">C39/$C$176*100</f>
        <v>0.7387235401594452</v>
      </c>
    </row>
    <row r="40" spans="1:16" s="3" customFormat="1" ht="25.5">
      <c r="A40" s="44" t="s">
        <v>25</v>
      </c>
      <c r="B40" s="49" t="s">
        <v>87</v>
      </c>
      <c r="C40" s="47">
        <f>'[1]Місто'!C89</f>
        <v>278742</v>
      </c>
      <c r="D40" s="47">
        <f>'[1]Місто'!D89</f>
        <v>186122</v>
      </c>
      <c r="E40" s="47">
        <f>'[1]Місто'!E89</f>
        <v>10641</v>
      </c>
      <c r="F40" s="47">
        <f t="shared" si="0"/>
        <v>0</v>
      </c>
      <c r="G40" s="47">
        <f>'[1]Місто'!G89</f>
        <v>0</v>
      </c>
      <c r="H40" s="47">
        <f>'[1]Місто'!H89</f>
        <v>0</v>
      </c>
      <c r="I40" s="47">
        <f>'[1]Місто'!I89</f>
        <v>0</v>
      </c>
      <c r="J40" s="47">
        <f>'[1]Місто'!J89</f>
        <v>0</v>
      </c>
      <c r="K40" s="47">
        <f>'[1]Місто'!K89</f>
        <v>0</v>
      </c>
      <c r="L40" s="47">
        <f>'[1]Місто'!L89</f>
        <v>0</v>
      </c>
      <c r="M40" s="48">
        <f t="shared" si="6"/>
        <v>278742</v>
      </c>
      <c r="N40" s="35"/>
      <c r="O40" s="10">
        <f t="shared" si="3"/>
        <v>0</v>
      </c>
      <c r="P40" s="3">
        <f t="shared" si="9"/>
        <v>0.011821457612365588</v>
      </c>
    </row>
    <row r="41" spans="1:16" s="3" customFormat="1" ht="12.75">
      <c r="A41" s="44" t="s">
        <v>26</v>
      </c>
      <c r="B41" s="49" t="s">
        <v>115</v>
      </c>
      <c r="C41" s="47">
        <f>'[1]Місто'!C90</f>
        <v>10632977</v>
      </c>
      <c r="D41" s="47">
        <f>'[1]Місто'!D90</f>
        <v>439868</v>
      </c>
      <c r="E41" s="47">
        <f>'[1]Місто'!E90</f>
        <v>23050</v>
      </c>
      <c r="F41" s="47">
        <f t="shared" si="0"/>
        <v>0</v>
      </c>
      <c r="G41" s="47">
        <f>'[1]Місто'!G90</f>
        <v>0</v>
      </c>
      <c r="H41" s="47">
        <f>'[1]Місто'!H90</f>
        <v>0</v>
      </c>
      <c r="I41" s="47">
        <f>'[1]Місто'!I90</f>
        <v>0</v>
      </c>
      <c r="J41" s="47">
        <f>'[1]Місто'!J90</f>
        <v>0</v>
      </c>
      <c r="K41" s="47">
        <f>'[1]Місто'!K90</f>
        <v>0</v>
      </c>
      <c r="L41" s="47">
        <f>'[1]Місто'!L90</f>
        <v>0</v>
      </c>
      <c r="M41" s="48">
        <f t="shared" si="6"/>
        <v>10632977</v>
      </c>
      <c r="N41" s="35"/>
      <c r="O41" s="10">
        <f t="shared" si="3"/>
        <v>0</v>
      </c>
      <c r="P41" s="3">
        <f t="shared" si="9"/>
        <v>0.45094491285403066</v>
      </c>
    </row>
    <row r="42" spans="1:16" s="3" customFormat="1" ht="69" customHeight="1">
      <c r="A42" s="44" t="s">
        <v>27</v>
      </c>
      <c r="B42" s="67" t="s">
        <v>247</v>
      </c>
      <c r="C42" s="47">
        <f>'[1]Місто'!C91</f>
        <v>2071964</v>
      </c>
      <c r="D42" s="47">
        <f>'[1]Місто'!D91</f>
        <v>1319186</v>
      </c>
      <c r="E42" s="47">
        <f>'[1]Місто'!E91</f>
        <v>37323</v>
      </c>
      <c r="F42" s="47">
        <f t="shared" si="0"/>
        <v>0</v>
      </c>
      <c r="G42" s="47">
        <f>'[1]Місто'!G91</f>
        <v>0</v>
      </c>
      <c r="H42" s="47">
        <f>'[1]Місто'!H91</f>
        <v>0</v>
      </c>
      <c r="I42" s="47">
        <f>'[1]Місто'!I91</f>
        <v>0</v>
      </c>
      <c r="J42" s="47">
        <f>'[1]Місто'!J91</f>
        <v>0</v>
      </c>
      <c r="K42" s="47">
        <f>'[1]Місто'!K91</f>
        <v>0</v>
      </c>
      <c r="L42" s="47">
        <f>'[1]Місто'!L91</f>
        <v>0</v>
      </c>
      <c r="M42" s="48">
        <f t="shared" si="6"/>
        <v>2071964</v>
      </c>
      <c r="N42" s="35"/>
      <c r="O42" s="10">
        <f t="shared" si="3"/>
        <v>0</v>
      </c>
      <c r="P42" s="3">
        <f t="shared" si="9"/>
        <v>0.08787206305597094</v>
      </c>
    </row>
    <row r="43" spans="1:16" s="3" customFormat="1" ht="18" customHeight="1" hidden="1">
      <c r="A43" s="44" t="s">
        <v>28</v>
      </c>
      <c r="B43" s="49" t="s">
        <v>29</v>
      </c>
      <c r="C43" s="47">
        <f>'[1]Місто'!C92</f>
        <v>0</v>
      </c>
      <c r="D43" s="47">
        <f>'[1]Місто'!D92</f>
        <v>0</v>
      </c>
      <c r="E43" s="47">
        <f>'[1]Місто'!E92</f>
        <v>0</v>
      </c>
      <c r="F43" s="47">
        <f t="shared" si="0"/>
        <v>0</v>
      </c>
      <c r="G43" s="47">
        <f>'[1]Місто'!G92</f>
        <v>0</v>
      </c>
      <c r="H43" s="47">
        <f>'[1]Місто'!H92</f>
        <v>0</v>
      </c>
      <c r="I43" s="47">
        <f>'[1]Місто'!I92</f>
        <v>0</v>
      </c>
      <c r="J43" s="47">
        <f>'[1]Місто'!J92</f>
        <v>0</v>
      </c>
      <c r="K43" s="47">
        <f>'[1]Місто'!K92</f>
        <v>0</v>
      </c>
      <c r="L43" s="47">
        <f>'[1]Місто'!L92</f>
        <v>0</v>
      </c>
      <c r="M43" s="48">
        <f t="shared" si="6"/>
        <v>0</v>
      </c>
      <c r="N43" s="35"/>
      <c r="O43" s="10">
        <f t="shared" si="3"/>
        <v>0</v>
      </c>
      <c r="P43" s="3">
        <f t="shared" si="9"/>
        <v>0</v>
      </c>
    </row>
    <row r="44" spans="1:16" s="3" customFormat="1" ht="38.25">
      <c r="A44" s="44" t="s">
        <v>99</v>
      </c>
      <c r="B44" s="66" t="s">
        <v>178</v>
      </c>
      <c r="C44" s="47">
        <f>'[1]Місто'!C93</f>
        <v>3161291</v>
      </c>
      <c r="D44" s="47">
        <f>'[1]Місто'!D93</f>
        <v>0</v>
      </c>
      <c r="E44" s="47">
        <f>'[1]Місто'!E93</f>
        <v>0</v>
      </c>
      <c r="F44" s="47">
        <f t="shared" si="0"/>
        <v>0</v>
      </c>
      <c r="G44" s="47">
        <f>'[1]Місто'!G93</f>
        <v>0</v>
      </c>
      <c r="H44" s="47">
        <f>'[1]Місто'!H93</f>
        <v>0</v>
      </c>
      <c r="I44" s="47">
        <f>'[1]Місто'!I93</f>
        <v>0</v>
      </c>
      <c r="J44" s="47">
        <f>'[1]Місто'!J93</f>
        <v>0</v>
      </c>
      <c r="K44" s="47">
        <f>'[1]Місто'!K93</f>
        <v>0</v>
      </c>
      <c r="L44" s="47">
        <f>'[1]Місто'!L93</f>
        <v>0</v>
      </c>
      <c r="M44" s="48">
        <f t="shared" si="6"/>
        <v>3161291</v>
      </c>
      <c r="N44" s="35"/>
      <c r="O44" s="10">
        <f t="shared" si="3"/>
        <v>0</v>
      </c>
      <c r="P44" s="3">
        <f t="shared" si="9"/>
        <v>0.13407045783144564</v>
      </c>
    </row>
    <row r="45" spans="1:16" s="3" customFormat="1" ht="14.25" customHeight="1">
      <c r="A45" s="44" t="s">
        <v>30</v>
      </c>
      <c r="B45" s="56" t="s">
        <v>31</v>
      </c>
      <c r="C45" s="47">
        <f>SUM(C46:C100)-C47-C49-C51-C54-C57-C59-C61-C63-C65-C71-C73-C75-C77-C79-C81-C85-C87-C89-C83-C92-C67-C69</f>
        <v>700853485</v>
      </c>
      <c r="D45" s="47">
        <f>SUM(D46:D100)-D47-D49-D51-D54-D57-D59-D61-D63-D65-D71-D73-D75-D77-D79-D81-D85-D87-D89-D83-D92-D67-D69</f>
        <v>13746004</v>
      </c>
      <c r="E45" s="47">
        <f>SUM(E46:E100)-E47-E49-E51-E54-E57-E59-E61-E63-E65-E71-E73-E75-E77-E79-E81-E85-E87-E89-E83-E92-E67-E69</f>
        <v>1450842</v>
      </c>
      <c r="F45" s="47">
        <f t="shared" si="0"/>
        <v>1571002</v>
      </c>
      <c r="G45" s="47">
        <f aca="true" t="shared" si="10" ref="G45:L45">SUM(G46:G100)-G47-G49-G51-G54-G57-G59-G61-G63-G65-G71-G73-G75-G77-G79-G81-G85-G87-G89-G83-G92-G67-G69</f>
        <v>210829</v>
      </c>
      <c r="H45" s="47">
        <f t="shared" si="10"/>
        <v>140034</v>
      </c>
      <c r="I45" s="47">
        <f t="shared" si="10"/>
        <v>0</v>
      </c>
      <c r="J45" s="47">
        <f t="shared" si="10"/>
        <v>1360173</v>
      </c>
      <c r="K45" s="47">
        <f t="shared" si="10"/>
        <v>1360173</v>
      </c>
      <c r="L45" s="47">
        <f t="shared" si="10"/>
        <v>257944</v>
      </c>
      <c r="M45" s="48">
        <f t="shared" si="6"/>
        <v>702424487</v>
      </c>
      <c r="N45" s="37">
        <f>F45-K45</f>
        <v>210829</v>
      </c>
      <c r="O45" s="10">
        <f t="shared" si="3"/>
        <v>210829</v>
      </c>
      <c r="P45" s="3">
        <f t="shared" si="9"/>
        <v>29.72321991449513</v>
      </c>
    </row>
    <row r="46" spans="1:16" s="3" customFormat="1" ht="178.5" customHeight="1">
      <c r="A46" s="57" t="s">
        <v>85</v>
      </c>
      <c r="B46" s="70" t="s">
        <v>156</v>
      </c>
      <c r="C46" s="47">
        <f>'[1]Місто'!C107</f>
        <v>86463348</v>
      </c>
      <c r="D46" s="47">
        <f>'[1]Місто'!D107</f>
        <v>0</v>
      </c>
      <c r="E46" s="47">
        <f>'[1]Місто'!E107</f>
        <v>0</v>
      </c>
      <c r="F46" s="47">
        <f t="shared" si="0"/>
        <v>0</v>
      </c>
      <c r="G46" s="47">
        <f>'[1]Місто'!G107</f>
        <v>0</v>
      </c>
      <c r="H46" s="47">
        <f>'[1]Місто'!H107</f>
        <v>0</v>
      </c>
      <c r="I46" s="47">
        <f>'[1]Місто'!I107</f>
        <v>0</v>
      </c>
      <c r="J46" s="47">
        <f>'[1]Місто'!J107</f>
        <v>0</v>
      </c>
      <c r="K46" s="47">
        <f>'[1]Місто'!K107</f>
        <v>0</v>
      </c>
      <c r="L46" s="47">
        <f>'[1]Місто'!L107</f>
        <v>0</v>
      </c>
      <c r="M46" s="48">
        <f t="shared" si="6"/>
        <v>86463348</v>
      </c>
      <c r="N46" s="35"/>
      <c r="O46" s="10">
        <f t="shared" si="3"/>
        <v>0</v>
      </c>
      <c r="P46" s="3">
        <f t="shared" si="9"/>
        <v>3.6669135021102486</v>
      </c>
    </row>
    <row r="47" spans="1:16" s="3" customFormat="1" ht="67.5" customHeight="1">
      <c r="A47" s="57"/>
      <c r="B47" s="93" t="s">
        <v>231</v>
      </c>
      <c r="C47" s="47">
        <f>'[1]Місто'!C108</f>
        <v>86463348</v>
      </c>
      <c r="D47" s="47">
        <f>'[1]Місто'!D108</f>
        <v>0</v>
      </c>
      <c r="E47" s="47">
        <f>'[1]Місто'!E108</f>
        <v>0</v>
      </c>
      <c r="F47" s="47">
        <f t="shared" si="0"/>
        <v>0</v>
      </c>
      <c r="G47" s="47">
        <f>'[1]Місто'!G108</f>
        <v>0</v>
      </c>
      <c r="H47" s="47">
        <f>'[1]Місто'!H108</f>
        <v>0</v>
      </c>
      <c r="I47" s="47">
        <f>'[1]Місто'!I108</f>
        <v>0</v>
      </c>
      <c r="J47" s="47">
        <f>'[1]Місто'!J108</f>
        <v>0</v>
      </c>
      <c r="K47" s="47">
        <f>'[1]Місто'!K108</f>
        <v>0</v>
      </c>
      <c r="L47" s="47">
        <f>'[1]Місто'!L108</f>
        <v>0</v>
      </c>
      <c r="M47" s="48">
        <f t="shared" si="6"/>
        <v>86463348</v>
      </c>
      <c r="N47" s="35"/>
      <c r="O47" s="10">
        <f t="shared" si="3"/>
        <v>0</v>
      </c>
      <c r="P47" s="3">
        <f t="shared" si="9"/>
        <v>3.6669135021102486</v>
      </c>
    </row>
    <row r="48" spans="1:16" s="3" customFormat="1" ht="144.75" customHeight="1">
      <c r="A48" s="57" t="s">
        <v>88</v>
      </c>
      <c r="B48" s="70" t="s">
        <v>157</v>
      </c>
      <c r="C48" s="47">
        <f>'[1]Місто'!C109</f>
        <v>143027</v>
      </c>
      <c r="D48" s="47">
        <f>'[1]Місто'!D109</f>
        <v>0</v>
      </c>
      <c r="E48" s="47">
        <f>'[1]Місто'!E109</f>
        <v>0</v>
      </c>
      <c r="F48" s="47">
        <f t="shared" si="0"/>
        <v>0</v>
      </c>
      <c r="G48" s="47">
        <f>'[1]Місто'!G109</f>
        <v>0</v>
      </c>
      <c r="H48" s="47">
        <f>'[1]Місто'!H109</f>
        <v>0</v>
      </c>
      <c r="I48" s="47">
        <f>'[1]Місто'!I109</f>
        <v>0</v>
      </c>
      <c r="J48" s="47">
        <f>'[1]Місто'!J109</f>
        <v>0</v>
      </c>
      <c r="K48" s="47">
        <f>'[1]Місто'!K109</f>
        <v>0</v>
      </c>
      <c r="L48" s="47">
        <f>'[1]Місто'!L109</f>
        <v>0</v>
      </c>
      <c r="M48" s="48">
        <f t="shared" si="6"/>
        <v>143027</v>
      </c>
      <c r="N48" s="35"/>
      <c r="O48" s="10">
        <f t="shared" si="3"/>
        <v>0</v>
      </c>
      <c r="P48" s="3">
        <f t="shared" si="9"/>
        <v>0.006065779889373732</v>
      </c>
    </row>
    <row r="49" spans="1:16" s="3" customFormat="1" ht="45.75" customHeight="1">
      <c r="A49" s="57"/>
      <c r="B49" s="93" t="s">
        <v>216</v>
      </c>
      <c r="C49" s="47">
        <f>'[1]Місто'!C110</f>
        <v>143027</v>
      </c>
      <c r="D49" s="47">
        <f>'[1]Місто'!D110</f>
        <v>0</v>
      </c>
      <c r="E49" s="47">
        <f>'[1]Місто'!E110</f>
        <v>0</v>
      </c>
      <c r="F49" s="47">
        <f t="shared" si="0"/>
        <v>0</v>
      </c>
      <c r="G49" s="47">
        <f>'[1]Місто'!G110</f>
        <v>0</v>
      </c>
      <c r="H49" s="47">
        <f>'[1]Місто'!H110</f>
        <v>0</v>
      </c>
      <c r="I49" s="47">
        <f>'[1]Місто'!I110</f>
        <v>0</v>
      </c>
      <c r="J49" s="47">
        <f>'[1]Місто'!J110</f>
        <v>0</v>
      </c>
      <c r="K49" s="47">
        <f>'[1]Місто'!K110</f>
        <v>0</v>
      </c>
      <c r="L49" s="47">
        <f>'[1]Місто'!L110</f>
        <v>0</v>
      </c>
      <c r="M49" s="48">
        <f t="shared" si="6"/>
        <v>143027</v>
      </c>
      <c r="N49" s="35"/>
      <c r="O49" s="10">
        <f t="shared" si="3"/>
        <v>0</v>
      </c>
      <c r="P49" s="3">
        <f t="shared" si="9"/>
        <v>0.006065779889373732</v>
      </c>
    </row>
    <row r="50" spans="1:16" s="3" customFormat="1" ht="164.25" customHeight="1">
      <c r="A50" s="44" t="s">
        <v>89</v>
      </c>
      <c r="B50" s="70" t="s">
        <v>158</v>
      </c>
      <c r="C50" s="47">
        <f>'[1]Місто'!C111</f>
        <v>1191473</v>
      </c>
      <c r="D50" s="47">
        <f>'[1]Місто'!D111</f>
        <v>0</v>
      </c>
      <c r="E50" s="47">
        <f>'[1]Місто'!E111</f>
        <v>0</v>
      </c>
      <c r="F50" s="47">
        <f t="shared" si="0"/>
        <v>156000</v>
      </c>
      <c r="G50" s="47">
        <f>'[1]Місто'!G111</f>
        <v>0</v>
      </c>
      <c r="H50" s="47">
        <f>'[1]Місто'!H111</f>
        <v>0</v>
      </c>
      <c r="I50" s="47">
        <f>'[1]Місто'!I111</f>
        <v>0</v>
      </c>
      <c r="J50" s="47">
        <f>'[1]Місто'!J111</f>
        <v>156000</v>
      </c>
      <c r="K50" s="47">
        <f>'[1]Місто'!K111</f>
        <v>156000</v>
      </c>
      <c r="L50" s="47">
        <f>'[1]Місто'!L111</f>
        <v>156000</v>
      </c>
      <c r="M50" s="48">
        <f t="shared" si="6"/>
        <v>1347473</v>
      </c>
      <c r="N50" s="35"/>
      <c r="O50" s="10">
        <f t="shared" si="3"/>
        <v>0</v>
      </c>
      <c r="P50" s="3">
        <f t="shared" si="9"/>
        <v>0.05053041007734056</v>
      </c>
    </row>
    <row r="51" spans="1:16" s="3" customFormat="1" ht="123.75" customHeight="1">
      <c r="A51" s="44"/>
      <c r="B51" s="93" t="s">
        <v>233</v>
      </c>
      <c r="C51" s="60">
        <f>'[1]Місто'!C112</f>
        <v>1191473</v>
      </c>
      <c r="D51" s="60">
        <f>'[1]Місто'!D112</f>
        <v>0</v>
      </c>
      <c r="E51" s="60">
        <f>'[1]Місто'!E112</f>
        <v>0</v>
      </c>
      <c r="F51" s="60">
        <f t="shared" si="0"/>
        <v>156000</v>
      </c>
      <c r="G51" s="60">
        <f>'[1]Місто'!G112</f>
        <v>0</v>
      </c>
      <c r="H51" s="60">
        <f>'[1]Місто'!H112</f>
        <v>0</v>
      </c>
      <c r="I51" s="60">
        <f>'[1]Місто'!I112</f>
        <v>0</v>
      </c>
      <c r="J51" s="60">
        <f>'[1]Місто'!J112</f>
        <v>156000</v>
      </c>
      <c r="K51" s="60">
        <f>'[1]Місто'!K112</f>
        <v>156000</v>
      </c>
      <c r="L51" s="60">
        <f>'[1]Місто'!L112</f>
        <v>156000</v>
      </c>
      <c r="M51" s="135">
        <f t="shared" si="6"/>
        <v>1347473</v>
      </c>
      <c r="N51" s="35"/>
      <c r="O51" s="10">
        <f t="shared" si="3"/>
        <v>0</v>
      </c>
      <c r="P51" s="3">
        <f t="shared" si="9"/>
        <v>0.05053041007734056</v>
      </c>
    </row>
    <row r="52" spans="1:16" s="3" customFormat="1" ht="287.25" customHeight="1">
      <c r="A52" s="81" t="s">
        <v>90</v>
      </c>
      <c r="B52" s="76" t="s">
        <v>196</v>
      </c>
      <c r="C52" s="82">
        <f>'[1]Місто'!C113</f>
        <v>9899560</v>
      </c>
      <c r="D52" s="82">
        <f>'[1]Місто'!D113</f>
        <v>0</v>
      </c>
      <c r="E52" s="82">
        <f>'[1]Місто'!E113</f>
        <v>0</v>
      </c>
      <c r="F52" s="82">
        <f t="shared" si="0"/>
        <v>0</v>
      </c>
      <c r="G52" s="82">
        <f>'[1]Місто'!G113</f>
        <v>0</v>
      </c>
      <c r="H52" s="82">
        <f>'[1]Місто'!H113</f>
        <v>0</v>
      </c>
      <c r="I52" s="82">
        <f>'[1]Місто'!I113</f>
        <v>0</v>
      </c>
      <c r="J52" s="82">
        <f>'[1]Місто'!J113</f>
        <v>0</v>
      </c>
      <c r="K52" s="82">
        <f>'[1]Місто'!K113</f>
        <v>0</v>
      </c>
      <c r="L52" s="82">
        <f>'[1]Місто'!L113</f>
        <v>0</v>
      </c>
      <c r="M52" s="83">
        <f t="shared" si="6"/>
        <v>9899560</v>
      </c>
      <c r="N52" s="35"/>
      <c r="O52" s="10">
        <f t="shared" si="3"/>
        <v>0</v>
      </c>
      <c r="P52" s="3">
        <f t="shared" si="9"/>
        <v>0.4198406731711399</v>
      </c>
    </row>
    <row r="53" spans="1:16" s="3" customFormat="1" ht="204">
      <c r="A53" s="77"/>
      <c r="B53" s="75" t="s">
        <v>254</v>
      </c>
      <c r="C53" s="79">
        <f>'[1]Місто'!C114</f>
        <v>0</v>
      </c>
      <c r="D53" s="79">
        <f>'[1]Місто'!D114</f>
        <v>0</v>
      </c>
      <c r="E53" s="79">
        <f>'[1]Місто'!E114</f>
        <v>0</v>
      </c>
      <c r="F53" s="78"/>
      <c r="G53" s="79">
        <f>'[1]Місто'!G114</f>
        <v>0</v>
      </c>
      <c r="H53" s="79">
        <f>'[1]Місто'!H114</f>
        <v>0</v>
      </c>
      <c r="I53" s="79">
        <f>'[1]Місто'!I114</f>
        <v>0</v>
      </c>
      <c r="J53" s="79">
        <f>'[1]Місто'!J114</f>
        <v>0</v>
      </c>
      <c r="K53" s="79">
        <f>'[1]Місто'!K114</f>
        <v>0</v>
      </c>
      <c r="L53" s="79">
        <f>'[1]Місто'!L114</f>
        <v>0</v>
      </c>
      <c r="M53" s="80"/>
      <c r="N53" s="35"/>
      <c r="O53" s="10">
        <f t="shared" si="3"/>
        <v>0</v>
      </c>
      <c r="P53" s="3">
        <f t="shared" si="9"/>
        <v>0</v>
      </c>
    </row>
    <row r="54" spans="1:16" s="3" customFormat="1" ht="68.25" customHeight="1">
      <c r="A54" s="57"/>
      <c r="B54" s="93" t="s">
        <v>231</v>
      </c>
      <c r="C54" s="47">
        <f>'[1]Місто'!C115</f>
        <v>9899560</v>
      </c>
      <c r="D54" s="47">
        <f>'[1]Місто'!D115</f>
        <v>0</v>
      </c>
      <c r="E54" s="47">
        <f>'[1]Місто'!E115</f>
        <v>0</v>
      </c>
      <c r="F54" s="47">
        <f>G54+J54</f>
        <v>0</v>
      </c>
      <c r="G54" s="47">
        <f>'[1]Місто'!G115</f>
        <v>0</v>
      </c>
      <c r="H54" s="47">
        <f>'[1]Місто'!H115</f>
        <v>0</v>
      </c>
      <c r="I54" s="47">
        <f>'[1]Місто'!I115</f>
        <v>0</v>
      </c>
      <c r="J54" s="47">
        <f>'[1]Місто'!J115</f>
        <v>0</v>
      </c>
      <c r="K54" s="47">
        <f>'[1]Місто'!K115</f>
        <v>0</v>
      </c>
      <c r="L54" s="47">
        <f>'[1]Місто'!L115</f>
        <v>0</v>
      </c>
      <c r="M54" s="48">
        <f>C54+F54</f>
        <v>9899560</v>
      </c>
      <c r="N54" s="35"/>
      <c r="O54" s="10">
        <f t="shared" si="3"/>
        <v>0</v>
      </c>
      <c r="P54" s="3">
        <f t="shared" si="9"/>
        <v>0.4198406731711399</v>
      </c>
    </row>
    <row r="55" spans="1:16" s="3" customFormat="1" ht="277.5" customHeight="1">
      <c r="A55" s="81" t="s">
        <v>91</v>
      </c>
      <c r="B55" s="76" t="s">
        <v>0</v>
      </c>
      <c r="C55" s="82">
        <f>'[1]Місто'!C116</f>
        <v>4279</v>
      </c>
      <c r="D55" s="82">
        <f>'[1]Місто'!D116</f>
        <v>0</v>
      </c>
      <c r="E55" s="82">
        <f>'[1]Місто'!E116</f>
        <v>0</v>
      </c>
      <c r="F55" s="82">
        <f>G55+J55</f>
        <v>0</v>
      </c>
      <c r="G55" s="82">
        <f>'[1]Місто'!G116</f>
        <v>0</v>
      </c>
      <c r="H55" s="82">
        <f>'[1]Місто'!H116</f>
        <v>0</v>
      </c>
      <c r="I55" s="82">
        <f>'[1]Місто'!I116</f>
        <v>0</v>
      </c>
      <c r="J55" s="82">
        <f>'[1]Місто'!J116</f>
        <v>0</v>
      </c>
      <c r="K55" s="82">
        <f>'[1]Місто'!K116</f>
        <v>0</v>
      </c>
      <c r="L55" s="82">
        <f>'[1]Місто'!L116</f>
        <v>0</v>
      </c>
      <c r="M55" s="83">
        <f>C55+F55</f>
        <v>4279</v>
      </c>
      <c r="N55" s="35"/>
      <c r="O55" s="10">
        <f t="shared" si="3"/>
        <v>0</v>
      </c>
      <c r="P55" s="3">
        <f t="shared" si="9"/>
        <v>0.0001814725341832675</v>
      </c>
    </row>
    <row r="56" spans="1:16" s="3" customFormat="1" ht="48">
      <c r="A56" s="87"/>
      <c r="B56" s="86" t="s">
        <v>1</v>
      </c>
      <c r="C56" s="79">
        <f>'[1]Місто'!C117</f>
        <v>0</v>
      </c>
      <c r="D56" s="79">
        <f>'[1]Місто'!D117</f>
        <v>0</v>
      </c>
      <c r="E56" s="79">
        <f>'[1]Місто'!E117</f>
        <v>0</v>
      </c>
      <c r="F56" s="79"/>
      <c r="G56" s="79">
        <f>'[1]Місто'!G117</f>
        <v>0</v>
      </c>
      <c r="H56" s="79">
        <f>'[1]Місто'!H117</f>
        <v>0</v>
      </c>
      <c r="I56" s="79">
        <f>'[1]Місто'!I117</f>
        <v>0</v>
      </c>
      <c r="J56" s="79">
        <f>'[1]Місто'!J117</f>
        <v>0</v>
      </c>
      <c r="K56" s="79">
        <f>'[1]Місто'!K117</f>
        <v>0</v>
      </c>
      <c r="L56" s="79">
        <f>'[1]Місто'!L117</f>
        <v>0</v>
      </c>
      <c r="M56" s="88"/>
      <c r="N56" s="35"/>
      <c r="O56" s="10">
        <f t="shared" si="3"/>
        <v>0</v>
      </c>
      <c r="P56" s="3">
        <f t="shared" si="9"/>
        <v>0</v>
      </c>
    </row>
    <row r="57" spans="1:16" s="3" customFormat="1" ht="48" customHeight="1">
      <c r="A57" s="44"/>
      <c r="B57" s="93" t="s">
        <v>216</v>
      </c>
      <c r="C57" s="47">
        <f>'[1]Місто'!C118</f>
        <v>4279</v>
      </c>
      <c r="D57" s="47">
        <f>'[1]Місто'!D118</f>
        <v>0</v>
      </c>
      <c r="E57" s="47">
        <f>'[1]Місто'!E118</f>
        <v>0</v>
      </c>
      <c r="F57" s="47">
        <f aca="true" t="shared" si="11" ref="F57:F91">G57+J57</f>
        <v>0</v>
      </c>
      <c r="G57" s="47">
        <f>'[1]Місто'!G118</f>
        <v>0</v>
      </c>
      <c r="H57" s="47">
        <f>'[1]Місто'!H118</f>
        <v>0</v>
      </c>
      <c r="I57" s="47">
        <f>'[1]Місто'!I118</f>
        <v>0</v>
      </c>
      <c r="J57" s="47">
        <f>'[1]Місто'!J118</f>
        <v>0</v>
      </c>
      <c r="K57" s="47">
        <f>'[1]Місто'!K118</f>
        <v>0</v>
      </c>
      <c r="L57" s="47">
        <f>'[1]Місто'!L118</f>
        <v>0</v>
      </c>
      <c r="M57" s="48">
        <f aca="true" t="shared" si="12" ref="M57:M88">C57+F57</f>
        <v>4279</v>
      </c>
      <c r="N57" s="35"/>
      <c r="O57" s="10">
        <f t="shared" si="3"/>
        <v>0</v>
      </c>
      <c r="P57" s="3">
        <f t="shared" si="9"/>
        <v>0.0001814725341832675</v>
      </c>
    </row>
    <row r="58" spans="1:16" s="3" customFormat="1" ht="72">
      <c r="A58" s="57" t="s">
        <v>92</v>
      </c>
      <c r="B58" s="71" t="s">
        <v>179</v>
      </c>
      <c r="C58" s="47">
        <f>'[1]Місто'!C119</f>
        <v>3555049</v>
      </c>
      <c r="D58" s="47">
        <f>'[1]Місто'!D119</f>
        <v>0</v>
      </c>
      <c r="E58" s="47">
        <f>'[1]Місто'!E119</f>
        <v>0</v>
      </c>
      <c r="F58" s="47">
        <f t="shared" si="11"/>
        <v>0</v>
      </c>
      <c r="G58" s="47">
        <f>'[1]Місто'!G119</f>
        <v>0</v>
      </c>
      <c r="H58" s="47">
        <f>'[1]Місто'!H119</f>
        <v>0</v>
      </c>
      <c r="I58" s="47">
        <f>'[1]Місто'!I119</f>
        <v>0</v>
      </c>
      <c r="J58" s="47">
        <f>'[1]Місто'!J119</f>
        <v>0</v>
      </c>
      <c r="K58" s="47">
        <f>'[1]Місто'!K119</f>
        <v>0</v>
      </c>
      <c r="L58" s="47">
        <f>'[1]Місто'!L119</f>
        <v>0</v>
      </c>
      <c r="M58" s="48">
        <f t="shared" si="12"/>
        <v>3555049</v>
      </c>
      <c r="N58" s="35"/>
      <c r="O58" s="10">
        <f t="shared" si="3"/>
        <v>0</v>
      </c>
      <c r="P58" s="3">
        <f t="shared" si="9"/>
        <v>0.15076974787933886</v>
      </c>
    </row>
    <row r="59" spans="1:16" s="3" customFormat="1" ht="77.25" customHeight="1">
      <c r="A59" s="57"/>
      <c r="B59" s="93" t="s">
        <v>231</v>
      </c>
      <c r="C59" s="47">
        <f>'[1]Місто'!C120</f>
        <v>3555049</v>
      </c>
      <c r="D59" s="47">
        <f>'[1]Місто'!D120</f>
        <v>0</v>
      </c>
      <c r="E59" s="47">
        <f>'[1]Місто'!E120</f>
        <v>0</v>
      </c>
      <c r="F59" s="47">
        <f t="shared" si="11"/>
        <v>0</v>
      </c>
      <c r="G59" s="47">
        <f>'[1]Місто'!G120</f>
        <v>0</v>
      </c>
      <c r="H59" s="47">
        <f>'[1]Місто'!H120</f>
        <v>0</v>
      </c>
      <c r="I59" s="47">
        <f>'[1]Місто'!I120</f>
        <v>0</v>
      </c>
      <c r="J59" s="47">
        <f>'[1]Місто'!J120</f>
        <v>0</v>
      </c>
      <c r="K59" s="47">
        <f>'[1]Місто'!K120</f>
        <v>0</v>
      </c>
      <c r="L59" s="47">
        <f>'[1]Місто'!L120</f>
        <v>0</v>
      </c>
      <c r="M59" s="48">
        <f t="shared" si="12"/>
        <v>3555049</v>
      </c>
      <c r="N59" s="35"/>
      <c r="O59" s="10">
        <f t="shared" si="3"/>
        <v>0</v>
      </c>
      <c r="P59" s="3">
        <f t="shared" si="9"/>
        <v>0.15076974787933886</v>
      </c>
    </row>
    <row r="60" spans="1:16" s="3" customFormat="1" ht="72">
      <c r="A60" s="57" t="s">
        <v>93</v>
      </c>
      <c r="B60" s="71" t="s">
        <v>180</v>
      </c>
      <c r="C60" s="47">
        <f>'[1]Місто'!C121</f>
        <v>5232</v>
      </c>
      <c r="D60" s="47">
        <f>'[1]Місто'!D121</f>
        <v>0</v>
      </c>
      <c r="E60" s="47">
        <f>'[1]Місто'!E121</f>
        <v>0</v>
      </c>
      <c r="F60" s="47">
        <f t="shared" si="11"/>
        <v>0</v>
      </c>
      <c r="G60" s="47">
        <f>'[1]Місто'!G121</f>
        <v>0</v>
      </c>
      <c r="H60" s="47">
        <f>'[1]Місто'!H121</f>
        <v>0</v>
      </c>
      <c r="I60" s="47">
        <f>'[1]Місто'!I121</f>
        <v>0</v>
      </c>
      <c r="J60" s="47">
        <f>'[1]Місто'!J121</f>
        <v>0</v>
      </c>
      <c r="K60" s="47">
        <f>'[1]Місто'!K121</f>
        <v>0</v>
      </c>
      <c r="L60" s="47">
        <f>'[1]Місто'!L121</f>
        <v>0</v>
      </c>
      <c r="M60" s="48">
        <f t="shared" si="12"/>
        <v>5232</v>
      </c>
      <c r="N60" s="35"/>
      <c r="O60" s="10">
        <f t="shared" si="3"/>
        <v>0</v>
      </c>
      <c r="P60" s="3">
        <f t="shared" si="9"/>
        <v>0.00022188929629512867</v>
      </c>
    </row>
    <row r="61" spans="1:16" s="3" customFormat="1" ht="46.5" customHeight="1">
      <c r="A61" s="57"/>
      <c r="B61" s="93" t="s">
        <v>216</v>
      </c>
      <c r="C61" s="47">
        <f>'[1]Місто'!C122</f>
        <v>5232</v>
      </c>
      <c r="D61" s="47">
        <f>'[1]Місто'!D122</f>
        <v>0</v>
      </c>
      <c r="E61" s="47">
        <f>'[1]Місто'!E122</f>
        <v>0</v>
      </c>
      <c r="F61" s="47">
        <f t="shared" si="11"/>
        <v>0</v>
      </c>
      <c r="G61" s="47">
        <f>'[1]Місто'!G122</f>
        <v>0</v>
      </c>
      <c r="H61" s="47">
        <f>'[1]Місто'!H122</f>
        <v>0</v>
      </c>
      <c r="I61" s="47">
        <f>'[1]Місто'!I122</f>
        <v>0</v>
      </c>
      <c r="J61" s="47">
        <f>'[1]Місто'!J122</f>
        <v>0</v>
      </c>
      <c r="K61" s="47">
        <f>'[1]Місто'!K122</f>
        <v>0</v>
      </c>
      <c r="L61" s="47">
        <f>'[1]Місто'!L122</f>
        <v>0</v>
      </c>
      <c r="M61" s="48">
        <f t="shared" si="12"/>
        <v>5232</v>
      </c>
      <c r="N61" s="35"/>
      <c r="O61" s="10">
        <f t="shared" si="3"/>
        <v>0</v>
      </c>
      <c r="P61" s="3">
        <f t="shared" si="9"/>
        <v>0.00022188929629512867</v>
      </c>
    </row>
    <row r="62" spans="1:16" s="3" customFormat="1" ht="58.5" customHeight="1">
      <c r="A62" s="57" t="s">
        <v>94</v>
      </c>
      <c r="B62" s="71" t="s">
        <v>181</v>
      </c>
      <c r="C62" s="47">
        <f>'[1]Місто'!C123</f>
        <v>81101</v>
      </c>
      <c r="D62" s="47">
        <f>'[1]Місто'!D123</f>
        <v>0</v>
      </c>
      <c r="E62" s="47">
        <f>'[1]Місто'!E123</f>
        <v>0</v>
      </c>
      <c r="F62" s="47">
        <f t="shared" si="11"/>
        <v>0</v>
      </c>
      <c r="G62" s="47">
        <f>'[1]Місто'!G123</f>
        <v>0</v>
      </c>
      <c r="H62" s="47">
        <f>'[1]Місто'!H123</f>
        <v>0</v>
      </c>
      <c r="I62" s="47">
        <f>'[1]Місто'!I123</f>
        <v>0</v>
      </c>
      <c r="J62" s="47">
        <f>'[1]Місто'!J123</f>
        <v>0</v>
      </c>
      <c r="K62" s="47">
        <f>'[1]Місто'!K123</f>
        <v>0</v>
      </c>
      <c r="L62" s="47">
        <f>'[1]Місто'!L123</f>
        <v>0</v>
      </c>
      <c r="M62" s="48">
        <f t="shared" si="12"/>
        <v>81101</v>
      </c>
      <c r="N62" s="35"/>
      <c r="O62" s="10">
        <f t="shared" si="3"/>
        <v>0</v>
      </c>
      <c r="P62" s="3">
        <f t="shared" si="9"/>
        <v>0.003439496142742972</v>
      </c>
    </row>
    <row r="63" spans="1:16" s="3" customFormat="1" ht="123" customHeight="1">
      <c r="A63" s="57"/>
      <c r="B63" s="93" t="s">
        <v>233</v>
      </c>
      <c r="C63" s="47">
        <f>'[1]Місто'!C124</f>
        <v>81101</v>
      </c>
      <c r="D63" s="47">
        <f>'[1]Місто'!D124</f>
        <v>0</v>
      </c>
      <c r="E63" s="47">
        <f>'[1]Місто'!E124</f>
        <v>0</v>
      </c>
      <c r="F63" s="47">
        <f t="shared" si="11"/>
        <v>0</v>
      </c>
      <c r="G63" s="47">
        <f>'[1]Місто'!G124</f>
        <v>0</v>
      </c>
      <c r="H63" s="47">
        <f>'[1]Місто'!H124</f>
        <v>0</v>
      </c>
      <c r="I63" s="47">
        <f>'[1]Місто'!I124</f>
        <v>0</v>
      </c>
      <c r="J63" s="47">
        <f>'[1]Місто'!J124</f>
        <v>0</v>
      </c>
      <c r="K63" s="47">
        <f>'[1]Місто'!K124</f>
        <v>0</v>
      </c>
      <c r="L63" s="47">
        <f>'[1]Місто'!L124</f>
        <v>0</v>
      </c>
      <c r="M63" s="48">
        <f t="shared" si="12"/>
        <v>81101</v>
      </c>
      <c r="N63" s="35"/>
      <c r="O63" s="10">
        <f t="shared" si="3"/>
        <v>0</v>
      </c>
      <c r="P63" s="3">
        <f t="shared" si="9"/>
        <v>0.003439496142742972</v>
      </c>
    </row>
    <row r="64" spans="1:16" s="3" customFormat="1" ht="24">
      <c r="A64" s="57" t="s">
        <v>160</v>
      </c>
      <c r="B64" s="71" t="s">
        <v>161</v>
      </c>
      <c r="C64" s="47">
        <f>'[1]Місто'!C125</f>
        <v>4736159</v>
      </c>
      <c r="D64" s="47">
        <f>'[1]Місто'!D125</f>
        <v>0</v>
      </c>
      <c r="E64" s="47">
        <f>'[1]Місто'!E125</f>
        <v>0</v>
      </c>
      <c r="F64" s="47">
        <f t="shared" si="11"/>
        <v>0</v>
      </c>
      <c r="G64" s="47">
        <f>'[1]Місто'!G125</f>
        <v>0</v>
      </c>
      <c r="H64" s="47">
        <f>'[1]Місто'!H125</f>
        <v>0</v>
      </c>
      <c r="I64" s="47">
        <f>'[1]Місто'!I125</f>
        <v>0</v>
      </c>
      <c r="J64" s="47">
        <f>'[1]Місто'!J125</f>
        <v>0</v>
      </c>
      <c r="K64" s="47">
        <f>'[1]Місто'!K125</f>
        <v>0</v>
      </c>
      <c r="L64" s="47">
        <f>'[1]Місто'!L125</f>
        <v>0</v>
      </c>
      <c r="M64" s="48">
        <f t="shared" si="12"/>
        <v>4736159</v>
      </c>
      <c r="N64" s="35"/>
      <c r="O64" s="10">
        <f t="shared" si="3"/>
        <v>0</v>
      </c>
      <c r="P64" s="3">
        <f t="shared" si="9"/>
        <v>0.2008606627774924</v>
      </c>
    </row>
    <row r="65" spans="1:16" s="3" customFormat="1" ht="123" customHeight="1">
      <c r="A65" s="57"/>
      <c r="B65" s="93" t="s">
        <v>233</v>
      </c>
      <c r="C65" s="47">
        <f>'[1]Місто'!C126</f>
        <v>4736159</v>
      </c>
      <c r="D65" s="47">
        <f>'[1]Місто'!D126</f>
        <v>0</v>
      </c>
      <c r="E65" s="47">
        <f>'[1]Місто'!E126</f>
        <v>0</v>
      </c>
      <c r="F65" s="47">
        <f t="shared" si="11"/>
        <v>0</v>
      </c>
      <c r="G65" s="47">
        <f>'[1]Місто'!G126</f>
        <v>0</v>
      </c>
      <c r="H65" s="47">
        <f>'[1]Місто'!H126</f>
        <v>0</v>
      </c>
      <c r="I65" s="47">
        <f>'[1]Місто'!I126</f>
        <v>0</v>
      </c>
      <c r="J65" s="47">
        <f>'[1]Місто'!J126</f>
        <v>0</v>
      </c>
      <c r="K65" s="47">
        <f>'[1]Місто'!K126</f>
        <v>0</v>
      </c>
      <c r="L65" s="47">
        <f>'[1]Місто'!L126</f>
        <v>0</v>
      </c>
      <c r="M65" s="48">
        <f t="shared" si="12"/>
        <v>4736159</v>
      </c>
      <c r="N65" s="35"/>
      <c r="O65" s="10">
        <f t="shared" si="3"/>
        <v>0</v>
      </c>
      <c r="P65" s="3">
        <f t="shared" si="9"/>
        <v>0.2008606627774924</v>
      </c>
    </row>
    <row r="66" spans="1:16" s="2" customFormat="1" ht="114.75">
      <c r="A66" s="4" t="s">
        <v>3</v>
      </c>
      <c r="B66" s="7" t="s">
        <v>252</v>
      </c>
      <c r="C66" s="47">
        <f>'[1]Місто'!C127</f>
        <v>3732018</v>
      </c>
      <c r="D66" s="47">
        <f>'[1]Місто'!D127</f>
        <v>0</v>
      </c>
      <c r="E66" s="47">
        <f>'[1]Місто'!E127</f>
        <v>0</v>
      </c>
      <c r="F66" s="11">
        <f t="shared" si="11"/>
        <v>0</v>
      </c>
      <c r="G66" s="47">
        <f>'[1]Місто'!G127</f>
        <v>0</v>
      </c>
      <c r="H66" s="47">
        <f>'[1]Місто'!H127</f>
        <v>0</v>
      </c>
      <c r="I66" s="47">
        <f>'[1]Місто'!I127</f>
        <v>0</v>
      </c>
      <c r="J66" s="47">
        <f>'[1]Місто'!J127</f>
        <v>0</v>
      </c>
      <c r="K66" s="47">
        <f>'[1]Місто'!K127</f>
        <v>0</v>
      </c>
      <c r="L66" s="47">
        <f>'[1]Місто'!L127</f>
        <v>0</v>
      </c>
      <c r="M66" s="12">
        <f t="shared" si="12"/>
        <v>3732018</v>
      </c>
      <c r="O66" s="10">
        <f t="shared" si="3"/>
        <v>0</v>
      </c>
      <c r="P66" s="3">
        <f t="shared" si="9"/>
        <v>0.15827500913240702</v>
      </c>
    </row>
    <row r="67" spans="1:16" s="2" customFormat="1" ht="78" customHeight="1">
      <c r="A67" s="4"/>
      <c r="B67" s="93" t="s">
        <v>215</v>
      </c>
      <c r="C67" s="47">
        <f>'[1]Місто'!C128</f>
        <v>3732018</v>
      </c>
      <c r="D67" s="47">
        <f>'[1]Місто'!D128</f>
        <v>0</v>
      </c>
      <c r="E67" s="47">
        <f>'[1]Місто'!E128</f>
        <v>0</v>
      </c>
      <c r="F67" s="11">
        <f t="shared" si="11"/>
        <v>0</v>
      </c>
      <c r="G67" s="47">
        <f>'[1]Місто'!G128</f>
        <v>0</v>
      </c>
      <c r="H67" s="47">
        <f>'[1]Місто'!H128</f>
        <v>0</v>
      </c>
      <c r="I67" s="47">
        <f>'[1]Місто'!I128</f>
        <v>0</v>
      </c>
      <c r="J67" s="47">
        <f>'[1]Місто'!J128</f>
        <v>0</v>
      </c>
      <c r="K67" s="47">
        <f>'[1]Місто'!K128</f>
        <v>0</v>
      </c>
      <c r="L67" s="47">
        <f>'[1]Місто'!L128</f>
        <v>0</v>
      </c>
      <c r="M67" s="12">
        <f t="shared" si="12"/>
        <v>3732018</v>
      </c>
      <c r="O67" s="10">
        <f t="shared" si="3"/>
        <v>0</v>
      </c>
      <c r="P67" s="3">
        <f t="shared" si="9"/>
        <v>0.15827500913240702</v>
      </c>
    </row>
    <row r="68" spans="1:16" s="2" customFormat="1" ht="114.75">
      <c r="A68" s="4" t="s">
        <v>4</v>
      </c>
      <c r="B68" s="7" t="s">
        <v>253</v>
      </c>
      <c r="C68" s="47">
        <f>'[1]Місто'!C129</f>
        <v>18817</v>
      </c>
      <c r="D68" s="47">
        <f>'[1]Місто'!D129</f>
        <v>0</v>
      </c>
      <c r="E68" s="47">
        <f>'[1]Місто'!E129</f>
        <v>0</v>
      </c>
      <c r="F68" s="11">
        <f t="shared" si="11"/>
        <v>0</v>
      </c>
      <c r="G68" s="47">
        <f>'[1]Місто'!G129</f>
        <v>0</v>
      </c>
      <c r="H68" s="47">
        <f>'[1]Місто'!H129</f>
        <v>0</v>
      </c>
      <c r="I68" s="47">
        <f>'[1]Місто'!I129</f>
        <v>0</v>
      </c>
      <c r="J68" s="47">
        <f>'[1]Місто'!J129</f>
        <v>0</v>
      </c>
      <c r="K68" s="47">
        <f>'[1]Місто'!K129</f>
        <v>0</v>
      </c>
      <c r="L68" s="47">
        <f>'[1]Місто'!L129</f>
        <v>0</v>
      </c>
      <c r="M68" s="12">
        <f t="shared" si="12"/>
        <v>18817</v>
      </c>
      <c r="O68" s="10">
        <f t="shared" si="3"/>
        <v>0</v>
      </c>
      <c r="P68" s="3">
        <f t="shared" si="9"/>
        <v>0.0007980296040492042</v>
      </c>
    </row>
    <row r="69" spans="1:16" s="2" customFormat="1" ht="44.25" customHeight="1">
      <c r="A69" s="4"/>
      <c r="B69" s="93" t="s">
        <v>216</v>
      </c>
      <c r="C69" s="47">
        <f>'[1]Місто'!C130</f>
        <v>18817</v>
      </c>
      <c r="D69" s="47">
        <f>'[1]Місто'!D130</f>
        <v>0</v>
      </c>
      <c r="E69" s="47">
        <f>'[1]Місто'!E130</f>
        <v>0</v>
      </c>
      <c r="F69" s="11">
        <f t="shared" si="11"/>
        <v>0</v>
      </c>
      <c r="G69" s="47">
        <f>'[1]Місто'!G130</f>
        <v>0</v>
      </c>
      <c r="H69" s="47">
        <f>'[1]Місто'!H130</f>
        <v>0</v>
      </c>
      <c r="I69" s="47">
        <f>'[1]Місто'!I130</f>
        <v>0</v>
      </c>
      <c r="J69" s="47">
        <f>'[1]Місто'!J130</f>
        <v>0</v>
      </c>
      <c r="K69" s="47">
        <f>'[1]Місто'!K130</f>
        <v>0</v>
      </c>
      <c r="L69" s="47">
        <f>'[1]Місто'!L130</f>
        <v>0</v>
      </c>
      <c r="M69" s="12">
        <f t="shared" si="12"/>
        <v>18817</v>
      </c>
      <c r="O69" s="10">
        <f t="shared" si="3"/>
        <v>0</v>
      </c>
      <c r="P69" s="3">
        <f t="shared" si="9"/>
        <v>0.0007980296040492042</v>
      </c>
    </row>
    <row r="70" spans="1:16" s="3" customFormat="1" ht="12.75">
      <c r="A70" s="57" t="s">
        <v>78</v>
      </c>
      <c r="B70" s="74" t="s">
        <v>97</v>
      </c>
      <c r="C70" s="47">
        <f>'[1]Місто'!C131</f>
        <v>6267947</v>
      </c>
      <c r="D70" s="47">
        <f>'[1]Місто'!D131</f>
        <v>0</v>
      </c>
      <c r="E70" s="47">
        <f>'[1]Місто'!E131</f>
        <v>0</v>
      </c>
      <c r="F70" s="47">
        <f t="shared" si="11"/>
        <v>0</v>
      </c>
      <c r="G70" s="47">
        <f>'[1]Місто'!G131</f>
        <v>0</v>
      </c>
      <c r="H70" s="47">
        <f>'[1]Місто'!H131</f>
        <v>0</v>
      </c>
      <c r="I70" s="47">
        <f>'[1]Місто'!I131</f>
        <v>0</v>
      </c>
      <c r="J70" s="47">
        <f>'[1]Місто'!J131</f>
        <v>0</v>
      </c>
      <c r="K70" s="47">
        <f>'[1]Місто'!K131</f>
        <v>0</v>
      </c>
      <c r="L70" s="47">
        <f>'[1]Місто'!L131</f>
        <v>0</v>
      </c>
      <c r="M70" s="48">
        <f t="shared" si="12"/>
        <v>6267947</v>
      </c>
      <c r="N70" s="35"/>
      <c r="O70" s="10">
        <f t="shared" si="3"/>
        <v>0</v>
      </c>
      <c r="P70" s="3">
        <f t="shared" si="9"/>
        <v>0.26582384347193483</v>
      </c>
    </row>
    <row r="71" spans="1:16" s="3" customFormat="1" ht="46.5" customHeight="1">
      <c r="A71" s="57"/>
      <c r="B71" s="93" t="s">
        <v>232</v>
      </c>
      <c r="C71" s="47">
        <f>'[1]Місто'!C132</f>
        <v>6267947</v>
      </c>
      <c r="D71" s="47">
        <f>'[1]Місто'!D132</f>
        <v>0</v>
      </c>
      <c r="E71" s="47">
        <f>'[1]Місто'!E132</f>
        <v>0</v>
      </c>
      <c r="F71" s="47">
        <f t="shared" si="11"/>
        <v>0</v>
      </c>
      <c r="G71" s="47">
        <f>'[1]Місто'!G132</f>
        <v>0</v>
      </c>
      <c r="H71" s="47">
        <f>'[1]Місто'!H132</f>
        <v>0</v>
      </c>
      <c r="I71" s="47">
        <f>'[1]Місто'!I132</f>
        <v>0</v>
      </c>
      <c r="J71" s="47">
        <f>'[1]Місто'!J132</f>
        <v>0</v>
      </c>
      <c r="K71" s="47">
        <f>'[1]Місто'!K132</f>
        <v>0</v>
      </c>
      <c r="L71" s="47">
        <f>'[1]Місто'!L132</f>
        <v>0</v>
      </c>
      <c r="M71" s="48">
        <f t="shared" si="12"/>
        <v>6267947</v>
      </c>
      <c r="N71" s="35"/>
      <c r="O71" s="10">
        <f t="shared" si="3"/>
        <v>0</v>
      </c>
      <c r="P71" s="3">
        <f t="shared" si="9"/>
        <v>0.26582384347193483</v>
      </c>
    </row>
    <row r="72" spans="1:16" s="3" customFormat="1" ht="25.5">
      <c r="A72" s="57" t="s">
        <v>79</v>
      </c>
      <c r="B72" s="74" t="s">
        <v>159</v>
      </c>
      <c r="C72" s="47">
        <f>'[1]Місто'!C133</f>
        <v>91242957</v>
      </c>
      <c r="D72" s="47">
        <f>'[1]Місто'!D133</f>
        <v>0</v>
      </c>
      <c r="E72" s="47">
        <f>'[1]Місто'!E133</f>
        <v>0</v>
      </c>
      <c r="F72" s="47">
        <f t="shared" si="11"/>
        <v>0</v>
      </c>
      <c r="G72" s="47">
        <f>'[1]Місто'!G133</f>
        <v>0</v>
      </c>
      <c r="H72" s="47">
        <f>'[1]Місто'!H133</f>
        <v>0</v>
      </c>
      <c r="I72" s="47">
        <f>'[1]Місто'!I133</f>
        <v>0</v>
      </c>
      <c r="J72" s="47">
        <f>'[1]Місто'!J133</f>
        <v>0</v>
      </c>
      <c r="K72" s="47">
        <f>'[1]Місто'!K133</f>
        <v>0</v>
      </c>
      <c r="L72" s="47">
        <f>'[1]Місто'!L133</f>
        <v>0</v>
      </c>
      <c r="M72" s="48">
        <f t="shared" si="12"/>
        <v>91242957</v>
      </c>
      <c r="N72" s="35"/>
      <c r="O72" s="10">
        <f t="shared" si="3"/>
        <v>0</v>
      </c>
      <c r="P72" s="3">
        <f t="shared" si="9"/>
        <v>3.869616880851813</v>
      </c>
    </row>
    <row r="73" spans="1:16" s="3" customFormat="1" ht="46.5" customHeight="1">
      <c r="A73" s="57"/>
      <c r="B73" s="93" t="s">
        <v>232</v>
      </c>
      <c r="C73" s="47">
        <f>'[1]Місто'!C134</f>
        <v>91242957</v>
      </c>
      <c r="D73" s="47">
        <f>'[1]Місто'!D134</f>
        <v>0</v>
      </c>
      <c r="E73" s="47">
        <f>'[1]Місто'!E134</f>
        <v>0</v>
      </c>
      <c r="F73" s="47">
        <f t="shared" si="11"/>
        <v>0</v>
      </c>
      <c r="G73" s="47">
        <f>'[1]Місто'!G134</f>
        <v>0</v>
      </c>
      <c r="H73" s="47">
        <f>'[1]Місто'!H134</f>
        <v>0</v>
      </c>
      <c r="I73" s="47">
        <f>'[1]Місто'!I134</f>
        <v>0</v>
      </c>
      <c r="J73" s="47">
        <f>'[1]Місто'!J134</f>
        <v>0</v>
      </c>
      <c r="K73" s="47">
        <f>'[1]Місто'!K134</f>
        <v>0</v>
      </c>
      <c r="L73" s="47">
        <f>'[1]Місто'!L134</f>
        <v>0</v>
      </c>
      <c r="M73" s="48">
        <f t="shared" si="12"/>
        <v>91242957</v>
      </c>
      <c r="N73" s="35"/>
      <c r="O73" s="10">
        <f t="shared" si="3"/>
        <v>0</v>
      </c>
      <c r="P73" s="3">
        <f t="shared" si="9"/>
        <v>3.869616880851813</v>
      </c>
    </row>
    <row r="74" spans="1:16" s="3" customFormat="1" ht="12.75">
      <c r="A74" s="57" t="s">
        <v>80</v>
      </c>
      <c r="B74" s="7" t="s">
        <v>197</v>
      </c>
      <c r="C74" s="47">
        <f>'[1]Місто'!C135</f>
        <v>243513649</v>
      </c>
      <c r="D74" s="47">
        <f>'[1]Місто'!D135</f>
        <v>0</v>
      </c>
      <c r="E74" s="47">
        <f>'[1]Місто'!E135</f>
        <v>0</v>
      </c>
      <c r="F74" s="47">
        <f t="shared" si="11"/>
        <v>0</v>
      </c>
      <c r="G74" s="47">
        <f>'[1]Місто'!G135</f>
        <v>0</v>
      </c>
      <c r="H74" s="47">
        <f>'[1]Місто'!H135</f>
        <v>0</v>
      </c>
      <c r="I74" s="47">
        <f>'[1]Місто'!I135</f>
        <v>0</v>
      </c>
      <c r="J74" s="47">
        <f>'[1]Місто'!J135</f>
        <v>0</v>
      </c>
      <c r="K74" s="47">
        <f>'[1]Місто'!K135</f>
        <v>0</v>
      </c>
      <c r="L74" s="47">
        <f>'[1]Місто'!L135</f>
        <v>0</v>
      </c>
      <c r="M74" s="48">
        <f t="shared" si="12"/>
        <v>243513649</v>
      </c>
      <c r="N74" s="35"/>
      <c r="O74" s="10">
        <f t="shared" si="3"/>
        <v>0</v>
      </c>
      <c r="P74" s="3">
        <f t="shared" si="9"/>
        <v>10.32742205941685</v>
      </c>
    </row>
    <row r="75" spans="1:16" s="3" customFormat="1" ht="44.25" customHeight="1">
      <c r="A75" s="57"/>
      <c r="B75" s="93" t="s">
        <v>232</v>
      </c>
      <c r="C75" s="47">
        <f>'[1]Місто'!C136</f>
        <v>243513649</v>
      </c>
      <c r="D75" s="47">
        <f>'[1]Місто'!D136</f>
        <v>0</v>
      </c>
      <c r="E75" s="47">
        <f>'[1]Місто'!E136</f>
        <v>0</v>
      </c>
      <c r="F75" s="47">
        <f t="shared" si="11"/>
        <v>0</v>
      </c>
      <c r="G75" s="47">
        <f>'[1]Місто'!G136</f>
        <v>0</v>
      </c>
      <c r="H75" s="47">
        <f>'[1]Місто'!H136</f>
        <v>0</v>
      </c>
      <c r="I75" s="47">
        <f>'[1]Місто'!I136</f>
        <v>0</v>
      </c>
      <c r="J75" s="47">
        <f>'[1]Місто'!J136</f>
        <v>0</v>
      </c>
      <c r="K75" s="47">
        <f>'[1]Місто'!K136</f>
        <v>0</v>
      </c>
      <c r="L75" s="47">
        <f>'[1]Місто'!L136</f>
        <v>0</v>
      </c>
      <c r="M75" s="48">
        <f t="shared" si="12"/>
        <v>243513649</v>
      </c>
      <c r="N75" s="35"/>
      <c r="O75" s="10">
        <f t="shared" si="3"/>
        <v>0</v>
      </c>
      <c r="P75" s="3">
        <f t="shared" si="9"/>
        <v>10.32742205941685</v>
      </c>
    </row>
    <row r="76" spans="1:16" s="3" customFormat="1" ht="23.25" customHeight="1">
      <c r="A76" s="57" t="s">
        <v>67</v>
      </c>
      <c r="B76" s="13" t="s">
        <v>189</v>
      </c>
      <c r="C76" s="47">
        <f>'[1]Місто'!C137</f>
        <v>24609614</v>
      </c>
      <c r="D76" s="47">
        <f>'[1]Місто'!D137</f>
        <v>0</v>
      </c>
      <c r="E76" s="47">
        <f>'[1]Місто'!E137</f>
        <v>0</v>
      </c>
      <c r="F76" s="47">
        <f t="shared" si="11"/>
        <v>0</v>
      </c>
      <c r="G76" s="47">
        <f>'[1]Місто'!G137</f>
        <v>0</v>
      </c>
      <c r="H76" s="47">
        <f>'[1]Місто'!H137</f>
        <v>0</v>
      </c>
      <c r="I76" s="47">
        <f>'[1]Місто'!I137</f>
        <v>0</v>
      </c>
      <c r="J76" s="47">
        <f>'[1]Місто'!J137</f>
        <v>0</v>
      </c>
      <c r="K76" s="47">
        <f>'[1]Місто'!K137</f>
        <v>0</v>
      </c>
      <c r="L76" s="47">
        <f>'[1]Місто'!L137</f>
        <v>0</v>
      </c>
      <c r="M76" s="48">
        <f t="shared" si="12"/>
        <v>24609614</v>
      </c>
      <c r="N76" s="35"/>
      <c r="O76" s="10">
        <f t="shared" si="3"/>
        <v>0</v>
      </c>
      <c r="P76" s="3">
        <f t="shared" si="9"/>
        <v>1.043694558974531</v>
      </c>
    </row>
    <row r="77" spans="1:16" s="3" customFormat="1" ht="45" customHeight="1">
      <c r="A77" s="57"/>
      <c r="B77" s="93" t="s">
        <v>232</v>
      </c>
      <c r="C77" s="47">
        <f>'[1]Місто'!C138</f>
        <v>24609614</v>
      </c>
      <c r="D77" s="47">
        <f>'[1]Місто'!D138</f>
        <v>0</v>
      </c>
      <c r="E77" s="47">
        <f>'[1]Місто'!E138</f>
        <v>0</v>
      </c>
      <c r="F77" s="47">
        <f t="shared" si="11"/>
        <v>0</v>
      </c>
      <c r="G77" s="47">
        <f>'[1]Місто'!G138</f>
        <v>0</v>
      </c>
      <c r="H77" s="47">
        <f>'[1]Місто'!H138</f>
        <v>0</v>
      </c>
      <c r="I77" s="47">
        <f>'[1]Місто'!I138</f>
        <v>0</v>
      </c>
      <c r="J77" s="47">
        <f>'[1]Місто'!J138</f>
        <v>0</v>
      </c>
      <c r="K77" s="47">
        <f>'[1]Місто'!K138</f>
        <v>0</v>
      </c>
      <c r="L77" s="47">
        <f>'[1]Місто'!L138</f>
        <v>0</v>
      </c>
      <c r="M77" s="48">
        <f t="shared" si="12"/>
        <v>24609614</v>
      </c>
      <c r="N77" s="35"/>
      <c r="O77" s="10">
        <f t="shared" si="3"/>
        <v>0</v>
      </c>
      <c r="P77" s="3">
        <f t="shared" si="9"/>
        <v>1.043694558974531</v>
      </c>
    </row>
    <row r="78" spans="1:16" s="3" customFormat="1" ht="12.75">
      <c r="A78" s="57" t="s">
        <v>100</v>
      </c>
      <c r="B78" s="13" t="s">
        <v>101</v>
      </c>
      <c r="C78" s="47">
        <f>'[1]Місто'!C139</f>
        <v>56940047</v>
      </c>
      <c r="D78" s="47">
        <f>'[1]Місто'!D139</f>
        <v>0</v>
      </c>
      <c r="E78" s="47">
        <f>'[1]Місто'!E139</f>
        <v>0</v>
      </c>
      <c r="F78" s="47">
        <f t="shared" si="11"/>
        <v>0</v>
      </c>
      <c r="G78" s="47">
        <f>'[1]Місто'!G139</f>
        <v>0</v>
      </c>
      <c r="H78" s="47">
        <f>'[1]Місто'!H139</f>
        <v>0</v>
      </c>
      <c r="I78" s="47">
        <f>'[1]Місто'!I139</f>
        <v>0</v>
      </c>
      <c r="J78" s="47">
        <f>'[1]Місто'!J139</f>
        <v>0</v>
      </c>
      <c r="K78" s="47">
        <f>'[1]Місто'!K139</f>
        <v>0</v>
      </c>
      <c r="L78" s="47">
        <f>'[1]Місто'!L139</f>
        <v>0</v>
      </c>
      <c r="M78" s="48">
        <f t="shared" si="12"/>
        <v>56940047</v>
      </c>
      <c r="N78" s="35"/>
      <c r="O78" s="10">
        <f t="shared" si="3"/>
        <v>0</v>
      </c>
      <c r="P78" s="3">
        <f t="shared" si="9"/>
        <v>2.4148293118963213</v>
      </c>
    </row>
    <row r="79" spans="1:16" s="3" customFormat="1" ht="56.25">
      <c r="A79" s="57"/>
      <c r="B79" s="93" t="s">
        <v>232</v>
      </c>
      <c r="C79" s="47">
        <f>'[1]Місто'!C140</f>
        <v>56940047</v>
      </c>
      <c r="D79" s="47">
        <f>'[1]Місто'!D140</f>
        <v>0</v>
      </c>
      <c r="E79" s="47">
        <f>'[1]Місто'!E140</f>
        <v>0</v>
      </c>
      <c r="F79" s="47">
        <f t="shared" si="11"/>
        <v>0</v>
      </c>
      <c r="G79" s="47">
        <f>'[1]Місто'!G140</f>
        <v>0</v>
      </c>
      <c r="H79" s="47">
        <f>'[1]Місто'!H140</f>
        <v>0</v>
      </c>
      <c r="I79" s="47">
        <f>'[1]Місто'!I140</f>
        <v>0</v>
      </c>
      <c r="J79" s="47">
        <f>'[1]Місто'!J140</f>
        <v>0</v>
      </c>
      <c r="K79" s="47">
        <f>'[1]Місто'!K140</f>
        <v>0</v>
      </c>
      <c r="L79" s="47">
        <f>'[1]Місто'!L140</f>
        <v>0</v>
      </c>
      <c r="M79" s="48">
        <f t="shared" si="12"/>
        <v>56940047</v>
      </c>
      <c r="N79" s="35"/>
      <c r="O79" s="10">
        <f t="shared" si="3"/>
        <v>0</v>
      </c>
      <c r="P79" s="3">
        <f t="shared" si="9"/>
        <v>2.4148293118963213</v>
      </c>
    </row>
    <row r="80" spans="1:16" s="2" customFormat="1" ht="12.75">
      <c r="A80" s="57" t="s">
        <v>154</v>
      </c>
      <c r="B80" s="7" t="s">
        <v>155</v>
      </c>
      <c r="C80" s="47">
        <f>'[1]Місто'!C141</f>
        <v>8655542</v>
      </c>
      <c r="D80" s="47">
        <f>'[1]Місто'!D141</f>
        <v>0</v>
      </c>
      <c r="E80" s="47">
        <f>'[1]Місто'!E141</f>
        <v>0</v>
      </c>
      <c r="F80" s="58">
        <f t="shared" si="11"/>
        <v>0</v>
      </c>
      <c r="G80" s="47">
        <f>'[1]Місто'!G141</f>
        <v>0</v>
      </c>
      <c r="H80" s="47">
        <f>'[1]Місто'!H141</f>
        <v>0</v>
      </c>
      <c r="I80" s="47">
        <f>'[1]Місто'!I141</f>
        <v>0</v>
      </c>
      <c r="J80" s="47">
        <f>'[1]Місто'!J141</f>
        <v>0</v>
      </c>
      <c r="K80" s="47">
        <f>'[1]Місто'!K141</f>
        <v>0</v>
      </c>
      <c r="L80" s="47">
        <f>'[1]Місто'!L141</f>
        <v>0</v>
      </c>
      <c r="M80" s="58">
        <f t="shared" si="12"/>
        <v>8655542</v>
      </c>
      <c r="N80" s="38"/>
      <c r="O80" s="10">
        <f aca="true" t="shared" si="13" ref="O80:O151">F80-K80</f>
        <v>0</v>
      </c>
      <c r="P80" s="3">
        <f aca="true" t="shared" si="14" ref="P80:P151">C80/$C$176*100</f>
        <v>0.36708182787326654</v>
      </c>
    </row>
    <row r="81" spans="1:16" s="2" customFormat="1" ht="47.25" customHeight="1">
      <c r="A81" s="57"/>
      <c r="B81" s="93" t="s">
        <v>232</v>
      </c>
      <c r="C81" s="47">
        <f>'[1]Місто'!C142</f>
        <v>8655542</v>
      </c>
      <c r="D81" s="47">
        <f>'[1]Місто'!D142</f>
        <v>0</v>
      </c>
      <c r="E81" s="47">
        <f>'[1]Місто'!E142</f>
        <v>0</v>
      </c>
      <c r="F81" s="58">
        <f t="shared" si="11"/>
        <v>0</v>
      </c>
      <c r="G81" s="47">
        <f>'[1]Місто'!G142</f>
        <v>0</v>
      </c>
      <c r="H81" s="47">
        <f>'[1]Місто'!H142</f>
        <v>0</v>
      </c>
      <c r="I81" s="47">
        <f>'[1]Місто'!I142</f>
        <v>0</v>
      </c>
      <c r="J81" s="47">
        <f>'[1]Місто'!J142</f>
        <v>0</v>
      </c>
      <c r="K81" s="47">
        <f>'[1]Місто'!K142</f>
        <v>0</v>
      </c>
      <c r="L81" s="47">
        <f>'[1]Місто'!L142</f>
        <v>0</v>
      </c>
      <c r="M81" s="58">
        <f t="shared" si="12"/>
        <v>8655542</v>
      </c>
      <c r="N81" s="38"/>
      <c r="O81" s="10">
        <f t="shared" si="13"/>
        <v>0</v>
      </c>
      <c r="P81" s="3">
        <f t="shared" si="14"/>
        <v>0.36708182787326654</v>
      </c>
    </row>
    <row r="82" spans="1:16" s="2" customFormat="1" ht="12.75">
      <c r="A82" s="69" t="s">
        <v>190</v>
      </c>
      <c r="B82" s="7" t="s">
        <v>191</v>
      </c>
      <c r="C82" s="47">
        <f>'[1]Місто'!C143</f>
        <v>951380</v>
      </c>
      <c r="D82" s="47">
        <f>'[1]Місто'!D143</f>
        <v>0</v>
      </c>
      <c r="E82" s="47">
        <f>'[1]Місто'!E143</f>
        <v>0</v>
      </c>
      <c r="F82" s="58">
        <f t="shared" si="11"/>
        <v>0</v>
      </c>
      <c r="G82" s="47">
        <f>'[1]Місто'!G143</f>
        <v>0</v>
      </c>
      <c r="H82" s="47">
        <f>'[1]Місто'!H143</f>
        <v>0</v>
      </c>
      <c r="I82" s="47">
        <f>'[1]Місто'!I143</f>
        <v>0</v>
      </c>
      <c r="J82" s="47">
        <f>'[1]Місто'!J143</f>
        <v>0</v>
      </c>
      <c r="K82" s="47">
        <f>'[1]Місто'!K143</f>
        <v>0</v>
      </c>
      <c r="L82" s="47">
        <f>'[1]Місто'!L143</f>
        <v>0</v>
      </c>
      <c r="M82" s="58">
        <f t="shared" si="12"/>
        <v>951380</v>
      </c>
      <c r="N82" s="38"/>
      <c r="O82" s="10">
        <f t="shared" si="13"/>
        <v>0</v>
      </c>
      <c r="P82" s="3">
        <f t="shared" si="14"/>
        <v>0.04034805785727437</v>
      </c>
    </row>
    <row r="83" spans="1:16" s="2" customFormat="1" ht="46.5" customHeight="1">
      <c r="A83" s="57"/>
      <c r="B83" s="93" t="s">
        <v>232</v>
      </c>
      <c r="C83" s="47">
        <f>'[1]Місто'!C144</f>
        <v>951380</v>
      </c>
      <c r="D83" s="47">
        <f>'[1]Місто'!D144</f>
        <v>0</v>
      </c>
      <c r="E83" s="47">
        <f>'[1]Місто'!E144</f>
        <v>0</v>
      </c>
      <c r="F83" s="58">
        <f t="shared" si="11"/>
        <v>0</v>
      </c>
      <c r="G83" s="47">
        <f>'[1]Місто'!G144</f>
        <v>0</v>
      </c>
      <c r="H83" s="47">
        <f>'[1]Місто'!H144</f>
        <v>0</v>
      </c>
      <c r="I83" s="47">
        <f>'[1]Місто'!I144</f>
        <v>0</v>
      </c>
      <c r="J83" s="47">
        <f>'[1]Місто'!J144</f>
        <v>0</v>
      </c>
      <c r="K83" s="47">
        <f>'[1]Місто'!K144</f>
        <v>0</v>
      </c>
      <c r="L83" s="47">
        <f>'[1]Місто'!L144</f>
        <v>0</v>
      </c>
      <c r="M83" s="58">
        <f t="shared" si="12"/>
        <v>951380</v>
      </c>
      <c r="N83" s="38"/>
      <c r="O83" s="10">
        <f t="shared" si="13"/>
        <v>0</v>
      </c>
      <c r="P83" s="3">
        <f t="shared" si="14"/>
        <v>0.04034805785727437</v>
      </c>
    </row>
    <row r="84" spans="1:16" s="3" customFormat="1" ht="23.25" customHeight="1">
      <c r="A84" s="57" t="s">
        <v>95</v>
      </c>
      <c r="B84" s="13" t="s">
        <v>98</v>
      </c>
      <c r="C84" s="47">
        <f>'[1]Місто'!C145</f>
        <v>11749271</v>
      </c>
      <c r="D84" s="47">
        <f>'[1]Місто'!D145</f>
        <v>0</v>
      </c>
      <c r="E84" s="47">
        <f>'[1]Місто'!E145</f>
        <v>0</v>
      </c>
      <c r="F84" s="47">
        <f t="shared" si="11"/>
        <v>0</v>
      </c>
      <c r="G84" s="47">
        <f>'[1]Місто'!G145</f>
        <v>0</v>
      </c>
      <c r="H84" s="47">
        <f>'[1]Місто'!H145</f>
        <v>0</v>
      </c>
      <c r="I84" s="47">
        <f>'[1]Місто'!I145</f>
        <v>0</v>
      </c>
      <c r="J84" s="47">
        <f>'[1]Місто'!J145</f>
        <v>0</v>
      </c>
      <c r="K84" s="47">
        <f>'[1]Місто'!K145</f>
        <v>0</v>
      </c>
      <c r="L84" s="47">
        <f>'[1]Місто'!L145</f>
        <v>0</v>
      </c>
      <c r="M84" s="48">
        <f t="shared" si="12"/>
        <v>11749271</v>
      </c>
      <c r="N84" s="35"/>
      <c r="O84" s="10">
        <f t="shared" si="13"/>
        <v>0</v>
      </c>
      <c r="P84" s="3">
        <f t="shared" si="14"/>
        <v>0.49828697900817326</v>
      </c>
    </row>
    <row r="85" spans="1:16" s="3" customFormat="1" ht="47.25" customHeight="1">
      <c r="A85" s="57"/>
      <c r="B85" s="93" t="s">
        <v>232</v>
      </c>
      <c r="C85" s="47">
        <f>'[1]Місто'!C146</f>
        <v>11749271</v>
      </c>
      <c r="D85" s="47">
        <f>'[1]Місто'!D146</f>
        <v>0</v>
      </c>
      <c r="E85" s="47">
        <f>'[1]Місто'!E146</f>
        <v>0</v>
      </c>
      <c r="F85" s="47">
        <f t="shared" si="11"/>
        <v>0</v>
      </c>
      <c r="G85" s="47">
        <f>'[1]Місто'!G146</f>
        <v>0</v>
      </c>
      <c r="H85" s="47">
        <f>'[1]Місто'!H146</f>
        <v>0</v>
      </c>
      <c r="I85" s="47">
        <f>'[1]Місто'!I146</f>
        <v>0</v>
      </c>
      <c r="J85" s="47">
        <f>'[1]Місто'!J146</f>
        <v>0</v>
      </c>
      <c r="K85" s="47">
        <f>'[1]Місто'!K146</f>
        <v>0</v>
      </c>
      <c r="L85" s="47">
        <f>'[1]Місто'!L146</f>
        <v>0</v>
      </c>
      <c r="M85" s="48">
        <f t="shared" si="12"/>
        <v>11749271</v>
      </c>
      <c r="N85" s="35"/>
      <c r="O85" s="10">
        <f t="shared" si="13"/>
        <v>0</v>
      </c>
      <c r="P85" s="3">
        <f t="shared" si="14"/>
        <v>0.49828697900817326</v>
      </c>
    </row>
    <row r="86" spans="1:16" s="3" customFormat="1" ht="23.25" customHeight="1">
      <c r="A86" s="59" t="s">
        <v>68</v>
      </c>
      <c r="B86" s="84" t="s">
        <v>186</v>
      </c>
      <c r="C86" s="47">
        <f>'[1]Місто'!C147</f>
        <v>44601225</v>
      </c>
      <c r="D86" s="47">
        <f>'[1]Місто'!D147</f>
        <v>0</v>
      </c>
      <c r="E86" s="47">
        <f>'[1]Місто'!E147</f>
        <v>0</v>
      </c>
      <c r="F86" s="47">
        <f t="shared" si="11"/>
        <v>0</v>
      </c>
      <c r="G86" s="47">
        <f>'[1]Місто'!G147</f>
        <v>0</v>
      </c>
      <c r="H86" s="47">
        <f>'[1]Місто'!H147</f>
        <v>0</v>
      </c>
      <c r="I86" s="47">
        <f>'[1]Місто'!I147</f>
        <v>0</v>
      </c>
      <c r="J86" s="47">
        <f>'[1]Місто'!J147</f>
        <v>0</v>
      </c>
      <c r="K86" s="47">
        <f>'[1]Місто'!K147</f>
        <v>0</v>
      </c>
      <c r="L86" s="47">
        <f>'[1]Місто'!L147</f>
        <v>0</v>
      </c>
      <c r="M86" s="48">
        <f t="shared" si="12"/>
        <v>44601225</v>
      </c>
      <c r="N86" s="35"/>
      <c r="O86" s="10">
        <f t="shared" si="13"/>
        <v>0</v>
      </c>
      <c r="P86" s="3">
        <f t="shared" si="14"/>
        <v>1.8915394551129012</v>
      </c>
    </row>
    <row r="87" spans="1:16" s="3" customFormat="1" ht="68.25" customHeight="1">
      <c r="A87" s="59"/>
      <c r="B87" s="93" t="s">
        <v>215</v>
      </c>
      <c r="C87" s="47">
        <f>'[1]Місто'!C148</f>
        <v>44601225</v>
      </c>
      <c r="D87" s="47">
        <f>'[1]Місто'!D148</f>
        <v>0</v>
      </c>
      <c r="E87" s="47">
        <f>'[1]Місто'!E148</f>
        <v>0</v>
      </c>
      <c r="F87" s="47">
        <f t="shared" si="11"/>
        <v>0</v>
      </c>
      <c r="G87" s="47">
        <f>'[1]Місто'!G148</f>
        <v>0</v>
      </c>
      <c r="H87" s="47">
        <f>'[1]Місто'!H148</f>
        <v>0</v>
      </c>
      <c r="I87" s="47">
        <f>'[1]Місто'!I148</f>
        <v>0</v>
      </c>
      <c r="J87" s="47">
        <f>'[1]Місто'!J148</f>
        <v>0</v>
      </c>
      <c r="K87" s="47">
        <f>'[1]Місто'!K148</f>
        <v>0</v>
      </c>
      <c r="L87" s="47">
        <f>'[1]Місто'!L148</f>
        <v>0</v>
      </c>
      <c r="M87" s="48">
        <f t="shared" si="12"/>
        <v>44601225</v>
      </c>
      <c r="N87" s="35"/>
      <c r="O87" s="10">
        <f t="shared" si="13"/>
        <v>0</v>
      </c>
      <c r="P87" s="3">
        <f t="shared" si="14"/>
        <v>1.8915394551129012</v>
      </c>
    </row>
    <row r="88" spans="1:16" s="3" customFormat="1" ht="36.75" customHeight="1">
      <c r="A88" s="69" t="s">
        <v>187</v>
      </c>
      <c r="B88" s="85" t="s">
        <v>188</v>
      </c>
      <c r="C88" s="47">
        <f>'[1]Місто'!C149</f>
        <v>100243</v>
      </c>
      <c r="D88" s="47">
        <f>'[1]Місто'!D149</f>
        <v>0</v>
      </c>
      <c r="E88" s="47">
        <f>'[1]Місто'!E149</f>
        <v>0</v>
      </c>
      <c r="F88" s="47">
        <f t="shared" si="11"/>
        <v>0</v>
      </c>
      <c r="G88" s="47">
        <f>'[1]Місто'!G149</f>
        <v>0</v>
      </c>
      <c r="H88" s="47">
        <f>'[1]Місто'!H149</f>
        <v>0</v>
      </c>
      <c r="I88" s="47">
        <f>'[1]Місто'!I149</f>
        <v>0</v>
      </c>
      <c r="J88" s="47">
        <f>'[1]Місто'!J149</f>
        <v>0</v>
      </c>
      <c r="K88" s="47">
        <f>'[1]Місто'!K149</f>
        <v>0</v>
      </c>
      <c r="L88" s="47">
        <f>'[1]Місто'!L149</f>
        <v>0</v>
      </c>
      <c r="M88" s="48">
        <f t="shared" si="12"/>
        <v>100243</v>
      </c>
      <c r="N88" s="35"/>
      <c r="O88" s="10">
        <f t="shared" si="13"/>
        <v>0</v>
      </c>
      <c r="P88" s="3">
        <f t="shared" si="14"/>
        <v>0.0042513090077432305</v>
      </c>
    </row>
    <row r="89" spans="1:16" s="3" customFormat="1" ht="44.25" customHeight="1">
      <c r="A89" s="59"/>
      <c r="B89" s="93" t="s">
        <v>216</v>
      </c>
      <c r="C89" s="47">
        <f>'[1]Місто'!C150</f>
        <v>100243</v>
      </c>
      <c r="D89" s="47">
        <f>'[1]Місто'!D150</f>
        <v>0</v>
      </c>
      <c r="E89" s="47">
        <f>'[1]Місто'!E150</f>
        <v>0</v>
      </c>
      <c r="F89" s="47">
        <f t="shared" si="11"/>
        <v>0</v>
      </c>
      <c r="G89" s="47">
        <f>'[1]Місто'!G150</f>
        <v>0</v>
      </c>
      <c r="H89" s="47">
        <f>'[1]Місто'!H150</f>
        <v>0</v>
      </c>
      <c r="I89" s="47">
        <f>'[1]Місто'!I150</f>
        <v>0</v>
      </c>
      <c r="J89" s="47">
        <f>'[1]Місто'!J150</f>
        <v>0</v>
      </c>
      <c r="K89" s="47">
        <f>'[1]Місто'!K150</f>
        <v>0</v>
      </c>
      <c r="L89" s="47">
        <f>'[1]Місто'!L150</f>
        <v>0</v>
      </c>
      <c r="M89" s="48">
        <f aca="true" t="shared" si="15" ref="M89:M123">C89+F89</f>
        <v>100243</v>
      </c>
      <c r="N89" s="35"/>
      <c r="O89" s="10">
        <f t="shared" si="13"/>
        <v>0</v>
      </c>
      <c r="P89" s="3">
        <f t="shared" si="14"/>
        <v>0.0042513090077432305</v>
      </c>
    </row>
    <row r="90" spans="1:16" s="3" customFormat="1" ht="23.25" customHeight="1">
      <c r="A90" s="44" t="s">
        <v>32</v>
      </c>
      <c r="B90" s="49" t="s">
        <v>96</v>
      </c>
      <c r="C90" s="47">
        <f>'[1]Місто'!$C$234+'[1]Місто'!$C$151+'[1]Місто'!$C$301</f>
        <v>9534676</v>
      </c>
      <c r="D90" s="47">
        <f>'[1]Місто'!D151+'[1]Місто'!D301</f>
        <v>0</v>
      </c>
      <c r="E90" s="47">
        <f>'[1]Місто'!E151+'[1]Місто'!E301</f>
        <v>0</v>
      </c>
      <c r="F90" s="47">
        <f>'[1]Місто'!F151+'[1]Місто'!F301</f>
        <v>0</v>
      </c>
      <c r="G90" s="47">
        <f>'[1]Місто'!G151+'[1]Місто'!G301</f>
        <v>0</v>
      </c>
      <c r="H90" s="47">
        <f>'[1]Місто'!H151+'[1]Місто'!H301</f>
        <v>0</v>
      </c>
      <c r="I90" s="47">
        <f>'[1]Місто'!I151+'[1]Місто'!I301</f>
        <v>0</v>
      </c>
      <c r="J90" s="47">
        <f>'[1]Місто'!J151+'[1]Місто'!J301</f>
        <v>0</v>
      </c>
      <c r="K90" s="47">
        <f>'[1]Місто'!K151+'[1]Місто'!K301</f>
        <v>0</v>
      </c>
      <c r="L90" s="47">
        <f>'[1]Місто'!L151+'[1]Місто'!L301</f>
        <v>0</v>
      </c>
      <c r="M90" s="48">
        <f t="shared" si="15"/>
        <v>9534676</v>
      </c>
      <c r="N90" s="35"/>
      <c r="O90" s="10">
        <f t="shared" si="13"/>
        <v>0</v>
      </c>
      <c r="P90" s="3">
        <f t="shared" si="14"/>
        <v>0.404365930436172</v>
      </c>
    </row>
    <row r="91" spans="1:16" s="3" customFormat="1" ht="60">
      <c r="A91" s="64" t="s">
        <v>192</v>
      </c>
      <c r="B91" s="71" t="s">
        <v>2</v>
      </c>
      <c r="C91" s="47">
        <f>'[1]Місто'!C153</f>
        <v>54202</v>
      </c>
      <c r="D91" s="47">
        <f>'[1]Місто'!D153</f>
        <v>0</v>
      </c>
      <c r="E91" s="47">
        <f>'[1]Місто'!E153</f>
        <v>0</v>
      </c>
      <c r="F91" s="47">
        <f t="shared" si="11"/>
        <v>0</v>
      </c>
      <c r="G91" s="47">
        <f>'[1]Місто'!G153</f>
        <v>0</v>
      </c>
      <c r="H91" s="47">
        <f>'[1]Місто'!H153</f>
        <v>0</v>
      </c>
      <c r="I91" s="47">
        <f>'[1]Місто'!I153</f>
        <v>0</v>
      </c>
      <c r="J91" s="47">
        <f>'[1]Місто'!J153</f>
        <v>0</v>
      </c>
      <c r="K91" s="47">
        <f>'[1]Місто'!K153</f>
        <v>0</v>
      </c>
      <c r="L91" s="47">
        <f>'[1]Місто'!L153</f>
        <v>0</v>
      </c>
      <c r="M91" s="48">
        <f t="shared" si="15"/>
        <v>54202</v>
      </c>
      <c r="N91" s="35"/>
      <c r="O91" s="10">
        <f t="shared" si="13"/>
        <v>0</v>
      </c>
      <c r="P91" s="3">
        <f t="shared" si="14"/>
        <v>0.002298708646366316</v>
      </c>
    </row>
    <row r="92" spans="1:16" s="3" customFormat="1" ht="45" customHeight="1">
      <c r="A92" s="64"/>
      <c r="B92" s="93" t="s">
        <v>216</v>
      </c>
      <c r="C92" s="47">
        <f>'[1]Місто'!C154</f>
        <v>54202</v>
      </c>
      <c r="D92" s="47">
        <f>'[1]Місто'!D154</f>
        <v>0</v>
      </c>
      <c r="E92" s="47">
        <f>'[1]Місто'!E154</f>
        <v>0</v>
      </c>
      <c r="F92" s="47">
        <f>F91</f>
        <v>0</v>
      </c>
      <c r="G92" s="47">
        <f>'[1]Місто'!G154</f>
        <v>0</v>
      </c>
      <c r="H92" s="47">
        <f>'[1]Місто'!H154</f>
        <v>0</v>
      </c>
      <c r="I92" s="47">
        <f>'[1]Місто'!I154</f>
        <v>0</v>
      </c>
      <c r="J92" s="47">
        <f>'[1]Місто'!J154</f>
        <v>0</v>
      </c>
      <c r="K92" s="47">
        <f>'[1]Місто'!K154</f>
        <v>0</v>
      </c>
      <c r="L92" s="47">
        <f>'[1]Місто'!L154</f>
        <v>0</v>
      </c>
      <c r="M92" s="48">
        <f t="shared" si="15"/>
        <v>54202</v>
      </c>
      <c r="N92" s="35"/>
      <c r="O92" s="10">
        <f t="shared" si="13"/>
        <v>0</v>
      </c>
      <c r="P92" s="3">
        <f t="shared" si="14"/>
        <v>0.002298708646366316</v>
      </c>
    </row>
    <row r="93" spans="1:16" s="3" customFormat="1" ht="24.75" customHeight="1">
      <c r="A93" s="44" t="s">
        <v>109</v>
      </c>
      <c r="B93" s="66" t="s">
        <v>144</v>
      </c>
      <c r="C93" s="47">
        <f>'[1]Місто'!C60+'[1]Місто'!C155</f>
        <v>5711110</v>
      </c>
      <c r="D93" s="47">
        <f>'[1]Місто'!D60+'[1]Місто'!D155</f>
        <v>3529701</v>
      </c>
      <c r="E93" s="47">
        <f>'[1]Місто'!E60+'[1]Місто'!E155</f>
        <v>153192</v>
      </c>
      <c r="F93" s="47">
        <f aca="true" t="shared" si="16" ref="F93:F131">G93+J93</f>
        <v>196550</v>
      </c>
      <c r="G93" s="47">
        <f>'[1]Місто'!G60+'[1]Місто'!G155</f>
        <v>0</v>
      </c>
      <c r="H93" s="47">
        <f>'[1]Місто'!H60+'[1]Місто'!H155</f>
        <v>0</v>
      </c>
      <c r="I93" s="47">
        <f>'[1]Місто'!I60+'[1]Місто'!I155</f>
        <v>0</v>
      </c>
      <c r="J93" s="47">
        <f>'[1]Місто'!J60+'[1]Місто'!J155</f>
        <v>196550</v>
      </c>
      <c r="K93" s="47">
        <f>'[1]Місто'!K60+'[1]Місто'!K155</f>
        <v>196550</v>
      </c>
      <c r="L93" s="47">
        <f>'[1]Місто'!L60+'[1]Місто'!L155</f>
        <v>99960</v>
      </c>
      <c r="M93" s="48">
        <f t="shared" si="15"/>
        <v>5907660</v>
      </c>
      <c r="N93" s="35"/>
      <c r="O93" s="10">
        <f t="shared" si="13"/>
        <v>0</v>
      </c>
      <c r="P93" s="3">
        <f t="shared" si="14"/>
        <v>0.24220836753900465</v>
      </c>
    </row>
    <row r="94" spans="1:16" s="3" customFormat="1" ht="25.5" customHeight="1">
      <c r="A94" s="44" t="s">
        <v>110</v>
      </c>
      <c r="B94" s="66" t="s">
        <v>145</v>
      </c>
      <c r="C94" s="47">
        <f>'[1]Місто'!C61+'[1]Місто'!C156</f>
        <v>204630</v>
      </c>
      <c r="D94" s="47">
        <f>'[1]Місто'!D61+'[1]Місто'!D156</f>
        <v>100000</v>
      </c>
      <c r="E94" s="47">
        <f>'[1]Місто'!E61+'[1]Місто'!E156</f>
        <v>0</v>
      </c>
      <c r="F94" s="47">
        <f t="shared" si="16"/>
        <v>0</v>
      </c>
      <c r="G94" s="47">
        <f>'[1]Місто'!G61+'[1]Місто'!G156</f>
        <v>0</v>
      </c>
      <c r="H94" s="47">
        <f>'[1]Місто'!H61+'[1]Місто'!H156</f>
        <v>0</v>
      </c>
      <c r="I94" s="47">
        <f>'[1]Місто'!I61+'[1]Місто'!I156</f>
        <v>0</v>
      </c>
      <c r="J94" s="47">
        <f>'[1]Місто'!J61+'[1]Місто'!J156</f>
        <v>0</v>
      </c>
      <c r="K94" s="47">
        <f>'[1]Місто'!K61+'[1]Місто'!K156</f>
        <v>0</v>
      </c>
      <c r="L94" s="47">
        <f>'[1]Місто'!L61+'[1]Місто'!L156</f>
        <v>0</v>
      </c>
      <c r="M94" s="48">
        <f t="shared" si="15"/>
        <v>204630</v>
      </c>
      <c r="N94" s="35"/>
      <c r="O94" s="10">
        <f t="shared" si="13"/>
        <v>0</v>
      </c>
      <c r="P94" s="3">
        <f t="shared" si="14"/>
        <v>0.00867836519512083</v>
      </c>
    </row>
    <row r="95" spans="1:16" s="3" customFormat="1" ht="24" customHeight="1">
      <c r="A95" s="44" t="s">
        <v>33</v>
      </c>
      <c r="B95" s="56" t="s">
        <v>84</v>
      </c>
      <c r="C95" s="47">
        <f>'[1]Місто'!C62+'[1]Місто'!C157</f>
        <v>576138</v>
      </c>
      <c r="D95" s="47">
        <f>'[1]Місто'!D62</f>
        <v>0</v>
      </c>
      <c r="E95" s="47">
        <f>'[1]Місто'!E62</f>
        <v>0</v>
      </c>
      <c r="F95" s="47">
        <f t="shared" si="16"/>
        <v>0</v>
      </c>
      <c r="G95" s="47">
        <f>'[1]Місто'!G62</f>
        <v>0</v>
      </c>
      <c r="H95" s="47">
        <f>'[1]Місто'!H62</f>
        <v>0</v>
      </c>
      <c r="I95" s="47">
        <f>'[1]Місто'!I62</f>
        <v>0</v>
      </c>
      <c r="J95" s="47">
        <f>'[1]Місто'!J62</f>
        <v>0</v>
      </c>
      <c r="K95" s="47">
        <f>'[1]Місто'!K62</f>
        <v>0</v>
      </c>
      <c r="L95" s="47">
        <f>'[1]Місто'!L62</f>
        <v>0</v>
      </c>
      <c r="M95" s="48">
        <f t="shared" si="15"/>
        <v>576138</v>
      </c>
      <c r="N95" s="35"/>
      <c r="O95" s="10">
        <f t="shared" si="13"/>
        <v>0</v>
      </c>
      <c r="P95" s="3">
        <f t="shared" si="14"/>
        <v>0.024434031993288006</v>
      </c>
    </row>
    <row r="96" spans="1:16" s="3" customFormat="1" ht="63.75">
      <c r="A96" s="44" t="s">
        <v>128</v>
      </c>
      <c r="B96" s="96" t="s">
        <v>221</v>
      </c>
      <c r="C96" s="47">
        <f>'[1]Місто'!C158+'[1]Місто'!C63</f>
        <v>3483300</v>
      </c>
      <c r="D96" s="47">
        <f>'[1]Місто'!D158+'[1]Місто'!D63</f>
        <v>0</v>
      </c>
      <c r="E96" s="47">
        <f>'[1]Місто'!E158+'[1]Місто'!E63</f>
        <v>0</v>
      </c>
      <c r="F96" s="47">
        <f t="shared" si="16"/>
        <v>0</v>
      </c>
      <c r="G96" s="47">
        <f>'[1]Місто'!G158+'[1]Місто'!G63</f>
        <v>0</v>
      </c>
      <c r="H96" s="47">
        <f>'[1]Місто'!H158+'[1]Місто'!H63</f>
        <v>0</v>
      </c>
      <c r="I96" s="47">
        <f>'[1]Місто'!I158+'[1]Місто'!I63</f>
        <v>0</v>
      </c>
      <c r="J96" s="47">
        <f>'[1]Місто'!J158+'[1]Місто'!J63</f>
        <v>0</v>
      </c>
      <c r="K96" s="47">
        <f>'[1]Місто'!K158+'[1]Місто'!K63</f>
        <v>0</v>
      </c>
      <c r="L96" s="47">
        <f>'[1]Місто'!L158+'[1]Місто'!L63</f>
        <v>0</v>
      </c>
      <c r="M96" s="48">
        <f t="shared" si="15"/>
        <v>3483300</v>
      </c>
      <c r="N96" s="35"/>
      <c r="O96" s="10">
        <f t="shared" si="13"/>
        <v>0</v>
      </c>
      <c r="P96" s="3">
        <f t="shared" si="14"/>
        <v>0.1477268703717167</v>
      </c>
    </row>
    <row r="97" spans="1:16" s="3" customFormat="1" ht="23.25" customHeight="1">
      <c r="A97" s="44" t="s">
        <v>34</v>
      </c>
      <c r="B97" s="49" t="s">
        <v>35</v>
      </c>
      <c r="C97" s="47">
        <f>'[1]Місто'!C159</f>
        <v>16867510</v>
      </c>
      <c r="D97" s="47">
        <f>'[1]Місто'!D159</f>
        <v>10116303</v>
      </c>
      <c r="E97" s="47">
        <f>'[1]Місто'!E159</f>
        <v>1297650</v>
      </c>
      <c r="F97" s="47">
        <f t="shared" si="16"/>
        <v>1175952</v>
      </c>
      <c r="G97" s="47">
        <f>'[1]Місто'!G159</f>
        <v>210829</v>
      </c>
      <c r="H97" s="47">
        <f>'[1]Місто'!H159</f>
        <v>140034</v>
      </c>
      <c r="I97" s="47">
        <f>'[1]Місто'!I159</f>
        <v>0</v>
      </c>
      <c r="J97" s="47">
        <f>'[1]Місто'!J159</f>
        <v>965123</v>
      </c>
      <c r="K97" s="47">
        <f>'[1]Місто'!K159</f>
        <v>965123</v>
      </c>
      <c r="L97" s="47">
        <f>'[1]Місто'!L159</f>
        <v>1984</v>
      </c>
      <c r="M97" s="48">
        <f t="shared" si="15"/>
        <v>18043462</v>
      </c>
      <c r="N97" s="35"/>
      <c r="O97" s="10">
        <f t="shared" si="13"/>
        <v>210829</v>
      </c>
      <c r="P97" s="3">
        <f>C97/$C$176*100</f>
        <v>0.7153516674600622</v>
      </c>
    </row>
    <row r="98" spans="1:15" s="3" customFormat="1" ht="76.5">
      <c r="A98" s="64" t="s">
        <v>222</v>
      </c>
      <c r="B98" s="67" t="s">
        <v>211</v>
      </c>
      <c r="C98" s="47">
        <f>'[1]Місто'!C160</f>
        <v>2256100</v>
      </c>
      <c r="D98" s="47"/>
      <c r="E98" s="47"/>
      <c r="F98" s="47"/>
      <c r="G98" s="47"/>
      <c r="H98" s="47"/>
      <c r="I98" s="47"/>
      <c r="J98" s="47"/>
      <c r="K98" s="47"/>
      <c r="L98" s="47"/>
      <c r="M98" s="48">
        <f t="shared" si="15"/>
        <v>2256100</v>
      </c>
      <c r="N98" s="35"/>
      <c r="O98" s="10"/>
    </row>
    <row r="99" spans="1:16" s="3" customFormat="1" ht="24.75" customHeight="1">
      <c r="A99" s="44" t="s">
        <v>86</v>
      </c>
      <c r="B99" s="92" t="s">
        <v>208</v>
      </c>
      <c r="C99" s="47">
        <f>'[1]Місто'!C161</f>
        <v>849258</v>
      </c>
      <c r="D99" s="47">
        <f>'[1]Місто'!D161</f>
        <v>0</v>
      </c>
      <c r="E99" s="47">
        <f>'[1]Місто'!E161</f>
        <v>0</v>
      </c>
      <c r="F99" s="47">
        <f t="shared" si="16"/>
        <v>42500</v>
      </c>
      <c r="G99" s="47">
        <f>'[1]Місто'!G161</f>
        <v>0</v>
      </c>
      <c r="H99" s="47">
        <f>'[1]Місто'!H161</f>
        <v>0</v>
      </c>
      <c r="I99" s="47">
        <f>'[1]Місто'!I161</f>
        <v>0</v>
      </c>
      <c r="J99" s="47">
        <f>'[1]Місто'!J161</f>
        <v>42500</v>
      </c>
      <c r="K99" s="47">
        <f>'[1]Місто'!K161</f>
        <v>42500</v>
      </c>
      <c r="L99" s="47">
        <f>'[1]Місто'!L161</f>
        <v>0</v>
      </c>
      <c r="M99" s="48">
        <f t="shared" si="15"/>
        <v>891758</v>
      </c>
      <c r="N99" s="35"/>
      <c r="O99" s="10">
        <f t="shared" si="13"/>
        <v>0</v>
      </c>
      <c r="P99" s="3">
        <f t="shared" si="14"/>
        <v>0.0360170603962172</v>
      </c>
    </row>
    <row r="100" spans="1:16" s="3" customFormat="1" ht="23.25" customHeight="1">
      <c r="A100" s="57" t="s">
        <v>74</v>
      </c>
      <c r="B100" s="13" t="s">
        <v>83</v>
      </c>
      <c r="C100" s="47">
        <f>'[1]Місто'!C162</f>
        <v>62854623</v>
      </c>
      <c r="D100" s="47">
        <f>'[1]Місто'!D162</f>
        <v>0</v>
      </c>
      <c r="E100" s="47">
        <f>'[1]Місто'!E162</f>
        <v>0</v>
      </c>
      <c r="F100" s="47">
        <f t="shared" si="16"/>
        <v>0</v>
      </c>
      <c r="G100" s="47">
        <f>'[1]Місто'!G162</f>
        <v>0</v>
      </c>
      <c r="H100" s="47">
        <f>'[1]Місто'!H162</f>
        <v>0</v>
      </c>
      <c r="I100" s="47">
        <f>'[1]Місто'!I162</f>
        <v>0</v>
      </c>
      <c r="J100" s="47">
        <f>'[1]Місто'!J162</f>
        <v>0</v>
      </c>
      <c r="K100" s="47">
        <f>'[1]Місто'!K162</f>
        <v>0</v>
      </c>
      <c r="L100" s="47">
        <f>'[1]Місто'!L162</f>
        <v>0</v>
      </c>
      <c r="M100" s="48">
        <f t="shared" si="15"/>
        <v>62854623</v>
      </c>
      <c r="N100" s="35"/>
      <c r="O100" s="10">
        <f t="shared" si="13"/>
        <v>0</v>
      </c>
      <c r="P100" s="3">
        <f t="shared" si="14"/>
        <v>2.665666679351225</v>
      </c>
    </row>
    <row r="101" spans="1:16" s="3" customFormat="1" ht="45" customHeight="1">
      <c r="A101" s="57"/>
      <c r="B101" s="93" t="s">
        <v>232</v>
      </c>
      <c r="C101" s="47">
        <f>'[1]Місто'!C163</f>
        <v>62854623</v>
      </c>
      <c r="D101" s="47">
        <f>'[1]Місто'!D163</f>
        <v>0</v>
      </c>
      <c r="E101" s="47">
        <f>'[1]Місто'!E163</f>
        <v>0</v>
      </c>
      <c r="F101" s="47">
        <f t="shared" si="16"/>
        <v>0</v>
      </c>
      <c r="G101" s="47">
        <f>'[1]Місто'!G163</f>
        <v>0</v>
      </c>
      <c r="H101" s="47">
        <f>'[1]Місто'!H163</f>
        <v>0</v>
      </c>
      <c r="I101" s="47">
        <f>'[1]Місто'!I163</f>
        <v>0</v>
      </c>
      <c r="J101" s="47">
        <f>'[1]Місто'!J163</f>
        <v>0</v>
      </c>
      <c r="K101" s="47">
        <f>'[1]Місто'!K163</f>
        <v>0</v>
      </c>
      <c r="L101" s="47">
        <f>'[1]Місто'!L163</f>
        <v>0</v>
      </c>
      <c r="M101" s="48">
        <f t="shared" si="15"/>
        <v>62854623</v>
      </c>
      <c r="N101" s="35"/>
      <c r="O101" s="10">
        <f t="shared" si="13"/>
        <v>0</v>
      </c>
      <c r="P101" s="3">
        <f t="shared" si="14"/>
        <v>2.665666679351225</v>
      </c>
    </row>
    <row r="102" spans="1:16" s="3" customFormat="1" ht="12.75">
      <c r="A102" s="44">
        <v>100000</v>
      </c>
      <c r="B102" s="49" t="s">
        <v>36</v>
      </c>
      <c r="C102" s="47">
        <f>SUM(C103:C111)-C108</f>
        <v>95424656</v>
      </c>
      <c r="D102" s="47">
        <f>SUM(D103:D111)-D108</f>
        <v>0</v>
      </c>
      <c r="E102" s="47">
        <f>SUM(E103:E111)-E108</f>
        <v>5047</v>
      </c>
      <c r="F102" s="47">
        <f>SUM(F104:F111)-F108</f>
        <v>61743149</v>
      </c>
      <c r="G102" s="47">
        <f aca="true" t="shared" si="17" ref="G102:L102">SUM(G103:G111)-G108</f>
        <v>123296</v>
      </c>
      <c r="H102" s="47">
        <f t="shared" si="17"/>
        <v>0</v>
      </c>
      <c r="I102" s="47">
        <f t="shared" si="17"/>
        <v>0</v>
      </c>
      <c r="J102" s="47">
        <f t="shared" si="17"/>
        <v>61619853</v>
      </c>
      <c r="K102" s="47">
        <f t="shared" si="17"/>
        <v>61619853</v>
      </c>
      <c r="L102" s="47">
        <f t="shared" si="17"/>
        <v>23000</v>
      </c>
      <c r="M102" s="48">
        <f t="shared" si="15"/>
        <v>157167805</v>
      </c>
      <c r="N102" s="37">
        <f>F102-K102</f>
        <v>123296</v>
      </c>
      <c r="O102" s="10">
        <f t="shared" si="13"/>
        <v>123296</v>
      </c>
      <c r="P102" s="3">
        <f t="shared" si="14"/>
        <v>4.04696287634647</v>
      </c>
    </row>
    <row r="103" spans="1:15" s="3" customFormat="1" ht="12.75">
      <c r="A103" s="64" t="s">
        <v>241</v>
      </c>
      <c r="B103" s="68" t="s">
        <v>242</v>
      </c>
      <c r="C103" s="47">
        <f>'[1]Місто'!C236</f>
        <v>9010247</v>
      </c>
      <c r="D103" s="47">
        <f>'[1]Місто'!D236</f>
        <v>0</v>
      </c>
      <c r="E103" s="47">
        <f>'[1]Місто'!E236</f>
        <v>0</v>
      </c>
      <c r="F103" s="47"/>
      <c r="G103" s="47">
        <f>'[1]Місто'!G236</f>
        <v>0</v>
      </c>
      <c r="H103" s="47">
        <f>'[1]Місто'!H236</f>
        <v>0</v>
      </c>
      <c r="I103" s="47">
        <f>'[1]Місто'!I236</f>
        <v>0</v>
      </c>
      <c r="J103" s="47">
        <f>'[1]Місто'!J236</f>
        <v>0</v>
      </c>
      <c r="K103" s="47">
        <f>'[1]Місто'!K236</f>
        <v>0</v>
      </c>
      <c r="L103" s="47">
        <f>'[1]Місто'!L236</f>
        <v>0</v>
      </c>
      <c r="M103" s="48">
        <f t="shared" si="15"/>
        <v>9010247</v>
      </c>
      <c r="N103" s="35"/>
      <c r="O103" s="10"/>
    </row>
    <row r="104" spans="1:16" s="3" customFormat="1" ht="25.5">
      <c r="A104" s="44">
        <v>100102</v>
      </c>
      <c r="B104" s="67" t="s">
        <v>205</v>
      </c>
      <c r="C104" s="47">
        <f>'[1]Місто'!C241</f>
        <v>0</v>
      </c>
      <c r="D104" s="47">
        <f>'[1]Місто'!D241</f>
        <v>0</v>
      </c>
      <c r="E104" s="47">
        <f>'[1]Місто'!E241</f>
        <v>0</v>
      </c>
      <c r="F104" s="47">
        <f t="shared" si="16"/>
        <v>56924475</v>
      </c>
      <c r="G104" s="47">
        <f>'[1]Місто'!G241</f>
        <v>0</v>
      </c>
      <c r="H104" s="47">
        <f>'[1]Місто'!H241</f>
        <v>0</v>
      </c>
      <c r="I104" s="47">
        <f>'[1]Місто'!I241</f>
        <v>0</v>
      </c>
      <c r="J104" s="47">
        <f>'[1]Місто'!J241</f>
        <v>56924475</v>
      </c>
      <c r="K104" s="47">
        <f>'[1]Місто'!K241</f>
        <v>56924475</v>
      </c>
      <c r="L104" s="47">
        <f>'[1]Місто'!L241</f>
        <v>23000</v>
      </c>
      <c r="M104" s="48">
        <f t="shared" si="15"/>
        <v>56924475</v>
      </c>
      <c r="N104" s="35"/>
      <c r="O104" s="10">
        <f t="shared" si="13"/>
        <v>0</v>
      </c>
      <c r="P104" s="3">
        <f t="shared" si="14"/>
        <v>0</v>
      </c>
    </row>
    <row r="105" spans="1:16" s="3" customFormat="1" ht="25.5" customHeight="1" hidden="1">
      <c r="A105" s="44" t="s">
        <v>131</v>
      </c>
      <c r="B105" s="49" t="s">
        <v>132</v>
      </c>
      <c r="C105" s="47">
        <f>'[1]Місто'!C242</f>
        <v>0</v>
      </c>
      <c r="D105" s="47">
        <f>'[1]Місто'!D242</f>
        <v>0</v>
      </c>
      <c r="E105" s="47">
        <f>'[1]Місто'!E242</f>
        <v>0</v>
      </c>
      <c r="F105" s="47">
        <f t="shared" si="16"/>
        <v>0</v>
      </c>
      <c r="G105" s="47">
        <f>'[1]Місто'!G242</f>
        <v>0</v>
      </c>
      <c r="H105" s="47">
        <f>'[1]Місто'!H242</f>
        <v>0</v>
      </c>
      <c r="I105" s="47">
        <f>'[1]Місто'!I242</f>
        <v>0</v>
      </c>
      <c r="J105" s="47">
        <f>'[1]Місто'!J242</f>
        <v>0</v>
      </c>
      <c r="K105" s="47">
        <f>'[1]Місто'!K242</f>
        <v>0</v>
      </c>
      <c r="L105" s="47">
        <f>'[1]Місто'!L242</f>
        <v>0</v>
      </c>
      <c r="M105" s="48">
        <f t="shared" si="15"/>
        <v>0</v>
      </c>
      <c r="N105" s="35"/>
      <c r="O105" s="10">
        <f t="shared" si="13"/>
        <v>0</v>
      </c>
      <c r="P105" s="3">
        <f t="shared" si="14"/>
        <v>0</v>
      </c>
    </row>
    <row r="106" spans="1:16" s="3" customFormat="1" ht="38.25" hidden="1">
      <c r="A106" s="44" t="s">
        <v>166</v>
      </c>
      <c r="B106" s="63" t="s">
        <v>167</v>
      </c>
      <c r="C106" s="47">
        <f>'[1]Місто'!C268</f>
        <v>0</v>
      </c>
      <c r="D106" s="47">
        <f>'[1]Місто'!D268</f>
        <v>0</v>
      </c>
      <c r="E106" s="47">
        <f>'[1]Місто'!E268</f>
        <v>0</v>
      </c>
      <c r="F106" s="47">
        <f t="shared" si="16"/>
        <v>0</v>
      </c>
      <c r="G106" s="47">
        <f>'[1]Місто'!G268</f>
        <v>0</v>
      </c>
      <c r="H106" s="47">
        <f>'[1]Місто'!H268</f>
        <v>0</v>
      </c>
      <c r="I106" s="47">
        <f>'[1]Місто'!I268</f>
        <v>0</v>
      </c>
      <c r="J106" s="47">
        <f>'[1]Місто'!J268</f>
        <v>0</v>
      </c>
      <c r="K106" s="47">
        <f>'[1]Місто'!K268</f>
        <v>0</v>
      </c>
      <c r="L106" s="47">
        <f>'[1]Місто'!L268</f>
        <v>0</v>
      </c>
      <c r="M106" s="48">
        <f t="shared" si="15"/>
        <v>0</v>
      </c>
      <c r="N106" s="35"/>
      <c r="O106" s="10">
        <f t="shared" si="13"/>
        <v>0</v>
      </c>
      <c r="P106" s="3">
        <f t="shared" si="14"/>
        <v>0</v>
      </c>
    </row>
    <row r="107" spans="1:16" s="2" customFormat="1" ht="165.75" hidden="1">
      <c r="A107" s="69" t="s">
        <v>229</v>
      </c>
      <c r="B107" s="68" t="s">
        <v>237</v>
      </c>
      <c r="C107" s="58">
        <f>'[1]Місто'!C390</f>
        <v>0</v>
      </c>
      <c r="D107" s="58">
        <f>'[1]Місто'!D390</f>
        <v>0</v>
      </c>
      <c r="E107" s="58">
        <f>'[1]Місто'!E390</f>
        <v>0</v>
      </c>
      <c r="F107" s="47">
        <f t="shared" si="16"/>
        <v>0</v>
      </c>
      <c r="G107" s="58">
        <f>'[1]Місто'!G390</f>
        <v>0</v>
      </c>
      <c r="H107" s="58">
        <f>'[1]Місто'!H390</f>
        <v>0</v>
      </c>
      <c r="I107" s="58">
        <f>'[1]Місто'!I390</f>
        <v>0</v>
      </c>
      <c r="J107" s="58">
        <f>'[1]Місто'!J390</f>
        <v>0</v>
      </c>
      <c r="K107" s="58">
        <f>'[1]Місто'!K390</f>
        <v>0</v>
      </c>
      <c r="L107" s="58">
        <f>'[1]Місто'!L390</f>
        <v>0</v>
      </c>
      <c r="M107" s="48">
        <f t="shared" si="15"/>
        <v>0</v>
      </c>
      <c r="N107" s="38"/>
      <c r="O107" s="10">
        <f t="shared" si="13"/>
        <v>0</v>
      </c>
      <c r="P107" s="3">
        <f t="shared" si="14"/>
        <v>0</v>
      </c>
    </row>
    <row r="108" spans="1:16" s="2" customFormat="1" ht="191.25" hidden="1">
      <c r="A108" s="57"/>
      <c r="B108" s="68" t="s">
        <v>238</v>
      </c>
      <c r="C108" s="58">
        <f>C107</f>
        <v>0</v>
      </c>
      <c r="D108" s="58">
        <f>D107</f>
        <v>0</v>
      </c>
      <c r="E108" s="58">
        <f>E107</f>
        <v>0</v>
      </c>
      <c r="F108" s="47">
        <f t="shared" si="16"/>
        <v>0</v>
      </c>
      <c r="G108" s="58">
        <f aca="true" t="shared" si="18" ref="G108:L108">G107</f>
        <v>0</v>
      </c>
      <c r="H108" s="58">
        <f t="shared" si="18"/>
        <v>0</v>
      </c>
      <c r="I108" s="58">
        <f t="shared" si="18"/>
        <v>0</v>
      </c>
      <c r="J108" s="58">
        <f t="shared" si="18"/>
        <v>0</v>
      </c>
      <c r="K108" s="58">
        <f t="shared" si="18"/>
        <v>0</v>
      </c>
      <c r="L108" s="58">
        <f t="shared" si="18"/>
        <v>0</v>
      </c>
      <c r="M108" s="48">
        <f t="shared" si="15"/>
        <v>0</v>
      </c>
      <c r="N108" s="38"/>
      <c r="O108" s="10">
        <f t="shared" si="13"/>
        <v>0</v>
      </c>
      <c r="P108" s="3">
        <f t="shared" si="14"/>
        <v>0</v>
      </c>
    </row>
    <row r="109" spans="1:16" s="2" customFormat="1" ht="38.25">
      <c r="A109" s="64" t="s">
        <v>250</v>
      </c>
      <c r="B109" s="67" t="s">
        <v>251</v>
      </c>
      <c r="C109" s="58"/>
      <c r="D109" s="58"/>
      <c r="E109" s="58"/>
      <c r="F109" s="47">
        <f t="shared" si="16"/>
        <v>951177</v>
      </c>
      <c r="G109" s="58"/>
      <c r="H109" s="58"/>
      <c r="I109" s="58"/>
      <c r="J109" s="58">
        <f>K109</f>
        <v>951177</v>
      </c>
      <c r="K109" s="58">
        <f>'[1]Місто'!$K$243</f>
        <v>951177</v>
      </c>
      <c r="L109" s="58"/>
      <c r="M109" s="48">
        <f t="shared" si="15"/>
        <v>951177</v>
      </c>
      <c r="N109" s="38"/>
      <c r="O109" s="10"/>
      <c r="P109" s="3"/>
    </row>
    <row r="110" spans="1:16" s="3" customFormat="1" ht="12.75">
      <c r="A110" s="44">
        <v>100203</v>
      </c>
      <c r="B110" s="49" t="s">
        <v>37</v>
      </c>
      <c r="C110" s="47">
        <f>'[1]Місто'!C244+'[1]Місто'!C424+'[1]Місто'!C441+'[1]Місто'!C458+'[1]Місто'!C475+'[1]Місто'!C492+'[1]Місто'!C510+'[1]Місто'!C528+'[1]Місто'!$C$304</f>
        <v>86414409</v>
      </c>
      <c r="D110" s="47">
        <f>'[1]Місто'!D244+'[1]Місто'!D424+'[1]Місто'!D441+'[1]Місто'!D458+'[1]Місто'!D475+'[1]Місто'!D492+'[1]Місто'!D510+'[1]Місто'!D528</f>
        <v>0</v>
      </c>
      <c r="E110" s="47">
        <f>'[1]Місто'!E244+'[1]Місто'!E424+'[1]Місто'!E441+'[1]Місто'!E458+'[1]Місто'!E475+'[1]Місто'!E492+'[1]Місто'!E510+'[1]Місто'!E528</f>
        <v>5047</v>
      </c>
      <c r="F110" s="47">
        <f>G110+J110</f>
        <v>3867497</v>
      </c>
      <c r="G110" s="47">
        <f>'[1]Місто'!G244+'[1]Місто'!G424+'[1]Місто'!G441+'[1]Місто'!G458+'[1]Місто'!G475+'[1]Місто'!G492+'[1]Місто'!G510+'[1]Місто'!G528</f>
        <v>123296</v>
      </c>
      <c r="H110" s="47">
        <f>'[1]Місто'!H244+'[1]Місто'!H424+'[1]Місто'!H441+'[1]Місто'!H458+'[1]Місто'!H475+'[1]Місто'!H492+'[1]Місто'!H510+'[1]Місто'!H528</f>
        <v>0</v>
      </c>
      <c r="I110" s="47">
        <f>'[1]Місто'!I244+'[1]Місто'!I424+'[1]Місто'!I441+'[1]Місто'!I458+'[1]Місто'!I475+'[1]Місто'!I492+'[1]Місто'!I510+'[1]Місто'!I528</f>
        <v>0</v>
      </c>
      <c r="J110" s="47">
        <f>'[1]Місто'!J244+'[1]Місто'!J424+'[1]Місто'!J441+'[1]Місто'!J458+'[1]Місто'!J475+'[1]Місто'!J492+'[1]Місто'!J510+'[1]Місто'!J528</f>
        <v>3744201</v>
      </c>
      <c r="K110" s="47">
        <f>'[1]Місто'!K244+'[1]Місто'!K424+'[1]Місто'!K441+'[1]Місто'!K458+'[1]Місто'!K475+'[1]Місто'!K492+'[1]Місто'!K510+'[1]Місто'!K528</f>
        <v>3744201</v>
      </c>
      <c r="L110" s="47">
        <f>'[1]Місто'!L244+'[1]Місто'!L424+'[1]Місто'!L441+'[1]Місто'!L458+'[1]Місто'!L475+'[1]Місто'!L492+'[1]Місто'!L510+'[1]Місто'!L528</f>
        <v>0</v>
      </c>
      <c r="M110" s="48">
        <f t="shared" si="15"/>
        <v>90281906</v>
      </c>
      <c r="N110" s="35"/>
      <c r="O110" s="10">
        <f t="shared" si="13"/>
        <v>123296</v>
      </c>
      <c r="P110" s="3">
        <f t="shared" si="14"/>
        <v>3.6648379974712224</v>
      </c>
    </row>
    <row r="111" spans="1:16" s="3" customFormat="1" ht="12.75" hidden="1">
      <c r="A111" s="64" t="s">
        <v>202</v>
      </c>
      <c r="B111" s="67" t="s">
        <v>36</v>
      </c>
      <c r="C111" s="47">
        <f>'[1]Місто'!C272</f>
        <v>0</v>
      </c>
      <c r="D111" s="47">
        <f>'[1]Місто'!D272</f>
        <v>0</v>
      </c>
      <c r="E111" s="47">
        <f>'[1]Місто'!E272</f>
        <v>0</v>
      </c>
      <c r="F111" s="47">
        <f t="shared" si="16"/>
        <v>0</v>
      </c>
      <c r="G111" s="47">
        <f>'[1]Місто'!G272</f>
        <v>0</v>
      </c>
      <c r="H111" s="47">
        <f>'[1]Місто'!H272</f>
        <v>0</v>
      </c>
      <c r="I111" s="47">
        <f>'[1]Місто'!I272</f>
        <v>0</v>
      </c>
      <c r="J111" s="47">
        <f>'[1]Місто'!J272</f>
        <v>0</v>
      </c>
      <c r="K111" s="47">
        <f>'[1]Місто'!K272</f>
        <v>0</v>
      </c>
      <c r="L111" s="47">
        <f>'[1]Місто'!L272</f>
        <v>0</v>
      </c>
      <c r="M111" s="48">
        <f t="shared" si="15"/>
        <v>0</v>
      </c>
      <c r="N111" s="35"/>
      <c r="O111" s="10">
        <f t="shared" si="13"/>
        <v>0</v>
      </c>
      <c r="P111" s="3">
        <f t="shared" si="14"/>
        <v>0</v>
      </c>
    </row>
    <row r="112" spans="1:16" s="3" customFormat="1" ht="12.75" customHeight="1">
      <c r="A112" s="44" t="s">
        <v>38</v>
      </c>
      <c r="B112" s="67" t="s">
        <v>203</v>
      </c>
      <c r="C112" s="47">
        <f>SUM(C113:C120)</f>
        <v>79835168</v>
      </c>
      <c r="D112" s="47">
        <f>SUM(D113:D120)</f>
        <v>47376153</v>
      </c>
      <c r="E112" s="47">
        <f>SUM(E113:E120)</f>
        <v>4257100</v>
      </c>
      <c r="F112" s="47">
        <f t="shared" si="16"/>
        <v>10007659</v>
      </c>
      <c r="G112" s="47">
        <f>SUM(G113:G120)-G118</f>
        <v>5234923</v>
      </c>
      <c r="H112" s="47">
        <f>SUM(H113:H120)</f>
        <v>1804547</v>
      </c>
      <c r="I112" s="47">
        <f>SUM(I113:I120)</f>
        <v>594377</v>
      </c>
      <c r="J112" s="47">
        <f>SUM(J113:J120)</f>
        <v>4772736</v>
      </c>
      <c r="K112" s="47">
        <f>SUM(K113:K120)</f>
        <v>4494674</v>
      </c>
      <c r="L112" s="47">
        <f>SUM(L113:L120)</f>
        <v>4000</v>
      </c>
      <c r="M112" s="48">
        <f t="shared" si="15"/>
        <v>89842827</v>
      </c>
      <c r="N112" s="37">
        <f>F112-K112</f>
        <v>5512985</v>
      </c>
      <c r="O112" s="10">
        <f t="shared" si="13"/>
        <v>5512985</v>
      </c>
      <c r="P112" s="3">
        <f t="shared" si="14"/>
        <v>3.385812164970064</v>
      </c>
    </row>
    <row r="113" spans="1:16" s="3" customFormat="1" ht="12.75">
      <c r="A113" s="44">
        <v>110102</v>
      </c>
      <c r="B113" s="49" t="s">
        <v>39</v>
      </c>
      <c r="C113" s="47">
        <f>'[1]Місто'!C199</f>
        <v>4554596</v>
      </c>
      <c r="D113" s="47">
        <f>'[1]Місто'!D199</f>
        <v>0</v>
      </c>
      <c r="E113" s="47">
        <f>'[1]Місто'!E199</f>
        <v>0</v>
      </c>
      <c r="F113" s="47">
        <f t="shared" si="16"/>
        <v>194379</v>
      </c>
      <c r="G113" s="47">
        <f>'[1]Місто'!G199</f>
        <v>0</v>
      </c>
      <c r="H113" s="47">
        <f>'[1]Місто'!H199</f>
        <v>0</v>
      </c>
      <c r="I113" s="47">
        <f>'[1]Місто'!I199</f>
        <v>0</v>
      </c>
      <c r="J113" s="47">
        <f>'[1]Місто'!J199</f>
        <v>194379</v>
      </c>
      <c r="K113" s="47">
        <f>'[1]Місто'!K199</f>
        <v>194379</v>
      </c>
      <c r="L113" s="47">
        <f>'[1]Місто'!L199</f>
        <v>0</v>
      </c>
      <c r="M113" s="48">
        <f t="shared" si="15"/>
        <v>4748975</v>
      </c>
      <c r="N113" s="35"/>
      <c r="O113" s="10">
        <f t="shared" si="13"/>
        <v>0</v>
      </c>
      <c r="P113" s="3">
        <f t="shared" si="14"/>
        <v>0.19316056982962687</v>
      </c>
    </row>
    <row r="114" spans="1:16" s="3" customFormat="1" ht="12.75">
      <c r="A114" s="44">
        <v>110201</v>
      </c>
      <c r="B114" s="49" t="s">
        <v>40</v>
      </c>
      <c r="C114" s="47">
        <f>'[1]Місто'!C200</f>
        <v>14322773</v>
      </c>
      <c r="D114" s="47">
        <f>'[1]Місто'!D200</f>
        <v>8168348</v>
      </c>
      <c r="E114" s="47">
        <f>'[1]Місто'!E200</f>
        <v>1026353</v>
      </c>
      <c r="F114" s="47">
        <f t="shared" si="16"/>
        <v>1289558</v>
      </c>
      <c r="G114" s="47">
        <f>'[1]Місто'!G200</f>
        <v>10983</v>
      </c>
      <c r="H114" s="47">
        <f>'[1]Місто'!H200</f>
        <v>0</v>
      </c>
      <c r="I114" s="47">
        <f>'[1]Місто'!I200</f>
        <v>9947</v>
      </c>
      <c r="J114" s="47">
        <f>'[1]Місто'!J200</f>
        <v>1278575</v>
      </c>
      <c r="K114" s="47">
        <f>'[1]Місто'!K200</f>
        <v>1229124</v>
      </c>
      <c r="L114" s="47">
        <f>'[1]Місто'!L200</f>
        <v>4000</v>
      </c>
      <c r="M114" s="48">
        <f t="shared" si="15"/>
        <v>15612331</v>
      </c>
      <c r="N114" s="35"/>
      <c r="O114" s="10">
        <f t="shared" si="13"/>
        <v>60434</v>
      </c>
      <c r="P114" s="3">
        <f t="shared" si="14"/>
        <v>0.6074292855437441</v>
      </c>
    </row>
    <row r="115" spans="1:16" s="3" customFormat="1" ht="23.25" customHeight="1">
      <c r="A115" s="44">
        <v>110204</v>
      </c>
      <c r="B115" s="49" t="s">
        <v>116</v>
      </c>
      <c r="C115" s="47">
        <f>'[1]Місто'!C201</f>
        <v>7825488</v>
      </c>
      <c r="D115" s="47">
        <f>'[1]Місто'!D201</f>
        <v>3931224</v>
      </c>
      <c r="E115" s="47">
        <f>'[1]Місто'!E201</f>
        <v>1857070</v>
      </c>
      <c r="F115" s="47">
        <f t="shared" si="16"/>
        <v>2704107</v>
      </c>
      <c r="G115" s="47">
        <f>'[1]Місто'!G201</f>
        <v>2397350</v>
      </c>
      <c r="H115" s="47">
        <f>'[1]Місто'!H201</f>
        <v>743228</v>
      </c>
      <c r="I115" s="47">
        <f>'[1]Місто'!I201</f>
        <v>384090</v>
      </c>
      <c r="J115" s="47">
        <f>'[1]Місто'!J201</f>
        <v>306757</v>
      </c>
      <c r="K115" s="47">
        <f>'[1]Місто'!K201</f>
        <v>201556</v>
      </c>
      <c r="L115" s="47">
        <f>'[1]Місто'!L201</f>
        <v>0</v>
      </c>
      <c r="M115" s="48">
        <f t="shared" si="15"/>
        <v>10529595</v>
      </c>
      <c r="N115" s="35"/>
      <c r="O115" s="10">
        <f t="shared" si="13"/>
        <v>2502551</v>
      </c>
      <c r="P115" s="3">
        <f t="shared" si="14"/>
        <v>0.3318792097641387</v>
      </c>
    </row>
    <row r="116" spans="1:16" s="3" customFormat="1" ht="12.75">
      <c r="A116" s="44">
        <v>110205</v>
      </c>
      <c r="B116" s="49" t="s">
        <v>41</v>
      </c>
      <c r="C116" s="47">
        <f>'[1]Місто'!C202</f>
        <v>47881162</v>
      </c>
      <c r="D116" s="47">
        <f>'[1]Місто'!D202</f>
        <v>33960798</v>
      </c>
      <c r="E116" s="47">
        <f>'[1]Місто'!E202</f>
        <v>1334414</v>
      </c>
      <c r="F116" s="47">
        <f t="shared" si="16"/>
        <v>5637279</v>
      </c>
      <c r="G116" s="47">
        <f>'[1]Місто'!G202</f>
        <v>2826590</v>
      </c>
      <c r="H116" s="47">
        <f>'[1]Місто'!H202</f>
        <v>1061319</v>
      </c>
      <c r="I116" s="47">
        <f>'[1]Місто'!I202</f>
        <v>200340</v>
      </c>
      <c r="J116" s="47">
        <f>'[1]Місто'!J202</f>
        <v>2810689</v>
      </c>
      <c r="K116" s="47">
        <f>'[1]Місто'!K202</f>
        <v>2687279</v>
      </c>
      <c r="L116" s="47">
        <f>'[1]Місто'!L202</f>
        <v>0</v>
      </c>
      <c r="M116" s="48">
        <f t="shared" si="15"/>
        <v>53518441</v>
      </c>
      <c r="N116" s="35"/>
      <c r="O116" s="10">
        <f t="shared" si="13"/>
        <v>2950000</v>
      </c>
      <c r="P116" s="3">
        <f t="shared" si="14"/>
        <v>2.0306416938021896</v>
      </c>
    </row>
    <row r="117" spans="1:16" s="3" customFormat="1" ht="88.5" customHeight="1" hidden="1">
      <c r="A117" s="44" t="s">
        <v>148</v>
      </c>
      <c r="B117" s="49" t="s">
        <v>149</v>
      </c>
      <c r="C117" s="47">
        <f>'[1]Місто'!C203</f>
        <v>0</v>
      </c>
      <c r="D117" s="47">
        <f>'[1]Місто'!D203</f>
        <v>0</v>
      </c>
      <c r="E117" s="47">
        <f>'[1]Місто'!E203</f>
        <v>0</v>
      </c>
      <c r="F117" s="47">
        <f t="shared" si="16"/>
        <v>0</v>
      </c>
      <c r="G117" s="47">
        <f>'[1]Місто'!G203</f>
        <v>0</v>
      </c>
      <c r="H117" s="47">
        <f>'[1]Місто'!H203</f>
        <v>0</v>
      </c>
      <c r="I117" s="47">
        <f>'[1]Місто'!I203</f>
        <v>0</v>
      </c>
      <c r="J117" s="47">
        <f>'[1]Місто'!J203</f>
        <v>0</v>
      </c>
      <c r="K117" s="47">
        <f>'[1]Місто'!K203</f>
        <v>0</v>
      </c>
      <c r="L117" s="47">
        <f>'[1]Місто'!L203</f>
        <v>0</v>
      </c>
      <c r="M117" s="48">
        <f t="shared" si="15"/>
        <v>0</v>
      </c>
      <c r="N117" s="37"/>
      <c r="O117" s="10">
        <f t="shared" si="13"/>
        <v>0</v>
      </c>
      <c r="P117" s="3">
        <f t="shared" si="14"/>
        <v>0</v>
      </c>
    </row>
    <row r="118" spans="1:16" s="3" customFormat="1" ht="22.5" customHeight="1" hidden="1">
      <c r="A118" s="44"/>
      <c r="B118" s="67" t="s">
        <v>177</v>
      </c>
      <c r="C118" s="47">
        <f>'[1]Місто'!C204</f>
        <v>0</v>
      </c>
      <c r="D118" s="47">
        <f>'[1]Місто'!D204</f>
        <v>0</v>
      </c>
      <c r="E118" s="47">
        <f>'[1]Місто'!E204</f>
        <v>0</v>
      </c>
      <c r="F118" s="47">
        <f t="shared" si="16"/>
        <v>0</v>
      </c>
      <c r="G118" s="47">
        <f>'[1]Місто'!G204</f>
        <v>0</v>
      </c>
      <c r="H118" s="47">
        <f>'[1]Місто'!H204</f>
        <v>0</v>
      </c>
      <c r="I118" s="47">
        <f>'[1]Місто'!I204</f>
        <v>0</v>
      </c>
      <c r="J118" s="47">
        <f>'[1]Місто'!J204</f>
        <v>0</v>
      </c>
      <c r="K118" s="47">
        <f>'[1]Місто'!K204</f>
        <v>0</v>
      </c>
      <c r="L118" s="47">
        <f>'[1]Місто'!L204</f>
        <v>0</v>
      </c>
      <c r="M118" s="48">
        <f t="shared" si="15"/>
        <v>0</v>
      </c>
      <c r="N118" s="37"/>
      <c r="O118" s="10">
        <f t="shared" si="13"/>
        <v>0</v>
      </c>
      <c r="P118" s="3">
        <f t="shared" si="14"/>
        <v>0</v>
      </c>
    </row>
    <row r="119" spans="1:16" s="3" customFormat="1" ht="12.75" customHeight="1">
      <c r="A119" s="64" t="s">
        <v>184</v>
      </c>
      <c r="B119" s="67" t="s">
        <v>185</v>
      </c>
      <c r="C119" s="47">
        <f>'[1]Місто'!C205</f>
        <v>1047685</v>
      </c>
      <c r="D119" s="47">
        <f>'[1]Місто'!D205</f>
        <v>0</v>
      </c>
      <c r="E119" s="47">
        <f>'[1]Місто'!E205</f>
        <v>0</v>
      </c>
      <c r="F119" s="47">
        <f t="shared" si="16"/>
        <v>0</v>
      </c>
      <c r="G119" s="47">
        <f>'[1]Місто'!G205</f>
        <v>0</v>
      </c>
      <c r="H119" s="47">
        <f>'[1]Місто'!H205</f>
        <v>0</v>
      </c>
      <c r="I119" s="47">
        <f>'[1]Місто'!I205</f>
        <v>0</v>
      </c>
      <c r="J119" s="47">
        <f>'[1]Місто'!J205</f>
        <v>0</v>
      </c>
      <c r="K119" s="47">
        <f>'[1]Місто'!K205</f>
        <v>0</v>
      </c>
      <c r="L119" s="47">
        <f>'[1]Місто'!L205</f>
        <v>0</v>
      </c>
      <c r="M119" s="48">
        <f t="shared" si="15"/>
        <v>1047685</v>
      </c>
      <c r="N119" s="37"/>
      <c r="O119" s="10">
        <f t="shared" si="13"/>
        <v>0</v>
      </c>
      <c r="P119" s="3">
        <f t="shared" si="14"/>
        <v>0.04443235615232451</v>
      </c>
    </row>
    <row r="120" spans="1:16" s="3" customFormat="1" ht="12" customHeight="1">
      <c r="A120" s="44">
        <v>110502</v>
      </c>
      <c r="B120" s="49" t="s">
        <v>42</v>
      </c>
      <c r="C120" s="47">
        <f>'[1]Місто'!C206</f>
        <v>4203464</v>
      </c>
      <c r="D120" s="47">
        <f>'[1]Місто'!D206</f>
        <v>1315783</v>
      </c>
      <c r="E120" s="47">
        <f>'[1]Місто'!E206</f>
        <v>39263</v>
      </c>
      <c r="F120" s="47">
        <f t="shared" si="16"/>
        <v>182336</v>
      </c>
      <c r="G120" s="47">
        <f>'[1]Місто'!G206</f>
        <v>0</v>
      </c>
      <c r="H120" s="47">
        <f>'[1]Місто'!H206</f>
        <v>0</v>
      </c>
      <c r="I120" s="47">
        <f>'[1]Місто'!I206</f>
        <v>0</v>
      </c>
      <c r="J120" s="47">
        <f>'[1]Місто'!J206</f>
        <v>182336</v>
      </c>
      <c r="K120" s="47">
        <f>'[1]Місто'!K206</f>
        <v>182336</v>
      </c>
      <c r="L120" s="47">
        <f>'[1]Місто'!L206</f>
        <v>0</v>
      </c>
      <c r="M120" s="48">
        <f t="shared" si="15"/>
        <v>4385800</v>
      </c>
      <c r="N120" s="35"/>
      <c r="O120" s="10">
        <f t="shared" si="13"/>
        <v>0</v>
      </c>
      <c r="P120" s="3">
        <f t="shared" si="14"/>
        <v>0.1782690498780403</v>
      </c>
    </row>
    <row r="121" spans="1:16" s="3" customFormat="1" ht="12.75">
      <c r="A121" s="44">
        <v>120000</v>
      </c>
      <c r="B121" s="49" t="s">
        <v>43</v>
      </c>
      <c r="C121" s="47">
        <f>C122+C123</f>
        <v>2743041</v>
      </c>
      <c r="D121" s="47">
        <f>D122+D123</f>
        <v>0</v>
      </c>
      <c r="E121" s="47">
        <f>E122+E123</f>
        <v>0</v>
      </c>
      <c r="F121" s="47">
        <f t="shared" si="16"/>
        <v>58800</v>
      </c>
      <c r="G121" s="47">
        <f aca="true" t="shared" si="19" ref="G121:L121">G122+G123</f>
        <v>0</v>
      </c>
      <c r="H121" s="47">
        <f t="shared" si="19"/>
        <v>0</v>
      </c>
      <c r="I121" s="47">
        <f t="shared" si="19"/>
        <v>0</v>
      </c>
      <c r="J121" s="47">
        <f t="shared" si="19"/>
        <v>58800</v>
      </c>
      <c r="K121" s="47">
        <f t="shared" si="19"/>
        <v>58800</v>
      </c>
      <c r="L121" s="47">
        <f t="shared" si="19"/>
        <v>0</v>
      </c>
      <c r="M121" s="48">
        <f t="shared" si="15"/>
        <v>2801841</v>
      </c>
      <c r="N121" s="35"/>
      <c r="O121" s="10">
        <f t="shared" si="13"/>
        <v>0</v>
      </c>
      <c r="P121" s="3">
        <f t="shared" si="14"/>
        <v>0.11633246123828098</v>
      </c>
    </row>
    <row r="122" spans="1:16" s="3" customFormat="1" ht="12.75">
      <c r="A122" s="44" t="s">
        <v>194</v>
      </c>
      <c r="B122" s="49" t="s">
        <v>195</v>
      </c>
      <c r="C122" s="47">
        <f>'[1]Місто'!C365</f>
        <v>2200000</v>
      </c>
      <c r="D122" s="47">
        <f>'[1]Місто'!D365</f>
        <v>0</v>
      </c>
      <c r="E122" s="47">
        <f>'[1]Місто'!E365</f>
        <v>0</v>
      </c>
      <c r="F122" s="47">
        <f t="shared" si="16"/>
        <v>0</v>
      </c>
      <c r="G122" s="47">
        <f>'[1]Місто'!G365</f>
        <v>0</v>
      </c>
      <c r="H122" s="47">
        <f>'[1]Місто'!H365</f>
        <v>0</v>
      </c>
      <c r="I122" s="47">
        <f>'[1]Місто'!I365</f>
        <v>0</v>
      </c>
      <c r="J122" s="47">
        <f>'[1]Місто'!J365</f>
        <v>0</v>
      </c>
      <c r="K122" s="47">
        <f>'[1]Місто'!K365</f>
        <v>0</v>
      </c>
      <c r="L122" s="47">
        <f>'[1]Місто'!L365</f>
        <v>0</v>
      </c>
      <c r="M122" s="48">
        <f t="shared" si="15"/>
        <v>2200000</v>
      </c>
      <c r="N122" s="35"/>
      <c r="O122" s="10">
        <f t="shared" si="13"/>
        <v>0</v>
      </c>
      <c r="P122" s="3">
        <f t="shared" si="14"/>
        <v>0.09330207413021466</v>
      </c>
    </row>
    <row r="123" spans="1:16" s="3" customFormat="1" ht="12.75">
      <c r="A123" s="44">
        <v>120201</v>
      </c>
      <c r="B123" s="56" t="s">
        <v>117</v>
      </c>
      <c r="C123" s="47">
        <f>'[1]Місто'!C16</f>
        <v>543041</v>
      </c>
      <c r="D123" s="47">
        <f>'[1]Місто'!D16</f>
        <v>0</v>
      </c>
      <c r="E123" s="47">
        <f>'[1]Місто'!E16</f>
        <v>0</v>
      </c>
      <c r="F123" s="47">
        <f t="shared" si="16"/>
        <v>58800</v>
      </c>
      <c r="G123" s="47">
        <f>'[1]Місто'!G16</f>
        <v>0</v>
      </c>
      <c r="H123" s="47">
        <f>'[1]Місто'!H16</f>
        <v>0</v>
      </c>
      <c r="I123" s="47">
        <f>'[1]Місто'!I16</f>
        <v>0</v>
      </c>
      <c r="J123" s="47">
        <f>'[1]Місто'!J16</f>
        <v>58800</v>
      </c>
      <c r="K123" s="47">
        <f>'[1]Місто'!K16</f>
        <v>58800</v>
      </c>
      <c r="L123" s="47">
        <f>'[1]Місто'!L16</f>
        <v>0</v>
      </c>
      <c r="M123" s="48">
        <f t="shared" si="15"/>
        <v>601841</v>
      </c>
      <c r="N123" s="35"/>
      <c r="O123" s="10">
        <f t="shared" si="13"/>
        <v>0</v>
      </c>
      <c r="P123" s="3">
        <f t="shared" si="14"/>
        <v>0.02303038710806632</v>
      </c>
    </row>
    <row r="124" spans="1:16" s="3" customFormat="1" ht="12.75">
      <c r="A124" s="44">
        <v>130000</v>
      </c>
      <c r="B124" s="49" t="s">
        <v>44</v>
      </c>
      <c r="C124" s="47">
        <f>C125+C127+C128+C129+C130+C126</f>
        <v>26644368</v>
      </c>
      <c r="D124" s="47">
        <f aca="true" t="shared" si="20" ref="D124:L124">D125+D127+D128+D129+D130+D126</f>
        <v>14215241</v>
      </c>
      <c r="E124" s="47">
        <f t="shared" si="20"/>
        <v>2733782</v>
      </c>
      <c r="F124" s="47">
        <f t="shared" si="20"/>
        <v>1126869</v>
      </c>
      <c r="G124" s="47">
        <f t="shared" si="20"/>
        <v>1035068</v>
      </c>
      <c r="H124" s="47">
        <f t="shared" si="20"/>
        <v>280663</v>
      </c>
      <c r="I124" s="47">
        <f t="shared" si="20"/>
        <v>80406</v>
      </c>
      <c r="J124" s="47">
        <f t="shared" si="20"/>
        <v>91801</v>
      </c>
      <c r="K124" s="47">
        <f t="shared" si="20"/>
        <v>44500</v>
      </c>
      <c r="L124" s="47">
        <f t="shared" si="20"/>
        <v>2000</v>
      </c>
      <c r="M124" s="47">
        <f>M125+M127+M128+M129+M130+M126</f>
        <v>27771237</v>
      </c>
      <c r="N124" s="39">
        <f>F124-K124</f>
        <v>1082369</v>
      </c>
      <c r="O124" s="10">
        <f t="shared" si="13"/>
        <v>1082369</v>
      </c>
      <c r="P124" s="3">
        <f t="shared" si="14"/>
        <v>1.1299885446766906</v>
      </c>
    </row>
    <row r="125" spans="1:16" s="3" customFormat="1" ht="25.5">
      <c r="A125" s="44">
        <v>130102</v>
      </c>
      <c r="B125" s="56" t="s">
        <v>45</v>
      </c>
      <c r="C125" s="47">
        <f>'[1]Місто'!C65</f>
        <v>284901</v>
      </c>
      <c r="D125" s="47">
        <f>'[1]Місто'!D65</f>
        <v>0</v>
      </c>
      <c r="E125" s="47">
        <f>'[1]Місто'!E65</f>
        <v>0</v>
      </c>
      <c r="F125" s="47">
        <f t="shared" si="16"/>
        <v>0</v>
      </c>
      <c r="G125" s="47">
        <f>'[1]Місто'!G65</f>
        <v>0</v>
      </c>
      <c r="H125" s="47">
        <f>'[1]Місто'!H65</f>
        <v>0</v>
      </c>
      <c r="I125" s="47">
        <f>'[1]Місто'!I65</f>
        <v>0</v>
      </c>
      <c r="J125" s="47">
        <f>'[1]Місто'!J65</f>
        <v>0</v>
      </c>
      <c r="K125" s="47">
        <f>'[1]Місто'!K65</f>
        <v>0</v>
      </c>
      <c r="L125" s="47">
        <f>'[1]Місто'!L65</f>
        <v>0</v>
      </c>
      <c r="M125" s="48">
        <f aca="true" t="shared" si="21" ref="M125:M160">C125+F125</f>
        <v>284901</v>
      </c>
      <c r="N125" s="35"/>
      <c r="O125" s="10">
        <f t="shared" si="13"/>
        <v>0</v>
      </c>
      <c r="P125" s="3">
        <f t="shared" si="14"/>
        <v>0.012082661009896493</v>
      </c>
    </row>
    <row r="126" spans="1:15" s="3" customFormat="1" ht="25.5">
      <c r="A126" s="44" t="s">
        <v>248</v>
      </c>
      <c r="B126" s="56" t="s">
        <v>249</v>
      </c>
      <c r="C126" s="47">
        <f>'[1]Місто'!C66</f>
        <v>81595</v>
      </c>
      <c r="D126" s="47"/>
      <c r="E126" s="47"/>
      <c r="F126" s="47"/>
      <c r="G126" s="47"/>
      <c r="H126" s="47"/>
      <c r="I126" s="47"/>
      <c r="J126" s="47"/>
      <c r="K126" s="47"/>
      <c r="L126" s="47"/>
      <c r="M126" s="48">
        <f t="shared" si="21"/>
        <v>81595</v>
      </c>
      <c r="N126" s="35"/>
      <c r="O126" s="10"/>
    </row>
    <row r="127" spans="1:16" s="3" customFormat="1" ht="25.5" customHeight="1">
      <c r="A127" s="44">
        <v>130107</v>
      </c>
      <c r="B127" s="56" t="s">
        <v>46</v>
      </c>
      <c r="C127" s="47">
        <f>'[1]Місто'!C67</f>
        <v>20188469</v>
      </c>
      <c r="D127" s="47">
        <f>'[1]Місто'!D67</f>
        <v>12877690</v>
      </c>
      <c r="E127" s="47">
        <f>'[1]Місто'!E67</f>
        <v>2135935</v>
      </c>
      <c r="F127" s="47">
        <f t="shared" si="16"/>
        <v>972589</v>
      </c>
      <c r="G127" s="47">
        <f>'[1]Місто'!G67</f>
        <v>885788</v>
      </c>
      <c r="H127" s="47">
        <f>'[1]Місто'!H67</f>
        <v>248659</v>
      </c>
      <c r="I127" s="47">
        <f>'[1]Місто'!I67</f>
        <v>54488</v>
      </c>
      <c r="J127" s="47">
        <f>'[1]Місто'!J67</f>
        <v>86801</v>
      </c>
      <c r="K127" s="47">
        <f>'[1]Місто'!K67</f>
        <v>44500</v>
      </c>
      <c r="L127" s="47">
        <f>'[1]Місто'!L67</f>
        <v>2000</v>
      </c>
      <c r="M127" s="48">
        <f t="shared" si="21"/>
        <v>21161058</v>
      </c>
      <c r="N127" s="35"/>
      <c r="O127" s="10">
        <f t="shared" si="13"/>
        <v>928089</v>
      </c>
      <c r="P127" s="3">
        <f t="shared" si="14"/>
        <v>0.8561936505516093</v>
      </c>
    </row>
    <row r="128" spans="1:16" s="3" customFormat="1" ht="12.75">
      <c r="A128" s="44">
        <v>130110</v>
      </c>
      <c r="B128" s="56" t="s">
        <v>47</v>
      </c>
      <c r="C128" s="47">
        <f>'[1]Місто'!C68</f>
        <v>5403103</v>
      </c>
      <c r="D128" s="47">
        <f>'[1]Місто'!D68</f>
        <v>1097999</v>
      </c>
      <c r="E128" s="47">
        <f>'[1]Місто'!E68</f>
        <v>487965</v>
      </c>
      <c r="F128" s="47">
        <f t="shared" si="16"/>
        <v>112200</v>
      </c>
      <c r="G128" s="47">
        <f>'[1]Місто'!G68</f>
        <v>107200</v>
      </c>
      <c r="H128" s="47">
        <f>'[1]Місто'!H68</f>
        <v>12606</v>
      </c>
      <c r="I128" s="47">
        <f>'[1]Місто'!I68</f>
        <v>23887</v>
      </c>
      <c r="J128" s="47">
        <f>'[1]Місто'!J68</f>
        <v>5000</v>
      </c>
      <c r="K128" s="47">
        <f>'[1]Місто'!K68</f>
        <v>0</v>
      </c>
      <c r="L128" s="47">
        <f>'[1]Місто'!L68</f>
        <v>0</v>
      </c>
      <c r="M128" s="48">
        <f t="shared" si="21"/>
        <v>5515303</v>
      </c>
      <c r="N128" s="35"/>
      <c r="O128" s="10">
        <f t="shared" si="13"/>
        <v>112200</v>
      </c>
      <c r="P128" s="3">
        <f t="shared" si="14"/>
        <v>0.22914578029053873</v>
      </c>
    </row>
    <row r="129" spans="1:16" s="3" customFormat="1" ht="12.75">
      <c r="A129" s="44" t="s">
        <v>107</v>
      </c>
      <c r="B129" s="56" t="s">
        <v>57</v>
      </c>
      <c r="C129" s="47">
        <f>'[1]Місто'!C69+'[1]Місто'!$C$494</f>
        <v>686300</v>
      </c>
      <c r="D129" s="47">
        <f>'[1]Місто'!D69</f>
        <v>239552</v>
      </c>
      <c r="E129" s="47">
        <f>'[1]Місто'!E69</f>
        <v>109882</v>
      </c>
      <c r="F129" s="47">
        <f t="shared" si="16"/>
        <v>42080</v>
      </c>
      <c r="G129" s="47">
        <f>'[1]Місто'!G69</f>
        <v>42080</v>
      </c>
      <c r="H129" s="47">
        <f>'[1]Місто'!H69</f>
        <v>19398</v>
      </c>
      <c r="I129" s="47">
        <f>'[1]Місто'!I69</f>
        <v>2031</v>
      </c>
      <c r="J129" s="47">
        <f>'[1]Місто'!J69</f>
        <v>0</v>
      </c>
      <c r="K129" s="47">
        <f>'[1]Місто'!K69</f>
        <v>0</v>
      </c>
      <c r="L129" s="47">
        <f>'[1]Місто'!L69</f>
        <v>0</v>
      </c>
      <c r="M129" s="48">
        <f t="shared" si="21"/>
        <v>728380</v>
      </c>
      <c r="N129" s="35"/>
      <c r="O129" s="10">
        <f t="shared" si="13"/>
        <v>42080</v>
      </c>
      <c r="P129" s="3">
        <f t="shared" si="14"/>
        <v>0.02910600612525742</v>
      </c>
    </row>
    <row r="130" spans="1:16" s="3" customFormat="1" ht="12.75" hidden="1">
      <c r="A130" s="44">
        <v>130113</v>
      </c>
      <c r="B130" s="49" t="s">
        <v>29</v>
      </c>
      <c r="C130" s="47">
        <f>'[1]Місто'!C70</f>
        <v>0</v>
      </c>
      <c r="D130" s="47">
        <f>'[1]Місто'!D70</f>
        <v>0</v>
      </c>
      <c r="E130" s="47">
        <f>'[1]Місто'!E70</f>
        <v>0</v>
      </c>
      <c r="F130" s="47">
        <f t="shared" si="16"/>
        <v>0</v>
      </c>
      <c r="G130" s="47">
        <f>'[1]Місто'!G70</f>
        <v>0</v>
      </c>
      <c r="H130" s="47">
        <f>'[1]Місто'!H70</f>
        <v>0</v>
      </c>
      <c r="I130" s="47">
        <f>'[1]Місто'!I70</f>
        <v>0</v>
      </c>
      <c r="J130" s="47">
        <f>'[1]Місто'!J70</f>
        <v>0</v>
      </c>
      <c r="K130" s="47">
        <f>'[1]Місто'!K70</f>
        <v>0</v>
      </c>
      <c r="L130" s="47">
        <f>'[1]Місто'!L70</f>
        <v>0</v>
      </c>
      <c r="M130" s="48">
        <f t="shared" si="21"/>
        <v>0</v>
      </c>
      <c r="N130" s="35"/>
      <c r="O130" s="10">
        <f t="shared" si="13"/>
        <v>0</v>
      </c>
      <c r="P130" s="3">
        <f t="shared" si="14"/>
        <v>0</v>
      </c>
    </row>
    <row r="131" spans="1:16" s="3" customFormat="1" ht="16.5" customHeight="1" hidden="1">
      <c r="A131" s="44">
        <v>130203</v>
      </c>
      <c r="B131" s="56" t="s">
        <v>46</v>
      </c>
      <c r="C131" s="47">
        <f>'[1]Місто'!C71</f>
        <v>0</v>
      </c>
      <c r="D131" s="47"/>
      <c r="E131" s="47"/>
      <c r="F131" s="47">
        <f t="shared" si="16"/>
        <v>0</v>
      </c>
      <c r="G131" s="47"/>
      <c r="H131" s="47"/>
      <c r="I131" s="47"/>
      <c r="J131" s="47"/>
      <c r="K131" s="47"/>
      <c r="L131" s="47"/>
      <c r="M131" s="48">
        <f t="shared" si="21"/>
        <v>0</v>
      </c>
      <c r="N131" s="35"/>
      <c r="O131" s="10">
        <f t="shared" si="13"/>
        <v>0</v>
      </c>
      <c r="P131" s="3">
        <f t="shared" si="14"/>
        <v>0</v>
      </c>
    </row>
    <row r="132" spans="1:16" s="3" customFormat="1" ht="12.75">
      <c r="A132" s="44" t="s">
        <v>118</v>
      </c>
      <c r="B132" s="49" t="s">
        <v>48</v>
      </c>
      <c r="C132" s="47">
        <f>SUM(C133:C140)</f>
        <v>0</v>
      </c>
      <c r="D132" s="47">
        <f>SUM(D133:D140)</f>
        <v>0</v>
      </c>
      <c r="E132" s="47">
        <f>SUM(E133:E140)</f>
        <v>0</v>
      </c>
      <c r="F132" s="47">
        <f aca="true" t="shared" si="22" ref="F132:F138">G132+J132</f>
        <v>116585102</v>
      </c>
      <c r="G132" s="47">
        <f>SUM(G133:G140)</f>
        <v>0</v>
      </c>
      <c r="H132" s="47">
        <f>SUM(H133:H140)</f>
        <v>0</v>
      </c>
      <c r="I132" s="47">
        <f>SUM(I133:I140)</f>
        <v>0</v>
      </c>
      <c r="J132" s="47">
        <f>SUM(J133:J140)-J134-J137</f>
        <v>116585102</v>
      </c>
      <c r="K132" s="47">
        <f>SUM(K133:K140)-K134-K137</f>
        <v>116585102</v>
      </c>
      <c r="L132" s="47">
        <f>SUM(L133:L140)-L134-L137</f>
        <v>25495853</v>
      </c>
      <c r="M132" s="48">
        <f t="shared" si="21"/>
        <v>116585102</v>
      </c>
      <c r="N132" s="35"/>
      <c r="O132" s="10">
        <f>F132-K132</f>
        <v>0</v>
      </c>
      <c r="P132" s="3">
        <f t="shared" si="14"/>
        <v>0</v>
      </c>
    </row>
    <row r="133" spans="1:16" s="3" customFormat="1" ht="12.75">
      <c r="A133" s="44" t="s">
        <v>105</v>
      </c>
      <c r="B133" s="49" t="s">
        <v>106</v>
      </c>
      <c r="C133" s="47"/>
      <c r="D133" s="47"/>
      <c r="E133" s="47"/>
      <c r="F133" s="47">
        <f t="shared" si="22"/>
        <v>104228616</v>
      </c>
      <c r="G133" s="47"/>
      <c r="H133" s="47"/>
      <c r="I133" s="47"/>
      <c r="J133" s="47">
        <f>'[1]Місто'!J19+'[1]Місто'!J73+'[1]Місто'!J95+'[1]Місто'!J165+'[1]Місто'!J208+'[1]Місто'!J218+'[1]Місто'!J246+'[1]Місто'!J393+'[1]Місто'!J443+'[1]Місто'!J460+'[1]Місто'!J477+'[1]Місто'!J512+'[1]Місто'!$J$367</f>
        <v>104228616</v>
      </c>
      <c r="K133" s="47">
        <f>'[1]Місто'!K19+'[1]Місто'!K73+'[1]Місто'!K95+'[1]Місто'!K165+'[1]Місто'!K208+'[1]Місто'!K218+'[1]Місто'!K246+'[1]Місто'!K393+'[1]Місто'!K443+'[1]Місто'!K460+'[1]Місто'!K477+'[1]Місто'!K512+'[1]Місто'!$K$367</f>
        <v>104228616</v>
      </c>
      <c r="L133" s="47">
        <f>'[1]Місто'!L19+'[1]Місто'!L73+'[1]Місто'!L95+'[1]Місто'!L165+'[1]Місто'!L208+'[1]Місто'!L218+'[1]Місто'!L246+'[1]Місто'!L393+'[1]Місто'!L443+'[1]Місто'!L460+'[1]Місто'!L477+'[1]Місто'!L512</f>
        <v>25495853</v>
      </c>
      <c r="M133" s="48">
        <f t="shared" si="21"/>
        <v>104228616</v>
      </c>
      <c r="N133" s="35"/>
      <c r="O133" s="10">
        <f>F133-K133</f>
        <v>0</v>
      </c>
      <c r="P133" s="3">
        <f t="shared" si="14"/>
        <v>0</v>
      </c>
    </row>
    <row r="134" spans="1:16" s="3" customFormat="1" ht="17.25" customHeight="1" hidden="1">
      <c r="A134" s="44"/>
      <c r="B134" s="94" t="s">
        <v>218</v>
      </c>
      <c r="C134" s="47"/>
      <c r="D134" s="47"/>
      <c r="E134" s="47"/>
      <c r="F134" s="47">
        <f t="shared" si="22"/>
        <v>0</v>
      </c>
      <c r="G134" s="47"/>
      <c r="H134" s="47"/>
      <c r="I134" s="47"/>
      <c r="J134" s="47">
        <f>'[1]Місто'!$J$394</f>
        <v>0</v>
      </c>
      <c r="K134" s="47">
        <f>'[1]Місто'!$K$394</f>
        <v>0</v>
      </c>
      <c r="L134" s="47">
        <f>'[1]Місто'!$L$394</f>
        <v>0</v>
      </c>
      <c r="M134" s="48">
        <f t="shared" si="21"/>
        <v>0</v>
      </c>
      <c r="N134" s="35"/>
      <c r="O134" s="10">
        <f t="shared" si="13"/>
        <v>0</v>
      </c>
      <c r="P134" s="3">
        <f t="shared" si="14"/>
        <v>0</v>
      </c>
    </row>
    <row r="135" spans="1:16" s="3" customFormat="1" ht="95.25" customHeight="1">
      <c r="A135" s="44" t="s">
        <v>147</v>
      </c>
      <c r="B135" s="94" t="s">
        <v>239</v>
      </c>
      <c r="C135" s="47">
        <f>'[1]Місто'!C21</f>
        <v>0</v>
      </c>
      <c r="D135" s="47">
        <f>'[1]Місто'!D21</f>
        <v>0</v>
      </c>
      <c r="E135" s="47">
        <f>'[1]Місто'!E21</f>
        <v>0</v>
      </c>
      <c r="F135" s="47">
        <f t="shared" si="22"/>
        <v>53552</v>
      </c>
      <c r="G135" s="47">
        <f>'[1]Місто'!G21</f>
        <v>0</v>
      </c>
      <c r="H135" s="47">
        <f>'[1]Місто'!H21</f>
        <v>0</v>
      </c>
      <c r="I135" s="47">
        <f>'[1]Місто'!I21</f>
        <v>0</v>
      </c>
      <c r="J135" s="47">
        <f>'[1]Місто'!J21</f>
        <v>53552</v>
      </c>
      <c r="K135" s="47">
        <f>'[1]Місто'!K21</f>
        <v>53552</v>
      </c>
      <c r="L135" s="47">
        <f>'[1]Місто'!L21</f>
        <v>0</v>
      </c>
      <c r="M135" s="48">
        <f t="shared" si="21"/>
        <v>53552</v>
      </c>
      <c r="N135" s="35"/>
      <c r="O135" s="10">
        <f t="shared" si="13"/>
        <v>0</v>
      </c>
      <c r="P135" s="3">
        <f t="shared" si="14"/>
        <v>0</v>
      </c>
    </row>
    <row r="136" spans="1:16" s="3" customFormat="1" ht="16.5" customHeight="1" hidden="1">
      <c r="A136" s="44"/>
      <c r="B136" s="94" t="s">
        <v>177</v>
      </c>
      <c r="C136" s="47">
        <f>'[1]Місто'!C22</f>
        <v>0</v>
      </c>
      <c r="D136" s="47">
        <f>'[1]Місто'!D22</f>
        <v>0</v>
      </c>
      <c r="E136" s="47">
        <f>'[1]Місто'!E22</f>
        <v>0</v>
      </c>
      <c r="F136" s="47">
        <f t="shared" si="22"/>
        <v>0</v>
      </c>
      <c r="G136" s="47">
        <f>'[1]Місто'!G22</f>
        <v>0</v>
      </c>
      <c r="H136" s="47">
        <f>'[1]Місто'!H22</f>
        <v>0</v>
      </c>
      <c r="I136" s="47">
        <f>'[1]Місто'!I22</f>
        <v>0</v>
      </c>
      <c r="J136" s="47"/>
      <c r="K136" s="47"/>
      <c r="L136" s="47">
        <f>'[1]Місто'!L22</f>
        <v>0</v>
      </c>
      <c r="M136" s="48">
        <f t="shared" si="21"/>
        <v>0</v>
      </c>
      <c r="N136" s="37"/>
      <c r="O136" s="10">
        <f t="shared" si="13"/>
        <v>0</v>
      </c>
      <c r="P136" s="3">
        <f t="shared" si="14"/>
        <v>0</v>
      </c>
    </row>
    <row r="137" spans="1:15" s="3" customFormat="1" ht="52.5" customHeight="1" hidden="1">
      <c r="A137" s="44"/>
      <c r="B137" s="95" t="s">
        <v>228</v>
      </c>
      <c r="C137" s="47"/>
      <c r="D137" s="47"/>
      <c r="E137" s="47"/>
      <c r="F137" s="47">
        <f t="shared" si="22"/>
        <v>0</v>
      </c>
      <c r="G137" s="47"/>
      <c r="H137" s="47"/>
      <c r="I137" s="47"/>
      <c r="J137" s="47">
        <f>'[1]Місто'!$J$309+'[1]Місто'!$J$397</f>
        <v>0</v>
      </c>
      <c r="K137" s="47">
        <f>'[1]Місто'!$K$309+'[1]Місто'!$K$397</f>
        <v>0</v>
      </c>
      <c r="L137" s="47">
        <f>'[1]Місто'!$L$309+'[1]Місто'!$L$397</f>
        <v>0</v>
      </c>
      <c r="M137" s="48">
        <f t="shared" si="21"/>
        <v>0</v>
      </c>
      <c r="N137" s="37"/>
      <c r="O137" s="10"/>
    </row>
    <row r="138" spans="1:15" s="3" customFormat="1" ht="22.5">
      <c r="A138" s="64" t="s">
        <v>219</v>
      </c>
      <c r="B138" s="94" t="s">
        <v>220</v>
      </c>
      <c r="C138" s="47"/>
      <c r="D138" s="47"/>
      <c r="E138" s="47"/>
      <c r="F138" s="47">
        <f t="shared" si="22"/>
        <v>1292780</v>
      </c>
      <c r="G138" s="47">
        <f>'[1]Місто'!G23</f>
        <v>0</v>
      </c>
      <c r="H138" s="47">
        <f>'[1]Місто'!H23</f>
        <v>0</v>
      </c>
      <c r="I138" s="47">
        <f>'[1]Місто'!I23</f>
        <v>0</v>
      </c>
      <c r="J138" s="47">
        <f>K138</f>
        <v>1292780</v>
      </c>
      <c r="K138" s="47">
        <f>'[1]Місто'!$K$247</f>
        <v>1292780</v>
      </c>
      <c r="L138" s="47">
        <f>'[1]Місто'!L23</f>
        <v>0</v>
      </c>
      <c r="M138" s="48">
        <f t="shared" si="21"/>
        <v>1292780</v>
      </c>
      <c r="N138" s="37"/>
      <c r="O138" s="10"/>
    </row>
    <row r="139" spans="1:16" s="3" customFormat="1" ht="30.75" customHeight="1">
      <c r="A139" s="44" t="s">
        <v>125</v>
      </c>
      <c r="B139" s="95" t="s">
        <v>126</v>
      </c>
      <c r="C139" s="47">
        <f>'[1]Місто'!C308+'[1]Місто'!C398</f>
        <v>0</v>
      </c>
      <c r="D139" s="47">
        <f>'[1]Місто'!D308+'[1]Місто'!D398</f>
        <v>0</v>
      </c>
      <c r="E139" s="47">
        <f>'[1]Місто'!E308+'[1]Місто'!E398</f>
        <v>0</v>
      </c>
      <c r="F139" s="47">
        <f aca="true" t="shared" si="23" ref="F139:F157">G139+J139</f>
        <v>11010154</v>
      </c>
      <c r="G139" s="47">
        <f>'[1]Місто'!G308+'[1]Місто'!G398</f>
        <v>0</v>
      </c>
      <c r="H139" s="47">
        <f>'[1]Місто'!H308+'[1]Місто'!H398</f>
        <v>0</v>
      </c>
      <c r="I139" s="47">
        <f>'[1]Місто'!I308+'[1]Місто'!I398</f>
        <v>0</v>
      </c>
      <c r="J139" s="47">
        <f>'[1]Місто'!J248+'[1]Місто'!J398</f>
        <v>11010154</v>
      </c>
      <c r="K139" s="47">
        <f>'[1]Місто'!K248+'[1]Місто'!K398</f>
        <v>11010154</v>
      </c>
      <c r="L139" s="47">
        <f>'[1]Місто'!L248+'[1]Місто'!L398</f>
        <v>0</v>
      </c>
      <c r="M139" s="48">
        <f t="shared" si="21"/>
        <v>11010154</v>
      </c>
      <c r="N139" s="35"/>
      <c r="O139" s="10">
        <f t="shared" si="13"/>
        <v>0</v>
      </c>
      <c r="P139" s="3">
        <f t="shared" si="14"/>
        <v>0</v>
      </c>
    </row>
    <row r="140" spans="1:16" s="3" customFormat="1" ht="12.75" hidden="1">
      <c r="A140" s="44" t="s">
        <v>129</v>
      </c>
      <c r="B140" s="46" t="s">
        <v>130</v>
      </c>
      <c r="C140" s="47">
        <f>'[1]Місто'!C276+'[1]Місто'!C96+'[1]Місто'!C74</f>
        <v>0</v>
      </c>
      <c r="D140" s="47">
        <f>'[1]Місто'!D276+'[1]Місто'!D96+'[1]Місто'!D74</f>
        <v>0</v>
      </c>
      <c r="E140" s="47">
        <f>'[1]Місто'!E276+'[1]Місто'!E96+'[1]Місто'!E74</f>
        <v>0</v>
      </c>
      <c r="F140" s="47">
        <f t="shared" si="23"/>
        <v>0</v>
      </c>
      <c r="G140" s="47">
        <f>'[1]Місто'!G276+'[1]Місто'!G96+'[1]Місто'!G74</f>
        <v>0</v>
      </c>
      <c r="H140" s="47">
        <f>'[1]Місто'!H276+'[1]Місто'!H96+'[1]Місто'!H74</f>
        <v>0</v>
      </c>
      <c r="I140" s="47">
        <f>'[1]Місто'!I276+'[1]Місто'!I96+'[1]Місто'!I74</f>
        <v>0</v>
      </c>
      <c r="J140" s="47">
        <f>'[1]Місто'!J276+'[1]Місто'!J96+'[1]Місто'!J74</f>
        <v>0</v>
      </c>
      <c r="K140" s="47">
        <f>'[1]Місто'!K276+'[1]Місто'!K96+'[1]Місто'!K74</f>
        <v>0</v>
      </c>
      <c r="L140" s="47">
        <f>'[1]Місто'!L276+'[1]Місто'!L96+'[1]Місто'!L74</f>
        <v>0</v>
      </c>
      <c r="M140" s="48">
        <f t="shared" si="21"/>
        <v>0</v>
      </c>
      <c r="N140" s="35"/>
      <c r="O140" s="10">
        <f t="shared" si="13"/>
        <v>0</v>
      </c>
      <c r="P140" s="3">
        <f t="shared" si="14"/>
        <v>0</v>
      </c>
    </row>
    <row r="141" spans="1:15" s="3" customFormat="1" ht="25.5">
      <c r="A141" s="44" t="s">
        <v>223</v>
      </c>
      <c r="B141" s="46" t="s">
        <v>226</v>
      </c>
      <c r="C141" s="47">
        <f>C142</f>
        <v>0</v>
      </c>
      <c r="D141" s="47"/>
      <c r="E141" s="47"/>
      <c r="F141" s="47">
        <f>F142</f>
        <v>1707056</v>
      </c>
      <c r="G141" s="47">
        <f>G142</f>
        <v>1707056</v>
      </c>
      <c r="H141" s="47"/>
      <c r="I141" s="47"/>
      <c r="J141" s="47"/>
      <c r="K141" s="47"/>
      <c r="L141" s="47"/>
      <c r="M141" s="48">
        <f t="shared" si="21"/>
        <v>1707056</v>
      </c>
      <c r="N141" s="35"/>
      <c r="O141" s="10"/>
    </row>
    <row r="142" spans="1:15" s="3" customFormat="1" ht="12.75">
      <c r="A142" s="44" t="s">
        <v>224</v>
      </c>
      <c r="B142" s="46" t="s">
        <v>225</v>
      </c>
      <c r="C142" s="47">
        <f>'[1]Місто'!C351</f>
        <v>0</v>
      </c>
      <c r="D142" s="47"/>
      <c r="E142" s="47"/>
      <c r="F142" s="47">
        <f>'[1]Місто'!$F$351</f>
        <v>1707056</v>
      </c>
      <c r="G142" s="47">
        <f>'[1]Місто'!$G$351</f>
        <v>1707056</v>
      </c>
      <c r="H142" s="47"/>
      <c r="I142" s="47"/>
      <c r="J142" s="47">
        <f>'[1]Місто'!$J$351</f>
        <v>0</v>
      </c>
      <c r="K142" s="47"/>
      <c r="L142" s="47"/>
      <c r="M142" s="48">
        <f t="shared" si="21"/>
        <v>1707056</v>
      </c>
      <c r="N142" s="35"/>
      <c r="O142" s="10"/>
    </row>
    <row r="143" spans="1:16" s="3" customFormat="1" ht="22.5" customHeight="1">
      <c r="A143" s="44" t="s">
        <v>77</v>
      </c>
      <c r="B143" s="49" t="s">
        <v>81</v>
      </c>
      <c r="C143" s="47">
        <f>SUM(C144:C155)-C145-C147-C149-C151-C154</f>
        <v>65210914</v>
      </c>
      <c r="D143" s="47">
        <f>SUM(D144:D155)-D145-D147-D149-D151-D154</f>
        <v>0</v>
      </c>
      <c r="E143" s="47">
        <f>SUM(E144:E155)-E145-E147-E149-E151-E154</f>
        <v>0</v>
      </c>
      <c r="F143" s="47">
        <f t="shared" si="23"/>
        <v>45133051</v>
      </c>
      <c r="G143" s="47">
        <f>SUM(G144:G155)-G145-G147-G149-G151-G154</f>
        <v>16746806</v>
      </c>
      <c r="H143" s="47">
        <f>SUM(H144:H153)</f>
        <v>0</v>
      </c>
      <c r="I143" s="47">
        <f>SUM(I144:I153)</f>
        <v>0</v>
      </c>
      <c r="J143" s="47">
        <f>SUM(J144:J155)-J154</f>
        <v>28386245</v>
      </c>
      <c r="K143" s="47">
        <f>SUM(K144:K155)</f>
        <v>878070</v>
      </c>
      <c r="L143" s="47">
        <f>SUM(L144:L153)</f>
        <v>0</v>
      </c>
      <c r="M143" s="48">
        <f t="shared" si="21"/>
        <v>110343965</v>
      </c>
      <c r="N143" s="35"/>
      <c r="O143" s="10"/>
      <c r="P143" s="3">
        <f t="shared" si="14"/>
        <v>2.7655970600577513</v>
      </c>
    </row>
    <row r="144" spans="1:16" s="3" customFormat="1" ht="36">
      <c r="A144" s="44" t="s">
        <v>75</v>
      </c>
      <c r="B144" s="121" t="s">
        <v>119</v>
      </c>
      <c r="C144" s="47">
        <f>'[1]Місто'!C167</f>
        <v>4980557</v>
      </c>
      <c r="D144" s="47">
        <f>'[1]Місто'!D167</f>
        <v>0</v>
      </c>
      <c r="E144" s="47">
        <f>'[1]Місто'!E167</f>
        <v>0</v>
      </c>
      <c r="F144" s="47">
        <f t="shared" si="23"/>
        <v>0</v>
      </c>
      <c r="G144" s="47">
        <f>'[1]Місто'!G167</f>
        <v>0</v>
      </c>
      <c r="H144" s="47">
        <f>'[1]Місто'!H167</f>
        <v>0</v>
      </c>
      <c r="I144" s="47">
        <f>'[1]Місто'!I167</f>
        <v>0</v>
      </c>
      <c r="J144" s="47">
        <f>'[1]Місто'!J167</f>
        <v>0</v>
      </c>
      <c r="K144" s="47">
        <f>'[1]Місто'!K167</f>
        <v>0</v>
      </c>
      <c r="L144" s="47">
        <f>'[1]Місто'!L167</f>
        <v>0</v>
      </c>
      <c r="M144" s="48">
        <f t="shared" si="21"/>
        <v>4980557</v>
      </c>
      <c r="N144" s="35"/>
      <c r="O144" s="10">
        <f t="shared" si="13"/>
        <v>0</v>
      </c>
      <c r="P144" s="3">
        <f t="shared" si="14"/>
        <v>0.21122559019261794</v>
      </c>
    </row>
    <row r="145" spans="1:16" s="3" customFormat="1" ht="132.75" customHeight="1">
      <c r="A145" s="44"/>
      <c r="B145" s="93" t="s">
        <v>233</v>
      </c>
      <c r="C145" s="47">
        <f>'[1]Місто'!C168</f>
        <v>4822607</v>
      </c>
      <c r="D145" s="47">
        <f>'[1]Місто'!D168</f>
        <v>0</v>
      </c>
      <c r="E145" s="47">
        <f>'[1]Місто'!E168</f>
        <v>0</v>
      </c>
      <c r="F145" s="47">
        <f t="shared" si="23"/>
        <v>0</v>
      </c>
      <c r="G145" s="47">
        <f>'[1]Місто'!G168</f>
        <v>0</v>
      </c>
      <c r="H145" s="47">
        <f>'[1]Місто'!H168</f>
        <v>0</v>
      </c>
      <c r="I145" s="47">
        <f>'[1]Місто'!I168</f>
        <v>0</v>
      </c>
      <c r="J145" s="47">
        <f>'[1]Місто'!J168</f>
        <v>0</v>
      </c>
      <c r="K145" s="47">
        <f>'[1]Місто'!K168</f>
        <v>0</v>
      </c>
      <c r="L145" s="47">
        <f>'[1]Місто'!L168</f>
        <v>0</v>
      </c>
      <c r="M145" s="48">
        <f t="shared" si="21"/>
        <v>4822607</v>
      </c>
      <c r="N145" s="35"/>
      <c r="O145" s="10">
        <f t="shared" si="13"/>
        <v>0</v>
      </c>
      <c r="P145" s="3">
        <f t="shared" si="14"/>
        <v>0.20452692537040548</v>
      </c>
    </row>
    <row r="146" spans="1:16" s="3" customFormat="1" ht="38.25">
      <c r="A146" s="44" t="s">
        <v>142</v>
      </c>
      <c r="B146" s="56" t="s">
        <v>143</v>
      </c>
      <c r="C146" s="47">
        <f>'[1]Місто'!C169</f>
        <v>1127594</v>
      </c>
      <c r="D146" s="47">
        <f>'[1]Місто'!D169</f>
        <v>0</v>
      </c>
      <c r="E146" s="47">
        <f>'[1]Місто'!E169</f>
        <v>0</v>
      </c>
      <c r="F146" s="47">
        <f t="shared" si="23"/>
        <v>0</v>
      </c>
      <c r="G146" s="47">
        <f>'[1]Місто'!G169</f>
        <v>0</v>
      </c>
      <c r="H146" s="47">
        <f>'[1]Місто'!H169</f>
        <v>0</v>
      </c>
      <c r="I146" s="47">
        <f>'[1]Місто'!I169</f>
        <v>0</v>
      </c>
      <c r="J146" s="47">
        <f>'[1]Місто'!J169</f>
        <v>0</v>
      </c>
      <c r="K146" s="47">
        <f>'[1]Місто'!K169</f>
        <v>0</v>
      </c>
      <c r="L146" s="47">
        <f>'[1]Місто'!L169</f>
        <v>0</v>
      </c>
      <c r="M146" s="48">
        <f t="shared" si="21"/>
        <v>1127594</v>
      </c>
      <c r="N146" s="35"/>
      <c r="O146" s="10">
        <f t="shared" si="13"/>
        <v>0</v>
      </c>
      <c r="P146" s="3">
        <f t="shared" si="14"/>
        <v>0.04782129953490239</v>
      </c>
    </row>
    <row r="147" spans="1:16" s="3" customFormat="1" ht="123" customHeight="1">
      <c r="A147" s="44"/>
      <c r="B147" s="93" t="s">
        <v>233</v>
      </c>
      <c r="C147" s="47">
        <f>'[1]Місто'!C170</f>
        <v>627594</v>
      </c>
      <c r="D147" s="47">
        <f>'[1]Місто'!D170</f>
        <v>0</v>
      </c>
      <c r="E147" s="47">
        <f>'[1]Місто'!E170</f>
        <v>0</v>
      </c>
      <c r="F147" s="47">
        <f t="shared" si="23"/>
        <v>0</v>
      </c>
      <c r="G147" s="47">
        <f>'[1]Місто'!G170</f>
        <v>0</v>
      </c>
      <c r="H147" s="47">
        <f>'[1]Місто'!H170</f>
        <v>0</v>
      </c>
      <c r="I147" s="47">
        <f>'[1]Місто'!I170</f>
        <v>0</v>
      </c>
      <c r="J147" s="47">
        <f>'[1]Місто'!J170</f>
        <v>0</v>
      </c>
      <c r="K147" s="47">
        <f>'[1]Місто'!K170</f>
        <v>0</v>
      </c>
      <c r="L147" s="47">
        <f>'[1]Місто'!L170</f>
        <v>0</v>
      </c>
      <c r="M147" s="48">
        <f t="shared" si="21"/>
        <v>627594</v>
      </c>
      <c r="N147" s="35"/>
      <c r="O147" s="10">
        <f t="shared" si="13"/>
        <v>0</v>
      </c>
      <c r="P147" s="3">
        <f t="shared" si="14"/>
        <v>0.026616282687126337</v>
      </c>
    </row>
    <row r="148" spans="1:16" s="3" customFormat="1" ht="27.75" customHeight="1">
      <c r="A148" s="44" t="s">
        <v>140</v>
      </c>
      <c r="B148" s="121" t="s">
        <v>141</v>
      </c>
      <c r="C148" s="47">
        <f>'[1]Місто'!C171</f>
        <v>2936756</v>
      </c>
      <c r="D148" s="47">
        <f>'[1]Місто'!D171</f>
        <v>0</v>
      </c>
      <c r="E148" s="47">
        <f>'[1]Місто'!E171</f>
        <v>0</v>
      </c>
      <c r="F148" s="47">
        <f t="shared" si="23"/>
        <v>0</v>
      </c>
      <c r="G148" s="47">
        <f>'[1]Місто'!G171</f>
        <v>0</v>
      </c>
      <c r="H148" s="47">
        <f>'[1]Місто'!H171</f>
        <v>0</v>
      </c>
      <c r="I148" s="47">
        <f>'[1]Місто'!I171</f>
        <v>0</v>
      </c>
      <c r="J148" s="47">
        <f>'[1]Місто'!J171</f>
        <v>0</v>
      </c>
      <c r="K148" s="47">
        <f>'[1]Місто'!K171</f>
        <v>0</v>
      </c>
      <c r="L148" s="47">
        <f>'[1]Місто'!L171</f>
        <v>0</v>
      </c>
      <c r="M148" s="48">
        <f t="shared" si="21"/>
        <v>2936756</v>
      </c>
      <c r="N148" s="35"/>
      <c r="O148" s="10">
        <f t="shared" si="13"/>
        <v>0</v>
      </c>
      <c r="P148" s="3">
        <f t="shared" si="14"/>
        <v>0.12454792091561484</v>
      </c>
    </row>
    <row r="149" spans="1:16" s="3" customFormat="1" ht="143.25" customHeight="1">
      <c r="A149" s="44"/>
      <c r="B149" s="93" t="s">
        <v>233</v>
      </c>
      <c r="C149" s="47">
        <f>'[1]Місто'!C172</f>
        <v>2936756</v>
      </c>
      <c r="D149" s="47">
        <f>'[1]Місто'!D172</f>
        <v>0</v>
      </c>
      <c r="E149" s="47">
        <f>'[1]Місто'!E172</f>
        <v>0</v>
      </c>
      <c r="F149" s="47">
        <f t="shared" si="23"/>
        <v>0</v>
      </c>
      <c r="G149" s="47">
        <f>'[1]Місто'!G172</f>
        <v>0</v>
      </c>
      <c r="H149" s="47">
        <f>'[1]Місто'!H172</f>
        <v>0</v>
      </c>
      <c r="I149" s="47">
        <f>'[1]Місто'!I172</f>
        <v>0</v>
      </c>
      <c r="J149" s="47">
        <f>'[1]Місто'!J172</f>
        <v>0</v>
      </c>
      <c r="K149" s="47">
        <f>'[1]Місто'!K172</f>
        <v>0</v>
      </c>
      <c r="L149" s="47">
        <f>'[1]Місто'!L172</f>
        <v>0</v>
      </c>
      <c r="M149" s="48">
        <f t="shared" si="21"/>
        <v>2936756</v>
      </c>
      <c r="N149" s="35"/>
      <c r="O149" s="10">
        <f t="shared" si="13"/>
        <v>0</v>
      </c>
      <c r="P149" s="3">
        <f t="shared" si="14"/>
        <v>0.12454792091561484</v>
      </c>
    </row>
    <row r="150" spans="1:16" s="3" customFormat="1" ht="34.5" customHeight="1">
      <c r="A150" s="44" t="s">
        <v>76</v>
      </c>
      <c r="B150" s="49" t="s">
        <v>120</v>
      </c>
      <c r="C150" s="47">
        <f>'[1]Місто'!C173</f>
        <v>55948078</v>
      </c>
      <c r="D150" s="47">
        <f>'[1]Місто'!D173</f>
        <v>0</v>
      </c>
      <c r="E150" s="47">
        <f>'[1]Місто'!E173</f>
        <v>0</v>
      </c>
      <c r="F150" s="47">
        <f t="shared" si="23"/>
        <v>0</v>
      </c>
      <c r="G150" s="47">
        <f>'[1]Місто'!G173</f>
        <v>0</v>
      </c>
      <c r="H150" s="47">
        <f>'[1]Місто'!H173</f>
        <v>0</v>
      </c>
      <c r="I150" s="47">
        <f>'[1]Місто'!I173</f>
        <v>0</v>
      </c>
      <c r="J150" s="47">
        <f>'[1]Місто'!J173</f>
        <v>0</v>
      </c>
      <c r="K150" s="47">
        <f>'[1]Місто'!K173</f>
        <v>0</v>
      </c>
      <c r="L150" s="47">
        <f>'[1]Місто'!L173</f>
        <v>0</v>
      </c>
      <c r="M150" s="48">
        <f t="shared" si="21"/>
        <v>55948078</v>
      </c>
      <c r="N150" s="35"/>
      <c r="O150" s="10">
        <f t="shared" si="13"/>
        <v>0</v>
      </c>
      <c r="P150" s="3">
        <f t="shared" si="14"/>
        <v>2.3727598731813777</v>
      </c>
    </row>
    <row r="151" spans="1:16" s="3" customFormat="1" ht="133.5" customHeight="1">
      <c r="A151" s="44"/>
      <c r="B151" s="93" t="s">
        <v>233</v>
      </c>
      <c r="C151" s="47">
        <f>'[1]Місто'!C174</f>
        <v>39285410</v>
      </c>
      <c r="D151" s="47">
        <f>'[1]Місто'!D174</f>
        <v>0</v>
      </c>
      <c r="E151" s="47">
        <f>'[1]Місто'!E174</f>
        <v>0</v>
      </c>
      <c r="F151" s="47">
        <f t="shared" si="23"/>
        <v>0</v>
      </c>
      <c r="G151" s="47">
        <f>'[1]Місто'!G174</f>
        <v>0</v>
      </c>
      <c r="H151" s="47">
        <f>'[1]Місто'!H174</f>
        <v>0</v>
      </c>
      <c r="I151" s="47">
        <f>'[1]Місто'!I174</f>
        <v>0</v>
      </c>
      <c r="J151" s="47">
        <f>'[1]Місто'!J174</f>
        <v>0</v>
      </c>
      <c r="K151" s="47">
        <f>'[1]Місто'!K174</f>
        <v>0</v>
      </c>
      <c r="L151" s="47">
        <f>'[1]Місто'!L174</f>
        <v>0</v>
      </c>
      <c r="M151" s="48">
        <f t="shared" si="21"/>
        <v>39285410</v>
      </c>
      <c r="N151" s="35"/>
      <c r="O151" s="10">
        <f t="shared" si="13"/>
        <v>0</v>
      </c>
      <c r="P151" s="3">
        <f t="shared" si="14"/>
        <v>1.66609556184358</v>
      </c>
    </row>
    <row r="152" spans="1:16" s="3" customFormat="1" ht="12.75" hidden="1">
      <c r="A152" s="44" t="s">
        <v>150</v>
      </c>
      <c r="B152" s="49" t="s">
        <v>151</v>
      </c>
      <c r="C152" s="47">
        <f>'[1]Місто'!C371</f>
        <v>0</v>
      </c>
      <c r="D152" s="47">
        <f>'[1]Місто'!D371</f>
        <v>0</v>
      </c>
      <c r="E152" s="47">
        <f>'[1]Місто'!E371</f>
        <v>0</v>
      </c>
      <c r="F152" s="47">
        <f t="shared" si="23"/>
        <v>0</v>
      </c>
      <c r="G152" s="47">
        <f>'[1]Місто'!G371</f>
        <v>0</v>
      </c>
      <c r="H152" s="47">
        <f>'[1]Місто'!H371</f>
        <v>0</v>
      </c>
      <c r="I152" s="47">
        <f>'[1]Місто'!I371</f>
        <v>0</v>
      </c>
      <c r="J152" s="47">
        <f>'[1]Місто'!J371</f>
        <v>0</v>
      </c>
      <c r="K152" s="47">
        <f>'[1]Місто'!K371</f>
        <v>0</v>
      </c>
      <c r="L152" s="47">
        <f>'[1]Місто'!L371</f>
        <v>0</v>
      </c>
      <c r="M152" s="48">
        <f t="shared" si="21"/>
        <v>0</v>
      </c>
      <c r="N152" s="35"/>
      <c r="O152" s="10">
        <f aca="true" t="shared" si="24" ref="O152:O173">F152-K152</f>
        <v>0</v>
      </c>
      <c r="P152" s="3">
        <f>C152/$C$176*100</f>
        <v>0</v>
      </c>
    </row>
    <row r="153" spans="1:16" s="3" customFormat="1" ht="39" customHeight="1">
      <c r="A153" s="44">
        <v>170703</v>
      </c>
      <c r="B153" s="49" t="s">
        <v>121</v>
      </c>
      <c r="C153" s="47">
        <f>'[1]Місто'!C311</f>
        <v>0</v>
      </c>
      <c r="D153" s="47">
        <f>'[1]Місто'!D311</f>
        <v>0</v>
      </c>
      <c r="E153" s="47">
        <f>'[1]Місто'!E311</f>
        <v>0</v>
      </c>
      <c r="F153" s="47">
        <f t="shared" si="23"/>
        <v>44254981</v>
      </c>
      <c r="G153" s="47">
        <f>'[1]Місто'!G250</f>
        <v>16746806</v>
      </c>
      <c r="H153" s="47">
        <f>'[1]Місто'!H250</f>
        <v>0</v>
      </c>
      <c r="I153" s="47">
        <f>'[1]Місто'!I250</f>
        <v>0</v>
      </c>
      <c r="J153" s="47">
        <f>'[1]Місто'!J250</f>
        <v>27508175</v>
      </c>
      <c r="K153" s="47">
        <f>'[1]Місто'!K250</f>
        <v>0</v>
      </c>
      <c r="L153" s="47">
        <f>'[1]Місто'!L250</f>
        <v>0</v>
      </c>
      <c r="M153" s="48">
        <f t="shared" si="21"/>
        <v>44254981</v>
      </c>
      <c r="N153" s="35"/>
      <c r="O153" s="10"/>
      <c r="P153" s="3">
        <f>C153/$C$176*100</f>
        <v>0</v>
      </c>
    </row>
    <row r="154" spans="1:15" s="3" customFormat="1" ht="62.25" customHeight="1">
      <c r="A154" s="44"/>
      <c r="B154" s="67" t="s">
        <v>230</v>
      </c>
      <c r="C154" s="47"/>
      <c r="D154" s="47"/>
      <c r="E154" s="47"/>
      <c r="F154" s="47">
        <f t="shared" si="23"/>
        <v>39884306</v>
      </c>
      <c r="G154" s="47">
        <f>'[1]Місто'!G251</f>
        <v>13009057</v>
      </c>
      <c r="H154" s="47">
        <f>'[1]Місто'!H251</f>
        <v>0</v>
      </c>
      <c r="I154" s="47">
        <f>'[1]Місто'!I251</f>
        <v>0</v>
      </c>
      <c r="J154" s="47">
        <f>'[1]Місто'!J251</f>
        <v>26875249</v>
      </c>
      <c r="K154" s="47">
        <f>'[1]Місто'!K251</f>
        <v>0</v>
      </c>
      <c r="L154" s="47">
        <f>'[1]Місто'!L251</f>
        <v>0</v>
      </c>
      <c r="M154" s="48">
        <f t="shared" si="21"/>
        <v>39884306</v>
      </c>
      <c r="N154" s="35"/>
      <c r="O154" s="10"/>
    </row>
    <row r="155" spans="1:15" s="3" customFormat="1" ht="25.5">
      <c r="A155" s="44" t="s">
        <v>243</v>
      </c>
      <c r="B155" s="67" t="s">
        <v>244</v>
      </c>
      <c r="C155" s="47">
        <f>'[1]Місто'!$C$370</f>
        <v>217929</v>
      </c>
      <c r="D155" s="47"/>
      <c r="E155" s="47"/>
      <c r="F155" s="47">
        <f t="shared" si="23"/>
        <v>878070</v>
      </c>
      <c r="G155" s="47">
        <f>'[1]Місто'!G370</f>
        <v>0</v>
      </c>
      <c r="H155" s="47">
        <f>'[1]Місто'!H370</f>
        <v>0</v>
      </c>
      <c r="I155" s="47">
        <f>'[1]Місто'!I370</f>
        <v>0</v>
      </c>
      <c r="J155" s="47">
        <f>'[1]Місто'!J370</f>
        <v>878070</v>
      </c>
      <c r="K155" s="47">
        <f>'[1]Місто'!K370</f>
        <v>878070</v>
      </c>
      <c r="L155" s="47">
        <f>'[1]Місто'!L370</f>
        <v>0</v>
      </c>
      <c r="M155" s="48">
        <f t="shared" si="21"/>
        <v>1095999</v>
      </c>
      <c r="N155" s="35"/>
      <c r="O155" s="10"/>
    </row>
    <row r="156" spans="1:16" s="3" customFormat="1" ht="25.5">
      <c r="A156" s="44" t="s">
        <v>49</v>
      </c>
      <c r="B156" s="61" t="s">
        <v>50</v>
      </c>
      <c r="C156" s="47">
        <f>SUM(C157:C160)</f>
        <v>608000</v>
      </c>
      <c r="D156" s="47">
        <f>SUM(D157:D160)</f>
        <v>0</v>
      </c>
      <c r="E156" s="47">
        <f>SUM(E157:E160)</f>
        <v>0</v>
      </c>
      <c r="F156" s="47">
        <f>G156+J156</f>
        <v>16798213</v>
      </c>
      <c r="G156" s="47">
        <f aca="true" t="shared" si="25" ref="G156:L156">SUM(G157:G160)</f>
        <v>0</v>
      </c>
      <c r="H156" s="47">
        <f t="shared" si="25"/>
        <v>0</v>
      </c>
      <c r="I156" s="47">
        <f t="shared" si="25"/>
        <v>0</v>
      </c>
      <c r="J156" s="47">
        <f>SUM(J157:J160)</f>
        <v>16798213</v>
      </c>
      <c r="K156" s="47">
        <f t="shared" si="25"/>
        <v>16798213</v>
      </c>
      <c r="L156" s="47">
        <f t="shared" si="25"/>
        <v>0</v>
      </c>
      <c r="M156" s="48">
        <f t="shared" si="21"/>
        <v>17406213</v>
      </c>
      <c r="N156" s="35"/>
      <c r="O156" s="10">
        <f t="shared" si="24"/>
        <v>0</v>
      </c>
      <c r="P156" s="3">
        <f aca="true" t="shared" si="26" ref="P156:P178">C156/$C$176*100</f>
        <v>0.025785300486895684</v>
      </c>
    </row>
    <row r="157" spans="1:16" s="3" customFormat="1" ht="17.25" customHeight="1" hidden="1">
      <c r="A157" s="44" t="s">
        <v>164</v>
      </c>
      <c r="B157" s="67" t="s">
        <v>165</v>
      </c>
      <c r="C157" s="47">
        <f>'[1]Місто'!C278</f>
        <v>0</v>
      </c>
      <c r="D157" s="47">
        <f>'[1]Місто'!D278</f>
        <v>0</v>
      </c>
      <c r="E157" s="47">
        <f>'[1]Місто'!E278</f>
        <v>0</v>
      </c>
      <c r="F157" s="47">
        <f t="shared" si="23"/>
        <v>0</v>
      </c>
      <c r="G157" s="47">
        <f>'[1]Місто'!G278</f>
        <v>0</v>
      </c>
      <c r="H157" s="47">
        <f>'[1]Місто'!H278</f>
        <v>0</v>
      </c>
      <c r="I157" s="47">
        <f>'[1]Місто'!I278</f>
        <v>0</v>
      </c>
      <c r="J157" s="47">
        <f>'[1]Місто'!J278</f>
        <v>0</v>
      </c>
      <c r="K157" s="47">
        <f>'[1]Місто'!K278</f>
        <v>0</v>
      </c>
      <c r="L157" s="47">
        <f>'[1]Місто'!L278</f>
        <v>0</v>
      </c>
      <c r="M157" s="48">
        <f t="shared" si="21"/>
        <v>0</v>
      </c>
      <c r="N157" s="35"/>
      <c r="O157" s="10">
        <f t="shared" si="24"/>
        <v>0</v>
      </c>
      <c r="P157" s="3">
        <f t="shared" si="26"/>
        <v>0</v>
      </c>
    </row>
    <row r="158" spans="1:16" s="3" customFormat="1" ht="27" customHeight="1" hidden="1">
      <c r="A158" s="44"/>
      <c r="B158" s="67"/>
      <c r="C158" s="47">
        <f>'[1]Місто'!C279</f>
        <v>0</v>
      </c>
      <c r="D158" s="47">
        <f>'[1]Місто'!D279</f>
        <v>0</v>
      </c>
      <c r="E158" s="47">
        <f>'[1]Місто'!E279</f>
        <v>0</v>
      </c>
      <c r="F158" s="47"/>
      <c r="G158" s="47">
        <f>'[1]Місто'!G279</f>
        <v>0</v>
      </c>
      <c r="H158" s="47">
        <f>'[1]Місто'!H279</f>
        <v>0</v>
      </c>
      <c r="I158" s="47">
        <f>'[1]Місто'!I279</f>
        <v>0</v>
      </c>
      <c r="J158" s="47"/>
      <c r="K158" s="47">
        <f>'[1]Місто'!K279</f>
        <v>0</v>
      </c>
      <c r="L158" s="47">
        <f>'[1]Місто'!L279</f>
        <v>0</v>
      </c>
      <c r="M158" s="48">
        <f t="shared" si="21"/>
        <v>0</v>
      </c>
      <c r="N158" s="35"/>
      <c r="O158" s="10">
        <f t="shared" si="24"/>
        <v>0</v>
      </c>
      <c r="P158" s="3">
        <f t="shared" si="26"/>
        <v>0</v>
      </c>
    </row>
    <row r="159" spans="1:16" s="3" customFormat="1" ht="24.75" customHeight="1">
      <c r="A159" s="44" t="s">
        <v>51</v>
      </c>
      <c r="B159" s="67" t="s">
        <v>209</v>
      </c>
      <c r="C159" s="47">
        <f>'[1]Місто'!C220</f>
        <v>608000</v>
      </c>
      <c r="D159" s="47">
        <f>'[1]Місто'!D220</f>
        <v>0</v>
      </c>
      <c r="E159" s="47">
        <f>'[1]Місто'!E220</f>
        <v>0</v>
      </c>
      <c r="F159" s="47">
        <f>G159+J159</f>
        <v>0</v>
      </c>
      <c r="G159" s="47">
        <f>'[1]Місто'!G220</f>
        <v>0</v>
      </c>
      <c r="H159" s="47">
        <f>'[1]Місто'!H220</f>
        <v>0</v>
      </c>
      <c r="I159" s="47">
        <f>'[1]Місто'!I220</f>
        <v>0</v>
      </c>
      <c r="J159" s="47">
        <f>'[1]Місто'!J220</f>
        <v>0</v>
      </c>
      <c r="K159" s="47">
        <f>'[1]Місто'!K220</f>
        <v>0</v>
      </c>
      <c r="L159" s="47">
        <f>'[1]Місто'!L220</f>
        <v>0</v>
      </c>
      <c r="M159" s="48">
        <f t="shared" si="21"/>
        <v>608000</v>
      </c>
      <c r="N159" s="35"/>
      <c r="O159" s="10">
        <f t="shared" si="24"/>
        <v>0</v>
      </c>
      <c r="P159" s="3">
        <f t="shared" si="26"/>
        <v>0.025785300486895684</v>
      </c>
    </row>
    <row r="160" spans="1:16" s="3" customFormat="1" ht="51">
      <c r="A160" s="44" t="s">
        <v>127</v>
      </c>
      <c r="B160" s="67" t="s">
        <v>245</v>
      </c>
      <c r="C160" s="47">
        <f>'[1]Місто'!C314</f>
        <v>0</v>
      </c>
      <c r="D160" s="47">
        <f>'[1]Місто'!D314</f>
        <v>0</v>
      </c>
      <c r="E160" s="47">
        <f>'[1]Місто'!E314</f>
        <v>0</v>
      </c>
      <c r="F160" s="47">
        <f>G160+J160</f>
        <v>16798213</v>
      </c>
      <c r="G160" s="47">
        <f>'[1]Місто'!G314</f>
        <v>0</v>
      </c>
      <c r="H160" s="47">
        <f>'[1]Місто'!H314</f>
        <v>0</v>
      </c>
      <c r="I160" s="47">
        <f>'[1]Місто'!I314</f>
        <v>0</v>
      </c>
      <c r="J160" s="47">
        <f>'[1]Місто'!J253+'[1]Місто'!J373</f>
        <v>16798213</v>
      </c>
      <c r="K160" s="47">
        <f>'[1]Місто'!K253+'[1]Місто'!K373</f>
        <v>16798213</v>
      </c>
      <c r="L160" s="47">
        <f>'[1]Місто'!L253+'[1]Місто'!L373</f>
        <v>0</v>
      </c>
      <c r="M160" s="48">
        <f t="shared" si="21"/>
        <v>16798213</v>
      </c>
      <c r="N160" s="35"/>
      <c r="O160" s="10">
        <f t="shared" si="24"/>
        <v>0</v>
      </c>
      <c r="P160" s="3">
        <f t="shared" si="26"/>
        <v>0</v>
      </c>
    </row>
    <row r="161" spans="1:16" s="3" customFormat="1" ht="25.5">
      <c r="A161" s="105">
        <v>210000</v>
      </c>
      <c r="B161" s="114" t="s">
        <v>122</v>
      </c>
      <c r="C161" s="82">
        <f>SUM(C162:C163)</f>
        <v>6192946</v>
      </c>
      <c r="D161" s="82">
        <f>SUM(D162:D163)</f>
        <v>3773839</v>
      </c>
      <c r="E161" s="82">
        <f>SUM(E162:E163)</f>
        <v>57791</v>
      </c>
      <c r="F161" s="82">
        <f aca="true" t="shared" si="27" ref="F161:F178">G161+J161</f>
        <v>27055024</v>
      </c>
      <c r="G161" s="82">
        <f aca="true" t="shared" si="28" ref="G161:L161">SUM(G162:G163)</f>
        <v>111449</v>
      </c>
      <c r="H161" s="82">
        <f t="shared" si="28"/>
        <v>44238</v>
      </c>
      <c r="I161" s="82">
        <f t="shared" si="28"/>
        <v>0</v>
      </c>
      <c r="J161" s="82">
        <f t="shared" si="28"/>
        <v>26943575</v>
      </c>
      <c r="K161" s="82">
        <f t="shared" si="28"/>
        <v>26922539</v>
      </c>
      <c r="L161" s="82">
        <f t="shared" si="28"/>
        <v>20000000</v>
      </c>
      <c r="M161" s="83">
        <f aca="true" t="shared" si="29" ref="M161:M178">C161+F161</f>
        <v>33247970</v>
      </c>
      <c r="N161" s="37">
        <f>F161-K161</f>
        <v>132485</v>
      </c>
      <c r="O161" s="10">
        <f t="shared" si="24"/>
        <v>132485</v>
      </c>
      <c r="P161" s="3">
        <f t="shared" si="26"/>
        <v>0.2626430485347347</v>
      </c>
    </row>
    <row r="162" spans="1:16" s="3" customFormat="1" ht="41.25" customHeight="1">
      <c r="A162" s="108" t="s">
        <v>52</v>
      </c>
      <c r="B162" s="119" t="s">
        <v>123</v>
      </c>
      <c r="C162" s="109">
        <f>'[1]Місто'!C382+'[1]Місто'!$C$412</f>
        <v>3263537</v>
      </c>
      <c r="D162" s="109">
        <f>'[1]Місто'!D382</f>
        <v>1841400</v>
      </c>
      <c r="E162" s="109">
        <f>'[1]Місто'!E382</f>
        <v>10258</v>
      </c>
      <c r="F162" s="109">
        <f t="shared" si="27"/>
        <v>26932583</v>
      </c>
      <c r="G162" s="109">
        <f>'[1]Місто'!G382</f>
        <v>82583</v>
      </c>
      <c r="H162" s="109">
        <f>'[1]Місто'!H382</f>
        <v>30000</v>
      </c>
      <c r="I162" s="109">
        <f>'[1]Місто'!I382</f>
        <v>0</v>
      </c>
      <c r="J162" s="109">
        <f>'[1]Місто'!J382+'[1]Місто'!$J$412+'[1]Місто'!$J$400</f>
        <v>26850000</v>
      </c>
      <c r="K162" s="109">
        <f>'[1]Місто'!K382+'[1]Місто'!$K$412+'[1]Місто'!$K$400</f>
        <v>26850000</v>
      </c>
      <c r="L162" s="109">
        <f>'[1]Місто'!$L$400</f>
        <v>20000000</v>
      </c>
      <c r="M162" s="110">
        <f t="shared" si="29"/>
        <v>30196120</v>
      </c>
      <c r="N162" s="35"/>
      <c r="O162" s="10">
        <f t="shared" si="24"/>
        <v>82583</v>
      </c>
      <c r="P162" s="3">
        <f t="shared" si="26"/>
        <v>0.13840671413668107</v>
      </c>
    </row>
    <row r="163" spans="1:16" s="3" customFormat="1" ht="12.75">
      <c r="A163" s="108">
        <v>210110</v>
      </c>
      <c r="B163" s="119" t="s">
        <v>53</v>
      </c>
      <c r="C163" s="109">
        <f>'[1]Місто'!C385</f>
        <v>2929409</v>
      </c>
      <c r="D163" s="109">
        <f>'[1]Місто'!D385</f>
        <v>1932439</v>
      </c>
      <c r="E163" s="109">
        <f>'[1]Місто'!E385</f>
        <v>47533</v>
      </c>
      <c r="F163" s="109">
        <f t="shared" si="27"/>
        <v>122441</v>
      </c>
      <c r="G163" s="109">
        <f>'[1]Місто'!G385</f>
        <v>28866</v>
      </c>
      <c r="H163" s="109">
        <f>'[1]Місто'!H385</f>
        <v>14238</v>
      </c>
      <c r="I163" s="109">
        <f>'[1]Місто'!I385</f>
        <v>0</v>
      </c>
      <c r="J163" s="109">
        <f>'[1]Місто'!J385</f>
        <v>93575</v>
      </c>
      <c r="K163" s="109">
        <f>'[1]Місто'!K385</f>
        <v>72539</v>
      </c>
      <c r="L163" s="109">
        <f>'[1]Місто'!L385</f>
        <v>0</v>
      </c>
      <c r="M163" s="110">
        <f t="shared" si="29"/>
        <v>3051850</v>
      </c>
      <c r="N163" s="35"/>
      <c r="O163" s="10">
        <f t="shared" si="24"/>
        <v>49902</v>
      </c>
      <c r="P163" s="3">
        <f t="shared" si="26"/>
        <v>0.12423633439805364</v>
      </c>
    </row>
    <row r="164" spans="1:16" s="3" customFormat="1" ht="12.75">
      <c r="A164" s="108" t="s">
        <v>175</v>
      </c>
      <c r="B164" s="119" t="s">
        <v>176</v>
      </c>
      <c r="C164" s="109">
        <f>'[1]Місто'!C407</f>
        <v>13874400</v>
      </c>
      <c r="D164" s="109">
        <f>'[1]Місто'!D407</f>
        <v>0</v>
      </c>
      <c r="E164" s="109">
        <f>'[1]Місто'!E407</f>
        <v>0</v>
      </c>
      <c r="F164" s="109"/>
      <c r="G164" s="109">
        <f aca="true" t="shared" si="30" ref="G164:L164">G165</f>
        <v>0</v>
      </c>
      <c r="H164" s="109">
        <f t="shared" si="30"/>
        <v>0</v>
      </c>
      <c r="I164" s="109">
        <f t="shared" si="30"/>
        <v>0</v>
      </c>
      <c r="J164" s="109">
        <f t="shared" si="30"/>
        <v>0</v>
      </c>
      <c r="K164" s="109">
        <f t="shared" si="30"/>
        <v>0</v>
      </c>
      <c r="L164" s="109">
        <f t="shared" si="30"/>
        <v>0</v>
      </c>
      <c r="M164" s="110">
        <f t="shared" si="29"/>
        <v>13874400</v>
      </c>
      <c r="N164" s="35"/>
      <c r="O164" s="10">
        <f t="shared" si="24"/>
        <v>0</v>
      </c>
      <c r="P164" s="3">
        <f t="shared" si="26"/>
        <v>0.5884137715055683</v>
      </c>
    </row>
    <row r="165" spans="1:16" s="3" customFormat="1" ht="12.75" hidden="1">
      <c r="A165" s="108" t="s">
        <v>108</v>
      </c>
      <c r="B165" s="119" t="s">
        <v>102</v>
      </c>
      <c r="C165" s="109"/>
      <c r="D165" s="109"/>
      <c r="E165" s="109"/>
      <c r="F165" s="109"/>
      <c r="G165" s="109"/>
      <c r="H165" s="109"/>
      <c r="I165" s="109"/>
      <c r="J165" s="109"/>
      <c r="K165" s="109"/>
      <c r="L165" s="109">
        <f>'[1]Місто'!L406</f>
        <v>0</v>
      </c>
      <c r="M165" s="110">
        <f t="shared" si="29"/>
        <v>0</v>
      </c>
      <c r="N165" s="35"/>
      <c r="O165" s="10">
        <f t="shared" si="24"/>
        <v>0</v>
      </c>
      <c r="P165" s="3">
        <f t="shared" si="26"/>
        <v>0</v>
      </c>
    </row>
    <row r="166" spans="1:16" s="3" customFormat="1" ht="12.75">
      <c r="A166" s="108">
        <v>240000</v>
      </c>
      <c r="B166" s="120" t="s">
        <v>69</v>
      </c>
      <c r="C166" s="109">
        <f>SUM(C167:C168)</f>
        <v>0</v>
      </c>
      <c r="D166" s="109">
        <f>SUM(D167:D168)</f>
        <v>0</v>
      </c>
      <c r="E166" s="109">
        <f>SUM(E167:E168)</f>
        <v>0</v>
      </c>
      <c r="F166" s="109">
        <f t="shared" si="27"/>
        <v>45389027</v>
      </c>
      <c r="G166" s="109">
        <f aca="true" t="shared" si="31" ref="G166:L166">SUM(G167:G168)</f>
        <v>1649912</v>
      </c>
      <c r="H166" s="109">
        <f t="shared" si="31"/>
        <v>0</v>
      </c>
      <c r="I166" s="109">
        <f t="shared" si="31"/>
        <v>0</v>
      </c>
      <c r="J166" s="109">
        <f t="shared" si="31"/>
        <v>43739115</v>
      </c>
      <c r="K166" s="109">
        <f t="shared" si="31"/>
        <v>0</v>
      </c>
      <c r="L166" s="109">
        <f t="shared" si="31"/>
        <v>0</v>
      </c>
      <c r="M166" s="110">
        <f t="shared" si="29"/>
        <v>45389027</v>
      </c>
      <c r="N166" s="35"/>
      <c r="O166" s="10"/>
      <c r="P166" s="3">
        <f t="shared" si="26"/>
        <v>0</v>
      </c>
    </row>
    <row r="167" spans="1:16" s="3" customFormat="1" ht="25.5">
      <c r="A167" s="108" t="s">
        <v>103</v>
      </c>
      <c r="B167" s="119" t="s">
        <v>124</v>
      </c>
      <c r="C167" s="109">
        <f>'[1]Місто'!C356+'[1]Місто'!C316+'[1]Місто'!C281+'[1]Місто'!C77</f>
        <v>0</v>
      </c>
      <c r="D167" s="109">
        <f>'[1]Місто'!D356+'[1]Місто'!D316+'[1]Місто'!D281+'[1]Місто'!D77</f>
        <v>0</v>
      </c>
      <c r="E167" s="109">
        <f>'[1]Місто'!E356+'[1]Місто'!E316+'[1]Місто'!E281+'[1]Місто'!E77</f>
        <v>0</v>
      </c>
      <c r="F167" s="109">
        <f t="shared" si="27"/>
        <v>44925426</v>
      </c>
      <c r="G167" s="109">
        <f>'[1]Місто'!G356+'[1]Місто'!G316+'[1]Місто'!G281+'[1]Місто'!G77+'[1]Місто'!$G$255</f>
        <v>1186311</v>
      </c>
      <c r="H167" s="109">
        <f>'[1]Місто'!H356+'[1]Місто'!H316+'[1]Місто'!H281+'[1]Місто'!H77</f>
        <v>0</v>
      </c>
      <c r="I167" s="109">
        <f>'[1]Місто'!I356+'[1]Місто'!I316+'[1]Місто'!I281+'[1]Місто'!I77</f>
        <v>0</v>
      </c>
      <c r="J167" s="109">
        <f>'[1]Місто'!J356+'[1]Місто'!J316+'[1]Місто'!J281+'[1]Місто'!J77+'[1]Місто'!$J$255</f>
        <v>43739115</v>
      </c>
      <c r="K167" s="109">
        <f>'[1]Місто'!K356+'[1]Місто'!K316+'[1]Місто'!K281+'[1]Місто'!K77</f>
        <v>0</v>
      </c>
      <c r="L167" s="109">
        <f>'[1]Місто'!L356+'[1]Місто'!L316+'[1]Місто'!L281+'[1]Місто'!L77</f>
        <v>0</v>
      </c>
      <c r="M167" s="110">
        <f t="shared" si="29"/>
        <v>44925426</v>
      </c>
      <c r="N167" s="35"/>
      <c r="O167" s="10"/>
      <c r="P167" s="3">
        <f t="shared" si="26"/>
        <v>0</v>
      </c>
    </row>
    <row r="168" spans="1:16" s="3" customFormat="1" ht="51">
      <c r="A168" s="108" t="s">
        <v>54</v>
      </c>
      <c r="B168" s="119" t="s">
        <v>207</v>
      </c>
      <c r="C168" s="109">
        <f>'[1]Місто'!C546</f>
        <v>0</v>
      </c>
      <c r="D168" s="109">
        <f>'[1]Місто'!D546</f>
        <v>0</v>
      </c>
      <c r="E168" s="109">
        <f>'[1]Місто'!E546</f>
        <v>0</v>
      </c>
      <c r="F168" s="109">
        <f>'[1]Місто'!F546</f>
        <v>463601</v>
      </c>
      <c r="G168" s="109">
        <f>'[1]Місто'!G546</f>
        <v>463601</v>
      </c>
      <c r="H168" s="109">
        <f>'[1]Місто'!H546</f>
        <v>0</v>
      </c>
      <c r="I168" s="109">
        <f>'[1]Місто'!I546</f>
        <v>0</v>
      </c>
      <c r="J168" s="109">
        <f>'[1]Місто'!J546</f>
        <v>0</v>
      </c>
      <c r="K168" s="109">
        <f>'[1]Місто'!K546</f>
        <v>0</v>
      </c>
      <c r="L168" s="109">
        <f>'[1]Місто'!L546</f>
        <v>0</v>
      </c>
      <c r="M168" s="110">
        <f t="shared" si="29"/>
        <v>463601</v>
      </c>
      <c r="N168" s="35"/>
      <c r="O168" s="10"/>
      <c r="P168" s="3">
        <f t="shared" si="26"/>
        <v>0</v>
      </c>
    </row>
    <row r="169" spans="1:16" s="3" customFormat="1" ht="12.75">
      <c r="A169" s="108">
        <v>250000</v>
      </c>
      <c r="B169" s="119" t="s">
        <v>55</v>
      </c>
      <c r="C169" s="109">
        <f>SUM(C170:C173)-C171</f>
        <v>23185659</v>
      </c>
      <c r="D169" s="109">
        <f>SUM(D170:D173)-D171</f>
        <v>1577313</v>
      </c>
      <c r="E169" s="109">
        <f>SUM(E170:E173)-E171</f>
        <v>5889</v>
      </c>
      <c r="F169" s="109">
        <f aca="true" t="shared" si="32" ref="F169:K169">SUM(F170:F174)-F171</f>
        <v>1749820</v>
      </c>
      <c r="G169" s="109">
        <f t="shared" si="32"/>
        <v>0</v>
      </c>
      <c r="H169" s="109">
        <f t="shared" si="32"/>
        <v>0</v>
      </c>
      <c r="I169" s="109">
        <f t="shared" si="32"/>
        <v>0</v>
      </c>
      <c r="J169" s="109">
        <f t="shared" si="32"/>
        <v>1749820</v>
      </c>
      <c r="K169" s="109">
        <f t="shared" si="32"/>
        <v>1749820</v>
      </c>
      <c r="L169" s="109">
        <f>SUM(L170:L174)</f>
        <v>1700000</v>
      </c>
      <c r="M169" s="110">
        <f t="shared" si="29"/>
        <v>24935479</v>
      </c>
      <c r="N169" s="35"/>
      <c r="O169" s="10"/>
      <c r="P169" s="3">
        <f t="shared" si="26"/>
        <v>0.9833045794435811</v>
      </c>
    </row>
    <row r="170" spans="1:16" s="3" customFormat="1" ht="53.25" customHeight="1" hidden="1">
      <c r="A170" s="108" t="s">
        <v>104</v>
      </c>
      <c r="B170" s="66" t="s">
        <v>236</v>
      </c>
      <c r="C170" s="109">
        <f>'[1]Місто'!C29</f>
        <v>0</v>
      </c>
      <c r="D170" s="109">
        <f>'[1]Місто'!D29</f>
        <v>0</v>
      </c>
      <c r="E170" s="109">
        <f>'[1]Місто'!E29</f>
        <v>0</v>
      </c>
      <c r="F170" s="109">
        <f t="shared" si="27"/>
        <v>0</v>
      </c>
      <c r="G170" s="109">
        <f>'[1]Місто'!G29</f>
        <v>0</v>
      </c>
      <c r="H170" s="109">
        <f>'[1]Місто'!H29</f>
        <v>0</v>
      </c>
      <c r="I170" s="109">
        <f>'[1]Місто'!I29</f>
        <v>0</v>
      </c>
      <c r="J170" s="109">
        <f>'[1]Місто'!J29</f>
        <v>0</v>
      </c>
      <c r="K170" s="109">
        <f>'[1]Місто'!K29</f>
        <v>0</v>
      </c>
      <c r="L170" s="109">
        <f>'[1]Місто'!L29</f>
        <v>0</v>
      </c>
      <c r="M170" s="110">
        <f t="shared" si="29"/>
        <v>0</v>
      </c>
      <c r="N170" s="35"/>
      <c r="O170" s="10">
        <f t="shared" si="24"/>
        <v>0</v>
      </c>
      <c r="P170" s="3">
        <f t="shared" si="26"/>
        <v>0</v>
      </c>
    </row>
    <row r="171" spans="1:16" s="3" customFormat="1" ht="23.25" customHeight="1" hidden="1">
      <c r="A171" s="108"/>
      <c r="B171" s="63" t="s">
        <v>177</v>
      </c>
      <c r="C171" s="109">
        <f>'[1]Місто'!C30</f>
        <v>0</v>
      </c>
      <c r="D171" s="109">
        <f>'[1]Місто'!D30</f>
        <v>0</v>
      </c>
      <c r="E171" s="109">
        <f>'[1]Місто'!E30</f>
        <v>0</v>
      </c>
      <c r="F171" s="109">
        <f t="shared" si="27"/>
        <v>0</v>
      </c>
      <c r="G171" s="109">
        <f>'[1]Місто'!G30</f>
        <v>0</v>
      </c>
      <c r="H171" s="109">
        <f>'[1]Місто'!H30</f>
        <v>0</v>
      </c>
      <c r="I171" s="109">
        <f>'[1]Місто'!I30</f>
        <v>0</v>
      </c>
      <c r="J171" s="109">
        <f>'[1]Місто'!J30</f>
        <v>0</v>
      </c>
      <c r="K171" s="109">
        <f>'[1]Місто'!K30</f>
        <v>0</v>
      </c>
      <c r="L171" s="109">
        <f>'[1]Місто'!L30</f>
        <v>0</v>
      </c>
      <c r="M171" s="110">
        <f t="shared" si="29"/>
        <v>0</v>
      </c>
      <c r="N171" s="35"/>
      <c r="O171" s="10">
        <f t="shared" si="24"/>
        <v>0</v>
      </c>
      <c r="P171" s="3">
        <f t="shared" si="26"/>
        <v>0</v>
      </c>
    </row>
    <row r="172" spans="1:16" s="3" customFormat="1" ht="12.75" customHeight="1">
      <c r="A172" s="108" t="s">
        <v>56</v>
      </c>
      <c r="B172" s="63" t="s">
        <v>82</v>
      </c>
      <c r="C172" s="109">
        <f>'[1]Місто'!C547</f>
        <v>23185659</v>
      </c>
      <c r="D172" s="109">
        <f>'[1]Місто'!D547</f>
        <v>1577313</v>
      </c>
      <c r="E172" s="109">
        <f>'[1]Місто'!E547</f>
        <v>5889</v>
      </c>
      <c r="F172" s="109">
        <f>'[1]Місто'!F547</f>
        <v>1749820</v>
      </c>
      <c r="G172" s="109">
        <f>'[1]Місто'!G547</f>
        <v>0</v>
      </c>
      <c r="H172" s="109">
        <f>'[1]Місто'!H547</f>
        <v>0</v>
      </c>
      <c r="I172" s="109">
        <f>'[1]Місто'!I547</f>
        <v>0</v>
      </c>
      <c r="J172" s="109">
        <f>'[1]Місто'!J547</f>
        <v>1749820</v>
      </c>
      <c r="K172" s="109">
        <f>'[1]Місто'!K547</f>
        <v>1749820</v>
      </c>
      <c r="L172" s="109">
        <f>'[1]Місто'!L547</f>
        <v>1700000</v>
      </c>
      <c r="M172" s="110">
        <f t="shared" si="29"/>
        <v>24935479</v>
      </c>
      <c r="N172" s="35"/>
      <c r="O172" s="10">
        <f t="shared" si="24"/>
        <v>0</v>
      </c>
      <c r="P172" s="3">
        <f t="shared" si="26"/>
        <v>0.9833045794435811</v>
      </c>
    </row>
    <row r="173" spans="1:16" s="3" customFormat="1" ht="18.75" customHeight="1" hidden="1">
      <c r="A173" s="108" t="s">
        <v>138</v>
      </c>
      <c r="B173" s="63" t="s">
        <v>139</v>
      </c>
      <c r="C173" s="109">
        <f>'[1]Місто'!C185</f>
        <v>0</v>
      </c>
      <c r="D173" s="109">
        <f>'[1]Місто'!D185</f>
        <v>0</v>
      </c>
      <c r="E173" s="109">
        <f>'[1]Місто'!E185</f>
        <v>0</v>
      </c>
      <c r="F173" s="109">
        <f t="shared" si="27"/>
        <v>0</v>
      </c>
      <c r="G173" s="109">
        <f>'[1]Місто'!G185</f>
        <v>0</v>
      </c>
      <c r="H173" s="109">
        <f>'[1]Місто'!H185</f>
        <v>0</v>
      </c>
      <c r="I173" s="109">
        <f>'[1]Місто'!I185</f>
        <v>0</v>
      </c>
      <c r="J173" s="109">
        <f>'[1]Місто'!J185</f>
        <v>0</v>
      </c>
      <c r="K173" s="109">
        <f>'[1]Місто'!K185</f>
        <v>0</v>
      </c>
      <c r="L173" s="109">
        <f>'[1]Місто'!L185</f>
        <v>0</v>
      </c>
      <c r="M173" s="110">
        <f t="shared" si="29"/>
        <v>0</v>
      </c>
      <c r="N173" s="35"/>
      <c r="O173" s="10">
        <f t="shared" si="24"/>
        <v>0</v>
      </c>
      <c r="P173" s="3">
        <f t="shared" si="26"/>
        <v>0</v>
      </c>
    </row>
    <row r="174" spans="1:16" s="3" customFormat="1" ht="94.5" customHeight="1" hidden="1">
      <c r="A174" s="108" t="s">
        <v>182</v>
      </c>
      <c r="B174" s="121" t="s">
        <v>183</v>
      </c>
      <c r="C174" s="122">
        <f>'[1]Місто'!C179</f>
        <v>0</v>
      </c>
      <c r="D174" s="122">
        <f>'[1]Місто'!D179</f>
        <v>0</v>
      </c>
      <c r="E174" s="122">
        <f>'[1]Місто'!E179</f>
        <v>0</v>
      </c>
      <c r="F174" s="122">
        <f t="shared" si="27"/>
        <v>0</v>
      </c>
      <c r="G174" s="122">
        <f>'[1]Місто'!G179</f>
        <v>0</v>
      </c>
      <c r="H174" s="122">
        <f>'[1]Місто'!H179</f>
        <v>0</v>
      </c>
      <c r="I174" s="122">
        <f>'[1]Місто'!I179</f>
        <v>0</v>
      </c>
      <c r="J174" s="122">
        <f>'[1]Місто'!J179</f>
        <v>0</v>
      </c>
      <c r="K174" s="122">
        <f>'[1]Місто'!K179</f>
        <v>0</v>
      </c>
      <c r="L174" s="122">
        <f>'[1]Місто'!L179</f>
        <v>0</v>
      </c>
      <c r="M174" s="123">
        <f t="shared" si="29"/>
        <v>0</v>
      </c>
      <c r="N174" s="35"/>
      <c r="O174" s="10"/>
      <c r="P174" s="3">
        <f t="shared" si="26"/>
        <v>0</v>
      </c>
    </row>
    <row r="175" spans="1:16" s="3" customFormat="1" ht="87.75" customHeight="1" hidden="1">
      <c r="A175" s="124"/>
      <c r="B175" s="94" t="s">
        <v>217</v>
      </c>
      <c r="C175" s="122">
        <f>'[1]Місто'!C180</f>
        <v>0</v>
      </c>
      <c r="D175" s="122">
        <f>'[1]Місто'!D180</f>
        <v>0</v>
      </c>
      <c r="E175" s="122">
        <f>'[1]Місто'!E180</f>
        <v>0</v>
      </c>
      <c r="F175" s="122">
        <f t="shared" si="27"/>
        <v>0</v>
      </c>
      <c r="G175" s="122">
        <f>'[1]Місто'!G180</f>
        <v>0</v>
      </c>
      <c r="H175" s="122">
        <f>'[1]Місто'!H180</f>
        <v>0</v>
      </c>
      <c r="I175" s="122">
        <f>'[1]Місто'!I180</f>
        <v>0</v>
      </c>
      <c r="J175" s="122">
        <f>'[1]Місто'!J180</f>
        <v>0</v>
      </c>
      <c r="K175" s="122">
        <f>'[1]Місто'!K180</f>
        <v>0</v>
      </c>
      <c r="L175" s="122">
        <f>'[1]Місто'!L180</f>
        <v>0</v>
      </c>
      <c r="M175" s="123">
        <f t="shared" si="29"/>
        <v>0</v>
      </c>
      <c r="N175" s="35"/>
      <c r="O175" s="10"/>
      <c r="P175" s="3">
        <f t="shared" si="26"/>
        <v>0</v>
      </c>
    </row>
    <row r="176" spans="1:16" s="3" customFormat="1" ht="12.75">
      <c r="A176" s="124">
        <v>900201</v>
      </c>
      <c r="B176" s="125" t="s">
        <v>58</v>
      </c>
      <c r="C176" s="136">
        <f>C12+C15+C33+C45+C102+C112+C121+C124+C132+C143+C156+C161+C164+C166+C169+C141</f>
        <v>2357932576</v>
      </c>
      <c r="D176" s="136">
        <f aca="true" t="shared" si="33" ref="D176:K176">D12+D15+D33+D45+D102+D112+D121+D124+D132+D143+D156+D161+D164+D166+D169+D141</f>
        <v>856291754</v>
      </c>
      <c r="E176" s="136">
        <f t="shared" si="33"/>
        <v>182202205</v>
      </c>
      <c r="F176" s="136">
        <f t="shared" si="27"/>
        <v>398881754</v>
      </c>
      <c r="G176" s="136">
        <f t="shared" si="33"/>
        <v>74538267</v>
      </c>
      <c r="H176" s="136">
        <f>H12+H15+H33+H45+H102+H112+H121+H124+H132+H143+H156+H161+H164+H166+H169+H141</f>
        <v>15681352</v>
      </c>
      <c r="I176" s="136">
        <f t="shared" si="33"/>
        <v>2121160</v>
      </c>
      <c r="J176" s="136">
        <f>J12+J15+J33+J45+J102+J112+J121+J124+J132+J143+J156+J161+J164+J166+J169+J141</f>
        <v>324343487</v>
      </c>
      <c r="K176" s="136">
        <f t="shared" si="33"/>
        <v>251767112</v>
      </c>
      <c r="L176" s="136">
        <f>L12+L15+L33+L45+L102+L112+L121+L124+L132+L143+L156+L161+L164+L166+L169+L141</f>
        <v>47767577</v>
      </c>
      <c r="M176" s="137">
        <f t="shared" si="29"/>
        <v>2756814330</v>
      </c>
      <c r="N176" s="35"/>
      <c r="O176" s="47" t="e">
        <f>O12+O15+O33+O45+O102+O112+O121+O124+O132+O143+O156+O161+O164+O166+O169+#REF!</f>
        <v>#REF!</v>
      </c>
      <c r="P176" s="3">
        <f t="shared" si="26"/>
        <v>100</v>
      </c>
    </row>
    <row r="177" spans="1:16" s="3" customFormat="1" ht="114.75">
      <c r="A177" s="124" t="s">
        <v>59</v>
      </c>
      <c r="B177" s="126" t="s">
        <v>210</v>
      </c>
      <c r="C177" s="122">
        <f>'[1]Місто'!C418</f>
        <v>200174000</v>
      </c>
      <c r="D177" s="122">
        <f>'[1]Місто'!D416</f>
        <v>0</v>
      </c>
      <c r="E177" s="122">
        <f>'[1]Місто'!E416</f>
        <v>0</v>
      </c>
      <c r="F177" s="122">
        <f t="shared" si="27"/>
        <v>0</v>
      </c>
      <c r="G177" s="122">
        <f>'[1]Місто'!G416</f>
        <v>0</v>
      </c>
      <c r="H177" s="122">
        <f>'[1]Місто'!H416</f>
        <v>0</v>
      </c>
      <c r="I177" s="122">
        <f>'[1]Місто'!I416</f>
        <v>0</v>
      </c>
      <c r="J177" s="122"/>
      <c r="K177" s="122"/>
      <c r="L177" s="122"/>
      <c r="M177" s="123">
        <f t="shared" si="29"/>
        <v>200174000</v>
      </c>
      <c r="N177" s="35"/>
      <c r="O177" s="10">
        <f>G177-K177</f>
        <v>0</v>
      </c>
      <c r="P177" s="3">
        <f t="shared" si="26"/>
        <v>8.48938608497345</v>
      </c>
    </row>
    <row r="178" spans="1:16" s="3" customFormat="1" ht="48.75" customHeight="1" hidden="1">
      <c r="A178" s="124" t="s">
        <v>146</v>
      </c>
      <c r="B178" s="127" t="s">
        <v>227</v>
      </c>
      <c r="C178" s="122"/>
      <c r="D178" s="122">
        <f>'[1]Місто'!D417</f>
        <v>0</v>
      </c>
      <c r="E178" s="122">
        <f>'[1]Місто'!E417</f>
        <v>0</v>
      </c>
      <c r="F178" s="122">
        <f t="shared" si="27"/>
        <v>0</v>
      </c>
      <c r="G178" s="122">
        <f>'[1]Місто'!G417</f>
        <v>0</v>
      </c>
      <c r="H178" s="122">
        <f>'[1]Місто'!H417</f>
        <v>0</v>
      </c>
      <c r="I178" s="122">
        <f>'[1]Місто'!I417</f>
        <v>0</v>
      </c>
      <c r="J178" s="122">
        <f>'[1]Місто'!J419</f>
        <v>0</v>
      </c>
      <c r="K178" s="122">
        <f>'[1]Місто'!K419</f>
        <v>0</v>
      </c>
      <c r="L178" s="122">
        <f>'[1]Місто'!L419</f>
        <v>0</v>
      </c>
      <c r="M178" s="123">
        <f t="shared" si="29"/>
        <v>0</v>
      </c>
      <c r="N178" s="34"/>
      <c r="O178" s="10">
        <f>G178-K178</f>
        <v>0</v>
      </c>
      <c r="P178" s="3">
        <f t="shared" si="26"/>
        <v>0</v>
      </c>
    </row>
    <row r="179" spans="1:15" s="3" customFormat="1" ht="18.75" customHeight="1">
      <c r="A179" s="14"/>
      <c r="B179" s="62" t="s">
        <v>61</v>
      </c>
      <c r="C179" s="60">
        <f>C176+C177</f>
        <v>2558106576</v>
      </c>
      <c r="D179" s="60">
        <f>D176+D177+D178</f>
        <v>856291754</v>
      </c>
      <c r="E179" s="60">
        <f>E176+E177+E178</f>
        <v>182202205</v>
      </c>
      <c r="F179" s="60">
        <f>G179+J179</f>
        <v>398881754</v>
      </c>
      <c r="G179" s="60">
        <f>G176+G177</f>
        <v>74538267</v>
      </c>
      <c r="H179" s="60">
        <f>H176+H177</f>
        <v>15681352</v>
      </c>
      <c r="I179" s="60">
        <f>I176+I177</f>
        <v>2121160</v>
      </c>
      <c r="J179" s="60">
        <f>J176+J177+J178</f>
        <v>324343487</v>
      </c>
      <c r="K179" s="60">
        <f>K176+K177+K178</f>
        <v>251767112</v>
      </c>
      <c r="L179" s="60">
        <f>L176+L177+L178</f>
        <v>47767577</v>
      </c>
      <c r="M179" s="135">
        <f>C179+F179</f>
        <v>2956988330</v>
      </c>
      <c r="N179" s="113">
        <f>M179-'[1]Місто'!$M$539</f>
        <v>0</v>
      </c>
      <c r="O179" s="91"/>
    </row>
    <row r="180" spans="1:14" s="3" customFormat="1" ht="9.75" customHeight="1">
      <c r="A180" s="115"/>
      <c r="B180" s="116"/>
      <c r="C180" s="117"/>
      <c r="D180" s="117"/>
      <c r="E180" s="117"/>
      <c r="F180" s="117"/>
      <c r="G180" s="117"/>
      <c r="H180" s="117"/>
      <c r="I180" s="117"/>
      <c r="J180" s="117"/>
      <c r="K180" s="117"/>
      <c r="L180" s="117"/>
      <c r="M180" s="118"/>
      <c r="N180" s="34"/>
    </row>
    <row r="181" spans="1:13" s="73" customFormat="1" ht="22.5" customHeight="1">
      <c r="A181" s="161"/>
      <c r="B181" s="161"/>
      <c r="C181" s="161"/>
      <c r="D181" s="72"/>
      <c r="E181" s="106"/>
      <c r="F181" s="106"/>
      <c r="G181" s="106"/>
      <c r="H181" s="107"/>
      <c r="I181" s="106"/>
      <c r="J181" s="106"/>
      <c r="K181" s="106"/>
      <c r="L181" s="106"/>
      <c r="M181" s="106"/>
    </row>
    <row r="182" spans="1:13" s="3" customFormat="1" ht="27.75" customHeight="1">
      <c r="A182" s="160" t="s">
        <v>234</v>
      </c>
      <c r="B182" s="160"/>
      <c r="C182" s="130"/>
      <c r="D182" s="131"/>
      <c r="E182" s="132"/>
      <c r="F182" s="132"/>
      <c r="G182" s="133"/>
      <c r="H182" s="152" t="s">
        <v>235</v>
      </c>
      <c r="I182" s="153"/>
      <c r="J182" s="153"/>
      <c r="K182" s="111">
        <f>K179-'[1]Місто'!K539</f>
        <v>0</v>
      </c>
      <c r="L182" s="111"/>
      <c r="M182" s="112">
        <f>M179-'[1]Місто'!M539</f>
        <v>0</v>
      </c>
    </row>
    <row r="183" spans="1:13" s="3" customFormat="1" ht="12.75">
      <c r="A183" s="6"/>
      <c r="B183" s="9"/>
      <c r="C183" s="5"/>
      <c r="D183" s="5"/>
      <c r="E183" s="5"/>
      <c r="F183" s="5"/>
      <c r="G183" s="5"/>
      <c r="H183" s="5"/>
      <c r="I183" s="5"/>
      <c r="J183" s="5"/>
      <c r="K183" s="5"/>
      <c r="L183" s="5"/>
      <c r="M183" s="5"/>
    </row>
    <row r="184" spans="1:13" s="3" customFormat="1" ht="12.75">
      <c r="A184" s="6"/>
      <c r="B184" s="9"/>
      <c r="C184" s="10">
        <f>C179-'[1]Місто'!C539</f>
        <v>0</v>
      </c>
      <c r="D184" s="10">
        <f>D179-'[1]Місто'!D539</f>
        <v>0</v>
      </c>
      <c r="E184" s="10">
        <f>E179-'[1]Місто'!E539</f>
        <v>0</v>
      </c>
      <c r="F184" s="10">
        <f>F179-'[1]Місто'!F539</f>
        <v>0</v>
      </c>
      <c r="G184" s="10">
        <f>G179-'[1]Місто'!G539</f>
        <v>0</v>
      </c>
      <c r="H184" s="10">
        <f>H179-'[1]Місто'!H539</f>
        <v>0</v>
      </c>
      <c r="I184" s="10">
        <f>I179-'[1]Місто'!I539</f>
        <v>0</v>
      </c>
      <c r="J184" s="10">
        <f>J179-'[1]Місто'!J539</f>
        <v>0</v>
      </c>
      <c r="K184" s="10">
        <f>K179-'[1]Місто'!K539</f>
        <v>0</v>
      </c>
      <c r="L184" s="10">
        <f>L179-'[1]Місто'!L539</f>
        <v>0</v>
      </c>
      <c r="M184" s="10">
        <f>M179-'[1]Місто'!M539</f>
        <v>0</v>
      </c>
    </row>
    <row r="185" spans="1:6" s="3" customFormat="1" ht="12.75">
      <c r="A185" s="6"/>
      <c r="B185" s="9"/>
      <c r="C185" s="5"/>
      <c r="F185" s="5"/>
    </row>
    <row r="186" spans="1:6" s="3" customFormat="1" ht="12.75">
      <c r="A186" s="6"/>
      <c r="B186" s="9"/>
      <c r="E186" s="10"/>
      <c r="F186" s="5"/>
    </row>
    <row r="187" spans="1:3" s="3" customFormat="1" ht="12.75">
      <c r="A187" s="6"/>
      <c r="B187" s="9"/>
      <c r="C187" s="5"/>
    </row>
    <row r="188" spans="1:5" s="3" customFormat="1" ht="12.75">
      <c r="A188" s="6"/>
      <c r="B188" s="9"/>
      <c r="E188" s="10"/>
    </row>
    <row r="189" spans="1:2" s="3" customFormat="1" ht="12.75">
      <c r="A189" s="6"/>
      <c r="B189" s="9"/>
    </row>
    <row r="190" spans="1:5" s="3" customFormat="1" ht="12.75">
      <c r="A190" s="6"/>
      <c r="B190" s="9"/>
      <c r="E190" s="10"/>
    </row>
    <row r="191" spans="1:13" s="3" customFormat="1" ht="12.75">
      <c r="A191" s="6"/>
      <c r="B191" s="9"/>
      <c r="M191" s="138">
        <f>M176-M151-M147-M149-M145-M101-M92-M89-M87-M85-M83-M81-M79-M77-M75-M73-M71-M69-M67-M65-M63-M61-M59-M57-M52-M51-M49-M47-M22-M13</f>
        <v>1945686071</v>
      </c>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sheetData>
  <sheetProtection/>
  <mergeCells count="22">
    <mergeCell ref="A181:C181"/>
    <mergeCell ref="C7:E7"/>
    <mergeCell ref="M7:M10"/>
    <mergeCell ref="K8:L8"/>
    <mergeCell ref="K9:K10"/>
    <mergeCell ref="H182:J182"/>
    <mergeCell ref="A7:A10"/>
    <mergeCell ref="C8:C10"/>
    <mergeCell ref="F8:F10"/>
    <mergeCell ref="D9:D10"/>
    <mergeCell ref="H8:I8"/>
    <mergeCell ref="J8:J10"/>
    <mergeCell ref="A182:B182"/>
    <mergeCell ref="I9:I10"/>
    <mergeCell ref="H9:H10"/>
    <mergeCell ref="A4:M4"/>
    <mergeCell ref="M6:N6"/>
    <mergeCell ref="B7:B10"/>
    <mergeCell ref="G8:G10"/>
    <mergeCell ref="E9:E10"/>
    <mergeCell ref="F7:L7"/>
    <mergeCell ref="D8:E8"/>
  </mergeCells>
  <printOptions/>
  <pageMargins left="0.7086614173228347" right="0.35433070866141736" top="0.5118110236220472" bottom="0.35433070866141736" header="0.35433070866141736" footer="0.2755905511811024"/>
  <pageSetup fitToHeight="8" fitToWidth="1" horizontalDpi="600" verticalDpi="600" orientation="landscape" paperSize="9" scale="60" r:id="rId1"/>
  <headerFooter alignWithMargins="0">
    <oddHeader>&amp;C&amp;P</oddHeader>
  </headerFooter>
  <rowBreaks count="1" manualBreakCount="1">
    <brk id="1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2013-05-13T12:35:52Z</cp:lastPrinted>
  <dcterms:created xsi:type="dcterms:W3CDTF">2002-01-02T08:54:19Z</dcterms:created>
  <dcterms:modified xsi:type="dcterms:W3CDTF">2013-05-13T12:35:54Z</dcterms:modified>
  <cp:category/>
  <cp:version/>
  <cp:contentType/>
  <cp:contentStatus/>
</cp:coreProperties>
</file>