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3" sheetId="1" r:id="rId1"/>
  </sheets>
  <definedNames>
    <definedName name="_xlnm.Print_Area" localSheetId="0">'Додаток 3'!$A$1:$G$324</definedName>
  </definedNames>
  <calcPr fullCalcOnLoad="1"/>
</workbook>
</file>

<file path=xl/sharedStrings.xml><?xml version="1.0" encoding="utf-8"?>
<sst xmlns="http://schemas.openxmlformats.org/spreadsheetml/2006/main" count="544" uniqueCount="221">
  <si>
    <t>Найменування завдання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</si>
  <si>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</si>
  <si>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</si>
  <si>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</si>
  <si>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</si>
  <si>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</si>
  <si>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Очікувані результати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</si>
  <si>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</si>
  <si>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</si>
  <si>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</si>
  <si>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</si>
  <si>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установка дорожніх знаків </t>
  </si>
  <si>
    <t xml:space="preserve">енергопостачання засобів регулювання дорожнього руху </t>
  </si>
  <si>
    <t xml:space="preserve">прибирання газонів, парків, скверів (прибирання листя) </t>
  </si>
  <si>
    <t xml:space="preserve">освітлення міста </t>
  </si>
  <si>
    <t xml:space="preserve">утримання міських фонтанів </t>
  </si>
  <si>
    <t xml:space="preserve">утримання громадських вбиралень (туалетів) 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</si>
  <si>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</si>
  <si>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</si>
  <si>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</si>
  <si>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</si>
  <si>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</si>
  <si>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>експлуатація та утримання доріг та тротуарів</t>
  </si>
  <si>
    <t xml:space="preserve">поточний ремонт штучних споруд </t>
  </si>
  <si>
    <t>встановлення засобів регулювання дорожнього руху</t>
  </si>
  <si>
    <t>відновлення дорожньої розмітки</t>
  </si>
  <si>
    <t>утримання парків та скверів</t>
  </si>
  <si>
    <t>поточний ремонт малих архітектурних форм</t>
  </si>
  <si>
    <t xml:space="preserve">встановлення засобів регулювання дорожнього руху </t>
  </si>
  <si>
    <t xml:space="preserve">нанесення та відновлення дорожньої розмітки </t>
  </si>
  <si>
    <t>виготовлення та встановлення малих архітектурних форм</t>
  </si>
  <si>
    <t>поточний ремонт мостів</t>
  </si>
  <si>
    <t xml:space="preserve">знесення тимчасових споруд </t>
  </si>
  <si>
    <t>інвентаризація зелених насаджень</t>
  </si>
  <si>
    <t>обслуговування малих архітектурних форм</t>
  </si>
  <si>
    <t>встановлення малих архітектурних форм</t>
  </si>
  <si>
    <t>нанесення дорожньої розмітки</t>
  </si>
  <si>
    <t>інвентаризація та паспортизація об'єктів благоустрою</t>
  </si>
  <si>
    <t>поточний ремонт доріг та тротуарів</t>
  </si>
  <si>
    <t>поточний ремонт засобів регулювання дорожнього руху</t>
  </si>
  <si>
    <t>поточний  ремонт та технічне обслуговування малих архітектурних форм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</si>
  <si>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</si>
  <si>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</si>
  <si>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придбання та встановлення малих архітектурних форм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</si>
  <si>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</si>
  <si>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</si>
  <si>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паспортизація доріг</t>
  </si>
  <si>
    <t>Головний розпорядник бюджетних коштів - департамент житлово-комунального господарства Запорізької міської ради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</si>
  <si>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</si>
  <si>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</si>
  <si>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</si>
  <si>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</si>
  <si>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</si>
  <si>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</si>
  <si>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</si>
  <si>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</si>
  <si>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</t>
  </si>
  <si>
    <t>чол.</t>
  </si>
  <si>
    <t>Додаток 3</t>
  </si>
  <si>
    <t>поточний ремонт та технічне обслуговування засобів регулювання дорожнього руху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</si>
  <si>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</si>
  <si>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</si>
  <si>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реконструкція об’єктів транспортної інфраструктури</t>
  </si>
  <si>
    <t>будівництво об’єктів транспортної інфраструктури</t>
  </si>
  <si>
    <t>виконання Програми розвитку та утримання житлово-комунального господарства м. Запоріжжя на 2013-2015 роки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</si>
  <si>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</si>
  <si>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</si>
  <si>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</si>
  <si>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</si>
  <si>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</si>
  <si>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</si>
  <si>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</si>
  <si>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</si>
  <si>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</si>
  <si>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</si>
  <si>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енергопостачання громадських вбиралень (туалетів)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</si>
  <si>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</si>
  <si>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</si>
  <si>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</si>
  <si>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</si>
  <si>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</si>
  <si>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</si>
  <si>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</si>
  <si>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</si>
  <si>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</si>
  <si>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</si>
  <si>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</si>
  <si>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поточний ремонт та технічне обслуговування малих архітектурних форм парків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</si>
  <si>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</si>
  <si>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</si>
  <si>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</si>
  <si>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>інвентаризація та паспортизація вулиць</t>
  </si>
  <si>
    <t>охорона об'єктів благоустрою</t>
  </si>
  <si>
    <t>Поховання померлих безрідних та невідомих громадян міста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</si>
  <si>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</si>
  <si>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</si>
  <si>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</si>
  <si>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</si>
  <si>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</si>
  <si>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</si>
  <si>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Головний розпорядник бюджетних коштів - районна адміністрація Запорізької міської ради по Ленінському району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</si>
  <si>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</si>
  <si>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 xml:space="preserve">Головний розпорядник бюджетних коштів - районна адміністрація Запорізької міської ради по Жовтневому району  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</si>
  <si>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</si>
  <si>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</si>
  <si>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</si>
  <si>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</si>
  <si>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люд/год</t>
  </si>
  <si>
    <t>Капітальний ремонт житлового фонду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</si>
  <si>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</si>
  <si>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</si>
  <si>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</si>
  <si>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</si>
  <si>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</si>
  <si>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Секретар міської ради</t>
  </si>
  <si>
    <t>Р.О. Таран</t>
  </si>
  <si>
    <t>будинок</t>
  </si>
  <si>
    <t>тис.кв.м.</t>
  </si>
  <si>
    <t>підприємство</t>
  </si>
  <si>
    <t>башт</t>
  </si>
  <si>
    <t>тис.грн.</t>
  </si>
  <si>
    <t>об'єктів</t>
  </si>
  <si>
    <t>Головний розпорядник бюджетних коштів - районна адміністрація Запорізької міської ради по Орджонікідзевському  району</t>
  </si>
  <si>
    <t>Головний розпорядник бюджетних коштів - районна адміністрація Запорізької міської ради по Жовтневому району</t>
  </si>
  <si>
    <t>в тому числі за рахунок надходжень до спеціального фонду бюджету міста</t>
  </si>
  <si>
    <t>в тому числі 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</si>
  <si>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оплата за роботи виконані у 2012 році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</si>
  <si>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</si>
  <si>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</si>
  <si>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Погашення заборгованості минулих років, в тому числі</t>
  </si>
  <si>
    <t>поповнення обігових коштів комунального підприємства для оренди мобільних туалетних кабін та контейнерів для сміття</t>
  </si>
  <si>
    <t>поповнення обігових коштів комунальних підприємств для оплати 50 відсотків за рахунок коштів бюджету міста громадських робіт</t>
  </si>
  <si>
    <t>до Програми розвитку та утримання житлово-комунального господарства              м. Запоріжжя на 2013-2015 роки</t>
  </si>
  <si>
    <t xml:space="preserve">освітлення пам’ятника </t>
  </si>
  <si>
    <t>поповнення обігових коштів комунального підприємства для виплати заробітної плати з нарахуваннями</t>
  </si>
  <si>
    <t>оплата за роботи з благоустрою міста виконані у 2012 році</t>
  </si>
  <si>
    <t>в тому числі за рахунок залишку субвенції 2012 року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</si>
  <si>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влаштування засобів примусового зниження швидкості ("лежачі поліцейські" та дорожні знаки)</t>
  </si>
  <si>
    <t>будівництво світлофорного об'єкту</t>
  </si>
  <si>
    <t>поточний ремонт меморіального комплексу</t>
  </si>
  <si>
    <t>Погашення заборгованості минулих років, в тому числі:</t>
  </si>
  <si>
    <t>перевезення безпечних відходів</t>
  </si>
  <si>
    <t>збирання безпечних відходів (очищення території від сміття)</t>
  </si>
  <si>
    <t>ЗАТВЕРДЖЕНО</t>
  </si>
  <si>
    <t>Рішення міської ради</t>
  </si>
  <si>
    <t>перевезення безпечних відходів та захоронення твердих побутових відходів</t>
  </si>
  <si>
    <t>Капітальний ремонт об’єктів благоустрою, в тому числі:</t>
  </si>
  <si>
    <t>капітальний ремонт прилеглої до обласної філармонії території</t>
  </si>
  <si>
    <t xml:space="preserve">збирання і видалення безпечних відходів 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</si>
  <si>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</si>
  <si>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</si>
  <si>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</si>
  <si>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модернізація електричних мереж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</si>
  <si>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</si>
  <si>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</si>
  <si>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</si>
  <si>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</si>
  <si>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</si>
  <si>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</si>
  <si>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</si>
  <si>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</si>
  <si>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</si>
  <si>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капітальний ремонт нежитлового приміщення будівлі по вул. Сталеварів, 19</t>
  </si>
  <si>
    <t>оплата за виконані роботи з улаштування освітлення над входами до під'їздів будинків житлового фонду комунальної власності у 2012 році</t>
  </si>
  <si>
    <t>оплата за виконані роботи з поточного ремонту житлових будинків, об'єктів благоустрою та проведення енергоаудитів у 2012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</si>
  <si>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2012 році</t>
  </si>
  <si>
    <t>оплата за виконані роботи з капітального ремонту нежитлових приміщень та будівель м. Запоріжжя у 2012 році</t>
  </si>
  <si>
    <t>забезпечення проектування та будівництва об'єктів</t>
  </si>
  <si>
    <t>забезпечення  проектування та реконструкції об'єктів</t>
  </si>
  <si>
    <t xml:space="preserve">оплата за виконані у 2012 році роботи по об'єктах будівництва та реконструкції </t>
  </si>
  <si>
    <t>забезпечення  проектування, будівництва та реконструкції об'єктів</t>
  </si>
  <si>
    <t xml:space="preserve">забезпечення  проектування та реконструкції об'єктів </t>
  </si>
  <si>
    <t xml:space="preserve">оплата за виконані у 2012 році роботи по об'єктах реконструкції </t>
  </si>
  <si>
    <t>тис.п.м.</t>
  </si>
  <si>
    <t>оплата за виконані роботи з поточного ремонту внутрішньоквартальних доріг у 2012 році  (проведення робіт по відновленню асфальтового покриття прибудинкових територій та внутрішньоквартальних проїздів)</t>
  </si>
  <si>
    <t>капітальний ремонт житлового фонду за рахунок  коштів депутатського фонду, в тому числі:</t>
  </si>
  <si>
    <t xml:space="preserve">улаштування дитячих майданчиків та придбання малих архітектурних форм для дитячих майданчиків </t>
  </si>
  <si>
    <t>ремонт внутрішньоквартальних доріг</t>
  </si>
  <si>
    <t>улаштування освітлення над входами до під′ їздів  будинків житлового фонду</t>
  </si>
  <si>
    <t>ремонт конструктивних елементів житлових будинків та елементів благоустрію</t>
  </si>
  <si>
    <t>ремонт покрівлі будинків житлового фонду міста</t>
  </si>
  <si>
    <t>поточний ремонт житлових будинків та об’єктів благоустрою  в житловому фонді м. Запоріжжя за рахунок коштів депутатського фонду, в тому числі:</t>
  </si>
  <si>
    <t>ремонт швів стінових панелей житлових будинків</t>
  </si>
  <si>
    <t>придбання матеріалів для виконання робіт з поточного ремонту житлових будинків</t>
  </si>
  <si>
    <t>внески у статутні капітали комунальних  підприємств міста (придбання спеціальної техніки)</t>
  </si>
  <si>
    <t>внески у статутні капітали комунальних  підприємств міста (оплата за спеціальну техніку придбану у 2012 році)</t>
  </si>
  <si>
    <t>Оплата за виконані роботи з капітального ремонту житлового фонду у 2012 році</t>
  </si>
  <si>
    <t>проведення капітального ремонту житлового фонду ОСББ</t>
  </si>
  <si>
    <t>оплата за виконані роботи у 2012 році з промивки систем центрального опалення будинків житлового фонду комунальної власності та придбання матеріалів для проведення робіт з підготовки житлового фонду комунальної власності до роботи в осінньо-зимовий період</t>
  </si>
  <si>
    <t>оплата за виконані роботи у 2012 році з технічної інвентаризації гуртожитків комунальної власності міста</t>
  </si>
  <si>
    <t>оплата за виконані роботи у 2012 році з обробки внутрішньоквартальних доріг та тротуарів антиожиледними матеріалами</t>
  </si>
  <si>
    <t>капітальний ремонт квартир</t>
  </si>
  <si>
    <t>встановлення малих архітектурних форм за рахунок  коштів депутатського фонду</t>
  </si>
  <si>
    <t>встановлення тіньового навісу з лавами за рахунок  коштів депутатського фонду</t>
  </si>
  <si>
    <t>посадка зелених насаджень</t>
  </si>
  <si>
    <t>ремонт покрівель житлових будівель</t>
  </si>
  <si>
    <t>ремонт інженерних мереж</t>
  </si>
  <si>
    <t>ремонт гуртожинків</t>
  </si>
  <si>
    <t>догляд за зеленими насадженнями, в тому числі обрізка та ліквідація сухих, аварійно-небезпечних дерев</t>
  </si>
  <si>
    <t>Погашення заборгованості по заробітній платі з нарахуваннями працівникам підприємства</t>
  </si>
  <si>
    <t>Інші кошти</t>
  </si>
  <si>
    <t xml:space="preserve">надання поворотної фінансової допомогу (позики) Запорізькому комунальному підприємству міського електротранспорту «Запоріжелектротранс» </t>
  </si>
  <si>
    <t>Підтримання комунального підприємства для утримання та експлуатації житлового фонду</t>
  </si>
  <si>
    <t>надання безповоротньої фінансової допомоги міському комунальному підприємству «Основаніє»</t>
  </si>
  <si>
    <t>поточний ремонт об’єктів благоустрою за рахунок  коштів депутатського фонду, в тому числі:</t>
  </si>
  <si>
    <t>капітальний ремонт об’єктів благоустрою за рахунок  коштів депутатського фонду, в тому числі:</t>
  </si>
  <si>
    <t>забезпечення проектування,  будівництва та реконструкції об'єктів за рахунок  коштів депутатського фонду, в тому числі:</t>
  </si>
  <si>
    <t>Надання допомоги у вирішені житлових питань</t>
  </si>
  <si>
    <t>Забезпечення житлом окремих категорій населення, в тому числі:</t>
  </si>
  <si>
    <t>придбання квартир для призерів Олімпійських та Параолімпійських Ігор у Лондоні</t>
  </si>
  <si>
    <t>улаштування дитячих майданчиків на прибудинкових територіях житлових будинків</t>
  </si>
  <si>
    <t>капітальний ремонт нежитлового приміщення будівлі по вул. Чекістів, 34</t>
  </si>
  <si>
    <t>проведення технічної інвентаризації гуртожитків комунальної власності міста</t>
  </si>
  <si>
    <t>Оплата за виконані роботи з капітального ремонту, заміни (модернізації) ліфтів у 2012 році</t>
  </si>
  <si>
    <t>Заходи, пов'язані з  поліпшенням питної води</t>
  </si>
  <si>
    <t>проведення капітального ремонту системи водопостачання</t>
  </si>
  <si>
    <t>Забезпечення населення питною водою належної якості, в тому числі:</t>
  </si>
  <si>
    <t>придбання матеріалів для виконання робіт з капітального ремонту житлових будинків</t>
  </si>
  <si>
    <t>ремонт дитячих майданчиків</t>
  </si>
  <si>
    <t>поховання померлих почесних громадян міста</t>
  </si>
  <si>
    <t>29.05.2013 №8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</si>
</sst>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2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88" fontId="4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91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190" fontId="2" fillId="0" borderId="10" xfId="0" applyNumberFormat="1" applyFont="1" applyFill="1" applyBorder="1" applyAlignment="1">
      <alignment horizontal="center" vertical="top" wrapText="1"/>
    </xf>
    <xf numFmtId="190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18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89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27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36.7109375" style="28" customWidth="1"/>
    <col min="2" max="2" width="28.00390625" style="27" customWidth="1"/>
    <col min="3" max="3" width="9.140625" style="3" customWidth="1"/>
    <col min="4" max="4" width="16.421875" style="27" customWidth="1"/>
    <col min="5" max="5" width="16.7109375" style="27" customWidth="1"/>
    <col min="6" max="6" width="15.140625" style="27" customWidth="1"/>
    <col min="7" max="7" width="16.140625" style="27" customWidth="1"/>
    <col min="8" max="8" width="0.13671875" style="27" customWidth="1"/>
    <col min="9" max="16384" width="9.140625" style="27" customWidth="1"/>
  </cols>
  <sheetData>
    <row r="1" spans="3:7" s="25" customFormat="1" ht="18.75" customHeight="1">
      <c r="C1" s="26"/>
      <c r="E1" s="64" t="s">
        <v>143</v>
      </c>
      <c r="F1" s="64"/>
      <c r="G1" s="64"/>
    </row>
    <row r="2" spans="3:7" s="25" customFormat="1" ht="18.75" customHeight="1">
      <c r="C2" s="26"/>
      <c r="E2" s="64" t="s">
        <v>144</v>
      </c>
      <c r="F2" s="64"/>
      <c r="G2" s="64"/>
    </row>
    <row r="3" spans="3:7" s="25" customFormat="1" ht="18.75" customHeight="1">
      <c r="C3" s="26"/>
      <c r="E3" s="65" t="s">
        <v>220</v>
      </c>
      <c r="F3" s="64"/>
      <c r="G3" s="64"/>
    </row>
    <row r="4" ht="12.75">
      <c r="A4" s="27"/>
    </row>
    <row r="5" spans="1:7" ht="18.75">
      <c r="A5" s="27"/>
      <c r="E5" s="58" t="s">
        <v>58</v>
      </c>
      <c r="F5" s="58"/>
      <c r="G5" s="58"/>
    </row>
    <row r="6" spans="1:7" ht="54" customHeight="1">
      <c r="A6" s="27"/>
      <c r="E6" s="58" t="s">
        <v>132</v>
      </c>
      <c r="F6" s="58"/>
      <c r="G6" s="58"/>
    </row>
    <row r="7" ht="12.75">
      <c r="A7" s="27"/>
    </row>
    <row r="8" spans="1:7" s="25" customFormat="1" ht="18.75">
      <c r="A8" s="61" t="s">
        <v>6</v>
      </c>
      <c r="B8" s="61"/>
      <c r="C8" s="61"/>
      <c r="D8" s="61"/>
      <c r="E8" s="61"/>
      <c r="F8" s="61"/>
      <c r="G8" s="61"/>
    </row>
    <row r="9" spans="1:7" s="25" customFormat="1" ht="18.75">
      <c r="A9" s="60" t="s">
        <v>64</v>
      </c>
      <c r="B9" s="60"/>
      <c r="C9" s="60"/>
      <c r="D9" s="60"/>
      <c r="E9" s="60"/>
      <c r="F9" s="60"/>
      <c r="G9" s="60"/>
    </row>
    <row r="11" spans="1:8" ht="12.75">
      <c r="A11" s="50" t="s">
        <v>0</v>
      </c>
      <c r="B11" s="50" t="s">
        <v>1</v>
      </c>
      <c r="C11" s="50" t="s">
        <v>2</v>
      </c>
      <c r="D11" s="50" t="s">
        <v>5</v>
      </c>
      <c r="E11" s="50"/>
      <c r="F11" s="50"/>
      <c r="G11" s="50"/>
      <c r="H11" s="29"/>
    </row>
    <row r="12" spans="1:8" ht="12.75">
      <c r="A12" s="50"/>
      <c r="B12" s="50"/>
      <c r="C12" s="50"/>
      <c r="D12" s="50" t="s">
        <v>3</v>
      </c>
      <c r="E12" s="50" t="s">
        <v>4</v>
      </c>
      <c r="F12" s="50"/>
      <c r="G12" s="50"/>
      <c r="H12" s="29"/>
    </row>
    <row r="13" spans="1:8" ht="24" customHeight="1">
      <c r="A13" s="50"/>
      <c r="B13" s="50"/>
      <c r="C13" s="50"/>
      <c r="D13" s="50"/>
      <c r="E13" s="2">
        <v>2013</v>
      </c>
      <c r="F13" s="2">
        <v>2014</v>
      </c>
      <c r="G13" s="2">
        <v>2015</v>
      </c>
      <c r="H13" s="29"/>
    </row>
    <row r="14" spans="1:8" s="3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/>
    </row>
    <row r="15" spans="1:8" s="3" customFormat="1" ht="12.75">
      <c r="A15" s="41" t="s">
        <v>108</v>
      </c>
      <c r="B15" s="42"/>
      <c r="C15" s="42"/>
      <c r="D15" s="42"/>
      <c r="E15" s="42"/>
      <c r="F15" s="42"/>
      <c r="G15" s="42"/>
      <c r="H15" s="42"/>
    </row>
    <row r="16" spans="1:8" s="3" customFormat="1" ht="12.75">
      <c r="A16" s="43" t="s">
        <v>47</v>
      </c>
      <c r="B16" s="43"/>
      <c r="C16" s="43"/>
      <c r="D16" s="43"/>
      <c r="E16" s="43"/>
      <c r="F16" s="43"/>
      <c r="G16" s="43"/>
      <c r="H16" s="2"/>
    </row>
    <row r="17" spans="1:8" s="3" customFormat="1" ht="25.5">
      <c r="A17" s="46" t="s">
        <v>111</v>
      </c>
      <c r="B17" s="20" t="s">
        <v>150</v>
      </c>
      <c r="C17" s="5" t="s">
        <v>116</v>
      </c>
      <c r="D17" s="9">
        <f>E17+F17+G17</f>
        <v>50</v>
      </c>
      <c r="E17" s="5">
        <v>32</v>
      </c>
      <c r="F17" s="5">
        <v>9</v>
      </c>
      <c r="G17" s="5">
        <v>9</v>
      </c>
      <c r="H17" s="2"/>
    </row>
    <row r="18" spans="1:8" s="3" customFormat="1" ht="25.5">
      <c r="A18" s="63"/>
      <c r="B18" s="20" t="s">
        <v>149</v>
      </c>
      <c r="C18" s="5" t="s">
        <v>117</v>
      </c>
      <c r="D18" s="7">
        <f aca="true" t="shared" si="0" ref="D18:D38">E18+F18+G18</f>
        <v>155.502</v>
      </c>
      <c r="E18" s="30">
        <v>26.876</v>
      </c>
      <c r="F18" s="5">
        <v>64.313</v>
      </c>
      <c r="G18" s="5">
        <v>64.313</v>
      </c>
      <c r="H18" s="2"/>
    </row>
    <row r="19" spans="1:8" s="3" customFormat="1" ht="25.5">
      <c r="A19" s="63"/>
      <c r="B19" s="20" t="s">
        <v>151</v>
      </c>
      <c r="C19" s="5" t="s">
        <v>173</v>
      </c>
      <c r="D19" s="7">
        <f t="shared" si="0"/>
        <v>24.807000000000002</v>
      </c>
      <c r="E19" s="30">
        <v>8.771</v>
      </c>
      <c r="F19" s="5">
        <v>8.018</v>
      </c>
      <c r="G19" s="5">
        <v>8.018</v>
      </c>
      <c r="H19" s="2"/>
    </row>
    <row r="20" spans="1:8" s="3" customFormat="1" ht="12.75">
      <c r="A20" s="63"/>
      <c r="B20" s="20" t="s">
        <v>152</v>
      </c>
      <c r="C20" s="5" t="s">
        <v>173</v>
      </c>
      <c r="D20" s="7">
        <f t="shared" si="0"/>
        <v>39.241</v>
      </c>
      <c r="E20" s="30">
        <v>39.241</v>
      </c>
      <c r="F20" s="5"/>
      <c r="G20" s="5"/>
      <c r="H20" s="2"/>
    </row>
    <row r="21" spans="1:8" s="3" customFormat="1" ht="12.75">
      <c r="A21" s="63"/>
      <c r="B21" s="20" t="s">
        <v>153</v>
      </c>
      <c r="C21" s="5" t="s">
        <v>48</v>
      </c>
      <c r="D21" s="9">
        <f t="shared" si="0"/>
        <v>36</v>
      </c>
      <c r="E21" s="30">
        <v>36</v>
      </c>
      <c r="F21" s="5"/>
      <c r="G21" s="5"/>
      <c r="H21" s="2"/>
    </row>
    <row r="22" spans="1:8" s="3" customFormat="1" ht="51">
      <c r="A22" s="63"/>
      <c r="B22" s="20" t="s">
        <v>154</v>
      </c>
      <c r="C22" s="5" t="s">
        <v>48</v>
      </c>
      <c r="D22" s="9">
        <f t="shared" si="0"/>
        <v>577</v>
      </c>
      <c r="E22" s="30">
        <v>169</v>
      </c>
      <c r="F22" s="5">
        <v>204</v>
      </c>
      <c r="G22" s="5">
        <v>204</v>
      </c>
      <c r="H22" s="2"/>
    </row>
    <row r="23" spans="1:8" s="3" customFormat="1" ht="12.75">
      <c r="A23" s="63"/>
      <c r="B23" s="20" t="s">
        <v>155</v>
      </c>
      <c r="C23" s="5" t="s">
        <v>48</v>
      </c>
      <c r="D23" s="9">
        <f t="shared" si="0"/>
        <v>4</v>
      </c>
      <c r="E23" s="30">
        <v>4</v>
      </c>
      <c r="F23" s="5"/>
      <c r="G23" s="5"/>
      <c r="H23" s="2"/>
    </row>
    <row r="24" spans="1:8" s="3" customFormat="1" ht="12.75">
      <c r="A24" s="63"/>
      <c r="B24" s="20" t="s">
        <v>156</v>
      </c>
      <c r="C24" s="5" t="s">
        <v>48</v>
      </c>
      <c r="D24" s="9">
        <f t="shared" si="0"/>
        <v>238</v>
      </c>
      <c r="E24" s="30">
        <v>108</v>
      </c>
      <c r="F24" s="5">
        <v>65</v>
      </c>
      <c r="G24" s="5">
        <v>65</v>
      </c>
      <c r="H24" s="2"/>
    </row>
    <row r="25" spans="1:8" s="3" customFormat="1" ht="38.25">
      <c r="A25" s="63"/>
      <c r="B25" s="20" t="s">
        <v>210</v>
      </c>
      <c r="C25" s="5" t="s">
        <v>48</v>
      </c>
      <c r="D25" s="9">
        <f t="shared" si="0"/>
        <v>7</v>
      </c>
      <c r="E25" s="30">
        <v>7</v>
      </c>
      <c r="F25" s="5"/>
      <c r="G25" s="5"/>
      <c r="H25" s="2"/>
    </row>
    <row r="26" spans="1:8" s="3" customFormat="1" ht="38.25">
      <c r="A26" s="63"/>
      <c r="B26" s="20" t="s">
        <v>157</v>
      </c>
      <c r="C26" s="5" t="s">
        <v>116</v>
      </c>
      <c r="D26" s="9">
        <f t="shared" si="0"/>
        <v>15</v>
      </c>
      <c r="E26" s="30">
        <v>5</v>
      </c>
      <c r="F26" s="5">
        <v>5</v>
      </c>
      <c r="G26" s="5">
        <v>5</v>
      </c>
      <c r="H26" s="2"/>
    </row>
    <row r="27" spans="1:8" s="3" customFormat="1" ht="25.5">
      <c r="A27" s="63"/>
      <c r="B27" s="20" t="s">
        <v>187</v>
      </c>
      <c r="C27" s="5" t="s">
        <v>116</v>
      </c>
      <c r="D27" s="9">
        <f t="shared" si="0"/>
        <v>4</v>
      </c>
      <c r="E27" s="30">
        <v>4</v>
      </c>
      <c r="F27" s="5"/>
      <c r="G27" s="5"/>
      <c r="H27" s="2"/>
    </row>
    <row r="28" spans="1:8" s="3" customFormat="1" ht="12.75">
      <c r="A28" s="63"/>
      <c r="B28" s="20" t="s">
        <v>191</v>
      </c>
      <c r="C28" s="5" t="s">
        <v>48</v>
      </c>
      <c r="D28" s="9">
        <f t="shared" si="0"/>
        <v>2</v>
      </c>
      <c r="E28" s="30">
        <v>2</v>
      </c>
      <c r="F28" s="5"/>
      <c r="G28" s="5"/>
      <c r="H28" s="2"/>
    </row>
    <row r="29" spans="1:8" s="3" customFormat="1" ht="38.25">
      <c r="A29" s="63"/>
      <c r="B29" s="20" t="s">
        <v>158</v>
      </c>
      <c r="C29" s="5" t="s">
        <v>116</v>
      </c>
      <c r="D29" s="9">
        <f t="shared" si="0"/>
        <v>21</v>
      </c>
      <c r="E29" s="30">
        <v>7</v>
      </c>
      <c r="F29" s="5">
        <v>7</v>
      </c>
      <c r="G29" s="5">
        <v>7</v>
      </c>
      <c r="H29" s="2"/>
    </row>
    <row r="30" spans="1:8" s="3" customFormat="1" ht="25.5">
      <c r="A30" s="63"/>
      <c r="B30" s="20" t="s">
        <v>159</v>
      </c>
      <c r="C30" s="5" t="s">
        <v>116</v>
      </c>
      <c r="D30" s="9">
        <f t="shared" si="0"/>
        <v>262</v>
      </c>
      <c r="E30" s="30">
        <v>130</v>
      </c>
      <c r="F30" s="5">
        <v>66</v>
      </c>
      <c r="G30" s="5">
        <v>66</v>
      </c>
      <c r="H30" s="2"/>
    </row>
    <row r="31" spans="1:8" s="3" customFormat="1" ht="41.25" customHeight="1">
      <c r="A31" s="63"/>
      <c r="B31" s="6" t="s">
        <v>175</v>
      </c>
      <c r="C31" s="5"/>
      <c r="D31" s="15"/>
      <c r="E31" s="30"/>
      <c r="F31" s="5"/>
      <c r="G31" s="5"/>
      <c r="H31" s="2"/>
    </row>
    <row r="32" spans="1:8" s="3" customFormat="1" ht="25.5">
      <c r="A32" s="63"/>
      <c r="B32" s="6" t="s">
        <v>180</v>
      </c>
      <c r="C32" s="5" t="s">
        <v>117</v>
      </c>
      <c r="D32" s="10">
        <f>E32+F32+G32</f>
        <v>0.69</v>
      </c>
      <c r="E32" s="30">
        <f>0.6+0.09</f>
        <v>0.69</v>
      </c>
      <c r="F32" s="5"/>
      <c r="G32" s="5"/>
      <c r="H32" s="2"/>
    </row>
    <row r="33" spans="1:8" s="3" customFormat="1" ht="38.25" customHeight="1">
      <c r="A33" s="63"/>
      <c r="B33" s="6" t="s">
        <v>176</v>
      </c>
      <c r="C33" s="5" t="s">
        <v>48</v>
      </c>
      <c r="D33" s="9">
        <f>E33+F33+G33</f>
        <v>9</v>
      </c>
      <c r="E33" s="30">
        <f>5+3+1</f>
        <v>9</v>
      </c>
      <c r="F33" s="5"/>
      <c r="G33" s="5"/>
      <c r="H33" s="2"/>
    </row>
    <row r="34" spans="1:8" s="3" customFormat="1" ht="25.5">
      <c r="A34" s="63"/>
      <c r="B34" s="6" t="s">
        <v>177</v>
      </c>
      <c r="C34" s="5" t="s">
        <v>117</v>
      </c>
      <c r="D34" s="10">
        <f>E34+F34+G34</f>
        <v>0.02</v>
      </c>
      <c r="E34" s="30">
        <v>0.02</v>
      </c>
      <c r="F34" s="5"/>
      <c r="G34" s="5"/>
      <c r="H34" s="2"/>
    </row>
    <row r="35" spans="1:8" s="3" customFormat="1" ht="38.25">
      <c r="A35" s="63"/>
      <c r="B35" s="6" t="s">
        <v>179</v>
      </c>
      <c r="C35" s="5" t="s">
        <v>48</v>
      </c>
      <c r="D35" s="9">
        <f>E35+F35+G35</f>
        <v>5</v>
      </c>
      <c r="E35" s="30">
        <f>4+1</f>
        <v>5</v>
      </c>
      <c r="F35" s="5"/>
      <c r="G35" s="5"/>
      <c r="H35" s="2"/>
    </row>
    <row r="36" spans="1:8" s="3" customFormat="1" ht="38.25">
      <c r="A36" s="63"/>
      <c r="B36" s="6" t="s">
        <v>217</v>
      </c>
      <c r="C36" s="5" t="s">
        <v>120</v>
      </c>
      <c r="D36" s="7">
        <f>E36+F36+G36</f>
        <v>7.5</v>
      </c>
      <c r="E36" s="31">
        <v>7.5</v>
      </c>
      <c r="F36" s="5"/>
      <c r="G36" s="5"/>
      <c r="H36" s="2"/>
    </row>
    <row r="37" spans="1:8" s="3" customFormat="1" ht="38.25">
      <c r="A37" s="63"/>
      <c r="B37" s="20" t="s">
        <v>213</v>
      </c>
      <c r="C37" s="5" t="s">
        <v>120</v>
      </c>
      <c r="D37" s="7">
        <f t="shared" si="0"/>
        <v>9994.025</v>
      </c>
      <c r="E37" s="21">
        <f>9994.025</f>
        <v>9994.025</v>
      </c>
      <c r="F37" s="5"/>
      <c r="G37" s="5"/>
      <c r="H37" s="2"/>
    </row>
    <row r="38" spans="1:8" s="3" customFormat="1" ht="38.25">
      <c r="A38" s="63"/>
      <c r="B38" s="20" t="s">
        <v>186</v>
      </c>
      <c r="C38" s="5" t="s">
        <v>120</v>
      </c>
      <c r="D38" s="7">
        <f t="shared" si="0"/>
        <v>7409.833</v>
      </c>
      <c r="E38" s="21">
        <f>7409.833</f>
        <v>7409.833</v>
      </c>
      <c r="F38" s="5"/>
      <c r="G38" s="5"/>
      <c r="H38" s="2"/>
    </row>
    <row r="39" spans="1:8" s="3" customFormat="1" ht="12.75">
      <c r="A39" s="41" t="s">
        <v>109</v>
      </c>
      <c r="B39" s="62"/>
      <c r="C39" s="62"/>
      <c r="D39" s="62"/>
      <c r="E39" s="62"/>
      <c r="F39" s="62"/>
      <c r="G39" s="62"/>
      <c r="H39" s="62"/>
    </row>
    <row r="40" spans="1:8" s="3" customFormat="1" ht="12.75">
      <c r="A40" s="43" t="s">
        <v>47</v>
      </c>
      <c r="B40" s="43"/>
      <c r="C40" s="43"/>
      <c r="D40" s="43"/>
      <c r="E40" s="43"/>
      <c r="F40" s="43"/>
      <c r="G40" s="43"/>
      <c r="H40" s="2"/>
    </row>
    <row r="41" spans="1:8" s="3" customFormat="1" ht="52.5" customHeight="1">
      <c r="A41" s="44" t="s">
        <v>112</v>
      </c>
      <c r="B41" s="6" t="s">
        <v>160</v>
      </c>
      <c r="C41" s="5" t="s">
        <v>117</v>
      </c>
      <c r="D41" s="7">
        <f aca="true" t="shared" si="1" ref="D41:D62">E41+F41+G41</f>
        <v>12.308</v>
      </c>
      <c r="E41" s="5">
        <v>12.308</v>
      </c>
      <c r="F41" s="5"/>
      <c r="G41" s="5"/>
      <c r="H41" s="2"/>
    </row>
    <row r="42" spans="1:8" s="3" customFormat="1" ht="89.25">
      <c r="A42" s="47"/>
      <c r="B42" s="6" t="s">
        <v>161</v>
      </c>
      <c r="C42" s="5" t="s">
        <v>119</v>
      </c>
      <c r="D42" s="9">
        <v>7</v>
      </c>
      <c r="E42" s="5">
        <v>7</v>
      </c>
      <c r="F42" s="5">
        <v>7</v>
      </c>
      <c r="G42" s="5">
        <v>7</v>
      </c>
      <c r="H42" s="2"/>
    </row>
    <row r="43" spans="1:8" s="3" customFormat="1" ht="38.25">
      <c r="A43" s="47"/>
      <c r="B43" s="6" t="s">
        <v>212</v>
      </c>
      <c r="C43" s="5" t="s">
        <v>116</v>
      </c>
      <c r="D43" s="9">
        <f t="shared" si="1"/>
        <v>6</v>
      </c>
      <c r="E43" s="5">
        <v>6</v>
      </c>
      <c r="F43" s="5"/>
      <c r="G43" s="5"/>
      <c r="H43" s="2"/>
    </row>
    <row r="44" spans="1:8" s="3" customFormat="1" ht="38.25">
      <c r="A44" s="47"/>
      <c r="B44" s="6" t="s">
        <v>162</v>
      </c>
      <c r="C44" s="5" t="s">
        <v>8</v>
      </c>
      <c r="D44" s="15">
        <f t="shared" si="1"/>
        <v>937.6</v>
      </c>
      <c r="E44" s="5">
        <v>937.6</v>
      </c>
      <c r="F44" s="5"/>
      <c r="G44" s="5"/>
      <c r="H44" s="2"/>
    </row>
    <row r="45" spans="1:8" s="3" customFormat="1" ht="38.25">
      <c r="A45" s="47"/>
      <c r="B45" s="6" t="s">
        <v>211</v>
      </c>
      <c r="C45" s="5" t="s">
        <v>48</v>
      </c>
      <c r="D45" s="9">
        <f t="shared" si="1"/>
        <v>1</v>
      </c>
      <c r="E45" s="5">
        <v>1</v>
      </c>
      <c r="F45" s="5"/>
      <c r="G45" s="5"/>
      <c r="H45" s="2"/>
    </row>
    <row r="46" spans="1:8" s="3" customFormat="1" ht="76.5">
      <c r="A46" s="47"/>
      <c r="B46" s="6" t="s">
        <v>181</v>
      </c>
      <c r="C46" s="5"/>
      <c r="D46" s="15"/>
      <c r="E46" s="5"/>
      <c r="F46" s="5"/>
      <c r="G46" s="5"/>
      <c r="H46" s="2"/>
    </row>
    <row r="47" spans="1:8" s="3" customFormat="1" ht="38.25">
      <c r="A47" s="47"/>
      <c r="B47" s="6" t="s">
        <v>178</v>
      </c>
      <c r="C47" s="5" t="s">
        <v>48</v>
      </c>
      <c r="D47" s="9">
        <f t="shared" si="1"/>
        <v>17</v>
      </c>
      <c r="E47" s="5">
        <v>17</v>
      </c>
      <c r="F47" s="5"/>
      <c r="G47" s="5"/>
      <c r="H47" s="2"/>
    </row>
    <row r="48" spans="1:8" s="3" customFormat="1" ht="25.5">
      <c r="A48" s="47"/>
      <c r="B48" s="6" t="s">
        <v>195</v>
      </c>
      <c r="C48" s="5" t="s">
        <v>117</v>
      </c>
      <c r="D48" s="10">
        <f t="shared" si="1"/>
        <v>0.14</v>
      </c>
      <c r="E48" s="5">
        <v>0.14</v>
      </c>
      <c r="F48" s="5"/>
      <c r="G48" s="5"/>
      <c r="H48" s="2"/>
    </row>
    <row r="49" spans="1:8" s="3" customFormat="1" ht="25.5">
      <c r="A49" s="47"/>
      <c r="B49" s="6" t="s">
        <v>182</v>
      </c>
      <c r="C49" s="5" t="s">
        <v>173</v>
      </c>
      <c r="D49" s="7">
        <f t="shared" si="1"/>
        <v>0.30000000000000004</v>
      </c>
      <c r="E49" s="7">
        <f>0.233+0.067</f>
        <v>0.30000000000000004</v>
      </c>
      <c r="F49" s="5"/>
      <c r="G49" s="5"/>
      <c r="H49" s="2"/>
    </row>
    <row r="50" spans="1:8" s="3" customFormat="1" ht="38.25">
      <c r="A50" s="47"/>
      <c r="B50" s="6" t="s">
        <v>179</v>
      </c>
      <c r="C50" s="5" t="s">
        <v>116</v>
      </c>
      <c r="D50" s="9">
        <f>E50</f>
        <v>2</v>
      </c>
      <c r="E50" s="5">
        <v>2</v>
      </c>
      <c r="F50" s="5"/>
      <c r="G50" s="5"/>
      <c r="H50" s="2"/>
    </row>
    <row r="51" spans="1:8" s="3" customFormat="1" ht="12.75">
      <c r="A51" s="47"/>
      <c r="B51" s="6" t="s">
        <v>196</v>
      </c>
      <c r="C51" s="5" t="s">
        <v>173</v>
      </c>
      <c r="D51" s="15">
        <f>E51</f>
        <v>0.1</v>
      </c>
      <c r="E51" s="15">
        <v>0.1</v>
      </c>
      <c r="F51" s="5"/>
      <c r="G51" s="5"/>
      <c r="H51" s="2"/>
    </row>
    <row r="52" spans="1:8" s="3" customFormat="1" ht="12.75">
      <c r="A52" s="47"/>
      <c r="B52" s="6" t="s">
        <v>197</v>
      </c>
      <c r="C52" s="5" t="s">
        <v>48</v>
      </c>
      <c r="D52" s="9">
        <f>E52</f>
        <v>1</v>
      </c>
      <c r="E52" s="9">
        <v>1</v>
      </c>
      <c r="F52" s="5"/>
      <c r="G52" s="5"/>
      <c r="H52" s="2"/>
    </row>
    <row r="53" spans="1:8" s="3" customFormat="1" ht="12.75">
      <c r="A53" s="47"/>
      <c r="B53" s="6" t="s">
        <v>218</v>
      </c>
      <c r="C53" s="5" t="s">
        <v>48</v>
      </c>
      <c r="D53" s="9">
        <f>E53+F53+G53</f>
        <v>1</v>
      </c>
      <c r="E53" s="30">
        <v>1</v>
      </c>
      <c r="F53" s="5"/>
      <c r="G53" s="5"/>
      <c r="H53" s="2"/>
    </row>
    <row r="54" spans="1:8" s="3" customFormat="1" ht="38.25">
      <c r="A54" s="47"/>
      <c r="B54" s="6" t="s">
        <v>183</v>
      </c>
      <c r="C54" s="5" t="s">
        <v>120</v>
      </c>
      <c r="D54" s="7">
        <f t="shared" si="1"/>
        <v>138.4</v>
      </c>
      <c r="E54" s="31">
        <f>113.9+24.5</f>
        <v>138.4</v>
      </c>
      <c r="F54" s="5"/>
      <c r="G54" s="5"/>
      <c r="H54" s="2"/>
    </row>
    <row r="55" spans="1:8" s="3" customFormat="1" ht="63.75">
      <c r="A55" s="47"/>
      <c r="B55" s="6" t="s">
        <v>163</v>
      </c>
      <c r="C55" s="5" t="s">
        <v>120</v>
      </c>
      <c r="D55" s="7">
        <f t="shared" si="1"/>
        <v>727.521</v>
      </c>
      <c r="E55" s="5">
        <v>727.521</v>
      </c>
      <c r="F55" s="5"/>
      <c r="G55" s="5"/>
      <c r="H55" s="2"/>
    </row>
    <row r="56" spans="1:8" s="3" customFormat="1" ht="63.75">
      <c r="A56" s="47"/>
      <c r="B56" s="6" t="s">
        <v>164</v>
      </c>
      <c r="C56" s="5" t="s">
        <v>120</v>
      </c>
      <c r="D56" s="7">
        <f t="shared" si="1"/>
        <v>951.183</v>
      </c>
      <c r="E56" s="5">
        <v>951.183</v>
      </c>
      <c r="F56" s="5"/>
      <c r="G56" s="5"/>
      <c r="H56" s="2"/>
    </row>
    <row r="57" spans="1:8" s="3" customFormat="1" ht="102">
      <c r="A57" s="47"/>
      <c r="B57" s="20" t="s">
        <v>165</v>
      </c>
      <c r="C57" s="5" t="s">
        <v>120</v>
      </c>
      <c r="D57" s="7">
        <f t="shared" si="1"/>
        <v>79.165</v>
      </c>
      <c r="E57" s="21">
        <v>79.165</v>
      </c>
      <c r="F57" s="5"/>
      <c r="G57" s="5"/>
      <c r="H57" s="2"/>
    </row>
    <row r="58" spans="1:8" s="3" customFormat="1" ht="102">
      <c r="A58" s="47"/>
      <c r="B58" s="20" t="s">
        <v>174</v>
      </c>
      <c r="C58" s="5" t="s">
        <v>120</v>
      </c>
      <c r="D58" s="7">
        <f t="shared" si="1"/>
        <v>1701.739</v>
      </c>
      <c r="E58" s="21">
        <v>1701.739</v>
      </c>
      <c r="F58" s="5"/>
      <c r="G58" s="5"/>
      <c r="H58" s="2"/>
    </row>
    <row r="59" spans="1:8" s="3" customFormat="1" ht="114.75">
      <c r="A59" s="47"/>
      <c r="B59" s="6" t="s">
        <v>188</v>
      </c>
      <c r="C59" s="5" t="s">
        <v>120</v>
      </c>
      <c r="D59" s="7">
        <f t="shared" si="1"/>
        <v>915.401</v>
      </c>
      <c r="E59" s="21">
        <v>915.401</v>
      </c>
      <c r="F59" s="5"/>
      <c r="G59" s="5"/>
      <c r="H59" s="2"/>
    </row>
    <row r="60" spans="1:8" s="3" customFormat="1" ht="51">
      <c r="A60" s="47"/>
      <c r="B60" s="6" t="s">
        <v>189</v>
      </c>
      <c r="C60" s="5" t="s">
        <v>120</v>
      </c>
      <c r="D60" s="7">
        <f t="shared" si="1"/>
        <v>35.782</v>
      </c>
      <c r="E60" s="21">
        <v>35.782</v>
      </c>
      <c r="F60" s="5"/>
      <c r="G60" s="5"/>
      <c r="H60" s="2"/>
    </row>
    <row r="61" spans="1:8" s="3" customFormat="1" ht="63.75">
      <c r="A61" s="47"/>
      <c r="B61" s="6" t="s">
        <v>190</v>
      </c>
      <c r="C61" s="5" t="s">
        <v>120</v>
      </c>
      <c r="D61" s="7">
        <f t="shared" si="1"/>
        <v>8.76</v>
      </c>
      <c r="E61" s="21">
        <v>8.76</v>
      </c>
      <c r="F61" s="5"/>
      <c r="G61" s="5"/>
      <c r="H61" s="2"/>
    </row>
    <row r="62" spans="1:8" s="3" customFormat="1" ht="63.75">
      <c r="A62" s="45"/>
      <c r="B62" s="6" t="s">
        <v>166</v>
      </c>
      <c r="C62" s="5" t="s">
        <v>120</v>
      </c>
      <c r="D62" s="7">
        <f t="shared" si="1"/>
        <v>13.632</v>
      </c>
      <c r="E62" s="5">
        <v>13.632</v>
      </c>
      <c r="F62" s="5"/>
      <c r="G62" s="5"/>
      <c r="H62" s="2"/>
    </row>
    <row r="63" spans="1:8" s="3" customFormat="1" ht="12.75">
      <c r="A63" s="41" t="s">
        <v>110</v>
      </c>
      <c r="B63" s="42"/>
      <c r="C63" s="42"/>
      <c r="D63" s="42"/>
      <c r="E63" s="42"/>
      <c r="F63" s="42"/>
      <c r="G63" s="42"/>
      <c r="H63" s="42"/>
    </row>
    <row r="64" spans="1:8" s="3" customFormat="1" ht="12.75">
      <c r="A64" s="43" t="s">
        <v>47</v>
      </c>
      <c r="B64" s="43"/>
      <c r="C64" s="43"/>
      <c r="D64" s="43"/>
      <c r="E64" s="43"/>
      <c r="F64" s="43"/>
      <c r="G64" s="43"/>
      <c r="H64" s="2"/>
    </row>
    <row r="65" spans="1:8" s="3" customFormat="1" ht="12.75" customHeight="1">
      <c r="A65" s="44" t="s">
        <v>113</v>
      </c>
      <c r="B65" s="5"/>
      <c r="C65" s="5"/>
      <c r="D65" s="5"/>
      <c r="E65" s="5"/>
      <c r="F65" s="5"/>
      <c r="G65" s="5"/>
      <c r="H65" s="2"/>
    </row>
    <row r="66" spans="1:8" s="3" customFormat="1" ht="25.5">
      <c r="A66" s="47"/>
      <c r="B66" s="6" t="s">
        <v>167</v>
      </c>
      <c r="C66" s="5" t="s">
        <v>121</v>
      </c>
      <c r="D66" s="9">
        <f>E66+F66+G66</f>
        <v>118</v>
      </c>
      <c r="E66" s="5">
        <v>117</v>
      </c>
      <c r="F66" s="5">
        <v>1</v>
      </c>
      <c r="G66" s="5"/>
      <c r="H66" s="2"/>
    </row>
    <row r="67" spans="1:8" s="3" customFormat="1" ht="25.5">
      <c r="A67" s="47"/>
      <c r="B67" s="6" t="s">
        <v>168</v>
      </c>
      <c r="C67" s="5" t="s">
        <v>121</v>
      </c>
      <c r="D67" s="9">
        <f>E67+F67+G67</f>
        <v>129</v>
      </c>
      <c r="E67" s="5">
        <v>104</v>
      </c>
      <c r="F67" s="5">
        <v>22</v>
      </c>
      <c r="G67" s="5">
        <v>3</v>
      </c>
      <c r="H67" s="2"/>
    </row>
    <row r="68" spans="1:8" s="3" customFormat="1" ht="63.75">
      <c r="A68" s="47"/>
      <c r="B68" s="6" t="s">
        <v>206</v>
      </c>
      <c r="C68" s="5"/>
      <c r="D68" s="9"/>
      <c r="E68" s="5"/>
      <c r="F68" s="5"/>
      <c r="G68" s="5"/>
      <c r="H68" s="2"/>
    </row>
    <row r="69" spans="1:8" s="3" customFormat="1" ht="25.5">
      <c r="A69" s="47"/>
      <c r="B69" s="6" t="s">
        <v>167</v>
      </c>
      <c r="C69" s="5" t="s">
        <v>121</v>
      </c>
      <c r="D69" s="9">
        <f>E69+F69+G69</f>
        <v>2</v>
      </c>
      <c r="E69" s="5">
        <v>2</v>
      </c>
      <c r="F69" s="5"/>
      <c r="G69" s="5"/>
      <c r="H69" s="2"/>
    </row>
    <row r="70" spans="1:8" s="3" customFormat="1" ht="25.5">
      <c r="A70" s="47"/>
      <c r="B70" s="6" t="s">
        <v>168</v>
      </c>
      <c r="C70" s="5" t="s">
        <v>121</v>
      </c>
      <c r="D70" s="9">
        <f>E70+F70+G70</f>
        <v>1</v>
      </c>
      <c r="E70" s="5">
        <v>1</v>
      </c>
      <c r="F70" s="5"/>
      <c r="G70" s="5"/>
      <c r="H70" s="2"/>
    </row>
    <row r="71" spans="1:8" s="3" customFormat="1" ht="38.25">
      <c r="A71" s="47"/>
      <c r="B71" s="6" t="s">
        <v>169</v>
      </c>
      <c r="C71" s="5" t="s">
        <v>120</v>
      </c>
      <c r="D71" s="7">
        <f>E71</f>
        <v>2156.121</v>
      </c>
      <c r="E71" s="5">
        <v>2156.121</v>
      </c>
      <c r="F71" s="5"/>
      <c r="G71" s="5"/>
      <c r="H71" s="2"/>
    </row>
    <row r="72" spans="1:8" s="3" customFormat="1" ht="38.25">
      <c r="A72" s="47"/>
      <c r="B72" s="6" t="s">
        <v>184</v>
      </c>
      <c r="C72" s="5" t="s">
        <v>118</v>
      </c>
      <c r="D72" s="9">
        <f>E72+F72+G72</f>
        <v>4</v>
      </c>
      <c r="E72" s="5">
        <v>4</v>
      </c>
      <c r="F72" s="5"/>
      <c r="G72" s="5"/>
      <c r="H72" s="2"/>
    </row>
    <row r="73" spans="1:8" s="3" customFormat="1" ht="51">
      <c r="A73" s="45"/>
      <c r="B73" s="6" t="s">
        <v>185</v>
      </c>
      <c r="C73" s="5" t="s">
        <v>120</v>
      </c>
      <c r="D73" s="7">
        <f>E73</f>
        <v>5134.878</v>
      </c>
      <c r="E73" s="5">
        <v>5134.878</v>
      </c>
      <c r="F73" s="5"/>
      <c r="G73" s="5"/>
      <c r="H73" s="2"/>
    </row>
    <row r="74" spans="1:8" s="3" customFormat="1" ht="12.75">
      <c r="A74" s="43" t="s">
        <v>122</v>
      </c>
      <c r="B74" s="59"/>
      <c r="C74" s="59"/>
      <c r="D74" s="59"/>
      <c r="E74" s="59"/>
      <c r="F74" s="59"/>
      <c r="G74" s="59"/>
      <c r="H74" s="2"/>
    </row>
    <row r="75" spans="1:8" s="3" customFormat="1" ht="38.25">
      <c r="A75" s="44" t="s">
        <v>110</v>
      </c>
      <c r="B75" s="6" t="s">
        <v>170</v>
      </c>
      <c r="C75" s="5" t="s">
        <v>121</v>
      </c>
      <c r="D75" s="9">
        <f>E75+F75+G75</f>
        <v>6</v>
      </c>
      <c r="E75" s="5">
        <v>6</v>
      </c>
      <c r="F75" s="5"/>
      <c r="G75" s="5"/>
      <c r="H75" s="2"/>
    </row>
    <row r="76" spans="1:8" s="3" customFormat="1" ht="38.25">
      <c r="A76" s="45"/>
      <c r="B76" s="6" t="s">
        <v>169</v>
      </c>
      <c r="C76" s="5" t="s">
        <v>120</v>
      </c>
      <c r="D76" s="7">
        <f>E76+F76+G76</f>
        <v>1077.16</v>
      </c>
      <c r="E76" s="7">
        <v>1077.16</v>
      </c>
      <c r="F76" s="5"/>
      <c r="G76" s="5"/>
      <c r="H76" s="2"/>
    </row>
    <row r="77" spans="1:8" s="3" customFormat="1" ht="12.75">
      <c r="A77" s="43" t="s">
        <v>123</v>
      </c>
      <c r="B77" s="59"/>
      <c r="C77" s="59"/>
      <c r="D77" s="59"/>
      <c r="E77" s="59"/>
      <c r="F77" s="59"/>
      <c r="G77" s="59"/>
      <c r="H77" s="2"/>
    </row>
    <row r="78" spans="1:8" s="3" customFormat="1" ht="25.5">
      <c r="A78" s="44" t="s">
        <v>110</v>
      </c>
      <c r="B78" s="6" t="s">
        <v>171</v>
      </c>
      <c r="C78" s="5" t="s">
        <v>121</v>
      </c>
      <c r="D78" s="9">
        <f>E78+F78+G78</f>
        <v>1</v>
      </c>
      <c r="E78" s="5">
        <v>1</v>
      </c>
      <c r="F78" s="5"/>
      <c r="G78" s="5"/>
      <c r="H78" s="2"/>
    </row>
    <row r="79" spans="1:8" s="3" customFormat="1" ht="25.5">
      <c r="A79" s="45"/>
      <c r="B79" s="6" t="s">
        <v>172</v>
      </c>
      <c r="C79" s="5" t="s">
        <v>120</v>
      </c>
      <c r="D79" s="7">
        <f>E79+F79+G79</f>
        <v>2.692</v>
      </c>
      <c r="E79" s="7">
        <v>2.692</v>
      </c>
      <c r="F79" s="5"/>
      <c r="G79" s="5"/>
      <c r="H79" s="2"/>
    </row>
    <row r="80" spans="1:8" s="3" customFormat="1" ht="12.75">
      <c r="A80" s="43" t="s">
        <v>106</v>
      </c>
      <c r="B80" s="59"/>
      <c r="C80" s="59"/>
      <c r="D80" s="59"/>
      <c r="E80" s="59"/>
      <c r="F80" s="59"/>
      <c r="G80" s="59"/>
      <c r="H80" s="2"/>
    </row>
    <row r="81" spans="1:8" s="3" customFormat="1" ht="25.5">
      <c r="A81" s="44" t="s">
        <v>110</v>
      </c>
      <c r="B81" s="6" t="s">
        <v>171</v>
      </c>
      <c r="C81" s="5" t="s">
        <v>121</v>
      </c>
      <c r="D81" s="9">
        <f>E81+F81+G81</f>
        <v>1</v>
      </c>
      <c r="E81" s="5">
        <v>1</v>
      </c>
      <c r="F81" s="5"/>
      <c r="G81" s="5"/>
      <c r="H81" s="2"/>
    </row>
    <row r="82" spans="1:8" s="3" customFormat="1" ht="25.5">
      <c r="A82" s="45"/>
      <c r="B82" s="6" t="s">
        <v>172</v>
      </c>
      <c r="C82" s="5" t="s">
        <v>120</v>
      </c>
      <c r="D82" s="7">
        <f>E82+F82+G82</f>
        <v>21.734</v>
      </c>
      <c r="E82" s="7">
        <v>21.734</v>
      </c>
      <c r="F82" s="5"/>
      <c r="G82" s="5"/>
      <c r="H82" s="2"/>
    </row>
    <row r="83" spans="1:8" s="3" customFormat="1" ht="12.75">
      <c r="A83" s="41" t="s">
        <v>214</v>
      </c>
      <c r="B83" s="42"/>
      <c r="C83" s="42"/>
      <c r="D83" s="42"/>
      <c r="E83" s="42"/>
      <c r="F83" s="42"/>
      <c r="G83" s="42"/>
      <c r="H83" s="42"/>
    </row>
    <row r="84" spans="1:8" s="3" customFormat="1" ht="12.75">
      <c r="A84" s="43" t="s">
        <v>47</v>
      </c>
      <c r="B84" s="43"/>
      <c r="C84" s="43"/>
      <c r="D84" s="43"/>
      <c r="E84" s="43"/>
      <c r="F84" s="43"/>
      <c r="G84" s="43"/>
      <c r="H84" s="2"/>
    </row>
    <row r="85" spans="1:8" s="3" customFormat="1" ht="12.75" customHeight="1">
      <c r="A85" s="44" t="s">
        <v>216</v>
      </c>
      <c r="B85" s="6"/>
      <c r="C85" s="5"/>
      <c r="D85" s="7"/>
      <c r="E85" s="7"/>
      <c r="F85" s="5"/>
      <c r="G85" s="5"/>
      <c r="H85" s="2"/>
    </row>
    <row r="86" spans="1:8" s="3" customFormat="1" ht="38.25">
      <c r="A86" s="45"/>
      <c r="B86" s="6" t="s">
        <v>215</v>
      </c>
      <c r="C86" s="5" t="s">
        <v>48</v>
      </c>
      <c r="D86" s="9">
        <f>E86</f>
        <v>7</v>
      </c>
      <c r="E86" s="9">
        <v>7</v>
      </c>
      <c r="F86" s="5"/>
      <c r="G86" s="5"/>
      <c r="H86" s="2"/>
    </row>
    <row r="87" spans="1:8" s="3" customFormat="1" ht="12.75">
      <c r="A87" s="41" t="s">
        <v>207</v>
      </c>
      <c r="B87" s="42"/>
      <c r="C87" s="42"/>
      <c r="D87" s="42"/>
      <c r="E87" s="42"/>
      <c r="F87" s="42"/>
      <c r="G87" s="42"/>
      <c r="H87" s="42"/>
    </row>
    <row r="88" spans="1:8" s="3" customFormat="1" ht="12.75">
      <c r="A88" s="43" t="s">
        <v>47</v>
      </c>
      <c r="B88" s="43"/>
      <c r="C88" s="43"/>
      <c r="D88" s="43"/>
      <c r="E88" s="43"/>
      <c r="F88" s="43"/>
      <c r="G88" s="43"/>
      <c r="H88" s="2"/>
    </row>
    <row r="89" spans="1:8" s="3" customFormat="1" ht="12.75">
      <c r="A89" s="44" t="s">
        <v>208</v>
      </c>
      <c r="B89" s="6"/>
      <c r="C89" s="5"/>
      <c r="D89" s="7"/>
      <c r="E89" s="7"/>
      <c r="F89" s="5"/>
      <c r="G89" s="5"/>
      <c r="H89" s="2"/>
    </row>
    <row r="90" spans="1:8" s="3" customFormat="1" ht="38.25">
      <c r="A90" s="45"/>
      <c r="B90" s="6" t="s">
        <v>209</v>
      </c>
      <c r="C90" s="5" t="s">
        <v>48</v>
      </c>
      <c r="D90" s="9">
        <f>E90</f>
        <v>7</v>
      </c>
      <c r="E90" s="9">
        <v>7</v>
      </c>
      <c r="F90" s="5"/>
      <c r="G90" s="5"/>
      <c r="H90" s="2"/>
    </row>
    <row r="91" spans="1:8" s="3" customFormat="1" ht="12.75">
      <c r="A91" s="51" t="s">
        <v>127</v>
      </c>
      <c r="B91" s="51"/>
      <c r="C91" s="51"/>
      <c r="D91" s="51"/>
      <c r="E91" s="51"/>
      <c r="F91" s="51"/>
      <c r="G91" s="51"/>
      <c r="H91" s="2"/>
    </row>
    <row r="92" spans="1:8" s="3" customFormat="1" ht="12.75">
      <c r="A92" s="50" t="s">
        <v>47</v>
      </c>
      <c r="B92" s="50"/>
      <c r="C92" s="50"/>
      <c r="D92" s="50"/>
      <c r="E92" s="50"/>
      <c r="F92" s="50"/>
      <c r="G92" s="50"/>
      <c r="H92" s="2"/>
    </row>
    <row r="93" spans="1:8" s="3" customFormat="1" ht="12.75">
      <c r="A93" s="46" t="s">
        <v>70</v>
      </c>
      <c r="B93" s="5"/>
      <c r="C93" s="2"/>
      <c r="D93" s="2"/>
      <c r="E93" s="2"/>
      <c r="F93" s="2"/>
      <c r="G93" s="2"/>
      <c r="H93" s="2"/>
    </row>
    <row r="94" spans="1:8" s="3" customFormat="1" ht="12.75">
      <c r="A94" s="46"/>
      <c r="B94" s="6" t="s">
        <v>65</v>
      </c>
      <c r="C94" s="5" t="s">
        <v>8</v>
      </c>
      <c r="D94" s="10">
        <v>4466666.67</v>
      </c>
      <c r="E94" s="10">
        <v>4466666.67</v>
      </c>
      <c r="F94" s="10">
        <v>4466666.67</v>
      </c>
      <c r="G94" s="10">
        <v>4466666.67</v>
      </c>
      <c r="H94" s="2"/>
    </row>
    <row r="95" spans="1:8" s="3" customFormat="1" ht="25.5">
      <c r="A95" s="46"/>
      <c r="B95" s="8" t="s">
        <v>66</v>
      </c>
      <c r="C95" s="5" t="s">
        <v>48</v>
      </c>
      <c r="D95" s="5">
        <v>40351</v>
      </c>
      <c r="E95" s="5">
        <v>40351</v>
      </c>
      <c r="F95" s="5">
        <v>40351</v>
      </c>
      <c r="G95" s="5">
        <v>40351</v>
      </c>
      <c r="H95" s="2"/>
    </row>
    <row r="96" spans="1:8" s="3" customFormat="1" ht="12.75">
      <c r="A96" s="46"/>
      <c r="B96" s="8" t="s">
        <v>67</v>
      </c>
      <c r="C96" s="5" t="s">
        <v>50</v>
      </c>
      <c r="D96" s="32">
        <v>29.35</v>
      </c>
      <c r="E96" s="32">
        <v>29.35</v>
      </c>
      <c r="F96" s="32">
        <v>29.35</v>
      </c>
      <c r="G96" s="32">
        <v>29.35</v>
      </c>
      <c r="H96" s="2"/>
    </row>
    <row r="97" spans="1:8" s="3" customFormat="1" ht="25.5">
      <c r="A97" s="46"/>
      <c r="B97" s="8" t="s">
        <v>13</v>
      </c>
      <c r="C97" s="5" t="s">
        <v>50</v>
      </c>
      <c r="D97" s="5">
        <v>396.9</v>
      </c>
      <c r="E97" s="5">
        <v>396.9</v>
      </c>
      <c r="F97" s="5">
        <v>396.9</v>
      </c>
      <c r="G97" s="5">
        <v>396.9</v>
      </c>
      <c r="H97" s="2"/>
    </row>
    <row r="98" spans="1:8" s="3" customFormat="1" ht="25.5">
      <c r="A98" s="46"/>
      <c r="B98" s="8" t="s">
        <v>148</v>
      </c>
      <c r="C98" s="5" t="s">
        <v>54</v>
      </c>
      <c r="D98" s="5">
        <v>15.4</v>
      </c>
      <c r="E98" s="5">
        <v>15.4</v>
      </c>
      <c r="F98" s="5"/>
      <c r="G98" s="5"/>
      <c r="H98" s="2"/>
    </row>
    <row r="99" spans="1:8" s="3" customFormat="1" ht="12.75">
      <c r="A99" s="46"/>
      <c r="B99" s="8" t="s">
        <v>68</v>
      </c>
      <c r="C99" s="5" t="s">
        <v>50</v>
      </c>
      <c r="D99" s="5">
        <v>4.793</v>
      </c>
      <c r="E99" s="5">
        <v>4.793</v>
      </c>
      <c r="F99" s="5">
        <v>4.793</v>
      </c>
      <c r="G99" s="5">
        <v>4.793</v>
      </c>
      <c r="H99" s="2"/>
    </row>
    <row r="100" spans="1:8" s="3" customFormat="1" ht="12.75">
      <c r="A100" s="46"/>
      <c r="B100" s="8" t="s">
        <v>15</v>
      </c>
      <c r="C100" s="5" t="s">
        <v>48</v>
      </c>
      <c r="D100" s="5">
        <v>36</v>
      </c>
      <c r="E100" s="5">
        <v>36</v>
      </c>
      <c r="F100" s="5">
        <v>36</v>
      </c>
      <c r="G100" s="5">
        <v>36</v>
      </c>
      <c r="H100" s="2"/>
    </row>
    <row r="101" spans="1:8" s="3" customFormat="1" ht="38.25">
      <c r="A101" s="46"/>
      <c r="B101" s="8" t="s">
        <v>69</v>
      </c>
      <c r="C101" s="5" t="s">
        <v>48</v>
      </c>
      <c r="D101" s="5">
        <v>37</v>
      </c>
      <c r="E101" s="5">
        <f>3+34</f>
        <v>37</v>
      </c>
      <c r="F101" s="5">
        <f>3+34</f>
        <v>37</v>
      </c>
      <c r="G101" s="5">
        <f>3+34</f>
        <v>37</v>
      </c>
      <c r="H101" s="2"/>
    </row>
    <row r="102" spans="1:8" s="3" customFormat="1" ht="25.5">
      <c r="A102" s="46"/>
      <c r="B102" s="8" t="s">
        <v>86</v>
      </c>
      <c r="C102" s="5" t="s">
        <v>50</v>
      </c>
      <c r="D102" s="5">
        <v>51.125</v>
      </c>
      <c r="E102" s="5">
        <v>51.125</v>
      </c>
      <c r="F102" s="5">
        <v>51.125</v>
      </c>
      <c r="G102" s="5">
        <v>51.125</v>
      </c>
      <c r="H102" s="2"/>
    </row>
    <row r="103" spans="1:8" s="3" customFormat="1" ht="12.75" customHeight="1">
      <c r="A103" s="46" t="s">
        <v>71</v>
      </c>
      <c r="B103" s="8"/>
      <c r="C103" s="2"/>
      <c r="D103" s="2"/>
      <c r="E103" s="2"/>
      <c r="F103" s="2"/>
      <c r="G103" s="2"/>
      <c r="H103" s="2"/>
    </row>
    <row r="104" spans="1:8" s="3" customFormat="1" ht="12.75">
      <c r="A104" s="46"/>
      <c r="B104" s="8" t="s">
        <v>14</v>
      </c>
      <c r="C104" s="5" t="s">
        <v>49</v>
      </c>
      <c r="D104" s="10">
        <f aca="true" t="shared" si="2" ref="D104:D109">E104+F104+G104</f>
        <v>41196708</v>
      </c>
      <c r="E104" s="10">
        <v>13732236</v>
      </c>
      <c r="F104" s="10">
        <v>13732236</v>
      </c>
      <c r="G104" s="10">
        <v>13732236</v>
      </c>
      <c r="H104" s="2"/>
    </row>
    <row r="105" spans="1:8" s="3" customFormat="1" ht="25.5">
      <c r="A105" s="46"/>
      <c r="B105" s="6" t="s">
        <v>12</v>
      </c>
      <c r="C105" s="5" t="s">
        <v>49</v>
      </c>
      <c r="D105" s="10">
        <f t="shared" si="2"/>
        <v>1941000</v>
      </c>
      <c r="E105" s="10">
        <v>647000</v>
      </c>
      <c r="F105" s="10">
        <v>647000</v>
      </c>
      <c r="G105" s="10">
        <v>647000</v>
      </c>
      <c r="H105" s="2"/>
    </row>
    <row r="106" spans="1:8" s="3" customFormat="1" ht="12.75">
      <c r="A106" s="46"/>
      <c r="B106" s="8" t="s">
        <v>72</v>
      </c>
      <c r="C106" s="5" t="s">
        <v>49</v>
      </c>
      <c r="D106" s="10">
        <f t="shared" si="2"/>
        <v>140866</v>
      </c>
      <c r="E106" s="10">
        <v>19200</v>
      </c>
      <c r="F106" s="10">
        <v>60833</v>
      </c>
      <c r="G106" s="10">
        <v>60833</v>
      </c>
      <c r="H106" s="2"/>
    </row>
    <row r="107" spans="1:8" s="3" customFormat="1" ht="12.75">
      <c r="A107" s="46"/>
      <c r="B107" s="8" t="s">
        <v>73</v>
      </c>
      <c r="C107" s="5" t="s">
        <v>49</v>
      </c>
      <c r="D107" s="10">
        <f t="shared" si="2"/>
        <v>77548</v>
      </c>
      <c r="E107" s="10">
        <v>62000</v>
      </c>
      <c r="F107" s="10">
        <v>7774</v>
      </c>
      <c r="G107" s="10">
        <v>7774</v>
      </c>
      <c r="H107" s="2"/>
    </row>
    <row r="108" spans="1:8" s="3" customFormat="1" ht="12.75">
      <c r="A108" s="46"/>
      <c r="B108" s="8" t="s">
        <v>74</v>
      </c>
      <c r="C108" s="5" t="s">
        <v>49</v>
      </c>
      <c r="D108" s="10">
        <f t="shared" si="2"/>
        <v>2236857</v>
      </c>
      <c r="E108" s="10">
        <v>684011</v>
      </c>
      <c r="F108" s="10">
        <v>776423</v>
      </c>
      <c r="G108" s="10">
        <v>776423</v>
      </c>
      <c r="H108" s="2"/>
    </row>
    <row r="109" spans="1:8" s="3" customFormat="1" ht="25.5">
      <c r="A109" s="46"/>
      <c r="B109" s="8" t="s">
        <v>75</v>
      </c>
      <c r="C109" s="5" t="s">
        <v>49</v>
      </c>
      <c r="D109" s="10">
        <f t="shared" si="2"/>
        <v>15740</v>
      </c>
      <c r="E109" s="10">
        <v>5800</v>
      </c>
      <c r="F109" s="10">
        <v>4970</v>
      </c>
      <c r="G109" s="10">
        <v>4970</v>
      </c>
      <c r="H109" s="2"/>
    </row>
    <row r="110" spans="1:8" s="3" customFormat="1" ht="25.5">
      <c r="A110" s="46"/>
      <c r="B110" s="6" t="s">
        <v>126</v>
      </c>
      <c r="C110" s="5" t="s">
        <v>120</v>
      </c>
      <c r="D110" s="7">
        <f>E110</f>
        <v>12.573</v>
      </c>
      <c r="E110" s="7">
        <v>12.573</v>
      </c>
      <c r="F110" s="10"/>
      <c r="G110" s="10"/>
      <c r="H110" s="2"/>
    </row>
    <row r="111" spans="1:8" s="3" customFormat="1" ht="12.75">
      <c r="A111" s="46" t="s">
        <v>76</v>
      </c>
      <c r="B111" s="8"/>
      <c r="C111" s="2"/>
      <c r="D111" s="2"/>
      <c r="E111" s="2"/>
      <c r="F111" s="2"/>
      <c r="G111" s="2"/>
      <c r="H111" s="2"/>
    </row>
    <row r="112" spans="1:8" s="3" customFormat="1" ht="25.5">
      <c r="A112" s="46"/>
      <c r="B112" s="8" t="s">
        <v>77</v>
      </c>
      <c r="C112" s="5" t="s">
        <v>51</v>
      </c>
      <c r="D112" s="10">
        <f>E112+F112+G112</f>
        <v>3791.4799999999996</v>
      </c>
      <c r="E112" s="10">
        <v>1265</v>
      </c>
      <c r="F112" s="10">
        <v>1263.24</v>
      </c>
      <c r="G112" s="10">
        <v>1263.24</v>
      </c>
      <c r="H112" s="2"/>
    </row>
    <row r="113" spans="1:8" s="3" customFormat="1" ht="25.5">
      <c r="A113" s="46"/>
      <c r="B113" s="8" t="s">
        <v>78</v>
      </c>
      <c r="C113" s="5" t="s">
        <v>51</v>
      </c>
      <c r="D113" s="10">
        <f>E113+F113+G113</f>
        <v>13946.400000000001</v>
      </c>
      <c r="E113" s="10">
        <v>4653</v>
      </c>
      <c r="F113" s="10">
        <v>4646.7</v>
      </c>
      <c r="G113" s="10">
        <v>4646.7</v>
      </c>
      <c r="H113" s="2"/>
    </row>
    <row r="114" spans="1:8" s="3" customFormat="1" ht="25.5">
      <c r="A114" s="46"/>
      <c r="B114" s="8" t="s">
        <v>79</v>
      </c>
      <c r="C114" s="5" t="s">
        <v>51</v>
      </c>
      <c r="D114" s="10">
        <f>E114+F114+G114</f>
        <v>42379.240000000005</v>
      </c>
      <c r="E114" s="10">
        <v>12352</v>
      </c>
      <c r="F114" s="10">
        <v>15013.62</v>
      </c>
      <c r="G114" s="10">
        <v>15013.62</v>
      </c>
      <c r="H114" s="2"/>
    </row>
    <row r="115" spans="1:8" s="3" customFormat="1" ht="38.25">
      <c r="A115" s="46"/>
      <c r="B115" s="8" t="s">
        <v>80</v>
      </c>
      <c r="C115" s="5" t="s">
        <v>51</v>
      </c>
      <c r="D115" s="10">
        <f>E115+F115+G115</f>
        <v>6471</v>
      </c>
      <c r="E115" s="10">
        <v>2157</v>
      </c>
      <c r="F115" s="10">
        <v>2157</v>
      </c>
      <c r="G115" s="10">
        <v>2157</v>
      </c>
      <c r="H115" s="2"/>
    </row>
    <row r="116" spans="1:8" s="3" customFormat="1" ht="12.75" customHeight="1">
      <c r="A116" s="44" t="s">
        <v>81</v>
      </c>
      <c r="B116" s="8"/>
      <c r="C116" s="2"/>
      <c r="D116" s="2"/>
      <c r="E116" s="2"/>
      <c r="F116" s="2"/>
      <c r="G116" s="2"/>
      <c r="H116" s="2"/>
    </row>
    <row r="117" spans="1:8" s="3" customFormat="1" ht="25.5">
      <c r="A117" s="47"/>
      <c r="B117" s="8" t="s">
        <v>10</v>
      </c>
      <c r="C117" s="5" t="s">
        <v>8</v>
      </c>
      <c r="D117" s="10">
        <f>E117+F117+G117</f>
        <v>217018.65999999997</v>
      </c>
      <c r="E117" s="10">
        <f>17821.39+49881.54+9449.79+1428.08</f>
        <v>78580.8</v>
      </c>
      <c r="F117" s="10">
        <f>17821.39+51397.54</f>
        <v>69218.93</v>
      </c>
      <c r="G117" s="10">
        <f>17821.39+51397.54</f>
        <v>69218.93</v>
      </c>
      <c r="H117" s="2"/>
    </row>
    <row r="118" spans="1:8" s="18" customFormat="1" ht="89.25">
      <c r="A118" s="47"/>
      <c r="B118" s="12" t="s">
        <v>125</v>
      </c>
      <c r="C118" s="16" t="s">
        <v>8</v>
      </c>
      <c r="D118" s="17">
        <f>E118+F118+G118</f>
        <v>152676.62</v>
      </c>
      <c r="E118" s="17">
        <v>49881.54</v>
      </c>
      <c r="F118" s="17">
        <v>51397.54</v>
      </c>
      <c r="G118" s="17">
        <v>51397.54</v>
      </c>
      <c r="H118" s="19"/>
    </row>
    <row r="119" spans="1:8" s="18" customFormat="1" ht="102">
      <c r="A119" s="47"/>
      <c r="B119" s="12" t="s">
        <v>136</v>
      </c>
      <c r="C119" s="16" t="s">
        <v>8</v>
      </c>
      <c r="D119" s="17">
        <f>E119+F119+G119</f>
        <v>9449.79</v>
      </c>
      <c r="E119" s="17">
        <v>9449.79</v>
      </c>
      <c r="F119" s="17"/>
      <c r="G119" s="17"/>
      <c r="H119" s="19"/>
    </row>
    <row r="120" spans="1:8" s="18" customFormat="1" ht="38.25">
      <c r="A120" s="47"/>
      <c r="B120" s="12" t="s">
        <v>124</v>
      </c>
      <c r="C120" s="16" t="s">
        <v>8</v>
      </c>
      <c r="D120" s="17">
        <f>E120+F120+G120</f>
        <v>1428.08</v>
      </c>
      <c r="E120" s="17">
        <v>1428.08</v>
      </c>
      <c r="F120" s="17"/>
      <c r="G120" s="17"/>
      <c r="H120" s="19"/>
    </row>
    <row r="121" spans="1:8" s="3" customFormat="1" ht="38.25">
      <c r="A121" s="47"/>
      <c r="B121" s="8" t="s">
        <v>59</v>
      </c>
      <c r="C121" s="5" t="s">
        <v>48</v>
      </c>
      <c r="D121" s="9">
        <f>E121</f>
        <v>5835</v>
      </c>
      <c r="E121" s="5">
        <f>164+5671</f>
        <v>5835</v>
      </c>
      <c r="F121" s="5">
        <v>5835</v>
      </c>
      <c r="G121" s="5">
        <v>5835</v>
      </c>
      <c r="H121" s="2"/>
    </row>
    <row r="122" spans="1:8" s="3" customFormat="1" ht="12.75">
      <c r="A122" s="47"/>
      <c r="B122" s="8" t="s">
        <v>7</v>
      </c>
      <c r="C122" s="5" t="s">
        <v>8</v>
      </c>
      <c r="D122" s="10">
        <f>E122+F122+G122</f>
        <v>94127.9</v>
      </c>
      <c r="E122" s="10">
        <f>16804.8+8208.9</f>
        <v>25013.699999999997</v>
      </c>
      <c r="F122" s="10">
        <f>26348.2+8208.9</f>
        <v>34557.1</v>
      </c>
      <c r="G122" s="10">
        <f>26348.2+8208.9</f>
        <v>34557.1</v>
      </c>
      <c r="H122" s="2"/>
    </row>
    <row r="123" spans="1:8" s="18" customFormat="1" ht="38.25">
      <c r="A123" s="47"/>
      <c r="B123" s="12" t="s">
        <v>124</v>
      </c>
      <c r="C123" s="16" t="s">
        <v>8</v>
      </c>
      <c r="D123" s="17">
        <f>E123+F123+G123</f>
        <v>24626.699999999997</v>
      </c>
      <c r="E123" s="17">
        <v>8208.9</v>
      </c>
      <c r="F123" s="17">
        <v>8208.9</v>
      </c>
      <c r="G123" s="17">
        <v>8208.9</v>
      </c>
      <c r="H123" s="19"/>
    </row>
    <row r="124" spans="1:8" s="3" customFormat="1" ht="25.5">
      <c r="A124" s="47"/>
      <c r="B124" s="8" t="s">
        <v>82</v>
      </c>
      <c r="C124" s="5" t="s">
        <v>48</v>
      </c>
      <c r="D124" s="5">
        <v>8070</v>
      </c>
      <c r="E124" s="5">
        <v>8070</v>
      </c>
      <c r="F124" s="5">
        <v>8070</v>
      </c>
      <c r="G124" s="5">
        <v>8070</v>
      </c>
      <c r="H124" s="2"/>
    </row>
    <row r="125" spans="1:8" s="3" customFormat="1" ht="38.25">
      <c r="A125" s="47"/>
      <c r="B125" s="8" t="s">
        <v>87</v>
      </c>
      <c r="C125" s="5" t="s">
        <v>48</v>
      </c>
      <c r="D125" s="14">
        <v>193</v>
      </c>
      <c r="E125" s="14">
        <v>193</v>
      </c>
      <c r="F125" s="14">
        <v>193</v>
      </c>
      <c r="G125" s="14">
        <v>193</v>
      </c>
      <c r="H125" s="2"/>
    </row>
    <row r="126" spans="1:8" s="3" customFormat="1" ht="12.75" customHeight="1">
      <c r="A126" s="47"/>
      <c r="B126" s="39" t="s">
        <v>42</v>
      </c>
      <c r="C126" s="5" t="s">
        <v>50</v>
      </c>
      <c r="D126" s="5">
        <v>417.25</v>
      </c>
      <c r="E126" s="5">
        <f>396.9+20.35</f>
        <v>417.25</v>
      </c>
      <c r="F126" s="5">
        <f>396.9+20.35</f>
        <v>417.25</v>
      </c>
      <c r="G126" s="5">
        <f>396.9+20.35</f>
        <v>417.25</v>
      </c>
      <c r="H126" s="2"/>
    </row>
    <row r="127" spans="1:8" s="3" customFormat="1" ht="38.25">
      <c r="A127" s="47"/>
      <c r="B127" s="8" t="s">
        <v>83</v>
      </c>
      <c r="C127" s="5" t="s">
        <v>48</v>
      </c>
      <c r="D127" s="5">
        <v>274</v>
      </c>
      <c r="E127" s="5">
        <v>274</v>
      </c>
      <c r="F127" s="5">
        <v>274</v>
      </c>
      <c r="G127" s="5">
        <v>274</v>
      </c>
      <c r="H127" s="2"/>
    </row>
    <row r="128" spans="1:8" s="3" customFormat="1" ht="25.5">
      <c r="A128" s="47"/>
      <c r="B128" s="8" t="s">
        <v>84</v>
      </c>
      <c r="C128" s="5" t="s">
        <v>48</v>
      </c>
      <c r="D128" s="5">
        <v>36</v>
      </c>
      <c r="E128" s="5">
        <v>36</v>
      </c>
      <c r="F128" s="5">
        <v>36</v>
      </c>
      <c r="G128" s="5">
        <v>36</v>
      </c>
      <c r="H128" s="2"/>
    </row>
    <row r="129" spans="1:8" s="3" customFormat="1" ht="25.5">
      <c r="A129" s="47"/>
      <c r="B129" s="8" t="s">
        <v>85</v>
      </c>
      <c r="C129" s="5" t="s">
        <v>48</v>
      </c>
      <c r="D129" s="5">
        <f>E129+F129+G129</f>
        <v>27</v>
      </c>
      <c r="E129" s="5">
        <v>9</v>
      </c>
      <c r="F129" s="5">
        <v>9</v>
      </c>
      <c r="G129" s="5">
        <v>9</v>
      </c>
      <c r="H129" s="2"/>
    </row>
    <row r="130" spans="1:8" s="3" customFormat="1" ht="25.5">
      <c r="A130" s="47"/>
      <c r="B130" s="6" t="s">
        <v>60</v>
      </c>
      <c r="C130" s="5" t="s">
        <v>48</v>
      </c>
      <c r="D130" s="5">
        <f>E130+F130+G130</f>
        <v>10788</v>
      </c>
      <c r="E130" s="5">
        <v>3596</v>
      </c>
      <c r="F130" s="5">
        <v>3596</v>
      </c>
      <c r="G130" s="5">
        <v>3596</v>
      </c>
      <c r="H130" s="2"/>
    </row>
    <row r="131" spans="1:8" s="3" customFormat="1" ht="51">
      <c r="A131" s="47"/>
      <c r="B131" s="6" t="s">
        <v>204</v>
      </c>
      <c r="C131" s="5"/>
      <c r="D131" s="5"/>
      <c r="E131" s="5"/>
      <c r="F131" s="5"/>
      <c r="G131" s="5"/>
      <c r="H131" s="2"/>
    </row>
    <row r="132" spans="1:8" s="3" customFormat="1" ht="25.5">
      <c r="A132" s="47"/>
      <c r="B132" s="8" t="s">
        <v>10</v>
      </c>
      <c r="C132" s="5" t="s">
        <v>8</v>
      </c>
      <c r="D132" s="5">
        <f>E132</f>
        <v>500</v>
      </c>
      <c r="E132" s="5">
        <v>500</v>
      </c>
      <c r="F132" s="5"/>
      <c r="G132" s="5"/>
      <c r="H132" s="2"/>
    </row>
    <row r="133" spans="1:8" s="3" customFormat="1" ht="12.75" customHeight="1">
      <c r="A133" s="47"/>
      <c r="B133" s="6" t="s">
        <v>42</v>
      </c>
      <c r="C133" s="5" t="s">
        <v>48</v>
      </c>
      <c r="D133" s="5">
        <f>E133</f>
        <v>45</v>
      </c>
      <c r="E133" s="5">
        <v>45</v>
      </c>
      <c r="F133" s="5"/>
      <c r="G133" s="5"/>
      <c r="H133" s="2"/>
    </row>
    <row r="134" spans="1:8" s="3" customFormat="1" ht="25.5">
      <c r="A134" s="47"/>
      <c r="B134" s="6" t="s">
        <v>135</v>
      </c>
      <c r="C134" s="5" t="s">
        <v>120</v>
      </c>
      <c r="D134" s="31">
        <f>E134</f>
        <v>2788.462</v>
      </c>
      <c r="E134" s="7">
        <f>1749.328+1039.134</f>
        <v>2788.462</v>
      </c>
      <c r="F134" s="5"/>
      <c r="G134" s="5"/>
      <c r="H134" s="2"/>
    </row>
    <row r="135" spans="1:8" s="3" customFormat="1" ht="102">
      <c r="A135" s="45"/>
      <c r="B135" s="12" t="s">
        <v>136</v>
      </c>
      <c r="C135" s="16" t="s">
        <v>120</v>
      </c>
      <c r="D135" s="33">
        <f>E135</f>
        <v>1039.134</v>
      </c>
      <c r="E135" s="13">
        <v>1039.134</v>
      </c>
      <c r="F135" s="5"/>
      <c r="G135" s="5"/>
      <c r="H135" s="2"/>
    </row>
    <row r="136" spans="1:8" s="3" customFormat="1" ht="12.75" customHeight="1">
      <c r="A136" s="44" t="s">
        <v>88</v>
      </c>
      <c r="B136" s="6"/>
      <c r="C136" s="2"/>
      <c r="D136" s="2"/>
      <c r="E136" s="2"/>
      <c r="F136" s="2"/>
      <c r="G136" s="2"/>
      <c r="H136" s="2"/>
    </row>
    <row r="137" spans="1:8" s="3" customFormat="1" ht="12.75">
      <c r="A137" s="47"/>
      <c r="B137" s="48" t="s">
        <v>61</v>
      </c>
      <c r="C137" s="5" t="s">
        <v>48</v>
      </c>
      <c r="D137" s="9">
        <f aca="true" t="shared" si="3" ref="D137:D151">E137+F137+G137</f>
        <v>84</v>
      </c>
      <c r="E137" s="9">
        <v>22</v>
      </c>
      <c r="F137" s="9">
        <f>18+13</f>
        <v>31</v>
      </c>
      <c r="G137" s="9">
        <f>18+13</f>
        <v>31</v>
      </c>
      <c r="H137" s="2"/>
    </row>
    <row r="138" spans="1:8" s="3" customFormat="1" ht="12.75">
      <c r="A138" s="47"/>
      <c r="B138" s="48"/>
      <c r="C138" s="5" t="s">
        <v>8</v>
      </c>
      <c r="D138" s="10">
        <f t="shared" si="3"/>
        <v>130802.56</v>
      </c>
      <c r="E138" s="5">
        <f>81000</f>
        <v>81000</v>
      </c>
      <c r="F138" s="5">
        <f>24901.28</f>
        <v>24901.28</v>
      </c>
      <c r="G138" s="5">
        <f>24901.28</f>
        <v>24901.28</v>
      </c>
      <c r="H138" s="2"/>
    </row>
    <row r="139" spans="1:8" s="18" customFormat="1" ht="102">
      <c r="A139" s="47"/>
      <c r="B139" s="12" t="s">
        <v>136</v>
      </c>
      <c r="C139" s="16" t="s">
        <v>8</v>
      </c>
      <c r="D139" s="22">
        <f>E139+F139+G139</f>
        <v>81000</v>
      </c>
      <c r="E139" s="16">
        <v>81000</v>
      </c>
      <c r="F139" s="16"/>
      <c r="G139" s="16"/>
      <c r="H139" s="19"/>
    </row>
    <row r="140" spans="1:8" s="3" customFormat="1" ht="12.75">
      <c r="A140" s="47"/>
      <c r="B140" s="8" t="s">
        <v>11</v>
      </c>
      <c r="C140" s="5" t="s">
        <v>48</v>
      </c>
      <c r="D140" s="5">
        <f t="shared" si="3"/>
        <v>564</v>
      </c>
      <c r="E140" s="5">
        <v>188</v>
      </c>
      <c r="F140" s="5">
        <v>188</v>
      </c>
      <c r="G140" s="5">
        <v>188</v>
      </c>
      <c r="H140" s="2"/>
    </row>
    <row r="141" spans="1:8" s="3" customFormat="1" ht="25.5">
      <c r="A141" s="47"/>
      <c r="B141" s="8" t="s">
        <v>35</v>
      </c>
      <c r="C141" s="5" t="s">
        <v>48</v>
      </c>
      <c r="D141" s="5">
        <f>E141+F141+G141</f>
        <v>65</v>
      </c>
      <c r="E141" s="5">
        <v>65</v>
      </c>
      <c r="F141" s="5"/>
      <c r="G141" s="5"/>
      <c r="H141" s="2"/>
    </row>
    <row r="142" spans="1:8" s="3" customFormat="1" ht="25.5">
      <c r="A142" s="47"/>
      <c r="B142" s="8" t="s">
        <v>147</v>
      </c>
      <c r="C142" s="5" t="s">
        <v>8</v>
      </c>
      <c r="D142" s="5">
        <f t="shared" si="3"/>
        <v>2688.97</v>
      </c>
      <c r="E142" s="5">
        <v>2688.97</v>
      </c>
      <c r="F142" s="5"/>
      <c r="G142" s="5"/>
      <c r="H142" s="2"/>
    </row>
    <row r="143" spans="1:8" s="3" customFormat="1" ht="51">
      <c r="A143" s="47"/>
      <c r="B143" s="8" t="s">
        <v>137</v>
      </c>
      <c r="C143" s="5" t="s">
        <v>48</v>
      </c>
      <c r="D143" s="5">
        <f t="shared" si="3"/>
        <v>15</v>
      </c>
      <c r="E143" s="5">
        <v>15</v>
      </c>
      <c r="F143" s="5"/>
      <c r="G143" s="5"/>
      <c r="H143" s="2"/>
    </row>
    <row r="144" spans="1:8" s="18" customFormat="1" ht="38.25">
      <c r="A144" s="47"/>
      <c r="B144" s="12" t="s">
        <v>124</v>
      </c>
      <c r="C144" s="16" t="s">
        <v>48</v>
      </c>
      <c r="D144" s="16">
        <f t="shared" si="3"/>
        <v>15</v>
      </c>
      <c r="E144" s="16">
        <v>15</v>
      </c>
      <c r="F144" s="16"/>
      <c r="G144" s="16"/>
      <c r="H144" s="19"/>
    </row>
    <row r="145" spans="1:8" s="3" customFormat="1" ht="12.75">
      <c r="A145" s="47"/>
      <c r="B145" s="52" t="s">
        <v>62</v>
      </c>
      <c r="C145" s="5" t="s">
        <v>8</v>
      </c>
      <c r="D145" s="10">
        <f t="shared" si="3"/>
        <v>55522.6</v>
      </c>
      <c r="E145" s="23">
        <v>6661</v>
      </c>
      <c r="F145" s="5">
        <f aca="true" t="shared" si="4" ref="F145:G147">24430.8</f>
        <v>24430.8</v>
      </c>
      <c r="G145" s="5">
        <f t="shared" si="4"/>
        <v>24430.8</v>
      </c>
      <c r="H145" s="2"/>
    </row>
    <row r="146" spans="1:8" s="3" customFormat="1" ht="12.75">
      <c r="A146" s="47"/>
      <c r="B146" s="53"/>
      <c r="C146" s="5" t="s">
        <v>9</v>
      </c>
      <c r="D146" s="7">
        <f t="shared" si="3"/>
        <v>2.0039</v>
      </c>
      <c r="E146" s="5">
        <v>2.0039</v>
      </c>
      <c r="F146" s="5"/>
      <c r="G146" s="5"/>
      <c r="H146" s="2"/>
    </row>
    <row r="147" spans="1:8" s="18" customFormat="1" ht="80.25" customHeight="1">
      <c r="A147" s="47"/>
      <c r="B147" s="54" t="s">
        <v>125</v>
      </c>
      <c r="C147" s="16" t="s">
        <v>8</v>
      </c>
      <c r="D147" s="17">
        <f>E147+F147+G147</f>
        <v>55522.6</v>
      </c>
      <c r="E147" s="24">
        <v>6661</v>
      </c>
      <c r="F147" s="16">
        <f t="shared" si="4"/>
        <v>24430.8</v>
      </c>
      <c r="G147" s="16">
        <f t="shared" si="4"/>
        <v>24430.8</v>
      </c>
      <c r="H147" s="19"/>
    </row>
    <row r="148" spans="1:8" s="18" customFormat="1" ht="12.75">
      <c r="A148" s="47"/>
      <c r="B148" s="55"/>
      <c r="C148" s="16" t="s">
        <v>9</v>
      </c>
      <c r="D148" s="13">
        <f>E148+F148+G148</f>
        <v>2.0039</v>
      </c>
      <c r="E148" s="16">
        <v>2.0039</v>
      </c>
      <c r="F148" s="16"/>
      <c r="G148" s="16"/>
      <c r="H148" s="19"/>
    </row>
    <row r="149" spans="1:8" s="3" customFormat="1" ht="25.5">
      <c r="A149" s="47"/>
      <c r="B149" s="6" t="s">
        <v>63</v>
      </c>
      <c r="C149" s="5" t="s">
        <v>9</v>
      </c>
      <c r="D149" s="7">
        <f t="shared" si="3"/>
        <v>1.7600000000000002</v>
      </c>
      <c r="E149" s="31">
        <v>0.42</v>
      </c>
      <c r="F149" s="31">
        <v>0.67</v>
      </c>
      <c r="G149" s="31">
        <v>0.67</v>
      </c>
      <c r="H149" s="2"/>
    </row>
    <row r="150" spans="1:8" s="18" customFormat="1" ht="89.25">
      <c r="A150" s="47"/>
      <c r="B150" s="12" t="s">
        <v>125</v>
      </c>
      <c r="C150" s="16" t="s">
        <v>9</v>
      </c>
      <c r="D150" s="13">
        <f>E150+F150+G150</f>
        <v>1.7600000000000002</v>
      </c>
      <c r="E150" s="33">
        <v>0.42</v>
      </c>
      <c r="F150" s="33">
        <v>0.67</v>
      </c>
      <c r="G150" s="33">
        <v>0.67</v>
      </c>
      <c r="H150" s="19"/>
    </row>
    <row r="151" spans="1:8" s="18" customFormat="1" ht="25.5">
      <c r="A151" s="47"/>
      <c r="B151" s="6" t="s">
        <v>138</v>
      </c>
      <c r="C151" s="5" t="s">
        <v>48</v>
      </c>
      <c r="D151" s="9">
        <f t="shared" si="3"/>
        <v>1</v>
      </c>
      <c r="E151" s="14">
        <v>1</v>
      </c>
      <c r="F151" s="14"/>
      <c r="G151" s="14"/>
      <c r="H151" s="19"/>
    </row>
    <row r="152" spans="1:8" s="18" customFormat="1" ht="38.25">
      <c r="A152" s="47"/>
      <c r="B152" s="12" t="s">
        <v>124</v>
      </c>
      <c r="C152" s="16" t="s">
        <v>48</v>
      </c>
      <c r="D152" s="22">
        <f>E152+F152+G152</f>
        <v>1</v>
      </c>
      <c r="E152" s="34">
        <v>1</v>
      </c>
      <c r="F152" s="34"/>
      <c r="G152" s="34"/>
      <c r="H152" s="19"/>
    </row>
    <row r="153" spans="1:8" s="18" customFormat="1" ht="51">
      <c r="A153" s="47"/>
      <c r="B153" s="6" t="s">
        <v>205</v>
      </c>
      <c r="C153" s="16"/>
      <c r="D153" s="22"/>
      <c r="E153" s="34"/>
      <c r="F153" s="34"/>
      <c r="G153" s="34"/>
      <c r="H153" s="19"/>
    </row>
    <row r="154" spans="1:8" s="18" customFormat="1" ht="25.5">
      <c r="A154" s="47"/>
      <c r="B154" s="8" t="s">
        <v>35</v>
      </c>
      <c r="C154" s="5" t="s">
        <v>48</v>
      </c>
      <c r="D154" s="5">
        <f>E154+F154+G154</f>
        <v>15</v>
      </c>
      <c r="E154" s="5">
        <v>15</v>
      </c>
      <c r="F154" s="34"/>
      <c r="G154" s="34"/>
      <c r="H154" s="19"/>
    </row>
    <row r="155" spans="1:8" s="18" customFormat="1" ht="12.75">
      <c r="A155" s="47"/>
      <c r="B155" s="8" t="s">
        <v>194</v>
      </c>
      <c r="C155" s="5" t="s">
        <v>48</v>
      </c>
      <c r="D155" s="5">
        <f>E155+F155+G155</f>
        <v>887</v>
      </c>
      <c r="E155" s="5">
        <v>887</v>
      </c>
      <c r="F155" s="34"/>
      <c r="G155" s="34"/>
      <c r="H155" s="19"/>
    </row>
    <row r="156" spans="1:8" s="3" customFormat="1" ht="25.5">
      <c r="A156" s="47"/>
      <c r="B156" s="6" t="s">
        <v>135</v>
      </c>
      <c r="C156" s="5" t="s">
        <v>120</v>
      </c>
      <c r="D156" s="7">
        <f>E156</f>
        <v>715.362</v>
      </c>
      <c r="E156" s="5">
        <v>715.362</v>
      </c>
      <c r="F156" s="5"/>
      <c r="G156" s="5"/>
      <c r="H156" s="2"/>
    </row>
    <row r="157" spans="1:8" s="18" customFormat="1" ht="102">
      <c r="A157" s="47"/>
      <c r="B157" s="12" t="s">
        <v>136</v>
      </c>
      <c r="C157" s="16" t="s">
        <v>120</v>
      </c>
      <c r="D157" s="13">
        <f>E157</f>
        <v>57.954</v>
      </c>
      <c r="E157" s="16">
        <v>57.954</v>
      </c>
      <c r="F157" s="16"/>
      <c r="G157" s="16"/>
      <c r="H157" s="19"/>
    </row>
    <row r="158" spans="1:8" s="18" customFormat="1" ht="38.25">
      <c r="A158" s="45"/>
      <c r="B158" s="12" t="s">
        <v>124</v>
      </c>
      <c r="C158" s="16" t="s">
        <v>120</v>
      </c>
      <c r="D158" s="13">
        <f>E158</f>
        <v>338.135</v>
      </c>
      <c r="E158" s="16">
        <v>338.135</v>
      </c>
      <c r="F158" s="16"/>
      <c r="G158" s="16"/>
      <c r="H158" s="19"/>
    </row>
    <row r="159" spans="1:8" s="3" customFormat="1" ht="12.75">
      <c r="A159" s="43" t="s">
        <v>100</v>
      </c>
      <c r="B159" s="43"/>
      <c r="C159" s="43"/>
      <c r="D159" s="43"/>
      <c r="E159" s="43"/>
      <c r="F159" s="43"/>
      <c r="G159" s="43"/>
      <c r="H159" s="2"/>
    </row>
    <row r="160" spans="1:8" s="3" customFormat="1" ht="12.75">
      <c r="A160" s="46" t="s">
        <v>70</v>
      </c>
      <c r="B160" s="6"/>
      <c r="C160" s="2"/>
      <c r="D160" s="2"/>
      <c r="E160" s="2"/>
      <c r="F160" s="2"/>
      <c r="G160" s="2"/>
      <c r="H160" s="2"/>
    </row>
    <row r="161" spans="1:8" s="3" customFormat="1" ht="25.5">
      <c r="A161" s="46"/>
      <c r="B161" s="8" t="s">
        <v>42</v>
      </c>
      <c r="C161" s="5" t="s">
        <v>8</v>
      </c>
      <c r="D161" s="32">
        <f>E161+F161+G161</f>
        <v>540000</v>
      </c>
      <c r="E161" s="32">
        <v>180000</v>
      </c>
      <c r="F161" s="32">
        <v>180000</v>
      </c>
      <c r="G161" s="32">
        <v>180000</v>
      </c>
      <c r="H161" s="2"/>
    </row>
    <row r="162" spans="1:8" s="3" customFormat="1" ht="12.75">
      <c r="A162" s="46"/>
      <c r="B162" s="8" t="s">
        <v>92</v>
      </c>
      <c r="C162" s="2" t="s">
        <v>48</v>
      </c>
      <c r="D162" s="14">
        <f>E162+F162+G162</f>
        <v>14</v>
      </c>
      <c r="E162" s="2">
        <v>14</v>
      </c>
      <c r="F162" s="2"/>
      <c r="G162" s="2"/>
      <c r="H162" s="2"/>
    </row>
    <row r="163" spans="1:8" s="3" customFormat="1" ht="12.75" customHeight="1">
      <c r="A163" s="44" t="s">
        <v>81</v>
      </c>
      <c r="B163" s="6"/>
      <c r="C163" s="2"/>
      <c r="D163" s="2"/>
      <c r="E163" s="2"/>
      <c r="F163" s="2"/>
      <c r="G163" s="2"/>
      <c r="H163" s="2"/>
    </row>
    <row r="164" spans="1:8" s="3" customFormat="1" ht="12.75">
      <c r="A164" s="47"/>
      <c r="B164" s="48" t="s">
        <v>10</v>
      </c>
      <c r="C164" s="5" t="s">
        <v>8</v>
      </c>
      <c r="D164" s="32">
        <f>E164+F164+G164</f>
        <v>486</v>
      </c>
      <c r="E164" s="32">
        <v>162</v>
      </c>
      <c r="F164" s="32">
        <v>162</v>
      </c>
      <c r="G164" s="32">
        <v>162</v>
      </c>
      <c r="H164" s="2"/>
    </row>
    <row r="165" spans="1:8" s="3" customFormat="1" ht="12.75">
      <c r="A165" s="47"/>
      <c r="B165" s="48"/>
      <c r="C165" s="5" t="s">
        <v>52</v>
      </c>
      <c r="D165" s="31">
        <f>E165+F165+G165</f>
        <v>1033.368</v>
      </c>
      <c r="E165" s="31">
        <v>344.456</v>
      </c>
      <c r="F165" s="31">
        <v>344.456</v>
      </c>
      <c r="G165" s="31">
        <v>344.456</v>
      </c>
      <c r="H165" s="2"/>
    </row>
    <row r="166" spans="1:8" s="3" customFormat="1" ht="25.5">
      <c r="A166" s="47"/>
      <c r="B166" s="8" t="s">
        <v>17</v>
      </c>
      <c r="C166" s="5" t="s">
        <v>8</v>
      </c>
      <c r="D166" s="32">
        <f>E166+F166+G166</f>
        <v>4225.860000000001</v>
      </c>
      <c r="E166" s="32">
        <f>1178+691.86</f>
        <v>1869.8600000000001</v>
      </c>
      <c r="F166" s="32">
        <v>1178</v>
      </c>
      <c r="G166" s="32">
        <v>1178</v>
      </c>
      <c r="H166" s="2"/>
    </row>
    <row r="167" spans="1:8" s="3" customFormat="1" ht="25.5">
      <c r="A167" s="47"/>
      <c r="B167" s="8" t="s">
        <v>18</v>
      </c>
      <c r="C167" s="5" t="s">
        <v>8</v>
      </c>
      <c r="D167" s="32">
        <f>E167+F167+G167</f>
        <v>8029.4400000000005</v>
      </c>
      <c r="E167" s="32">
        <v>2676.48</v>
      </c>
      <c r="F167" s="32">
        <v>2676.48</v>
      </c>
      <c r="G167" s="32">
        <v>2676.48</v>
      </c>
      <c r="H167" s="2"/>
    </row>
    <row r="168" spans="1:8" s="3" customFormat="1" ht="25.5">
      <c r="A168" s="45"/>
      <c r="B168" s="8" t="s">
        <v>139</v>
      </c>
      <c r="C168" s="5" t="s">
        <v>8</v>
      </c>
      <c r="D168" s="32">
        <f>E168+F168+G168</f>
        <v>123.61</v>
      </c>
      <c r="E168" s="32">
        <v>123.61</v>
      </c>
      <c r="F168" s="32"/>
      <c r="G168" s="32"/>
      <c r="H168" s="2"/>
    </row>
    <row r="169" spans="1:8" s="3" customFormat="1" ht="12.75">
      <c r="A169" s="46" t="s">
        <v>90</v>
      </c>
      <c r="B169" s="8"/>
      <c r="C169" s="2"/>
      <c r="D169" s="2"/>
      <c r="E169" s="2"/>
      <c r="F169" s="2"/>
      <c r="G169" s="2"/>
      <c r="H169" s="2"/>
    </row>
    <row r="170" spans="1:8" s="3" customFormat="1" ht="25.5">
      <c r="A170" s="46"/>
      <c r="B170" s="8" t="s">
        <v>19</v>
      </c>
      <c r="C170" s="5" t="s">
        <v>53</v>
      </c>
      <c r="D170" s="5">
        <f>E170+F170+G170</f>
        <v>387</v>
      </c>
      <c r="E170" s="5">
        <v>129</v>
      </c>
      <c r="F170" s="5">
        <v>129</v>
      </c>
      <c r="G170" s="5">
        <v>129</v>
      </c>
      <c r="H170" s="2"/>
    </row>
    <row r="171" spans="1:8" s="3" customFormat="1" ht="12.75">
      <c r="A171" s="46"/>
      <c r="B171" s="8" t="s">
        <v>20</v>
      </c>
      <c r="C171" s="5" t="s">
        <v>54</v>
      </c>
      <c r="D171" s="5">
        <f>E171+F171+G171</f>
        <v>1444.557</v>
      </c>
      <c r="E171" s="5">
        <v>481.519</v>
      </c>
      <c r="F171" s="5">
        <v>481.519</v>
      </c>
      <c r="G171" s="5">
        <v>481.519</v>
      </c>
      <c r="H171" s="2"/>
    </row>
    <row r="172" spans="1:8" s="3" customFormat="1" ht="17.25" customHeight="1">
      <c r="A172" s="46" t="s">
        <v>89</v>
      </c>
      <c r="B172" s="8"/>
      <c r="C172" s="2"/>
      <c r="D172" s="2"/>
      <c r="E172" s="2"/>
      <c r="F172" s="2"/>
      <c r="G172" s="2"/>
      <c r="H172" s="2"/>
    </row>
    <row r="173" spans="1:8" s="3" customFormat="1" ht="21.75" customHeight="1">
      <c r="A173" s="46"/>
      <c r="B173" s="8" t="s">
        <v>21</v>
      </c>
      <c r="C173" s="5" t="s">
        <v>9</v>
      </c>
      <c r="D173" s="32">
        <f>E173+F173+G173</f>
        <v>39.57</v>
      </c>
      <c r="E173" s="32">
        <v>13.19</v>
      </c>
      <c r="F173" s="32">
        <v>13.19</v>
      </c>
      <c r="G173" s="32">
        <v>13.19</v>
      </c>
      <c r="H173" s="2"/>
    </row>
    <row r="174" spans="1:8" s="3" customFormat="1" ht="12.75">
      <c r="A174" s="56" t="s">
        <v>140</v>
      </c>
      <c r="B174" s="8"/>
      <c r="C174" s="5"/>
      <c r="D174" s="32"/>
      <c r="E174" s="32"/>
      <c r="F174" s="32"/>
      <c r="G174" s="32"/>
      <c r="H174" s="2"/>
    </row>
    <row r="175" spans="1:8" s="3" customFormat="1" ht="25.5">
      <c r="A175" s="57"/>
      <c r="B175" s="6" t="s">
        <v>126</v>
      </c>
      <c r="C175" s="5" t="s">
        <v>120</v>
      </c>
      <c r="D175" s="31">
        <f>E175+F175+G175</f>
        <v>43.781</v>
      </c>
      <c r="E175" s="31">
        <v>43.781</v>
      </c>
      <c r="F175" s="32"/>
      <c r="G175" s="32"/>
      <c r="H175" s="2"/>
    </row>
    <row r="176" spans="1:8" s="3" customFormat="1" ht="12.75">
      <c r="A176" s="43" t="s">
        <v>101</v>
      </c>
      <c r="B176" s="43"/>
      <c r="C176" s="43"/>
      <c r="D176" s="43"/>
      <c r="E176" s="43"/>
      <c r="F176" s="43"/>
      <c r="G176" s="43"/>
      <c r="H176" s="2"/>
    </row>
    <row r="177" spans="1:8" s="3" customFormat="1" ht="12.75">
      <c r="A177" s="46" t="s">
        <v>70</v>
      </c>
      <c r="B177" s="8"/>
      <c r="C177" s="2"/>
      <c r="D177" s="2"/>
      <c r="E177" s="2"/>
      <c r="F177" s="2"/>
      <c r="G177" s="2"/>
      <c r="H177" s="2"/>
    </row>
    <row r="178" spans="1:8" s="3" customFormat="1" ht="25.5">
      <c r="A178" s="46"/>
      <c r="B178" s="8" t="s">
        <v>22</v>
      </c>
      <c r="C178" s="5" t="s">
        <v>8</v>
      </c>
      <c r="D178" s="10">
        <f>E178+F178+G178</f>
        <v>176274</v>
      </c>
      <c r="E178" s="10">
        <v>58758</v>
      </c>
      <c r="F178" s="10">
        <v>58758</v>
      </c>
      <c r="G178" s="10">
        <v>58758</v>
      </c>
      <c r="H178" s="2"/>
    </row>
    <row r="179" spans="1:8" s="3" customFormat="1" ht="12.75">
      <c r="A179" s="46"/>
      <c r="B179" s="8" t="s">
        <v>26</v>
      </c>
      <c r="C179" s="5" t="s">
        <v>50</v>
      </c>
      <c r="D179" s="5">
        <f>E179+F179+G179</f>
        <v>62.937</v>
      </c>
      <c r="E179" s="5">
        <v>20.979</v>
      </c>
      <c r="F179" s="5">
        <v>20.979</v>
      </c>
      <c r="G179" s="5">
        <v>20.979</v>
      </c>
      <c r="H179" s="2"/>
    </row>
    <row r="180" spans="1:8" s="3" customFormat="1" ht="28.5" customHeight="1">
      <c r="A180" s="46"/>
      <c r="B180" s="48" t="s">
        <v>198</v>
      </c>
      <c r="C180" s="5" t="s">
        <v>50</v>
      </c>
      <c r="D180" s="5">
        <f>E180+F180+G180</f>
        <v>93.53699999999999</v>
      </c>
      <c r="E180" s="5">
        <v>31.179</v>
      </c>
      <c r="F180" s="5">
        <v>31.179</v>
      </c>
      <c r="G180" s="5">
        <v>31.179</v>
      </c>
      <c r="H180" s="2"/>
    </row>
    <row r="181" spans="1:8" s="3" customFormat="1" ht="25.5" customHeight="1">
      <c r="A181" s="46"/>
      <c r="B181" s="48"/>
      <c r="C181" s="5" t="s">
        <v>48</v>
      </c>
      <c r="D181" s="5">
        <f>E181+F181+G181</f>
        <v>270</v>
      </c>
      <c r="E181" s="5">
        <v>90</v>
      </c>
      <c r="F181" s="5">
        <v>90</v>
      </c>
      <c r="G181" s="5">
        <v>90</v>
      </c>
      <c r="H181" s="2"/>
    </row>
    <row r="182" spans="1:8" s="3" customFormat="1" ht="12.75">
      <c r="A182" s="46"/>
      <c r="B182" s="8" t="s">
        <v>92</v>
      </c>
      <c r="C182" s="2" t="s">
        <v>48</v>
      </c>
      <c r="D182" s="14">
        <f>E182+F182+G182</f>
        <v>20</v>
      </c>
      <c r="E182" s="2">
        <v>20</v>
      </c>
      <c r="F182" s="2"/>
      <c r="G182" s="2"/>
      <c r="H182" s="2"/>
    </row>
    <row r="183" spans="1:8" s="3" customFormat="1" ht="12.75" customHeight="1">
      <c r="A183" s="44" t="s">
        <v>81</v>
      </c>
      <c r="B183" s="8"/>
      <c r="C183" s="2"/>
      <c r="D183" s="2"/>
      <c r="E183" s="2"/>
      <c r="F183" s="2"/>
      <c r="G183" s="2"/>
      <c r="H183" s="2"/>
    </row>
    <row r="184" spans="1:8" s="3" customFormat="1" ht="25.5">
      <c r="A184" s="47"/>
      <c r="B184" s="8" t="s">
        <v>10</v>
      </c>
      <c r="C184" s="5" t="s">
        <v>8</v>
      </c>
      <c r="D184" s="32">
        <f aca="true" t="shared" si="5" ref="D184:D189">E184+F184+G184</f>
        <v>1010.9499999999999</v>
      </c>
      <c r="E184" s="32">
        <v>482.65</v>
      </c>
      <c r="F184" s="32">
        <v>264.15</v>
      </c>
      <c r="G184" s="32">
        <v>264.15</v>
      </c>
      <c r="H184" s="2"/>
    </row>
    <row r="185" spans="1:8" s="3" customFormat="1" ht="25.5">
      <c r="A185" s="47"/>
      <c r="B185" s="8" t="s">
        <v>23</v>
      </c>
      <c r="C185" s="5" t="s">
        <v>8</v>
      </c>
      <c r="D185" s="32">
        <f t="shared" si="5"/>
        <v>1253.52</v>
      </c>
      <c r="E185" s="32">
        <v>417.84</v>
      </c>
      <c r="F185" s="32">
        <v>417.84</v>
      </c>
      <c r="G185" s="32">
        <v>417.84</v>
      </c>
      <c r="H185" s="2"/>
    </row>
    <row r="186" spans="1:8" s="3" customFormat="1" ht="25.5">
      <c r="A186" s="47"/>
      <c r="B186" s="8" t="s">
        <v>24</v>
      </c>
      <c r="C186" s="5" t="s">
        <v>48</v>
      </c>
      <c r="D186" s="5">
        <f t="shared" si="5"/>
        <v>105</v>
      </c>
      <c r="E186" s="5">
        <v>35</v>
      </c>
      <c r="F186" s="5">
        <v>35</v>
      </c>
      <c r="G186" s="5">
        <v>35</v>
      </c>
      <c r="H186" s="2"/>
    </row>
    <row r="187" spans="1:8" s="3" customFormat="1" ht="12.75">
      <c r="A187" s="47"/>
      <c r="B187" s="8" t="s">
        <v>25</v>
      </c>
      <c r="C187" s="5" t="s">
        <v>8</v>
      </c>
      <c r="D187" s="32">
        <f t="shared" si="5"/>
        <v>3296.25</v>
      </c>
      <c r="E187" s="32">
        <f>476.19+1867.68</f>
        <v>2343.87</v>
      </c>
      <c r="F187" s="32">
        <v>476.19</v>
      </c>
      <c r="G187" s="32">
        <v>476.19</v>
      </c>
      <c r="H187" s="2"/>
    </row>
    <row r="188" spans="1:8" s="3" customFormat="1" ht="25.5">
      <c r="A188" s="47"/>
      <c r="B188" s="8" t="s">
        <v>27</v>
      </c>
      <c r="C188" s="5" t="s">
        <v>48</v>
      </c>
      <c r="D188" s="5">
        <f t="shared" si="5"/>
        <v>284</v>
      </c>
      <c r="E188" s="5">
        <v>94</v>
      </c>
      <c r="F188" s="5">
        <f>92+2+1</f>
        <v>95</v>
      </c>
      <c r="G188" s="5">
        <f>92+2+1</f>
        <v>95</v>
      </c>
      <c r="H188" s="2"/>
    </row>
    <row r="189" spans="1:8" s="3" customFormat="1" ht="25.5">
      <c r="A189" s="45"/>
      <c r="B189" s="8" t="s">
        <v>35</v>
      </c>
      <c r="C189" s="5" t="s">
        <v>48</v>
      </c>
      <c r="D189" s="5">
        <f t="shared" si="5"/>
        <v>1</v>
      </c>
      <c r="E189" s="5">
        <v>1</v>
      </c>
      <c r="F189" s="5"/>
      <c r="G189" s="5"/>
      <c r="H189" s="2"/>
    </row>
    <row r="190" spans="1:8" s="3" customFormat="1" ht="12.75">
      <c r="A190" s="46" t="s">
        <v>90</v>
      </c>
      <c r="B190" s="6"/>
      <c r="C190" s="2"/>
      <c r="D190" s="2"/>
      <c r="E190" s="2"/>
      <c r="F190" s="2"/>
      <c r="G190" s="2"/>
      <c r="H190" s="2"/>
    </row>
    <row r="191" spans="1:8" s="3" customFormat="1" ht="25.5">
      <c r="A191" s="46"/>
      <c r="B191" s="8" t="s">
        <v>19</v>
      </c>
      <c r="C191" s="5" t="s">
        <v>53</v>
      </c>
      <c r="D191" s="5">
        <f>E191+F191+G191</f>
        <v>300</v>
      </c>
      <c r="E191" s="5">
        <v>100</v>
      </c>
      <c r="F191" s="5">
        <v>100</v>
      </c>
      <c r="G191" s="5">
        <v>100</v>
      </c>
      <c r="H191" s="2"/>
    </row>
    <row r="192" spans="1:8" s="3" customFormat="1" ht="12.75">
      <c r="A192" s="46"/>
      <c r="B192" s="8" t="s">
        <v>141</v>
      </c>
      <c r="C192" s="5" t="s">
        <v>54</v>
      </c>
      <c r="D192" s="5">
        <f>E192+F192+G192</f>
        <v>1885.02</v>
      </c>
      <c r="E192" s="5">
        <v>485.8</v>
      </c>
      <c r="F192" s="5">
        <v>699.61</v>
      </c>
      <c r="G192" s="5">
        <v>699.61</v>
      </c>
      <c r="H192" s="2"/>
    </row>
    <row r="193" spans="1:8" s="3" customFormat="1" ht="25.5">
      <c r="A193" s="46"/>
      <c r="B193" s="8" t="s">
        <v>142</v>
      </c>
      <c r="C193" s="5" t="s">
        <v>8</v>
      </c>
      <c r="D193" s="5">
        <f>E193+F193+G193</f>
        <v>3062.43</v>
      </c>
      <c r="E193" s="5">
        <v>1020.81</v>
      </c>
      <c r="F193" s="5">
        <v>1020.81</v>
      </c>
      <c r="G193" s="5">
        <v>1020.81</v>
      </c>
      <c r="H193" s="2"/>
    </row>
    <row r="194" spans="1:8" s="3" customFormat="1" ht="12.75">
      <c r="A194" s="49" t="s">
        <v>129</v>
      </c>
      <c r="B194" s="8"/>
      <c r="C194" s="5"/>
      <c r="D194" s="5"/>
      <c r="E194" s="5"/>
      <c r="F194" s="5"/>
      <c r="G194" s="5"/>
      <c r="H194" s="2"/>
    </row>
    <row r="195" spans="1:8" s="3" customFormat="1" ht="25.5">
      <c r="A195" s="49"/>
      <c r="B195" s="6" t="s">
        <v>126</v>
      </c>
      <c r="C195" s="5" t="s">
        <v>120</v>
      </c>
      <c r="D195" s="5">
        <f>E195</f>
        <v>117.316</v>
      </c>
      <c r="E195" s="7">
        <f>38.907+44.709+33.7</f>
        <v>117.316</v>
      </c>
      <c r="F195" s="5"/>
      <c r="G195" s="5"/>
      <c r="H195" s="2"/>
    </row>
    <row r="196" spans="1:8" s="3" customFormat="1" ht="12.75">
      <c r="A196" s="43" t="s">
        <v>102</v>
      </c>
      <c r="B196" s="43"/>
      <c r="C196" s="43"/>
      <c r="D196" s="43"/>
      <c r="E196" s="43"/>
      <c r="F196" s="43"/>
      <c r="G196" s="43"/>
      <c r="H196" s="2"/>
    </row>
    <row r="197" spans="1:8" s="3" customFormat="1" ht="12.75">
      <c r="A197" s="46" t="s">
        <v>70</v>
      </c>
      <c r="B197" s="8"/>
      <c r="C197" s="2"/>
      <c r="D197" s="2"/>
      <c r="E197" s="2"/>
      <c r="F197" s="2"/>
      <c r="G197" s="2"/>
      <c r="H197" s="2"/>
    </row>
    <row r="198" spans="1:8" s="3" customFormat="1" ht="25.5">
      <c r="A198" s="46"/>
      <c r="B198" s="8" t="s">
        <v>22</v>
      </c>
      <c r="C198" s="5" t="s">
        <v>8</v>
      </c>
      <c r="D198" s="10">
        <f>E198+F198+G198</f>
        <v>216000</v>
      </c>
      <c r="E198" s="10">
        <v>72000</v>
      </c>
      <c r="F198" s="10">
        <v>72000</v>
      </c>
      <c r="G198" s="10">
        <v>72000</v>
      </c>
      <c r="H198" s="2"/>
    </row>
    <row r="199" spans="1:8" s="3" customFormat="1" ht="27.75" customHeight="1">
      <c r="A199" s="46"/>
      <c r="B199" s="48" t="s">
        <v>198</v>
      </c>
      <c r="C199" s="5" t="s">
        <v>50</v>
      </c>
      <c r="D199" s="5">
        <f>E199+F199+G199</f>
        <v>28.32</v>
      </c>
      <c r="E199" s="5">
        <v>9.44</v>
      </c>
      <c r="F199" s="5">
        <v>9.44</v>
      </c>
      <c r="G199" s="5">
        <v>9.44</v>
      </c>
      <c r="H199" s="2"/>
    </row>
    <row r="200" spans="1:8" s="3" customFormat="1" ht="24" customHeight="1">
      <c r="A200" s="46"/>
      <c r="B200" s="48"/>
      <c r="C200" s="5" t="s">
        <v>48</v>
      </c>
      <c r="D200" s="5">
        <f>E200+F200+G200</f>
        <v>390</v>
      </c>
      <c r="E200" s="5">
        <v>130</v>
      </c>
      <c r="F200" s="5">
        <v>130</v>
      </c>
      <c r="G200" s="5">
        <v>130</v>
      </c>
      <c r="H200" s="2"/>
    </row>
    <row r="201" spans="1:8" s="3" customFormat="1" ht="25.5">
      <c r="A201" s="46"/>
      <c r="B201" s="8" t="s">
        <v>128</v>
      </c>
      <c r="C201" s="5" t="s">
        <v>48</v>
      </c>
      <c r="D201" s="5">
        <f>E201+F201+G201</f>
        <v>21</v>
      </c>
      <c r="E201" s="5">
        <v>7</v>
      </c>
      <c r="F201" s="5">
        <v>7</v>
      </c>
      <c r="G201" s="5">
        <v>7</v>
      </c>
      <c r="H201" s="2"/>
    </row>
    <row r="202" spans="1:8" s="3" customFormat="1" ht="12.75">
      <c r="A202" s="46"/>
      <c r="B202" s="8" t="s">
        <v>92</v>
      </c>
      <c r="C202" s="2" t="s">
        <v>48</v>
      </c>
      <c r="D202" s="14">
        <f>E202+F202+G202</f>
        <v>20</v>
      </c>
      <c r="E202" s="2">
        <v>20</v>
      </c>
      <c r="F202" s="2"/>
      <c r="G202" s="2"/>
      <c r="H202" s="2"/>
    </row>
    <row r="203" spans="1:8" s="3" customFormat="1" ht="12.75">
      <c r="A203" s="46" t="s">
        <v>71</v>
      </c>
      <c r="B203" s="8"/>
      <c r="C203" s="2"/>
      <c r="D203" s="2"/>
      <c r="E203" s="2"/>
      <c r="F203" s="2"/>
      <c r="G203" s="2"/>
      <c r="H203" s="2"/>
    </row>
    <row r="204" spans="1:8" s="3" customFormat="1" ht="12.75">
      <c r="A204" s="46"/>
      <c r="B204" s="8" t="s">
        <v>133</v>
      </c>
      <c r="C204" s="5" t="s">
        <v>49</v>
      </c>
      <c r="D204" s="10">
        <f>E204+F204+G204</f>
        <v>10.86</v>
      </c>
      <c r="E204" s="10">
        <v>3.62</v>
      </c>
      <c r="F204" s="10">
        <v>3.62</v>
      </c>
      <c r="G204" s="10">
        <v>3.62</v>
      </c>
      <c r="H204" s="2"/>
    </row>
    <row r="205" spans="1:8" s="3" customFormat="1" ht="12.75">
      <c r="A205" s="46" t="s">
        <v>81</v>
      </c>
      <c r="B205" s="8"/>
      <c r="C205" s="2"/>
      <c r="D205" s="2"/>
      <c r="E205" s="2"/>
      <c r="F205" s="2"/>
      <c r="G205" s="2"/>
      <c r="H205" s="2"/>
    </row>
    <row r="206" spans="1:8" s="3" customFormat="1" ht="25.5">
      <c r="A206" s="46"/>
      <c r="B206" s="8" t="s">
        <v>28</v>
      </c>
      <c r="C206" s="5" t="s">
        <v>48</v>
      </c>
      <c r="D206" s="5">
        <f aca="true" t="shared" si="6" ref="D206:D211">E206+F206+G206</f>
        <v>63</v>
      </c>
      <c r="E206" s="5">
        <v>21</v>
      </c>
      <c r="F206" s="5">
        <v>21</v>
      </c>
      <c r="G206" s="5">
        <v>21</v>
      </c>
      <c r="H206" s="2"/>
    </row>
    <row r="207" spans="1:8" s="3" customFormat="1" ht="25.5">
      <c r="A207" s="46"/>
      <c r="B207" s="8" t="s">
        <v>29</v>
      </c>
      <c r="C207" s="5" t="s">
        <v>8</v>
      </c>
      <c r="D207" s="31">
        <f t="shared" si="6"/>
        <v>3575.309</v>
      </c>
      <c r="E207" s="31">
        <f>400+2375.309</f>
        <v>2775.309</v>
      </c>
      <c r="F207" s="32">
        <v>400</v>
      </c>
      <c r="G207" s="32">
        <v>400</v>
      </c>
      <c r="H207" s="2"/>
    </row>
    <row r="208" spans="1:8" s="3" customFormat="1" ht="25.5">
      <c r="A208" s="46"/>
      <c r="B208" s="8" t="s">
        <v>27</v>
      </c>
      <c r="C208" s="5" t="s">
        <v>48</v>
      </c>
      <c r="D208" s="5">
        <f t="shared" si="6"/>
        <v>1443</v>
      </c>
      <c r="E208" s="5">
        <v>481</v>
      </c>
      <c r="F208" s="5">
        <v>481</v>
      </c>
      <c r="G208" s="5">
        <v>481</v>
      </c>
      <c r="H208" s="2"/>
    </row>
    <row r="209" spans="1:8" s="3" customFormat="1" ht="25.5">
      <c r="A209" s="46"/>
      <c r="B209" s="8" t="s">
        <v>30</v>
      </c>
      <c r="C209" s="5" t="s">
        <v>48</v>
      </c>
      <c r="D209" s="5">
        <f t="shared" si="6"/>
        <v>141</v>
      </c>
      <c r="E209" s="5">
        <v>47</v>
      </c>
      <c r="F209" s="5">
        <v>47</v>
      </c>
      <c r="G209" s="5">
        <v>47</v>
      </c>
      <c r="H209" s="2"/>
    </row>
    <row r="210" spans="1:8" s="3" customFormat="1" ht="12.75">
      <c r="A210" s="46"/>
      <c r="B210" s="8" t="s">
        <v>31</v>
      </c>
      <c r="C210" s="5" t="s">
        <v>8</v>
      </c>
      <c r="D210" s="32">
        <f t="shared" si="6"/>
        <v>1050</v>
      </c>
      <c r="E210" s="32">
        <v>350</v>
      </c>
      <c r="F210" s="32">
        <v>350</v>
      </c>
      <c r="G210" s="32">
        <v>350</v>
      </c>
      <c r="H210" s="2"/>
    </row>
    <row r="211" spans="1:8" s="3" customFormat="1" ht="12.75">
      <c r="A211" s="46"/>
      <c r="B211" s="8" t="s">
        <v>32</v>
      </c>
      <c r="C211" s="5" t="s">
        <v>48</v>
      </c>
      <c r="D211" s="5">
        <f t="shared" si="6"/>
        <v>33</v>
      </c>
      <c r="E211" s="5">
        <v>11</v>
      </c>
      <c r="F211" s="5">
        <v>11</v>
      </c>
      <c r="G211" s="5">
        <v>11</v>
      </c>
      <c r="H211" s="2"/>
    </row>
    <row r="212" spans="1:8" s="3" customFormat="1" ht="12.75">
      <c r="A212" s="46" t="s">
        <v>90</v>
      </c>
      <c r="B212" s="8"/>
      <c r="C212" s="2"/>
      <c r="D212" s="2"/>
      <c r="E212" s="2"/>
      <c r="F212" s="2"/>
      <c r="G212" s="2"/>
      <c r="H212" s="2"/>
    </row>
    <row r="213" spans="1:8" s="3" customFormat="1" ht="25.5">
      <c r="A213" s="46"/>
      <c r="B213" s="8" t="s">
        <v>19</v>
      </c>
      <c r="C213" s="5" t="s">
        <v>53</v>
      </c>
      <c r="D213" s="5">
        <f>E213+F213+G213</f>
        <v>240</v>
      </c>
      <c r="E213" s="5">
        <v>80</v>
      </c>
      <c r="F213" s="5">
        <v>80</v>
      </c>
      <c r="G213" s="5">
        <v>80</v>
      </c>
      <c r="H213" s="2"/>
    </row>
    <row r="214" spans="1:8" s="3" customFormat="1" ht="12.75">
      <c r="A214" s="46"/>
      <c r="B214" s="8" t="s">
        <v>20</v>
      </c>
      <c r="C214" s="5" t="s">
        <v>54</v>
      </c>
      <c r="D214" s="5">
        <f>E214+F214+G214</f>
        <v>735</v>
      </c>
      <c r="E214" s="5">
        <v>245</v>
      </c>
      <c r="F214" s="5">
        <v>245</v>
      </c>
      <c r="G214" s="5">
        <v>245</v>
      </c>
      <c r="H214" s="2"/>
    </row>
    <row r="215" spans="1:8" s="3" customFormat="1" ht="12.75">
      <c r="A215" s="46" t="s">
        <v>89</v>
      </c>
      <c r="B215" s="6"/>
      <c r="C215" s="2"/>
      <c r="D215" s="2"/>
      <c r="E215" s="2"/>
      <c r="F215" s="2"/>
      <c r="G215" s="2"/>
      <c r="H215" s="2"/>
    </row>
    <row r="216" spans="1:8" s="3" customFormat="1" ht="25.5">
      <c r="A216" s="46"/>
      <c r="B216" s="8" t="s">
        <v>33</v>
      </c>
      <c r="C216" s="5" t="s">
        <v>48</v>
      </c>
      <c r="D216" s="5">
        <f>E216+F216+G216</f>
        <v>15000</v>
      </c>
      <c r="E216" s="5">
        <v>5000</v>
      </c>
      <c r="F216" s="5">
        <v>5000</v>
      </c>
      <c r="G216" s="5">
        <v>5000</v>
      </c>
      <c r="H216" s="2"/>
    </row>
    <row r="217" spans="1:8" s="3" customFormat="1" ht="12.75">
      <c r="A217" s="49" t="s">
        <v>129</v>
      </c>
      <c r="B217" s="8"/>
      <c r="C217" s="5"/>
      <c r="D217" s="5"/>
      <c r="E217" s="5"/>
      <c r="F217" s="5"/>
      <c r="G217" s="5"/>
      <c r="H217" s="2"/>
    </row>
    <row r="218" spans="1:8" s="3" customFormat="1" ht="25.5">
      <c r="A218" s="49"/>
      <c r="B218" s="6" t="s">
        <v>126</v>
      </c>
      <c r="C218" s="5" t="s">
        <v>120</v>
      </c>
      <c r="D218" s="5">
        <f>E218</f>
        <v>32.173</v>
      </c>
      <c r="E218" s="5">
        <v>32.173</v>
      </c>
      <c r="F218" s="5"/>
      <c r="G218" s="5"/>
      <c r="H218" s="2"/>
    </row>
    <row r="219" spans="1:8" s="3" customFormat="1" ht="12.75">
      <c r="A219" s="43" t="s">
        <v>103</v>
      </c>
      <c r="B219" s="43"/>
      <c r="C219" s="43"/>
      <c r="D219" s="43"/>
      <c r="E219" s="43"/>
      <c r="F219" s="43"/>
      <c r="G219" s="43"/>
      <c r="H219" s="2"/>
    </row>
    <row r="220" spans="1:8" s="3" customFormat="1" ht="12.75" customHeight="1">
      <c r="A220" s="44" t="s">
        <v>70</v>
      </c>
      <c r="B220" s="8"/>
      <c r="C220" s="2"/>
      <c r="D220" s="2"/>
      <c r="E220" s="2"/>
      <c r="F220" s="2"/>
      <c r="G220" s="2"/>
      <c r="H220" s="2"/>
    </row>
    <row r="221" spans="1:8" s="3" customFormat="1" ht="25.5">
      <c r="A221" s="47"/>
      <c r="B221" s="6" t="s">
        <v>22</v>
      </c>
      <c r="C221" s="5" t="s">
        <v>8</v>
      </c>
      <c r="D221" s="14">
        <f aca="true" t="shared" si="7" ref="D221:D226">E221+F221+G221</f>
        <v>159678</v>
      </c>
      <c r="E221" s="14">
        <v>53226</v>
      </c>
      <c r="F221" s="14">
        <v>53226</v>
      </c>
      <c r="G221" s="14">
        <v>53226</v>
      </c>
      <c r="H221" s="2"/>
    </row>
    <row r="222" spans="1:8" s="3" customFormat="1" ht="27.75" customHeight="1">
      <c r="A222" s="47"/>
      <c r="B222" s="48" t="s">
        <v>198</v>
      </c>
      <c r="C222" s="5" t="s">
        <v>50</v>
      </c>
      <c r="D222" s="5">
        <f t="shared" si="7"/>
        <v>84.72</v>
      </c>
      <c r="E222" s="5">
        <v>28.24</v>
      </c>
      <c r="F222" s="5">
        <v>28.24</v>
      </c>
      <c r="G222" s="5">
        <v>28.24</v>
      </c>
      <c r="H222" s="2"/>
    </row>
    <row r="223" spans="1:8" s="3" customFormat="1" ht="27" customHeight="1">
      <c r="A223" s="47"/>
      <c r="B223" s="48"/>
      <c r="C223" s="5" t="s">
        <v>48</v>
      </c>
      <c r="D223" s="5">
        <f t="shared" si="7"/>
        <v>156</v>
      </c>
      <c r="E223" s="5">
        <v>52</v>
      </c>
      <c r="F223" s="5">
        <v>52</v>
      </c>
      <c r="G223" s="5">
        <v>52</v>
      </c>
      <c r="H223" s="2"/>
    </row>
    <row r="224" spans="1:8" s="3" customFormat="1" ht="12.75">
      <c r="A224" s="47"/>
      <c r="B224" s="8" t="s">
        <v>26</v>
      </c>
      <c r="C224" s="5" t="s">
        <v>48</v>
      </c>
      <c r="D224" s="5">
        <f t="shared" si="7"/>
        <v>12</v>
      </c>
      <c r="E224" s="5">
        <v>4</v>
      </c>
      <c r="F224" s="5">
        <v>4</v>
      </c>
      <c r="G224" s="5">
        <v>4</v>
      </c>
      <c r="H224" s="2"/>
    </row>
    <row r="225" spans="1:8" s="3" customFormat="1" ht="25.5">
      <c r="A225" s="47"/>
      <c r="B225" s="8" t="s">
        <v>34</v>
      </c>
      <c r="C225" s="5" t="s">
        <v>48</v>
      </c>
      <c r="D225" s="5">
        <f t="shared" si="7"/>
        <v>543</v>
      </c>
      <c r="E225" s="5">
        <v>181</v>
      </c>
      <c r="F225" s="5">
        <v>181</v>
      </c>
      <c r="G225" s="5">
        <v>181</v>
      </c>
      <c r="H225" s="2"/>
    </row>
    <row r="226" spans="1:8" s="3" customFormat="1" ht="12.75">
      <c r="A226" s="45"/>
      <c r="B226" s="8" t="s">
        <v>92</v>
      </c>
      <c r="C226" s="2" t="s">
        <v>48</v>
      </c>
      <c r="D226" s="5">
        <f t="shared" si="7"/>
        <v>16</v>
      </c>
      <c r="E226" s="5">
        <v>16</v>
      </c>
      <c r="F226" s="5"/>
      <c r="G226" s="5"/>
      <c r="H226" s="2"/>
    </row>
    <row r="227" spans="1:8" s="3" customFormat="1" ht="12.75">
      <c r="A227" s="46" t="s">
        <v>81</v>
      </c>
      <c r="B227" s="6"/>
      <c r="C227" s="2"/>
      <c r="D227" s="2"/>
      <c r="E227" s="2"/>
      <c r="F227" s="2"/>
      <c r="G227" s="2"/>
      <c r="H227" s="2"/>
    </row>
    <row r="228" spans="1:8" s="3" customFormat="1" ht="25.5">
      <c r="A228" s="46"/>
      <c r="B228" s="8" t="s">
        <v>24</v>
      </c>
      <c r="C228" s="5" t="s">
        <v>48</v>
      </c>
      <c r="D228" s="5">
        <f>E228+F228+G228</f>
        <v>297</v>
      </c>
      <c r="E228" s="5">
        <v>99</v>
      </c>
      <c r="F228" s="5">
        <v>99</v>
      </c>
      <c r="G228" s="5">
        <v>99</v>
      </c>
      <c r="H228" s="2"/>
    </row>
    <row r="229" spans="1:8" s="3" customFormat="1" ht="12.75">
      <c r="A229" s="46"/>
      <c r="B229" s="8" t="s">
        <v>25</v>
      </c>
      <c r="C229" s="5" t="s">
        <v>8</v>
      </c>
      <c r="D229" s="32">
        <f>E229+F229+G229</f>
        <v>4939.48</v>
      </c>
      <c r="E229" s="32">
        <f>1351+886.48</f>
        <v>2237.48</v>
      </c>
      <c r="F229" s="23">
        <v>1351</v>
      </c>
      <c r="G229" s="23">
        <v>1351</v>
      </c>
      <c r="H229" s="2"/>
    </row>
    <row r="230" spans="1:8" s="3" customFormat="1" ht="25.5">
      <c r="A230" s="46"/>
      <c r="B230" s="8" t="s">
        <v>35</v>
      </c>
      <c r="C230" s="5" t="s">
        <v>48</v>
      </c>
      <c r="D230" s="5">
        <f>E230+F230+G230</f>
        <v>30</v>
      </c>
      <c r="E230" s="5">
        <v>10</v>
      </c>
      <c r="F230" s="5">
        <v>10</v>
      </c>
      <c r="G230" s="5">
        <v>10</v>
      </c>
      <c r="H230" s="2"/>
    </row>
    <row r="231" spans="1:8" s="3" customFormat="1" ht="25.5">
      <c r="A231" s="46"/>
      <c r="B231" s="8" t="s">
        <v>27</v>
      </c>
      <c r="C231" s="5" t="s">
        <v>48</v>
      </c>
      <c r="D231" s="5">
        <f>E231+F231+G231</f>
        <v>30</v>
      </c>
      <c r="E231" s="5">
        <v>10</v>
      </c>
      <c r="F231" s="5">
        <v>10</v>
      </c>
      <c r="G231" s="5">
        <v>10</v>
      </c>
      <c r="H231" s="2"/>
    </row>
    <row r="232" spans="1:8" s="3" customFormat="1" ht="12.75">
      <c r="A232" s="44" t="s">
        <v>146</v>
      </c>
      <c r="B232" s="8"/>
      <c r="C232" s="5"/>
      <c r="D232" s="5"/>
      <c r="E232" s="5"/>
      <c r="F232" s="5"/>
      <c r="G232" s="5"/>
      <c r="H232" s="2"/>
    </row>
    <row r="233" spans="1:8" s="3" customFormat="1" ht="38.25">
      <c r="A233" s="45"/>
      <c r="B233" s="8" t="s">
        <v>192</v>
      </c>
      <c r="C233" s="5" t="s">
        <v>48</v>
      </c>
      <c r="D233" s="5">
        <f>E233+F233+G233</f>
        <v>4</v>
      </c>
      <c r="E233" s="5">
        <v>4</v>
      </c>
      <c r="F233" s="5"/>
      <c r="G233" s="5"/>
      <c r="H233" s="2"/>
    </row>
    <row r="234" spans="1:8" s="3" customFormat="1" ht="12.75">
      <c r="A234" s="46" t="s">
        <v>90</v>
      </c>
      <c r="B234" s="6"/>
      <c r="C234" s="2"/>
      <c r="D234" s="2"/>
      <c r="E234" s="2"/>
      <c r="F234" s="2"/>
      <c r="G234" s="2"/>
      <c r="H234" s="2"/>
    </row>
    <row r="235" spans="1:8" s="3" customFormat="1" ht="25.5">
      <c r="A235" s="46"/>
      <c r="B235" s="8" t="s">
        <v>19</v>
      </c>
      <c r="C235" s="5" t="s">
        <v>53</v>
      </c>
      <c r="D235" s="5">
        <f>E235+F235+G235</f>
        <v>1365</v>
      </c>
      <c r="E235" s="5">
        <v>455</v>
      </c>
      <c r="F235" s="5">
        <v>455</v>
      </c>
      <c r="G235" s="5">
        <v>455</v>
      </c>
      <c r="H235" s="2"/>
    </row>
    <row r="236" spans="1:8" s="3" customFormat="1" ht="38.25">
      <c r="A236" s="46"/>
      <c r="B236" s="8" t="s">
        <v>145</v>
      </c>
      <c r="C236" s="5" t="s">
        <v>54</v>
      </c>
      <c r="D236" s="5">
        <f>E236+F236+G236</f>
        <v>529.2</v>
      </c>
      <c r="E236" s="5">
        <v>176.4</v>
      </c>
      <c r="F236" s="5">
        <v>176.4</v>
      </c>
      <c r="G236" s="5">
        <v>176.4</v>
      </c>
      <c r="H236" s="2"/>
    </row>
    <row r="237" spans="1:8" s="3" customFormat="1" ht="25.5">
      <c r="A237" s="46"/>
      <c r="B237" s="8" t="s">
        <v>142</v>
      </c>
      <c r="C237" s="5" t="s">
        <v>54</v>
      </c>
      <c r="D237" s="5">
        <f>E237+F237+G237</f>
        <v>572.8050000000001</v>
      </c>
      <c r="E237" s="5">
        <v>190.935</v>
      </c>
      <c r="F237" s="5">
        <v>190.935</v>
      </c>
      <c r="G237" s="5">
        <v>190.935</v>
      </c>
      <c r="H237" s="2"/>
    </row>
    <row r="238" spans="1:8" s="3" customFormat="1" ht="12.75">
      <c r="A238" s="46" t="s">
        <v>89</v>
      </c>
      <c r="B238" s="6"/>
      <c r="C238" s="2"/>
      <c r="D238" s="2"/>
      <c r="E238" s="2"/>
      <c r="F238" s="2"/>
      <c r="G238" s="2"/>
      <c r="H238" s="2"/>
    </row>
    <row r="239" spans="1:8" s="3" customFormat="1" ht="25.5">
      <c r="A239" s="46"/>
      <c r="B239" s="8" t="s">
        <v>91</v>
      </c>
      <c r="C239" s="5" t="s">
        <v>9</v>
      </c>
      <c r="D239" s="5">
        <f>E239+F239+G239</f>
        <v>34.5</v>
      </c>
      <c r="E239" s="5">
        <v>11.5</v>
      </c>
      <c r="F239" s="5">
        <v>11.5</v>
      </c>
      <c r="G239" s="5">
        <v>11.5</v>
      </c>
      <c r="H239" s="2"/>
    </row>
    <row r="240" spans="1:8" s="3" customFormat="1" ht="12.75">
      <c r="A240" s="49" t="s">
        <v>129</v>
      </c>
      <c r="B240" s="8"/>
      <c r="C240" s="5"/>
      <c r="D240" s="5"/>
      <c r="E240" s="5"/>
      <c r="F240" s="5"/>
      <c r="G240" s="5"/>
      <c r="H240" s="2"/>
    </row>
    <row r="241" spans="1:8" s="3" customFormat="1" ht="25.5">
      <c r="A241" s="49"/>
      <c r="B241" s="6" t="s">
        <v>126</v>
      </c>
      <c r="C241" s="5" t="s">
        <v>120</v>
      </c>
      <c r="D241" s="5">
        <f>E241</f>
        <v>66.655</v>
      </c>
      <c r="E241" s="5">
        <v>66.655</v>
      </c>
      <c r="F241" s="5"/>
      <c r="G241" s="5"/>
      <c r="H241" s="2"/>
    </row>
    <row r="242" spans="1:8" s="3" customFormat="1" ht="12.75">
      <c r="A242" s="43" t="s">
        <v>104</v>
      </c>
      <c r="B242" s="43"/>
      <c r="C242" s="43"/>
      <c r="D242" s="43"/>
      <c r="E242" s="43"/>
      <c r="F242" s="43"/>
      <c r="G242" s="43"/>
      <c r="H242" s="2"/>
    </row>
    <row r="243" spans="1:8" s="3" customFormat="1" ht="12.75" customHeight="1">
      <c r="A243" s="44" t="s">
        <v>70</v>
      </c>
      <c r="B243" s="6"/>
      <c r="C243" s="2"/>
      <c r="D243" s="2"/>
      <c r="E243" s="2"/>
      <c r="F243" s="2"/>
      <c r="G243" s="2"/>
      <c r="H243" s="2"/>
    </row>
    <row r="244" spans="1:8" s="3" customFormat="1" ht="25.5">
      <c r="A244" s="47"/>
      <c r="B244" s="8" t="s">
        <v>22</v>
      </c>
      <c r="C244" s="5" t="s">
        <v>8</v>
      </c>
      <c r="D244" s="32">
        <f>E244+F244+G244</f>
        <v>94421.55</v>
      </c>
      <c r="E244" s="32">
        <v>15537.55</v>
      </c>
      <c r="F244" s="32">
        <v>39442</v>
      </c>
      <c r="G244" s="32">
        <v>39442</v>
      </c>
      <c r="H244" s="2"/>
    </row>
    <row r="245" spans="1:8" s="3" customFormat="1" ht="24.75" customHeight="1">
      <c r="A245" s="47"/>
      <c r="B245" s="48" t="s">
        <v>198</v>
      </c>
      <c r="C245" s="5" t="s">
        <v>50</v>
      </c>
      <c r="D245" s="5">
        <f>E245+F245+G245</f>
        <v>28.912800000000004</v>
      </c>
      <c r="E245" s="5">
        <v>9.6376</v>
      </c>
      <c r="F245" s="5">
        <v>9.6376</v>
      </c>
      <c r="G245" s="5">
        <v>9.6376</v>
      </c>
      <c r="H245" s="2"/>
    </row>
    <row r="246" spans="1:8" s="3" customFormat="1" ht="27" customHeight="1">
      <c r="A246" s="47"/>
      <c r="B246" s="48"/>
      <c r="C246" s="5" t="s">
        <v>48</v>
      </c>
      <c r="D246" s="5">
        <f>E246+F246+G246</f>
        <v>270</v>
      </c>
      <c r="E246" s="5">
        <v>90</v>
      </c>
      <c r="F246" s="5">
        <v>90</v>
      </c>
      <c r="G246" s="5">
        <v>90</v>
      </c>
      <c r="H246" s="2"/>
    </row>
    <row r="247" spans="1:8" s="3" customFormat="1" ht="12.75">
      <c r="A247" s="47"/>
      <c r="B247" s="8" t="s">
        <v>26</v>
      </c>
      <c r="C247" s="5" t="s">
        <v>48</v>
      </c>
      <c r="D247" s="5">
        <f>E247+F247+G247</f>
        <v>12</v>
      </c>
      <c r="E247" s="5">
        <v>4</v>
      </c>
      <c r="F247" s="5">
        <v>4</v>
      </c>
      <c r="G247" s="5">
        <v>4</v>
      </c>
      <c r="H247" s="2"/>
    </row>
    <row r="248" spans="1:8" s="3" customFormat="1" ht="12.75">
      <c r="A248" s="45"/>
      <c r="B248" s="8" t="s">
        <v>92</v>
      </c>
      <c r="C248" s="2" t="s">
        <v>48</v>
      </c>
      <c r="D248" s="5">
        <f>E248+F248+G248</f>
        <v>20</v>
      </c>
      <c r="E248" s="5">
        <v>20</v>
      </c>
      <c r="F248" s="5"/>
      <c r="G248" s="5"/>
      <c r="H248" s="2"/>
    </row>
    <row r="249" spans="1:8" s="3" customFormat="1" ht="12.75">
      <c r="A249" s="46" t="s">
        <v>81</v>
      </c>
      <c r="B249" s="8"/>
      <c r="C249" s="2"/>
      <c r="D249" s="2"/>
      <c r="E249" s="2"/>
      <c r="F249" s="2"/>
      <c r="G249" s="2"/>
      <c r="H249" s="2"/>
    </row>
    <row r="250" spans="1:8" s="3" customFormat="1" ht="25.5">
      <c r="A250" s="46"/>
      <c r="B250" s="8" t="s">
        <v>10</v>
      </c>
      <c r="C250" s="2" t="s">
        <v>8</v>
      </c>
      <c r="D250" s="23">
        <f>E250+F250+G250</f>
        <v>240</v>
      </c>
      <c r="E250" s="23">
        <v>240</v>
      </c>
      <c r="F250" s="2"/>
      <c r="G250" s="2"/>
      <c r="H250" s="2"/>
    </row>
    <row r="251" spans="1:8" s="3" customFormat="1" ht="12.75">
      <c r="A251" s="46"/>
      <c r="B251" s="8" t="s">
        <v>36</v>
      </c>
      <c r="C251" s="5" t="s">
        <v>8</v>
      </c>
      <c r="D251" s="31">
        <f>E251+F251+G251</f>
        <v>5308.178</v>
      </c>
      <c r="E251" s="31">
        <f>936.71+2498.048</f>
        <v>3434.758</v>
      </c>
      <c r="F251" s="32">
        <v>936.71</v>
      </c>
      <c r="G251" s="32">
        <v>936.71</v>
      </c>
      <c r="H251" s="2"/>
    </row>
    <row r="252" spans="1:8" s="3" customFormat="1" ht="25.5">
      <c r="A252" s="46"/>
      <c r="B252" s="8" t="s">
        <v>18</v>
      </c>
      <c r="C252" s="5" t="s">
        <v>48</v>
      </c>
      <c r="D252" s="5">
        <f>E252+F252+G252</f>
        <v>246</v>
      </c>
      <c r="E252" s="5">
        <v>82</v>
      </c>
      <c r="F252" s="5">
        <v>82</v>
      </c>
      <c r="G252" s="5">
        <v>82</v>
      </c>
      <c r="H252" s="2"/>
    </row>
    <row r="253" spans="1:8" s="3" customFormat="1" ht="12.75">
      <c r="A253" s="46" t="s">
        <v>90</v>
      </c>
      <c r="B253" s="8"/>
      <c r="C253" s="2"/>
      <c r="D253" s="2"/>
      <c r="E253" s="2"/>
      <c r="F253" s="2"/>
      <c r="G253" s="2"/>
      <c r="H253" s="2"/>
    </row>
    <row r="254" spans="1:8" s="3" customFormat="1" ht="25.5">
      <c r="A254" s="46"/>
      <c r="B254" s="8" t="s">
        <v>19</v>
      </c>
      <c r="C254" s="5" t="s">
        <v>53</v>
      </c>
      <c r="D254" s="5">
        <f>E254+F254+G254</f>
        <v>759</v>
      </c>
      <c r="E254" s="5">
        <v>253</v>
      </c>
      <c r="F254" s="5">
        <v>253</v>
      </c>
      <c r="G254" s="5">
        <v>253</v>
      </c>
      <c r="H254" s="2"/>
    </row>
    <row r="255" spans="1:8" s="3" customFormat="1" ht="12.75">
      <c r="A255" s="46"/>
      <c r="B255" s="8" t="s">
        <v>20</v>
      </c>
      <c r="C255" s="5" t="s">
        <v>55</v>
      </c>
      <c r="D255" s="5">
        <f>E255+F255+G255</f>
        <v>3562.5</v>
      </c>
      <c r="E255" s="5">
        <v>1187.5</v>
      </c>
      <c r="F255" s="5">
        <v>1187.5</v>
      </c>
      <c r="G255" s="5">
        <v>1187.5</v>
      </c>
      <c r="H255" s="2"/>
    </row>
    <row r="256" spans="1:8" s="3" customFormat="1" ht="12.75">
      <c r="A256" s="46" t="s">
        <v>89</v>
      </c>
      <c r="B256" s="8"/>
      <c r="C256" s="2"/>
      <c r="D256" s="2"/>
      <c r="E256" s="2"/>
      <c r="F256" s="2"/>
      <c r="G256" s="2"/>
      <c r="H256" s="2"/>
    </row>
    <row r="257" spans="1:8" s="3" customFormat="1" ht="25.5">
      <c r="A257" s="46"/>
      <c r="B257" s="8" t="s">
        <v>37</v>
      </c>
      <c r="C257" s="5" t="s">
        <v>9</v>
      </c>
      <c r="D257" s="5">
        <f>E257+F257+G257</f>
        <v>25.5</v>
      </c>
      <c r="E257" s="5">
        <v>8.5</v>
      </c>
      <c r="F257" s="5">
        <v>8.5</v>
      </c>
      <c r="G257" s="5">
        <v>8.5</v>
      </c>
      <c r="H257" s="2"/>
    </row>
    <row r="258" spans="1:8" s="3" customFormat="1" ht="12.75">
      <c r="A258" s="49" t="s">
        <v>129</v>
      </c>
      <c r="B258" s="8"/>
      <c r="C258" s="5"/>
      <c r="D258" s="5"/>
      <c r="E258" s="5"/>
      <c r="F258" s="5"/>
      <c r="G258" s="5"/>
      <c r="H258" s="2"/>
    </row>
    <row r="259" spans="1:8" s="3" customFormat="1" ht="25.5">
      <c r="A259" s="49"/>
      <c r="B259" s="6" t="s">
        <v>126</v>
      </c>
      <c r="C259" s="5" t="s">
        <v>120</v>
      </c>
      <c r="D259" s="5">
        <f>E259</f>
        <v>59.283</v>
      </c>
      <c r="E259" s="5">
        <v>59.283</v>
      </c>
      <c r="F259" s="5"/>
      <c r="G259" s="5"/>
      <c r="H259" s="2"/>
    </row>
    <row r="260" spans="1:8" s="3" customFormat="1" ht="12.75">
      <c r="A260" s="43" t="s">
        <v>105</v>
      </c>
      <c r="B260" s="43"/>
      <c r="C260" s="43"/>
      <c r="D260" s="43"/>
      <c r="E260" s="43"/>
      <c r="F260" s="43"/>
      <c r="G260" s="43"/>
      <c r="H260" s="2"/>
    </row>
    <row r="261" spans="1:8" s="3" customFormat="1" ht="12.75" customHeight="1">
      <c r="A261" s="44" t="s">
        <v>70</v>
      </c>
      <c r="B261" s="8"/>
      <c r="C261" s="2"/>
      <c r="D261" s="2"/>
      <c r="E261" s="2"/>
      <c r="F261" s="2"/>
      <c r="G261" s="2"/>
      <c r="H261" s="2"/>
    </row>
    <row r="262" spans="1:8" s="3" customFormat="1" ht="25.5">
      <c r="A262" s="47"/>
      <c r="B262" s="8" t="s">
        <v>22</v>
      </c>
      <c r="C262" s="5" t="s">
        <v>8</v>
      </c>
      <c r="D262" s="23">
        <f>E262+F262+G262</f>
        <v>77845</v>
      </c>
      <c r="E262" s="23">
        <v>20359</v>
      </c>
      <c r="F262" s="23">
        <v>28743</v>
      </c>
      <c r="G262" s="23">
        <v>28743</v>
      </c>
      <c r="H262" s="2"/>
    </row>
    <row r="263" spans="1:8" s="3" customFormat="1" ht="25.5">
      <c r="A263" s="47"/>
      <c r="B263" s="8" t="s">
        <v>42</v>
      </c>
      <c r="C263" s="5" t="s">
        <v>50</v>
      </c>
      <c r="D263" s="5">
        <f>E263+F263+G263</f>
        <v>44.3151</v>
      </c>
      <c r="E263" s="5">
        <v>14.7717</v>
      </c>
      <c r="F263" s="5">
        <v>14.7717</v>
      </c>
      <c r="G263" s="5">
        <v>14.7717</v>
      </c>
      <c r="H263" s="2"/>
    </row>
    <row r="264" spans="1:8" s="3" customFormat="1" ht="12.75">
      <c r="A264" s="45"/>
      <c r="B264" s="8" t="s">
        <v>92</v>
      </c>
      <c r="C264" s="2" t="s">
        <v>48</v>
      </c>
      <c r="D264" s="5">
        <f>E264+F264+G264</f>
        <v>14</v>
      </c>
      <c r="E264" s="5">
        <v>14</v>
      </c>
      <c r="F264" s="5"/>
      <c r="G264" s="5"/>
      <c r="H264" s="2"/>
    </row>
    <row r="265" spans="1:8" s="3" customFormat="1" ht="12.75">
      <c r="A265" s="46" t="s">
        <v>81</v>
      </c>
      <c r="B265" s="6"/>
      <c r="C265" s="2"/>
      <c r="D265" s="2"/>
      <c r="E265" s="2"/>
      <c r="F265" s="2"/>
      <c r="G265" s="2"/>
      <c r="H265" s="2"/>
    </row>
    <row r="266" spans="1:8" s="3" customFormat="1" ht="25.5">
      <c r="A266" s="46"/>
      <c r="B266" s="8" t="s">
        <v>38</v>
      </c>
      <c r="C266" s="5" t="s">
        <v>8</v>
      </c>
      <c r="D266" s="23">
        <f>E266+F266+G266</f>
        <v>1560</v>
      </c>
      <c r="E266" s="23">
        <v>520</v>
      </c>
      <c r="F266" s="23">
        <v>520</v>
      </c>
      <c r="G266" s="23">
        <v>520</v>
      </c>
      <c r="H266" s="2"/>
    </row>
    <row r="267" spans="1:8" s="3" customFormat="1" ht="25.5">
      <c r="A267" s="46"/>
      <c r="B267" s="8" t="s">
        <v>39</v>
      </c>
      <c r="C267" s="5" t="s">
        <v>48</v>
      </c>
      <c r="D267" s="5">
        <f>E267+F267+G267</f>
        <v>15</v>
      </c>
      <c r="E267" s="5">
        <v>5</v>
      </c>
      <c r="F267" s="5">
        <v>5</v>
      </c>
      <c r="G267" s="5">
        <v>5</v>
      </c>
      <c r="H267" s="2"/>
    </row>
    <row r="268" spans="1:8" s="3" customFormat="1" ht="12.75">
      <c r="A268" s="46"/>
      <c r="B268" s="8" t="s">
        <v>25</v>
      </c>
      <c r="C268" s="5" t="s">
        <v>8</v>
      </c>
      <c r="D268" s="32">
        <f>E268+F268+G268</f>
        <v>3776.2999999999997</v>
      </c>
      <c r="E268" s="32">
        <f>555.1+2111</f>
        <v>2666.1</v>
      </c>
      <c r="F268" s="32">
        <v>555.1</v>
      </c>
      <c r="G268" s="32">
        <v>555.1</v>
      </c>
      <c r="H268" s="2"/>
    </row>
    <row r="269" spans="1:8" s="3" customFormat="1" ht="38.25">
      <c r="A269" s="46"/>
      <c r="B269" s="8" t="s">
        <v>40</v>
      </c>
      <c r="C269" s="5" t="s">
        <v>48</v>
      </c>
      <c r="D269" s="5">
        <f>E269+F269+G269</f>
        <v>558</v>
      </c>
      <c r="E269" s="5">
        <v>186</v>
      </c>
      <c r="F269" s="5">
        <v>186</v>
      </c>
      <c r="G269" s="5">
        <v>186</v>
      </c>
      <c r="H269" s="2"/>
    </row>
    <row r="270" spans="1:8" s="3" customFormat="1" ht="12.75">
      <c r="A270" s="44" t="s">
        <v>146</v>
      </c>
      <c r="B270" s="8"/>
      <c r="C270" s="5"/>
      <c r="D270" s="5"/>
      <c r="E270" s="5"/>
      <c r="F270" s="5"/>
      <c r="G270" s="5"/>
      <c r="H270" s="2"/>
    </row>
    <row r="271" spans="1:8" s="3" customFormat="1" ht="38.25">
      <c r="A271" s="45"/>
      <c r="B271" s="8" t="s">
        <v>193</v>
      </c>
      <c r="C271" s="5" t="s">
        <v>48</v>
      </c>
      <c r="D271" s="5">
        <f>E271+F271+G271</f>
        <v>1</v>
      </c>
      <c r="E271" s="5">
        <v>1</v>
      </c>
      <c r="F271" s="5"/>
      <c r="G271" s="5"/>
      <c r="H271" s="2"/>
    </row>
    <row r="272" spans="1:8" s="3" customFormat="1" ht="12.75">
      <c r="A272" s="46" t="s">
        <v>90</v>
      </c>
      <c r="B272" s="6"/>
      <c r="C272" s="2"/>
      <c r="D272" s="2"/>
      <c r="E272" s="2"/>
      <c r="F272" s="2"/>
      <c r="G272" s="2"/>
      <c r="H272" s="2"/>
    </row>
    <row r="273" spans="1:8" s="3" customFormat="1" ht="25.5">
      <c r="A273" s="46"/>
      <c r="B273" s="8" t="s">
        <v>19</v>
      </c>
      <c r="C273" s="5" t="s">
        <v>53</v>
      </c>
      <c r="D273" s="5">
        <f>E273+F273+G273</f>
        <v>312</v>
      </c>
      <c r="E273" s="5">
        <v>104</v>
      </c>
      <c r="F273" s="5">
        <v>104</v>
      </c>
      <c r="G273" s="5">
        <v>104</v>
      </c>
      <c r="H273" s="2"/>
    </row>
    <row r="274" spans="1:8" s="3" customFormat="1" ht="12.75">
      <c r="A274" s="46"/>
      <c r="B274" s="8" t="s">
        <v>20</v>
      </c>
      <c r="C274" s="5" t="s">
        <v>54</v>
      </c>
      <c r="D274" s="32">
        <f>E274+F274+G274</f>
        <v>1630.3500000000001</v>
      </c>
      <c r="E274" s="32">
        <v>543.45</v>
      </c>
      <c r="F274" s="32">
        <v>543.45</v>
      </c>
      <c r="G274" s="32">
        <v>543.45</v>
      </c>
      <c r="H274" s="2"/>
    </row>
    <row r="275" spans="1:8" s="3" customFormat="1" ht="12.75">
      <c r="A275" s="46" t="s">
        <v>89</v>
      </c>
      <c r="B275" s="8"/>
      <c r="C275" s="5"/>
      <c r="D275" s="32"/>
      <c r="E275" s="32"/>
      <c r="F275" s="32"/>
      <c r="G275" s="32"/>
      <c r="H275" s="2"/>
    </row>
    <row r="276" spans="1:8" s="3" customFormat="1" ht="25.5">
      <c r="A276" s="46"/>
      <c r="B276" s="8" t="s">
        <v>37</v>
      </c>
      <c r="C276" s="5" t="s">
        <v>48</v>
      </c>
      <c r="D276" s="5">
        <f>E276+F276+G276</f>
        <v>4</v>
      </c>
      <c r="E276" s="14">
        <v>4</v>
      </c>
      <c r="F276" s="32"/>
      <c r="G276" s="32"/>
      <c r="H276" s="2"/>
    </row>
    <row r="277" spans="1:8" s="3" customFormat="1" ht="12.75">
      <c r="A277" s="49" t="s">
        <v>129</v>
      </c>
      <c r="B277" s="8"/>
      <c r="C277" s="5"/>
      <c r="D277" s="5"/>
      <c r="E277" s="5"/>
      <c r="F277" s="5"/>
      <c r="G277" s="5"/>
      <c r="H277" s="2"/>
    </row>
    <row r="278" spans="1:8" s="3" customFormat="1" ht="25.5">
      <c r="A278" s="49"/>
      <c r="B278" s="6" t="s">
        <v>126</v>
      </c>
      <c r="C278" s="5" t="s">
        <v>120</v>
      </c>
      <c r="D278" s="5">
        <f>E278</f>
        <v>82.205</v>
      </c>
      <c r="E278" s="5">
        <v>82.205</v>
      </c>
      <c r="F278" s="5"/>
      <c r="G278" s="5"/>
      <c r="H278" s="2"/>
    </row>
    <row r="279" spans="1:8" s="3" customFormat="1" ht="12.75">
      <c r="A279" s="43" t="s">
        <v>106</v>
      </c>
      <c r="B279" s="43"/>
      <c r="C279" s="43"/>
      <c r="D279" s="43"/>
      <c r="E279" s="43"/>
      <c r="F279" s="43"/>
      <c r="G279" s="43"/>
      <c r="H279" s="2"/>
    </row>
    <row r="280" spans="1:8" s="3" customFormat="1" ht="12.75" customHeight="1">
      <c r="A280" s="44" t="s">
        <v>70</v>
      </c>
      <c r="B280" s="8"/>
      <c r="C280" s="2"/>
      <c r="D280" s="2"/>
      <c r="E280" s="2"/>
      <c r="F280" s="2"/>
      <c r="G280" s="2"/>
      <c r="H280" s="2"/>
    </row>
    <row r="281" spans="1:8" s="3" customFormat="1" ht="26.25" customHeight="1">
      <c r="A281" s="47"/>
      <c r="B281" s="48" t="s">
        <v>198</v>
      </c>
      <c r="C281" s="5" t="s">
        <v>50</v>
      </c>
      <c r="D281" s="5">
        <f>E281+F281+G281</f>
        <v>498</v>
      </c>
      <c r="E281" s="5">
        <f>147.6+18.4</f>
        <v>166</v>
      </c>
      <c r="F281" s="5">
        <f>147.6+18.4</f>
        <v>166</v>
      </c>
      <c r="G281" s="5">
        <f>147.6+18.4</f>
        <v>166</v>
      </c>
      <c r="H281" s="2"/>
    </row>
    <row r="282" spans="1:8" s="3" customFormat="1" ht="27" customHeight="1">
      <c r="A282" s="47"/>
      <c r="B282" s="48"/>
      <c r="C282" s="5" t="s">
        <v>48</v>
      </c>
      <c r="D282" s="5">
        <f>E282+F282+G282</f>
        <v>294</v>
      </c>
      <c r="E282" s="5">
        <v>98</v>
      </c>
      <c r="F282" s="5">
        <v>98</v>
      </c>
      <c r="G282" s="5">
        <v>98</v>
      </c>
      <c r="H282" s="2"/>
    </row>
    <row r="283" spans="1:8" s="3" customFormat="1" ht="25.5">
      <c r="A283" s="47"/>
      <c r="B283" s="6" t="s">
        <v>16</v>
      </c>
      <c r="C283" s="5" t="s">
        <v>48</v>
      </c>
      <c r="D283" s="5">
        <f>E283+F283+G283</f>
        <v>3</v>
      </c>
      <c r="E283" s="5">
        <v>1</v>
      </c>
      <c r="F283" s="5">
        <v>1</v>
      </c>
      <c r="G283" s="5">
        <v>1</v>
      </c>
      <c r="H283" s="2"/>
    </row>
    <row r="284" spans="1:8" s="3" customFormat="1" ht="12.75">
      <c r="A284" s="45"/>
      <c r="B284" s="8" t="s">
        <v>92</v>
      </c>
      <c r="C284" s="2" t="s">
        <v>48</v>
      </c>
      <c r="D284" s="5">
        <f>E284+F284+G284</f>
        <v>13</v>
      </c>
      <c r="E284" s="5">
        <v>13</v>
      </c>
      <c r="F284" s="5"/>
      <c r="G284" s="5"/>
      <c r="H284" s="2"/>
    </row>
    <row r="285" spans="1:8" s="3" customFormat="1" ht="12.75">
      <c r="A285" s="46" t="s">
        <v>81</v>
      </c>
      <c r="B285" s="8"/>
      <c r="C285" s="2"/>
      <c r="D285" s="2"/>
      <c r="E285" s="2"/>
      <c r="F285" s="2"/>
      <c r="G285" s="2"/>
      <c r="H285" s="2"/>
    </row>
    <row r="286" spans="1:8" s="3" customFormat="1" ht="12.75">
      <c r="A286" s="46"/>
      <c r="B286" s="48" t="s">
        <v>38</v>
      </c>
      <c r="C286" s="5" t="s">
        <v>52</v>
      </c>
      <c r="D286" s="32">
        <f aca="true" t="shared" si="8" ref="D286:D291">E286+F286+G286</f>
        <v>1560</v>
      </c>
      <c r="E286" s="32">
        <v>520</v>
      </c>
      <c r="F286" s="32">
        <v>520</v>
      </c>
      <c r="G286" s="32">
        <v>520</v>
      </c>
      <c r="H286" s="2"/>
    </row>
    <row r="287" spans="1:8" s="3" customFormat="1" ht="12.75">
      <c r="A287" s="46"/>
      <c r="B287" s="48"/>
      <c r="C287" s="5" t="s">
        <v>8</v>
      </c>
      <c r="D287" s="32">
        <f t="shared" si="8"/>
        <v>1449</v>
      </c>
      <c r="E287" s="32">
        <v>483</v>
      </c>
      <c r="F287" s="32">
        <v>483</v>
      </c>
      <c r="G287" s="32">
        <v>483</v>
      </c>
      <c r="H287" s="2"/>
    </row>
    <row r="288" spans="1:8" s="3" customFormat="1" ht="38.25">
      <c r="A288" s="46"/>
      <c r="B288" s="8" t="s">
        <v>41</v>
      </c>
      <c r="C288" s="5" t="s">
        <v>48</v>
      </c>
      <c r="D288" s="5">
        <f t="shared" si="8"/>
        <v>99</v>
      </c>
      <c r="E288" s="5">
        <v>33</v>
      </c>
      <c r="F288" s="5">
        <v>33</v>
      </c>
      <c r="G288" s="5">
        <v>33</v>
      </c>
      <c r="H288" s="2"/>
    </row>
    <row r="289" spans="1:8" s="3" customFormat="1" ht="25.5">
      <c r="A289" s="46"/>
      <c r="B289" s="8" t="s">
        <v>17</v>
      </c>
      <c r="C289" s="5" t="s">
        <v>8</v>
      </c>
      <c r="D289" s="32">
        <f t="shared" si="8"/>
        <v>2431.75</v>
      </c>
      <c r="E289" s="32">
        <f>1477.25</f>
        <v>1477.25</v>
      </c>
      <c r="F289" s="32">
        <v>477.25</v>
      </c>
      <c r="G289" s="32">
        <v>477.25</v>
      </c>
      <c r="H289" s="2"/>
    </row>
    <row r="290" spans="1:8" s="3" customFormat="1" ht="25.5">
      <c r="A290" s="46"/>
      <c r="B290" s="8" t="s">
        <v>18</v>
      </c>
      <c r="C290" s="5" t="s">
        <v>48</v>
      </c>
      <c r="D290" s="5">
        <f t="shared" si="8"/>
        <v>96</v>
      </c>
      <c r="E290" s="5">
        <v>32</v>
      </c>
      <c r="F290" s="5">
        <v>32</v>
      </c>
      <c r="G290" s="5">
        <v>32</v>
      </c>
      <c r="H290" s="2"/>
    </row>
    <row r="291" spans="1:8" s="3" customFormat="1" ht="25.5">
      <c r="A291" s="46"/>
      <c r="B291" s="8" t="s">
        <v>43</v>
      </c>
      <c r="C291" s="5" t="s">
        <v>48</v>
      </c>
      <c r="D291" s="5">
        <f t="shared" si="8"/>
        <v>249</v>
      </c>
      <c r="E291" s="5">
        <v>83</v>
      </c>
      <c r="F291" s="5">
        <v>83</v>
      </c>
      <c r="G291" s="5">
        <v>83</v>
      </c>
      <c r="H291" s="2"/>
    </row>
    <row r="292" spans="1:8" s="3" customFormat="1" ht="12.75">
      <c r="A292" s="46" t="s">
        <v>90</v>
      </c>
      <c r="B292" s="6"/>
      <c r="C292" s="2"/>
      <c r="D292" s="2"/>
      <c r="E292" s="2"/>
      <c r="F292" s="2"/>
      <c r="G292" s="2"/>
      <c r="H292" s="2"/>
    </row>
    <row r="293" spans="1:8" s="3" customFormat="1" ht="25.5">
      <c r="A293" s="46"/>
      <c r="B293" s="8" t="s">
        <v>44</v>
      </c>
      <c r="C293" s="5" t="s">
        <v>55</v>
      </c>
      <c r="D293" s="5">
        <f>E293+F293+G293</f>
        <v>189</v>
      </c>
      <c r="E293" s="5">
        <v>63</v>
      </c>
      <c r="F293" s="5">
        <v>63</v>
      </c>
      <c r="G293" s="5">
        <v>63</v>
      </c>
      <c r="H293" s="2"/>
    </row>
    <row r="294" spans="1:8" s="3" customFormat="1" ht="25.5">
      <c r="A294" s="46"/>
      <c r="B294" s="8" t="s">
        <v>19</v>
      </c>
      <c r="C294" s="5" t="s">
        <v>53</v>
      </c>
      <c r="D294" s="5">
        <f>E294+F294+G294</f>
        <v>240</v>
      </c>
      <c r="E294" s="5">
        <v>80</v>
      </c>
      <c r="F294" s="5">
        <v>80</v>
      </c>
      <c r="G294" s="5">
        <v>80</v>
      </c>
      <c r="H294" s="2"/>
    </row>
    <row r="295" spans="1:8" s="3" customFormat="1" ht="12.75">
      <c r="A295" s="46"/>
      <c r="B295" s="8" t="s">
        <v>20</v>
      </c>
      <c r="C295" s="5" t="s">
        <v>54</v>
      </c>
      <c r="D295" s="5">
        <f>E295+F295+G295</f>
        <v>1059.6480000000001</v>
      </c>
      <c r="E295" s="5">
        <v>353.216</v>
      </c>
      <c r="F295" s="5">
        <v>353.216</v>
      </c>
      <c r="G295" s="5">
        <v>353.216</v>
      </c>
      <c r="H295" s="2"/>
    </row>
    <row r="296" spans="1:8" s="3" customFormat="1" ht="12.75">
      <c r="A296" s="46" t="s">
        <v>76</v>
      </c>
      <c r="B296" s="6"/>
      <c r="C296" s="2"/>
      <c r="D296" s="2"/>
      <c r="E296" s="2"/>
      <c r="F296" s="2"/>
      <c r="G296" s="2"/>
      <c r="H296" s="2"/>
    </row>
    <row r="297" spans="1:8" s="3" customFormat="1" ht="38.25">
      <c r="A297" s="46"/>
      <c r="B297" s="6" t="s">
        <v>45</v>
      </c>
      <c r="C297" s="5" t="s">
        <v>55</v>
      </c>
      <c r="D297" s="5">
        <f>E297+F297+G297</f>
        <v>505.26</v>
      </c>
      <c r="E297" s="5">
        <v>168.42</v>
      </c>
      <c r="F297" s="5">
        <v>168.42</v>
      </c>
      <c r="G297" s="5">
        <v>168.42</v>
      </c>
      <c r="H297" s="2"/>
    </row>
    <row r="298" spans="1:8" s="3" customFormat="1" ht="17.25" customHeight="1">
      <c r="A298" s="46" t="s">
        <v>89</v>
      </c>
      <c r="B298" s="6"/>
      <c r="C298" s="2"/>
      <c r="D298" s="2"/>
      <c r="E298" s="2"/>
      <c r="F298" s="2"/>
      <c r="G298" s="2"/>
      <c r="H298" s="2"/>
    </row>
    <row r="299" spans="1:8" s="3" customFormat="1" ht="24" customHeight="1">
      <c r="A299" s="46"/>
      <c r="B299" s="8" t="s">
        <v>46</v>
      </c>
      <c r="C299" s="5" t="s">
        <v>9</v>
      </c>
      <c r="D299" s="5">
        <f>E299+F299+G299</f>
        <v>35.688</v>
      </c>
      <c r="E299" s="5">
        <v>11.896</v>
      </c>
      <c r="F299" s="5">
        <v>11.896</v>
      </c>
      <c r="G299" s="5">
        <v>11.896</v>
      </c>
      <c r="H299" s="2"/>
    </row>
    <row r="300" spans="1:8" s="3" customFormat="1" ht="12.75">
      <c r="A300" s="49" t="s">
        <v>129</v>
      </c>
      <c r="B300" s="8"/>
      <c r="C300" s="5"/>
      <c r="D300" s="5"/>
      <c r="E300" s="5"/>
      <c r="F300" s="5"/>
      <c r="G300" s="5"/>
      <c r="H300" s="2"/>
    </row>
    <row r="301" spans="1:8" s="3" customFormat="1" ht="24" customHeight="1">
      <c r="A301" s="49"/>
      <c r="B301" s="6" t="s">
        <v>126</v>
      </c>
      <c r="C301" s="5" t="s">
        <v>120</v>
      </c>
      <c r="D301" s="31">
        <f>E301</f>
        <v>93.893</v>
      </c>
      <c r="E301" s="31">
        <f>20+73.893</f>
        <v>93.893</v>
      </c>
      <c r="F301" s="5"/>
      <c r="G301" s="5"/>
      <c r="H301" s="2"/>
    </row>
    <row r="302" spans="1:8" s="1" customFormat="1" ht="12.75">
      <c r="A302" s="51" t="s">
        <v>95</v>
      </c>
      <c r="B302" s="51"/>
      <c r="C302" s="51"/>
      <c r="D302" s="51"/>
      <c r="E302" s="51"/>
      <c r="F302" s="51"/>
      <c r="G302" s="51"/>
      <c r="H302" s="6"/>
    </row>
    <row r="303" spans="1:8" s="1" customFormat="1" ht="12.75">
      <c r="A303" s="50" t="s">
        <v>47</v>
      </c>
      <c r="B303" s="50"/>
      <c r="C303" s="50"/>
      <c r="D303" s="50"/>
      <c r="E303" s="50"/>
      <c r="F303" s="50"/>
      <c r="G303" s="50"/>
      <c r="H303" s="6"/>
    </row>
    <row r="304" spans="1:8" s="1" customFormat="1" ht="12.75" customHeight="1">
      <c r="A304" s="46" t="s">
        <v>96</v>
      </c>
      <c r="B304" s="4"/>
      <c r="C304" s="2"/>
      <c r="D304" s="29"/>
      <c r="E304" s="29"/>
      <c r="F304" s="29"/>
      <c r="G304" s="29"/>
      <c r="H304" s="6"/>
    </row>
    <row r="305" spans="1:8" s="1" customFormat="1" ht="38.25">
      <c r="A305" s="46"/>
      <c r="B305" s="6" t="s">
        <v>97</v>
      </c>
      <c r="C305" s="2" t="s">
        <v>48</v>
      </c>
      <c r="D305" s="2">
        <f>E305+F305+G305</f>
        <v>3</v>
      </c>
      <c r="E305" s="2">
        <v>1</v>
      </c>
      <c r="F305" s="2">
        <v>1</v>
      </c>
      <c r="G305" s="2">
        <v>1</v>
      </c>
      <c r="H305" s="6"/>
    </row>
    <row r="306" spans="1:8" s="1" customFormat="1" ht="25.5">
      <c r="A306" s="46"/>
      <c r="B306" s="6" t="s">
        <v>126</v>
      </c>
      <c r="C306" s="2" t="s">
        <v>120</v>
      </c>
      <c r="D306" s="2">
        <f>E306</f>
        <v>135.997</v>
      </c>
      <c r="E306" s="2">
        <v>135.997</v>
      </c>
      <c r="F306" s="2"/>
      <c r="G306" s="2"/>
      <c r="H306" s="6"/>
    </row>
    <row r="307" spans="1:8" s="1" customFormat="1" ht="12.75">
      <c r="A307" s="51" t="s">
        <v>98</v>
      </c>
      <c r="B307" s="51"/>
      <c r="C307" s="51"/>
      <c r="D307" s="51"/>
      <c r="E307" s="51"/>
      <c r="F307" s="51"/>
      <c r="G307" s="51"/>
      <c r="H307" s="6"/>
    </row>
    <row r="308" spans="1:8" s="1" customFormat="1" ht="12.75">
      <c r="A308" s="50" t="s">
        <v>47</v>
      </c>
      <c r="B308" s="50"/>
      <c r="C308" s="50"/>
      <c r="D308" s="50"/>
      <c r="E308" s="50"/>
      <c r="F308" s="50"/>
      <c r="G308" s="50"/>
      <c r="H308" s="6"/>
    </row>
    <row r="309" spans="1:8" s="1" customFormat="1" ht="12.75">
      <c r="A309" s="46" t="s">
        <v>99</v>
      </c>
      <c r="B309" s="4"/>
      <c r="C309" s="2"/>
      <c r="D309" s="29"/>
      <c r="E309" s="29"/>
      <c r="F309" s="29"/>
      <c r="G309" s="29"/>
      <c r="H309" s="6"/>
    </row>
    <row r="310" spans="1:8" s="1" customFormat="1" ht="51">
      <c r="A310" s="46"/>
      <c r="B310" s="6" t="s">
        <v>130</v>
      </c>
      <c r="C310" s="2" t="s">
        <v>48</v>
      </c>
      <c r="D310" s="2">
        <f>E310+F310+G310</f>
        <v>300</v>
      </c>
      <c r="E310" s="2">
        <v>100</v>
      </c>
      <c r="F310" s="2">
        <v>100</v>
      </c>
      <c r="G310" s="2">
        <v>100</v>
      </c>
      <c r="H310" s="6"/>
    </row>
    <row r="311" spans="1:8" s="1" customFormat="1" ht="51">
      <c r="A311" s="46"/>
      <c r="B311" s="6" t="s">
        <v>134</v>
      </c>
      <c r="C311" s="5" t="s">
        <v>118</v>
      </c>
      <c r="D311" s="2">
        <f>E311+F311+G311</f>
        <v>2</v>
      </c>
      <c r="E311" s="2">
        <v>2</v>
      </c>
      <c r="F311" s="2"/>
      <c r="G311" s="2"/>
      <c r="H311" s="6"/>
    </row>
    <row r="312" spans="1:8" s="1" customFormat="1" ht="63" customHeight="1">
      <c r="A312" s="46"/>
      <c r="B312" s="6" t="s">
        <v>131</v>
      </c>
      <c r="C312" s="2" t="s">
        <v>107</v>
      </c>
      <c r="D312" s="2">
        <f>E312+F312+G312</f>
        <v>33287.59</v>
      </c>
      <c r="E312" s="2">
        <v>33287.59</v>
      </c>
      <c r="F312" s="2"/>
      <c r="G312" s="2"/>
      <c r="H312" s="6"/>
    </row>
    <row r="313" spans="1:8" ht="12.75">
      <c r="A313" s="51" t="s">
        <v>93</v>
      </c>
      <c r="B313" s="51"/>
      <c r="C313" s="51"/>
      <c r="D313" s="51"/>
      <c r="E313" s="51"/>
      <c r="F313" s="51"/>
      <c r="G313" s="51"/>
      <c r="H313" s="29"/>
    </row>
    <row r="314" spans="1:8" ht="12.75">
      <c r="A314" s="50" t="s">
        <v>47</v>
      </c>
      <c r="B314" s="50"/>
      <c r="C314" s="50"/>
      <c r="D314" s="50"/>
      <c r="E314" s="50"/>
      <c r="F314" s="50"/>
      <c r="G314" s="50"/>
      <c r="H314" s="29"/>
    </row>
    <row r="315" spans="1:8" ht="72" customHeight="1">
      <c r="A315" s="46" t="s">
        <v>56</v>
      </c>
      <c r="B315" s="6" t="s">
        <v>94</v>
      </c>
      <c r="C315" s="2" t="s">
        <v>57</v>
      </c>
      <c r="D315" s="2">
        <f>E315+F315+G315</f>
        <v>540</v>
      </c>
      <c r="E315" s="2">
        <v>180</v>
      </c>
      <c r="F315" s="2">
        <v>180</v>
      </c>
      <c r="G315" s="2">
        <v>180</v>
      </c>
      <c r="H315" s="37"/>
    </row>
    <row r="316" spans="1:8" ht="25.5">
      <c r="A316" s="46"/>
      <c r="B316" s="6" t="s">
        <v>219</v>
      </c>
      <c r="C316" s="2" t="s">
        <v>57</v>
      </c>
      <c r="D316" s="2">
        <f>E316+F316+G316</f>
        <v>2</v>
      </c>
      <c r="E316" s="2">
        <v>2</v>
      </c>
      <c r="F316" s="2"/>
      <c r="G316" s="2"/>
      <c r="H316" s="37"/>
    </row>
    <row r="317" spans="1:8" ht="25.5">
      <c r="A317" s="46"/>
      <c r="B317" s="6" t="s">
        <v>126</v>
      </c>
      <c r="C317" s="2" t="s">
        <v>120</v>
      </c>
      <c r="D317" s="2">
        <f>E317</f>
        <v>15.947</v>
      </c>
      <c r="E317" s="2">
        <v>15.947</v>
      </c>
      <c r="F317" s="29"/>
      <c r="G317" s="29"/>
      <c r="H317" s="37"/>
    </row>
    <row r="318" spans="1:7" ht="12.75">
      <c r="A318" s="51" t="s">
        <v>200</v>
      </c>
      <c r="B318" s="51"/>
      <c r="C318" s="51"/>
      <c r="D318" s="51"/>
      <c r="E318" s="51"/>
      <c r="F318" s="51"/>
      <c r="G318" s="51"/>
    </row>
    <row r="319" spans="1:8" s="1" customFormat="1" ht="41.25" customHeight="1">
      <c r="A319" s="46" t="s">
        <v>199</v>
      </c>
      <c r="B319" s="66" t="s">
        <v>201</v>
      </c>
      <c r="C319" s="2" t="s">
        <v>120</v>
      </c>
      <c r="D319" s="35">
        <f>E319</f>
        <v>2400</v>
      </c>
      <c r="E319" s="35">
        <v>2400</v>
      </c>
      <c r="F319" s="29"/>
      <c r="G319" s="29"/>
      <c r="H319" s="38"/>
    </row>
    <row r="320" spans="1:8" s="1" customFormat="1" ht="29.25" customHeight="1">
      <c r="A320" s="46"/>
      <c r="B320" s="66"/>
      <c r="C320" s="2" t="s">
        <v>57</v>
      </c>
      <c r="D320" s="36">
        <f>E320</f>
        <v>1587</v>
      </c>
      <c r="E320" s="36">
        <v>1587</v>
      </c>
      <c r="F320" s="29"/>
      <c r="G320" s="29"/>
      <c r="H320" s="38"/>
    </row>
    <row r="321" spans="1:8" s="1" customFormat="1" ht="51">
      <c r="A321" s="11" t="s">
        <v>202</v>
      </c>
      <c r="B321" s="6" t="s">
        <v>203</v>
      </c>
      <c r="C321" s="2" t="s">
        <v>120</v>
      </c>
      <c r="D321" s="35">
        <f>E321</f>
        <v>300</v>
      </c>
      <c r="E321" s="35">
        <v>300</v>
      </c>
      <c r="F321" s="29"/>
      <c r="G321" s="29"/>
      <c r="H321" s="40"/>
    </row>
    <row r="324" spans="1:7" s="25" customFormat="1" ht="18.75">
      <c r="A324" s="25" t="s">
        <v>114</v>
      </c>
      <c r="C324" s="26"/>
      <c r="F324" s="58" t="s">
        <v>115</v>
      </c>
      <c r="G324" s="58"/>
    </row>
    <row r="325" spans="1:7" s="3" customFormat="1" ht="25.5" customHeight="1">
      <c r="A325" s="28"/>
      <c r="B325" s="27"/>
      <c r="D325" s="27"/>
      <c r="E325" s="27"/>
      <c r="F325" s="27"/>
      <c r="G325" s="27"/>
    </row>
    <row r="326" spans="1:7" s="3" customFormat="1" ht="17.25" customHeight="1">
      <c r="A326" s="28"/>
      <c r="B326" s="27"/>
      <c r="D326" s="27"/>
      <c r="E326" s="27"/>
      <c r="F326" s="27"/>
      <c r="G326" s="27"/>
    </row>
    <row r="327" spans="1:7" s="3" customFormat="1" ht="12.75">
      <c r="A327" s="28"/>
      <c r="B327" s="27"/>
      <c r="D327" s="27"/>
      <c r="E327" s="27"/>
      <c r="F327" s="27"/>
      <c r="G327" s="27"/>
    </row>
  </sheetData>
  <sheetProtection/>
  <mergeCells count="109">
    <mergeCell ref="A78:A79"/>
    <mergeCell ref="A81:A82"/>
    <mergeCell ref="A183:A189"/>
    <mergeCell ref="A91:G91"/>
    <mergeCell ref="A169:A171"/>
    <mergeCell ref="B137:B138"/>
    <mergeCell ref="A159:G159"/>
    <mergeCell ref="B164:B165"/>
    <mergeCell ref="A92:G92"/>
    <mergeCell ref="A160:A162"/>
    <mergeCell ref="A318:G318"/>
    <mergeCell ref="A240:A241"/>
    <mergeCell ref="A190:A193"/>
    <mergeCell ref="A197:A202"/>
    <mergeCell ref="A194:A195"/>
    <mergeCell ref="A196:G196"/>
    <mergeCell ref="A205:A211"/>
    <mergeCell ref="B199:B200"/>
    <mergeCell ref="A292:A295"/>
    <mergeCell ref="A242:G242"/>
    <mergeCell ref="A63:H63"/>
    <mergeCell ref="A319:A320"/>
    <mergeCell ref="A256:A257"/>
    <mergeCell ref="A265:A269"/>
    <mergeCell ref="A272:A274"/>
    <mergeCell ref="A285:A291"/>
    <mergeCell ref="A279:G279"/>
    <mergeCell ref="A258:A259"/>
    <mergeCell ref="B319:B320"/>
    <mergeCell ref="A219:G219"/>
    <mergeCell ref="E1:G1"/>
    <mergeCell ref="E2:G2"/>
    <mergeCell ref="E3:G3"/>
    <mergeCell ref="A217:A218"/>
    <mergeCell ref="A11:A13"/>
    <mergeCell ref="D12:D13"/>
    <mergeCell ref="A172:A173"/>
    <mergeCell ref="A75:A76"/>
    <mergeCell ref="A212:A214"/>
    <mergeCell ref="A41:A62"/>
    <mergeCell ref="E5:G5"/>
    <mergeCell ref="E6:G6"/>
    <mergeCell ref="A39:H39"/>
    <mergeCell ref="D11:G11"/>
    <mergeCell ref="C11:C13"/>
    <mergeCell ref="A17:A38"/>
    <mergeCell ref="E12:G12"/>
    <mergeCell ref="A15:H15"/>
    <mergeCell ref="A40:G40"/>
    <mergeCell ref="A9:G9"/>
    <mergeCell ref="A8:G8"/>
    <mergeCell ref="A203:A204"/>
    <mergeCell ref="A16:G16"/>
    <mergeCell ref="B11:B13"/>
    <mergeCell ref="A89:A90"/>
    <mergeCell ref="A65:A73"/>
    <mergeCell ref="A87:H87"/>
    <mergeCell ref="A88:G88"/>
    <mergeCell ref="F324:G324"/>
    <mergeCell ref="A64:G64"/>
    <mergeCell ref="A74:G74"/>
    <mergeCell ref="A77:G77"/>
    <mergeCell ref="A313:G313"/>
    <mergeCell ref="A111:A115"/>
    <mergeCell ref="A308:G308"/>
    <mergeCell ref="A309:A312"/>
    <mergeCell ref="A80:G80"/>
    <mergeCell ref="A215:A216"/>
    <mergeCell ref="A176:G176"/>
    <mergeCell ref="B180:B181"/>
    <mergeCell ref="B145:B146"/>
    <mergeCell ref="B147:B148"/>
    <mergeCell ref="A174:A175"/>
    <mergeCell ref="A315:A317"/>
    <mergeCell ref="B245:B246"/>
    <mergeCell ref="B281:B282"/>
    <mergeCell ref="B286:B287"/>
    <mergeCell ref="A300:A301"/>
    <mergeCell ref="A314:G314"/>
    <mergeCell ref="A303:G303"/>
    <mergeCell ref="A307:G307"/>
    <mergeCell ref="A304:A306"/>
    <mergeCell ref="A302:G302"/>
    <mergeCell ref="A243:A248"/>
    <mergeCell ref="A261:A264"/>
    <mergeCell ref="A280:A284"/>
    <mergeCell ref="A275:A276"/>
    <mergeCell ref="A298:A299"/>
    <mergeCell ref="A296:A297"/>
    <mergeCell ref="A270:A271"/>
    <mergeCell ref="A249:A252"/>
    <mergeCell ref="A277:A278"/>
    <mergeCell ref="A260:G260"/>
    <mergeCell ref="B222:B223"/>
    <mergeCell ref="A234:A237"/>
    <mergeCell ref="A238:A239"/>
    <mergeCell ref="A227:A231"/>
    <mergeCell ref="A232:A233"/>
    <mergeCell ref="A220:A226"/>
    <mergeCell ref="A83:H83"/>
    <mergeCell ref="A84:G84"/>
    <mergeCell ref="A85:A86"/>
    <mergeCell ref="A253:A255"/>
    <mergeCell ref="A163:A168"/>
    <mergeCell ref="A93:A102"/>
    <mergeCell ref="A177:A182"/>
    <mergeCell ref="A103:A110"/>
    <mergeCell ref="A116:A135"/>
    <mergeCell ref="A136:A158"/>
  </mergeCells>
  <printOptions/>
  <pageMargins left="1.1811023622047245" right="0.3937007874015748" top="0.7874015748031497" bottom="0.2755905511811024" header="0.3937007874015748" footer="0"/>
  <pageSetup fitToHeight="25" horizontalDpi="600" verticalDpi="600" orientation="landscape" paperSize="9" scale="95" r:id="rId1"/>
  <headerFooter alignWithMargins="0">
    <oddHeader>&amp;C&amp;P</oddHeader>
  </headerFooter>
  <rowBreaks count="3" manualBreakCount="3">
    <brk id="158" max="6" man="1"/>
    <brk id="214" max="6" man="1"/>
    <brk id="2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2013-05-31T12:27:54Z</cp:lastPrinted>
  <dcterms:created xsi:type="dcterms:W3CDTF">1996-10-08T23:32:33Z</dcterms:created>
  <dcterms:modified xsi:type="dcterms:W3CDTF">2013-06-07T12:20:33Z</dcterms:modified>
  <cp:category/>
  <cp:version/>
  <cp:contentType/>
  <cp:contentStatus/>
</cp:coreProperties>
</file>