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<sst xmlns="http://schemas.openxmlformats.org/spreadsheetml/2006/main" count="60" uniqueCount="43">
  <si>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</si>
  <si>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</si>
  <si>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</si>
  <si>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</si>
  <si>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</si>
  <si>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</si>
  <si>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</si>
  <si>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</si>
  <si>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</si>
  <si>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</si>
  <si>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</si>
  <si>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</si>
  <si>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</si>
  <si>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</si>
  <si>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</si>
  <si>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</si>
  <si>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</si>
  <si>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</si>
  <si>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</si>
  <si>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</si>
  <si>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</si>
  <si>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</si>
  <si>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</si>
  <si>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</si>
  <si>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</si>
  <si>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</si>
  <si>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</si>
  <si>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</si>
  <si>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</si>
  <si>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</si>
  <si>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</si>
  <si>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</si>
  <si>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</si>
  <si>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</si>
  <si>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</si>
  <si>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</si>
  <si>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</si>
  <si>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</si>
  <si>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</si>
  <si>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</si>
  <si>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</si>
  <si>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</si>
  <si>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t>29.11.2013 №22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</si>
</sst>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2">
          <cell r="L182">
            <v>31180351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8" max="8" width="13.375" style="0" bestFit="1" customWidth="1"/>
  </cols>
  <sheetData>
    <row r="1" spans="1:7" ht="33" customHeight="1">
      <c r="A1" s="72"/>
      <c r="B1" s="72"/>
      <c r="C1" s="72"/>
      <c r="D1" s="58" t="s">
        <v>37</v>
      </c>
      <c r="F1" s="30"/>
      <c r="G1" s="9"/>
    </row>
    <row r="2" spans="1:7" ht="27.75">
      <c r="A2" s="72"/>
      <c r="B2" s="72"/>
      <c r="C2" s="72"/>
      <c r="D2" s="58" t="s">
        <v>24</v>
      </c>
      <c r="F2" s="30"/>
      <c r="G2" s="9"/>
    </row>
    <row r="3" spans="1:7" ht="23.25" hidden="1">
      <c r="A3" s="72"/>
      <c r="B3" s="72"/>
      <c r="C3" s="72"/>
      <c r="D3" s="34"/>
      <c r="F3" s="32"/>
      <c r="G3" s="8"/>
    </row>
    <row r="4" spans="1:7" ht="27">
      <c r="A4" s="72"/>
      <c r="B4" s="72"/>
      <c r="C4" s="72"/>
      <c r="D4" s="73" t="s">
        <v>42</v>
      </c>
      <c r="F4" s="30"/>
      <c r="G4" s="9"/>
    </row>
    <row r="5" spans="5:6" ht="23.25">
      <c r="E5" s="31"/>
      <c r="F5" s="31"/>
    </row>
    <row r="6" spans="1:6" ht="29.25" customHeight="1">
      <c r="A6" s="70" t="s">
        <v>41</v>
      </c>
      <c r="B6" s="70"/>
      <c r="C6" s="70"/>
      <c r="D6" s="70"/>
      <c r="E6" s="70"/>
      <c r="F6" s="70"/>
    </row>
    <row r="7" spans="1:5" ht="15.75" hidden="1">
      <c r="A7" s="71"/>
      <c r="B7" s="71"/>
      <c r="C7" s="71"/>
      <c r="D7" s="71"/>
      <c r="E7" s="71"/>
    </row>
    <row r="8" spans="3:6" ht="12.75">
      <c r="C8" s="1"/>
      <c r="D8" s="1"/>
      <c r="E8" s="1"/>
      <c r="F8" s="1" t="s">
        <v>34</v>
      </c>
    </row>
    <row r="9" spans="1:6" ht="17.25" customHeight="1">
      <c r="A9" s="67" t="s">
        <v>0</v>
      </c>
      <c r="B9" s="67" t="s">
        <v>1</v>
      </c>
      <c r="C9" s="61" t="s">
        <v>16</v>
      </c>
      <c r="D9" s="59" t="s">
        <v>17</v>
      </c>
      <c r="E9" s="60"/>
      <c r="F9" s="61" t="s">
        <v>19</v>
      </c>
    </row>
    <row r="10" spans="1:6" ht="25.5" customHeight="1">
      <c r="A10" s="68"/>
      <c r="B10" s="68"/>
      <c r="C10" s="62"/>
      <c r="D10" s="64" t="s">
        <v>19</v>
      </c>
      <c r="E10" s="37" t="s">
        <v>18</v>
      </c>
      <c r="F10" s="62"/>
    </row>
    <row r="11" spans="1:6" ht="72.75" customHeight="1" hidden="1">
      <c r="A11" s="69"/>
      <c r="B11" s="69"/>
      <c r="C11" s="63"/>
      <c r="D11" s="65"/>
      <c r="E11" s="21" t="s">
        <v>23</v>
      </c>
      <c r="F11" s="63"/>
    </row>
    <row r="12" spans="1:6" s="2" customFormat="1" ht="12.75">
      <c r="A12" s="6">
        <v>200000</v>
      </c>
      <c r="B12" s="18" t="s">
        <v>20</v>
      </c>
      <c r="C12" s="38">
        <f>C19+C13</f>
        <v>3958693</v>
      </c>
      <c r="D12" s="39">
        <f>D13+D19</f>
        <v>98478715</v>
      </c>
      <c r="E12" s="39">
        <f>E13+E19</f>
        <v>64981077</v>
      </c>
      <c r="F12" s="39">
        <f aca="true" t="shared" si="0" ref="F12:F21">C12+D12</f>
        <v>102437408</v>
      </c>
    </row>
    <row r="13" spans="1:6" s="2" customFormat="1" ht="12.75">
      <c r="A13" s="6">
        <v>203000</v>
      </c>
      <c r="B13" s="23" t="s">
        <v>29</v>
      </c>
      <c r="C13" s="39">
        <f>C14+C16</f>
        <v>0</v>
      </c>
      <c r="D13" s="39">
        <f>D16</f>
        <v>-75000000</v>
      </c>
      <c r="E13" s="39">
        <f>E16</f>
        <v>-75000000</v>
      </c>
      <c r="F13" s="39">
        <f t="shared" si="0"/>
        <v>-75000000</v>
      </c>
    </row>
    <row r="14" spans="1:6" s="2" customFormat="1" ht="25.5" hidden="1">
      <c r="A14" s="6">
        <v>203400</v>
      </c>
      <c r="B14" s="12" t="s">
        <v>15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38"/>
      <c r="D15" s="40"/>
      <c r="E15" s="40"/>
      <c r="F15" s="40">
        <f t="shared" si="0"/>
        <v>0</v>
      </c>
    </row>
    <row r="16" spans="1:6" s="2" customFormat="1" ht="12.75">
      <c r="A16" s="6">
        <v>203500</v>
      </c>
      <c r="B16" s="33" t="s">
        <v>29</v>
      </c>
      <c r="C16" s="38"/>
      <c r="D16" s="40">
        <f>D17-(-D18)</f>
        <v>-75000000</v>
      </c>
      <c r="E16" s="40">
        <f>E17-(-E18)</f>
        <v>-75000000</v>
      </c>
      <c r="F16" s="40">
        <f t="shared" si="0"/>
        <v>-75000000</v>
      </c>
    </row>
    <row r="17" spans="1:6" s="2" customFormat="1" ht="12.75" hidden="1">
      <c r="A17" s="6">
        <v>203510</v>
      </c>
      <c r="B17" s="22" t="s">
        <v>30</v>
      </c>
      <c r="C17" s="38"/>
      <c r="D17" s="41"/>
      <c r="E17" s="40"/>
      <c r="F17" s="40">
        <f t="shared" si="0"/>
        <v>0</v>
      </c>
    </row>
    <row r="18" spans="1:6" s="2" customFormat="1" ht="12.75">
      <c r="A18" s="6">
        <v>203520</v>
      </c>
      <c r="B18" s="22" t="s">
        <v>31</v>
      </c>
      <c r="C18" s="38"/>
      <c r="D18" s="40">
        <f>-10000000-50000000-15000000</f>
        <v>-75000000</v>
      </c>
      <c r="E18" s="40">
        <f>-10000000-50000000-15000000</f>
        <v>-75000000</v>
      </c>
      <c r="F18" s="40">
        <f t="shared" si="0"/>
        <v>-75000000</v>
      </c>
    </row>
    <row r="19" spans="1:6" ht="25.5">
      <c r="A19" s="11">
        <v>208000</v>
      </c>
      <c r="B19" s="12" t="s">
        <v>36</v>
      </c>
      <c r="C19" s="42">
        <f>C20-C21+C22</f>
        <v>3958693</v>
      </c>
      <c r="D19" s="42">
        <f>D20-D21+D22</f>
        <v>173478715</v>
      </c>
      <c r="E19" s="42">
        <f>E20-E21+E22</f>
        <v>139981077</v>
      </c>
      <c r="F19" s="56">
        <f t="shared" si="0"/>
        <v>177437408</v>
      </c>
    </row>
    <row r="20" spans="1:8" ht="12.75">
      <c r="A20" s="16">
        <v>208100</v>
      </c>
      <c r="B20" s="10" t="s">
        <v>12</v>
      </c>
      <c r="C20" s="44">
        <v>35639044</v>
      </c>
      <c r="D20" s="44">
        <f>142342358</f>
        <v>142342358</v>
      </c>
      <c r="E20" s="44">
        <v>108832639</v>
      </c>
      <c r="F20" s="43">
        <f t="shared" si="0"/>
        <v>177981402</v>
      </c>
      <c r="H20" s="54"/>
    </row>
    <row r="21" spans="1:6" ht="12.75">
      <c r="A21" s="16">
        <v>208200</v>
      </c>
      <c r="B21" s="10" t="s">
        <v>13</v>
      </c>
      <c r="C21" s="44">
        <f>20377467-3705540-5000000-9171927-2000000</f>
        <v>500000</v>
      </c>
      <c r="D21" s="52">
        <f>4415124-607855-74788-111430-800866-16000-86000-39000-8000-89530-1000000-180000-100000-4000-18500-78500-106059-10000-253360-150402-103350-10000-9500-12400-6000-349625-20715-48950-2700-23600-50000</f>
        <v>43994</v>
      </c>
      <c r="E21" s="52">
        <f>4403043-607855-74788-111430-800866-16000-86000-39000-8000-89530-1000000-180000-100000-4000-18500-78500-106059-10000-253360-150402-103350-10000-9500-12400-6000-349625-20715-48950-2700-23600-50000</f>
        <v>31913</v>
      </c>
      <c r="F21" s="43">
        <f t="shared" si="0"/>
        <v>543994</v>
      </c>
    </row>
    <row r="22" spans="1:6" ht="38.25">
      <c r="A22" s="25">
        <v>208400</v>
      </c>
      <c r="B22" s="26" t="s">
        <v>35</v>
      </c>
      <c r="C22" s="44">
        <f>-'[1]Свод'!L182</f>
        <v>-31180351</v>
      </c>
      <c r="D22" s="44">
        <f>E22</f>
        <v>31180351</v>
      </c>
      <c r="E22" s="44">
        <f>'[1]Свод'!L182</f>
        <v>31180351</v>
      </c>
      <c r="F22" s="43">
        <f>C22+D22</f>
        <v>0</v>
      </c>
    </row>
    <row r="23" spans="1:6" s="2" customFormat="1" ht="19.5" customHeight="1">
      <c r="A23" s="19"/>
      <c r="B23" s="20" t="s">
        <v>21</v>
      </c>
      <c r="C23" s="45">
        <f>C12</f>
        <v>3958693</v>
      </c>
      <c r="D23" s="46">
        <f>D12</f>
        <v>98478715</v>
      </c>
      <c r="E23" s="46">
        <f>E12</f>
        <v>64981077</v>
      </c>
      <c r="F23" s="46">
        <f>C23+D23</f>
        <v>102437408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40" t="e">
        <f>D25+D31</f>
        <v>#REF!</v>
      </c>
      <c r="E24" s="40" t="e">
        <f>E25+E31</f>
        <v>#REF!</v>
      </c>
      <c r="F24" s="43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7" t="e">
        <f>C26+#REF!</f>
        <v>#REF!</v>
      </c>
      <c r="D25" s="48" t="e">
        <f>D26+#REF!</f>
        <v>#REF!</v>
      </c>
      <c r="E25" s="48" t="e">
        <f>E26+#REF!</f>
        <v>#REF!</v>
      </c>
      <c r="F25" s="43" t="e">
        <f>F16+#REF!</f>
        <v>#REF!</v>
      </c>
    </row>
    <row r="26" spans="1:6" ht="12.75" hidden="1">
      <c r="A26" s="5">
        <v>401100</v>
      </c>
      <c r="B26" s="3" t="s">
        <v>7</v>
      </c>
      <c r="C26" s="49">
        <f>SUM(C27:C30)</f>
        <v>0</v>
      </c>
      <c r="D26" s="40">
        <f>SUM(D27:D30)</f>
        <v>0</v>
      </c>
      <c r="E26" s="40">
        <f>SUM(E27:E30)</f>
        <v>0</v>
      </c>
      <c r="F26" s="43" t="e">
        <f>F17+#REF!</f>
        <v>#REF!</v>
      </c>
    </row>
    <row r="27" spans="1:6" ht="12.75" hidden="1">
      <c r="A27" s="6">
        <v>401101</v>
      </c>
      <c r="B27" s="7" t="s">
        <v>8</v>
      </c>
      <c r="C27" s="49"/>
      <c r="D27" s="40"/>
      <c r="E27" s="40"/>
      <c r="F27" s="43">
        <f>F18+F19</f>
        <v>102437408</v>
      </c>
    </row>
    <row r="28" spans="1:6" s="4" customFormat="1" ht="12.75" hidden="1">
      <c r="A28" s="6">
        <v>401102</v>
      </c>
      <c r="B28" s="7" t="s">
        <v>2</v>
      </c>
      <c r="C28" s="49"/>
      <c r="D28" s="40"/>
      <c r="E28" s="40"/>
      <c r="F28" s="43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49"/>
      <c r="D29" s="40"/>
      <c r="E29" s="40"/>
      <c r="F29" s="43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49"/>
      <c r="D30" s="40"/>
      <c r="E30" s="40"/>
      <c r="F30" s="43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40"/>
      <c r="E31" s="40"/>
      <c r="F31" s="43" t="e">
        <f>#REF!+F24</f>
        <v>#REF!</v>
      </c>
    </row>
    <row r="32" spans="1:6" ht="12.75" hidden="1">
      <c r="A32" s="5">
        <v>402100</v>
      </c>
      <c r="B32" s="3" t="s">
        <v>7</v>
      </c>
      <c r="C32" s="49"/>
      <c r="D32" s="40"/>
      <c r="E32" s="40"/>
      <c r="F32" s="43" t="e">
        <f>#REF!+F25</f>
        <v>#REF!</v>
      </c>
    </row>
    <row r="33" spans="1:6" ht="12.75" hidden="1">
      <c r="A33" s="6">
        <v>402101</v>
      </c>
      <c r="B33" s="7" t="s">
        <v>8</v>
      </c>
      <c r="C33" s="49"/>
      <c r="D33" s="40"/>
      <c r="E33" s="40"/>
      <c r="F33" s="43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49"/>
      <c r="D34" s="40"/>
      <c r="E34" s="40"/>
      <c r="F34" s="43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49"/>
      <c r="D35" s="40"/>
      <c r="E35" s="40"/>
      <c r="F35" s="43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49"/>
      <c r="D36" s="40"/>
      <c r="E36" s="40"/>
      <c r="F36" s="43" t="e">
        <f>F20+F29</f>
        <v>#REF!</v>
      </c>
    </row>
    <row r="37" spans="1:6" s="4" customFormat="1" ht="15">
      <c r="A37" s="6"/>
      <c r="B37" s="20" t="s">
        <v>33</v>
      </c>
      <c r="C37" s="39">
        <f>C38+C45</f>
        <v>3958693</v>
      </c>
      <c r="D37" s="39">
        <f>D38+D45</f>
        <v>98478715</v>
      </c>
      <c r="E37" s="39">
        <f>E38+E45</f>
        <v>64981077</v>
      </c>
      <c r="F37" s="46">
        <f>C37+D37</f>
        <v>102437408</v>
      </c>
    </row>
    <row r="38" spans="1:6" s="4" customFormat="1" ht="12.75">
      <c r="A38" s="6">
        <v>400000</v>
      </c>
      <c r="B38" s="23" t="s">
        <v>5</v>
      </c>
      <c r="C38" s="39"/>
      <c r="D38" s="39">
        <f>D39-(-D42)</f>
        <v>-75000000</v>
      </c>
      <c r="E38" s="39">
        <f>E39-(-E42)</f>
        <v>-75000000</v>
      </c>
      <c r="F38" s="39">
        <f aca="true" t="shared" si="1" ref="F38:F51">SUM(C38:D38)</f>
        <v>-75000000</v>
      </c>
    </row>
    <row r="39" spans="1:6" s="4" customFormat="1" ht="12.75" hidden="1">
      <c r="A39" s="6">
        <v>401000</v>
      </c>
      <c r="B39" s="23" t="s">
        <v>6</v>
      </c>
      <c r="C39" s="49"/>
      <c r="D39" s="49">
        <f>D40</f>
        <v>0</v>
      </c>
      <c r="E39" s="49">
        <f>E40</f>
        <v>0</v>
      </c>
      <c r="F39" s="40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49"/>
      <c r="D40" s="49"/>
      <c r="E40" s="49">
        <f>E41</f>
        <v>0</v>
      </c>
      <c r="F40" s="40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49"/>
      <c r="D41" s="49">
        <f>E41</f>
        <v>0</v>
      </c>
      <c r="E41" s="49"/>
      <c r="F41" s="40">
        <f t="shared" si="1"/>
        <v>0</v>
      </c>
    </row>
    <row r="42" spans="1:6" s="4" customFormat="1" ht="12.75">
      <c r="A42" s="6">
        <v>402000</v>
      </c>
      <c r="B42" s="33" t="s">
        <v>9</v>
      </c>
      <c r="C42" s="49"/>
      <c r="D42" s="49">
        <f>D43</f>
        <v>-75000000</v>
      </c>
      <c r="E42" s="49">
        <f>E43</f>
        <v>-75000000</v>
      </c>
      <c r="F42" s="40">
        <f t="shared" si="1"/>
        <v>-75000000</v>
      </c>
    </row>
    <row r="43" spans="1:6" s="4" customFormat="1" ht="12.75">
      <c r="A43" s="6">
        <v>402100</v>
      </c>
      <c r="B43" s="7" t="s">
        <v>32</v>
      </c>
      <c r="C43" s="49"/>
      <c r="D43" s="49">
        <f>D44</f>
        <v>-75000000</v>
      </c>
      <c r="E43" s="49">
        <f>E44</f>
        <v>-75000000</v>
      </c>
      <c r="F43" s="40">
        <f t="shared" si="1"/>
        <v>-75000000</v>
      </c>
    </row>
    <row r="44" spans="1:6" s="4" customFormat="1" ht="12.75">
      <c r="A44" s="6">
        <v>402102</v>
      </c>
      <c r="B44" s="7" t="s">
        <v>2</v>
      </c>
      <c r="C44" s="49"/>
      <c r="D44" s="49">
        <f>-10000000-50000000-15000000</f>
        <v>-75000000</v>
      </c>
      <c r="E44" s="49">
        <f>-10000000-50000000-15000000</f>
        <v>-75000000</v>
      </c>
      <c r="F44" s="40">
        <f t="shared" si="1"/>
        <v>-75000000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3958693</v>
      </c>
      <c r="D45" s="39">
        <f>D46+D51</f>
        <v>173478715</v>
      </c>
      <c r="E45" s="39">
        <f>E46+E51</f>
        <v>139981077</v>
      </c>
      <c r="F45" s="39">
        <f t="shared" si="1"/>
        <v>177437408</v>
      </c>
    </row>
    <row r="46" spans="1:6" s="4" customFormat="1" ht="12.75">
      <c r="A46" s="11">
        <v>602000</v>
      </c>
      <c r="B46" s="12" t="s">
        <v>11</v>
      </c>
      <c r="C46" s="42">
        <f>C47-C48+C49+C50</f>
        <v>3958693</v>
      </c>
      <c r="D46" s="42">
        <f>D47-D48+D49+D50</f>
        <v>173478715</v>
      </c>
      <c r="E46" s="42">
        <f>E47-E48+E49+E50</f>
        <v>139981077</v>
      </c>
      <c r="F46" s="50">
        <f t="shared" si="1"/>
        <v>177437408</v>
      </c>
    </row>
    <row r="47" spans="1:8" s="4" customFormat="1" ht="12.75">
      <c r="A47" s="16">
        <v>602100</v>
      </c>
      <c r="B47" s="10" t="s">
        <v>12</v>
      </c>
      <c r="C47" s="44">
        <v>35639044</v>
      </c>
      <c r="D47" s="44">
        <f>142342358</f>
        <v>142342358</v>
      </c>
      <c r="E47" s="44">
        <v>108832639</v>
      </c>
      <c r="F47" s="51">
        <f t="shared" si="1"/>
        <v>177981402</v>
      </c>
      <c r="H47" s="55"/>
    </row>
    <row r="48" spans="1:6" s="4" customFormat="1" ht="12.75">
      <c r="A48" s="16">
        <v>602200</v>
      </c>
      <c r="B48" s="10" t="s">
        <v>13</v>
      </c>
      <c r="C48" s="44">
        <f>20377467-3705540-5000000-9171927-2000000</f>
        <v>500000</v>
      </c>
      <c r="D48" s="52">
        <f>4415124-607855-74788-111430-800866-16000-86000-39000-8000-89530-1000000-180000-100000-4000-18500-78500-106059-10000-253360-150402-103350-10000-9500-12400-6000-349625-20715-48950-2700-23600-50000</f>
        <v>43994</v>
      </c>
      <c r="E48" s="52">
        <f>4403043-607855-74788-111430-800866-16000-86000-39000-8000-89530-1000000-180000-100000-4000-18500-78500-106059-10000-253360-150402-103350-10000-9500-12400-6000-349625-20715-48950-2700-23600-50000</f>
        <v>31913</v>
      </c>
      <c r="F48" s="51">
        <f t="shared" si="1"/>
        <v>543994</v>
      </c>
    </row>
    <row r="49" spans="1:6" s="4" customFormat="1" ht="18" customHeight="1" hidden="1">
      <c r="A49" s="16">
        <v>602300</v>
      </c>
      <c r="B49" s="10" t="s">
        <v>14</v>
      </c>
      <c r="C49" s="42"/>
      <c r="D49" s="42"/>
      <c r="E49" s="42"/>
      <c r="F49" s="50">
        <f t="shared" si="1"/>
        <v>0</v>
      </c>
    </row>
    <row r="50" spans="1:6" s="4" customFormat="1" ht="38.25">
      <c r="A50" s="16">
        <v>602400</v>
      </c>
      <c r="B50" s="10" t="s">
        <v>35</v>
      </c>
      <c r="C50" s="44">
        <f>-'[1]Свод'!L182</f>
        <v>-31180351</v>
      </c>
      <c r="D50" s="44">
        <f>E50</f>
        <v>31180351</v>
      </c>
      <c r="E50" s="44">
        <f>'[1]Свод'!L182</f>
        <v>31180351</v>
      </c>
      <c r="F50" s="53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2"/>
      <c r="D51" s="42"/>
      <c r="E51" s="42"/>
      <c r="F51" s="50">
        <f t="shared" si="1"/>
        <v>0</v>
      </c>
    </row>
    <row r="52" spans="1:6" s="2" customFormat="1" ht="30">
      <c r="A52" s="19"/>
      <c r="B52" s="20" t="s">
        <v>22</v>
      </c>
      <c r="C52" s="46">
        <f>C45</f>
        <v>3958693</v>
      </c>
      <c r="D52" s="46">
        <f>D37</f>
        <v>98478715</v>
      </c>
      <c r="E52" s="46">
        <f>E37</f>
        <v>64981077</v>
      </c>
      <c r="F52" s="46">
        <f>C52+D52</f>
        <v>102437408</v>
      </c>
    </row>
    <row r="53" spans="1:17" s="27" customFormat="1" ht="48" customHeight="1">
      <c r="A53" s="66" t="s">
        <v>39</v>
      </c>
      <c r="B53" s="66"/>
      <c r="C53" s="35"/>
      <c r="D53" s="36"/>
      <c r="E53" s="57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2013-11-29T07:54:18Z</cp:lastPrinted>
  <dcterms:created xsi:type="dcterms:W3CDTF">2003-01-23T07:32:15Z</dcterms:created>
  <dcterms:modified xsi:type="dcterms:W3CDTF">2013-12-10T11:53:02Z</dcterms:modified>
  <cp:category/>
  <cp:version/>
  <cp:contentType/>
  <cp:contentStatus/>
</cp:coreProperties>
</file>