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'Свод'!$A$1:$M$187</definedName>
  </definedNames>
  <calcPr fullCalcOnLoad="1"/>
</workbook>
</file>

<file path=xl/sharedStrings.xml><?xml version="1.0" encoding="utf-8"?>
<sst xmlns="http://schemas.openxmlformats.org/spreadsheetml/2006/main" count="304" uniqueCount="268">
  <si>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</si>
  <si>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</si>
  <si>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</si>
  <si>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</si>
  <si>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</si>
  <si>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</si>
  <si>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</si>
  <si>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</si>
  <si>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</si>
  <si>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</si>
  <si>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</si>
  <si>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</si>
  <si>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</si>
  <si>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</si>
  <si>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</si>
  <si>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</si>
  <si>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</si>
  <si>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</si>
  <si>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</si>
  <si>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</si>
  <si>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</si>
  <si>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</si>
  <si>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</si>
  <si>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</si>
  <si>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</si>
  <si>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</si>
  <si>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</si>
  <si>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</si>
  <si>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</si>
  <si>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</si>
  <si>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</si>
  <si>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</si>
  <si>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</si>
  <si>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</si>
  <si>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</si>
  <si>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</si>
  <si>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</si>
  <si>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</si>
  <si>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</si>
  <si>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</si>
  <si>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</si>
  <si>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</si>
  <si>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</si>
  <si>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</si>
  <si>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</si>
  <si>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</si>
  <si>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</si>
  <si>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</si>
  <si>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</si>
  <si>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</si>
  <si>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</si>
  <si>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</si>
  <si>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</si>
  <si>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</si>
  <si>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</si>
  <si>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</si>
  <si>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</si>
  <si>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</si>
  <si>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</si>
  <si>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</si>
  <si>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</si>
  <si>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</si>
  <si>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</si>
  <si>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</si>
  <si>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</si>
  <si>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</si>
  <si>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</si>
  <si>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</si>
  <si>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</si>
  <si>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</si>
  <si>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</si>
  <si>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</si>
  <si>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</si>
  <si>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</si>
  <si>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</si>
  <si>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</si>
  <si>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</si>
  <si>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</si>
  <si>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</si>
  <si>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</si>
  <si>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</si>
  <si>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</si>
  <si>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</si>
  <si>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</si>
  <si>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</si>
  <si>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</si>
  <si>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</si>
  <si>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</si>
  <si>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</si>
  <si>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</si>
  <si>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</si>
  <si>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</si>
  <si>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</si>
  <si>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</si>
  <si>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</si>
  <si>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</si>
  <si>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</si>
  <si>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</si>
  <si>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</si>
  <si>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</si>
  <si>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</si>
  <si>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</si>
  <si>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</si>
  <si>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</si>
  <si>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</si>
  <si>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</si>
  <si>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</si>
  <si>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</si>
  <si>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</si>
  <si>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</si>
  <si>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</si>
  <si>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</si>
  <si>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</si>
  <si>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</si>
  <si>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</si>
  <si>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</si>
  <si>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</si>
  <si>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</si>
  <si>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</si>
  <si>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</si>
  <si>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</si>
  <si>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</si>
  <si>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</si>
  <si>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</si>
  <si>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</si>
  <si>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</si>
  <si>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</si>
  <si>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</si>
  <si>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</si>
  <si>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</si>
  <si>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</si>
  <si>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</si>
  <si>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</si>
  <si>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</si>
  <si>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</si>
  <si>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</si>
  <si>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</si>
  <si>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</si>
  <si>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</si>
  <si>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</si>
  <si>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</si>
  <si>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</si>
  <si>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</si>
  <si>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</si>
  <si>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</si>
  <si>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</si>
  <si>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</si>
  <si>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</si>
  <si>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</si>
  <si>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</si>
  <si>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</si>
  <si>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</si>
  <si>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</si>
  <si>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</si>
  <si>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</si>
  <si>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</si>
  <si>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</si>
  <si>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</si>
  <si>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</si>
  <si>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</si>
  <si>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</si>
  <si>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</si>
  <si>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________________ № _____</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</si>
  <si>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</si>
  <si>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</si>
  <si>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</si>
  <si>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</si>
  <si>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</si>
  <si>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</si>
  <si>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</si>
  <si>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</si>
  <si>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</si>
  <si>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</si>
  <si>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</si>
  <si>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</si>
  <si>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</si>
  <si>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</si>
  <si>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</si>
  <si>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</si>
  <si>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</si>
  <si>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</si>
  <si>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</si>
  <si>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</si>
  <si>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</si>
  <si>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</si>
  <si>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</si>
  <si>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</si>
  <si>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</si>
  <si>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</si>
  <si>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</si>
  <si>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</si>
  <si>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</si>
  <si>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</si>
  <si>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</si>
  <si>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</si>
  <si>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</si>
  <si>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</si>
  <si>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</si>
  <si>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</si>
  <si>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</si>
  <si>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</si>
  <si>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</si>
  <si>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</si>
  <si>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</si>
  <si>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</si>
  <si>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</si>
  <si>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</si>
  <si>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</si>
  <si>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</si>
  <si>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</si>
  <si>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</si>
  <si>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</si>
  <si>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</si>
  <si>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</si>
  <si>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</si>
  <si>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</si>
  <si>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</si>
  <si>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</si>
  <si>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</si>
  <si>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</si>
  <si>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</si>
  <si>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</si>
  <si>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</si>
  <si>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</si>
  <si>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</si>
  <si>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</si>
  <si>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</si>
  <si>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</si>
  <si>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</si>
  <si>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</si>
  <si>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</si>
  <si>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</si>
  <si>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</si>
  <si>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</si>
  <si>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</si>
  <si>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</si>
  <si>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</si>
  <si>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</si>
  <si>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</si>
  <si>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</si>
  <si>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</si>
  <si>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</si>
  <si>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</si>
  <si>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</si>
  <si>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</si>
  <si>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</si>
  <si>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</si>
  <si>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</si>
  <si>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</si>
  <si>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</si>
  <si>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080800</t>
  </si>
  <si>
    <t>Центри первинної медичної (медико-санітарної) допомоги</t>
  </si>
  <si>
    <t>100209</t>
  </si>
  <si>
    <t>Заходи, пов"язані з поліпшенням питної води</t>
  </si>
  <si>
    <t>250380</t>
  </si>
  <si>
    <t>Інші субвенції</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</si>
  <si>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</si>
  <si>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</si>
  <si>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</si>
  <si>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Видатки  бюджету міста на 2014 рік за тимчасовою класифікацією видатків та кредитування місцевих бюджетів</t>
  </si>
  <si>
    <t>власні надходження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</si>
  <si>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</si>
  <si>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150202</t>
  </si>
  <si>
    <t>Розробка схем та проектних рішень масового застосування</t>
  </si>
  <si>
    <t>170103</t>
  </si>
  <si>
    <t>Інші заходи у сфері автомобільного транспорту</t>
  </si>
  <si>
    <t>180410</t>
  </si>
  <si>
    <t>Інші заходи, пов'язані з економічною діяльністю</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</si>
</sst>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1">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64">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0" xfId="0" applyNumberFormat="1" applyFont="1" applyAlignment="1">
      <alignment/>
    </xf>
    <xf numFmtId="0" fontId="0" fillId="0" borderId="10" xfId="0" applyFill="1" applyBorder="1" applyAlignment="1">
      <alignment wrapText="1"/>
    </xf>
    <xf numFmtId="0" fontId="0" fillId="0" borderId="10" xfId="0" applyFont="1" applyFill="1" applyBorder="1" applyAlignment="1">
      <alignment vertical="top" wrapText="1"/>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0" xfId="0" applyFont="1" applyAlignment="1">
      <alignment horizontal="left" wrapText="1"/>
    </xf>
    <xf numFmtId="0" fontId="13" fillId="0" borderId="0" xfId="0" applyFont="1" applyBorder="1" applyAlignment="1">
      <alignment horizontal="left" wrapText="1"/>
    </xf>
    <xf numFmtId="1" fontId="13"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528500</v>
          </cell>
          <cell r="E16">
            <v>0</v>
          </cell>
          <cell r="G16">
            <v>0</v>
          </cell>
          <cell r="H16">
            <v>0</v>
          </cell>
          <cell r="I16">
            <v>0</v>
          </cell>
          <cell r="J16">
            <v>41424</v>
          </cell>
          <cell r="K16">
            <v>41424</v>
          </cell>
        </row>
        <row r="19">
          <cell r="J19">
            <v>415760</v>
          </cell>
          <cell r="K19">
            <v>415760</v>
          </cell>
          <cell r="L19">
            <v>0</v>
          </cell>
        </row>
        <row r="21">
          <cell r="J21">
            <v>0</v>
          </cell>
        </row>
        <row r="30">
          <cell r="D30">
            <v>0</v>
          </cell>
          <cell r="E30">
            <v>0</v>
          </cell>
        </row>
        <row r="43">
          <cell r="C43">
            <v>233162601</v>
          </cell>
          <cell r="D43">
            <v>123091566</v>
          </cell>
          <cell r="E43">
            <v>38365302</v>
          </cell>
          <cell r="G43">
            <v>16058655</v>
          </cell>
          <cell r="H43">
            <v>107021</v>
          </cell>
          <cell r="I43">
            <v>5293</v>
          </cell>
          <cell r="J43">
            <v>2436677</v>
          </cell>
          <cell r="K43">
            <v>2436677</v>
          </cell>
          <cell r="L43">
            <v>11000</v>
          </cell>
        </row>
        <row r="45">
          <cell r="C45">
            <v>506923475</v>
          </cell>
          <cell r="D45">
            <v>293805266</v>
          </cell>
          <cell r="E45">
            <v>74001059</v>
          </cell>
          <cell r="G45">
            <v>14161723</v>
          </cell>
          <cell r="H45">
            <v>6013377</v>
          </cell>
          <cell r="I45">
            <v>235183</v>
          </cell>
          <cell r="J45">
            <v>8026508</v>
          </cell>
          <cell r="K45">
            <v>7754148</v>
          </cell>
          <cell r="L45">
            <v>32110</v>
          </cell>
        </row>
        <row r="46">
          <cell r="F46">
            <v>0</v>
          </cell>
        </row>
        <row r="47">
          <cell r="C47">
            <v>7636721</v>
          </cell>
          <cell r="D47">
            <v>5116464</v>
          </cell>
          <cell r="E47">
            <v>668720</v>
          </cell>
          <cell r="G47">
            <v>4923</v>
          </cell>
          <cell r="I47">
            <v>256</v>
          </cell>
          <cell r="J47">
            <v>53000</v>
          </cell>
          <cell r="K47">
            <v>44800</v>
          </cell>
        </row>
        <row r="48">
          <cell r="C48">
            <v>4961161</v>
          </cell>
          <cell r="D48">
            <v>3652309</v>
          </cell>
        </row>
        <row r="49">
          <cell r="C49">
            <v>30419781</v>
          </cell>
          <cell r="D49">
            <v>17749257</v>
          </cell>
          <cell r="E49">
            <v>5323087</v>
          </cell>
          <cell r="G49">
            <v>358129</v>
          </cell>
          <cell r="H49">
            <v>116480</v>
          </cell>
          <cell r="I49">
            <v>7775</v>
          </cell>
          <cell r="J49">
            <v>260743</v>
          </cell>
          <cell r="K49">
            <v>225578</v>
          </cell>
          <cell r="L49">
            <v>5000</v>
          </cell>
        </row>
        <row r="51">
          <cell r="C51">
            <v>3467760</v>
          </cell>
          <cell r="D51">
            <v>2380302</v>
          </cell>
          <cell r="E51">
            <v>122780</v>
          </cell>
          <cell r="F51">
            <v>49000</v>
          </cell>
          <cell r="G51">
            <v>0</v>
          </cell>
          <cell r="J51">
            <v>49000</v>
          </cell>
          <cell r="K51">
            <v>49000</v>
          </cell>
        </row>
        <row r="52">
          <cell r="C52">
            <v>1027571</v>
          </cell>
          <cell r="D52">
            <v>552405</v>
          </cell>
          <cell r="E52">
            <v>23095</v>
          </cell>
          <cell r="F52">
            <v>400000</v>
          </cell>
          <cell r="J52">
            <v>400000</v>
          </cell>
          <cell r="K52">
            <v>400000</v>
          </cell>
        </row>
        <row r="53">
          <cell r="C53">
            <v>13040698</v>
          </cell>
          <cell r="D53">
            <v>7968067</v>
          </cell>
          <cell r="E53">
            <v>748131</v>
          </cell>
          <cell r="F53">
            <v>108361</v>
          </cell>
          <cell r="G53">
            <v>13931</v>
          </cell>
          <cell r="J53">
            <v>94430</v>
          </cell>
          <cell r="K53">
            <v>94430</v>
          </cell>
        </row>
        <row r="54">
          <cell r="C54">
            <v>5034229</v>
          </cell>
          <cell r="D54">
            <v>2829676</v>
          </cell>
          <cell r="E54">
            <v>483337</v>
          </cell>
          <cell r="F54">
            <v>334432</v>
          </cell>
          <cell r="G54">
            <v>322432</v>
          </cell>
          <cell r="J54">
            <v>12000</v>
          </cell>
        </row>
        <row r="55">
          <cell r="C55">
            <v>4612067</v>
          </cell>
          <cell r="D55">
            <v>3048004</v>
          </cell>
          <cell r="E55">
            <v>438658</v>
          </cell>
          <cell r="F55">
            <v>0</v>
          </cell>
          <cell r="J55">
            <v>0</v>
          </cell>
          <cell r="K55">
            <v>0</v>
          </cell>
          <cell r="L55">
            <v>0</v>
          </cell>
        </row>
        <row r="56">
          <cell r="C56">
            <v>255210</v>
          </cell>
          <cell r="F56">
            <v>0</v>
          </cell>
        </row>
        <row r="60">
          <cell r="C60">
            <v>0</v>
          </cell>
          <cell r="D60">
            <v>0</v>
          </cell>
          <cell r="E60">
            <v>0</v>
          </cell>
          <cell r="J60">
            <v>0</v>
          </cell>
          <cell r="K60">
            <v>0</v>
          </cell>
          <cell r="L60">
            <v>0</v>
          </cell>
        </row>
        <row r="61">
          <cell r="C61">
            <v>0</v>
          </cell>
          <cell r="D61">
            <v>0</v>
          </cell>
        </row>
        <row r="62">
          <cell r="C62">
            <v>715537</v>
          </cell>
        </row>
        <row r="63">
          <cell r="C63">
            <v>4377290</v>
          </cell>
        </row>
        <row r="65">
          <cell r="C65">
            <v>261537</v>
          </cell>
        </row>
        <row r="66">
          <cell r="C66">
            <v>102389</v>
          </cell>
        </row>
        <row r="67">
          <cell r="C67">
            <v>20363413</v>
          </cell>
          <cell r="D67">
            <v>12971509</v>
          </cell>
          <cell r="E67">
            <v>1874308</v>
          </cell>
          <cell r="G67">
            <v>765228</v>
          </cell>
          <cell r="H67">
            <v>214480</v>
          </cell>
          <cell r="I67">
            <v>54119</v>
          </cell>
          <cell r="J67">
            <v>228750</v>
          </cell>
          <cell r="K67">
            <v>219250</v>
          </cell>
        </row>
        <row r="68">
          <cell r="C68">
            <v>5066742</v>
          </cell>
          <cell r="D68">
            <v>1043741</v>
          </cell>
          <cell r="E68">
            <v>435022</v>
          </cell>
          <cell r="G68">
            <v>65380</v>
          </cell>
          <cell r="H68">
            <v>19062</v>
          </cell>
          <cell r="I68">
            <v>10836</v>
          </cell>
          <cell r="J68">
            <v>65500</v>
          </cell>
          <cell r="K68">
            <v>48500</v>
          </cell>
          <cell r="L68">
            <v>1500</v>
          </cell>
        </row>
        <row r="69">
          <cell r="C69">
            <v>476227</v>
          </cell>
          <cell r="D69">
            <v>244219</v>
          </cell>
          <cell r="E69">
            <v>103506</v>
          </cell>
          <cell r="G69">
            <v>42880</v>
          </cell>
          <cell r="H69">
            <v>23260</v>
          </cell>
          <cell r="I69">
            <v>3626</v>
          </cell>
        </row>
        <row r="73">
          <cell r="J73">
            <v>22345234</v>
          </cell>
          <cell r="K73">
            <v>22345234</v>
          </cell>
        </row>
        <row r="78">
          <cell r="C78">
            <v>367000</v>
          </cell>
        </row>
        <row r="80">
          <cell r="G80">
            <v>146000</v>
          </cell>
          <cell r="J80">
            <v>443354</v>
          </cell>
        </row>
        <row r="83">
          <cell r="C83">
            <v>50000</v>
          </cell>
        </row>
        <row r="88">
          <cell r="C88">
            <v>343866653</v>
          </cell>
          <cell r="D88">
            <v>206754655</v>
          </cell>
          <cell r="E88">
            <v>35413897</v>
          </cell>
          <cell r="G88">
            <v>5499478</v>
          </cell>
          <cell r="H88">
            <v>1707874</v>
          </cell>
          <cell r="I88">
            <v>145038</v>
          </cell>
          <cell r="J88">
            <v>7796705</v>
          </cell>
          <cell r="K88">
            <v>7496972</v>
          </cell>
          <cell r="L88">
            <v>28000</v>
          </cell>
        </row>
        <row r="89">
          <cell r="F89">
            <v>0</v>
          </cell>
          <cell r="J89">
            <v>0</v>
          </cell>
        </row>
        <row r="90">
          <cell r="C90">
            <v>48216045</v>
          </cell>
          <cell r="D90">
            <v>28413984</v>
          </cell>
          <cell r="E90">
            <v>7064045</v>
          </cell>
          <cell r="G90">
            <v>305192</v>
          </cell>
          <cell r="J90">
            <v>4288771</v>
          </cell>
          <cell r="K90">
            <v>4288771</v>
          </cell>
        </row>
        <row r="91">
          <cell r="C91">
            <v>5958480</v>
          </cell>
          <cell r="D91">
            <v>3786961</v>
          </cell>
          <cell r="E91">
            <v>412539</v>
          </cell>
          <cell r="J91">
            <v>640216</v>
          </cell>
          <cell r="K91">
            <v>640216</v>
          </cell>
        </row>
        <row r="93">
          <cell r="C93">
            <v>19338841</v>
          </cell>
          <cell r="D93">
            <v>11458464</v>
          </cell>
          <cell r="E93">
            <v>1167818</v>
          </cell>
          <cell r="G93">
            <v>8368301</v>
          </cell>
          <cell r="H93">
            <v>4617105</v>
          </cell>
          <cell r="I93">
            <v>508135</v>
          </cell>
          <cell r="J93">
            <v>290928</v>
          </cell>
          <cell r="K93">
            <v>25000</v>
          </cell>
        </row>
        <row r="94">
          <cell r="C94">
            <v>328547</v>
          </cell>
          <cell r="D94">
            <v>223589</v>
          </cell>
          <cell r="E94">
            <v>18908</v>
          </cell>
        </row>
        <row r="95">
          <cell r="C95">
            <v>87281726</v>
          </cell>
          <cell r="D95">
            <v>53944596</v>
          </cell>
          <cell r="E95">
            <v>6452742</v>
          </cell>
          <cell r="F95">
            <v>7207985</v>
          </cell>
          <cell r="G95">
            <v>2383726</v>
          </cell>
          <cell r="H95">
            <v>558819</v>
          </cell>
          <cell r="I95">
            <v>38173</v>
          </cell>
          <cell r="J95">
            <v>4824259</v>
          </cell>
          <cell r="K95">
            <v>4804704</v>
          </cell>
        </row>
        <row r="96">
          <cell r="C96">
            <v>11236139</v>
          </cell>
          <cell r="D96">
            <v>445275</v>
          </cell>
          <cell r="E96">
            <v>18634</v>
          </cell>
          <cell r="J96">
            <v>11600</v>
          </cell>
          <cell r="K96">
            <v>11600</v>
          </cell>
        </row>
        <row r="97">
          <cell r="C97">
            <v>1369781</v>
          </cell>
          <cell r="D97">
            <v>860283</v>
          </cell>
          <cell r="E97">
            <v>36406</v>
          </cell>
          <cell r="J97">
            <v>55200</v>
          </cell>
          <cell r="K97">
            <v>55200</v>
          </cell>
        </row>
        <row r="99">
          <cell r="C99">
            <v>3146037</v>
          </cell>
        </row>
        <row r="101">
          <cell r="J101">
            <v>16261256</v>
          </cell>
          <cell r="K101">
            <v>16261256</v>
          </cell>
        </row>
        <row r="111">
          <cell r="C111">
            <v>1101397</v>
          </cell>
        </row>
        <row r="112">
          <cell r="C112">
            <v>1101397</v>
          </cell>
        </row>
        <row r="114">
          <cell r="C114">
            <v>101096271</v>
          </cell>
        </row>
        <row r="115">
          <cell r="C115">
            <v>101096271</v>
          </cell>
          <cell r="G115">
            <v>0</v>
          </cell>
        </row>
        <row r="116">
          <cell r="C116">
            <v>113229</v>
          </cell>
        </row>
        <row r="117">
          <cell r="C117">
            <v>113229</v>
          </cell>
        </row>
        <row r="118">
          <cell r="C118">
            <v>2019224</v>
          </cell>
          <cell r="J118">
            <v>167200</v>
          </cell>
          <cell r="K118">
            <v>167200</v>
          </cell>
          <cell r="L118">
            <v>167200</v>
          </cell>
        </row>
        <row r="119">
          <cell r="C119">
            <v>2019224</v>
          </cell>
          <cell r="D119">
            <v>0</v>
          </cell>
          <cell r="E119">
            <v>0</v>
          </cell>
          <cell r="G119">
            <v>0</v>
          </cell>
          <cell r="H119">
            <v>0</v>
          </cell>
          <cell r="I119">
            <v>0</v>
          </cell>
          <cell r="J119">
            <v>167200</v>
          </cell>
          <cell r="K119">
            <v>167200</v>
          </cell>
          <cell r="L119">
            <v>167200</v>
          </cell>
        </row>
        <row r="120">
          <cell r="C120">
            <v>11826365</v>
          </cell>
        </row>
        <row r="122">
          <cell r="C122">
            <v>11826365</v>
          </cell>
          <cell r="G122">
            <v>0</v>
          </cell>
        </row>
        <row r="123">
          <cell r="C123">
            <v>3661</v>
          </cell>
        </row>
        <row r="125">
          <cell r="C125">
            <v>3661</v>
          </cell>
        </row>
        <row r="126">
          <cell r="C126">
            <v>4204986</v>
          </cell>
        </row>
        <row r="127">
          <cell r="C127">
            <v>4204986</v>
          </cell>
          <cell r="G127">
            <v>0</v>
          </cell>
        </row>
        <row r="128">
          <cell r="C128">
            <v>4476</v>
          </cell>
        </row>
        <row r="129">
          <cell r="C129">
            <v>4476</v>
          </cell>
        </row>
        <row r="130">
          <cell r="C130">
            <v>67550</v>
          </cell>
        </row>
        <row r="131">
          <cell r="C131">
            <v>67550</v>
          </cell>
        </row>
        <row r="132">
          <cell r="C132">
            <v>4052202</v>
          </cell>
        </row>
        <row r="133">
          <cell r="C133">
            <v>4052202</v>
          </cell>
        </row>
        <row r="134">
          <cell r="C134">
            <v>5833330</v>
          </cell>
        </row>
        <row r="135">
          <cell r="C135">
            <v>5833330</v>
          </cell>
          <cell r="G135">
            <v>0</v>
          </cell>
        </row>
        <row r="136">
          <cell r="C136">
            <v>25213</v>
          </cell>
        </row>
        <row r="137">
          <cell r="C137">
            <v>25213</v>
          </cell>
        </row>
        <row r="138">
          <cell r="C138">
            <v>5527101</v>
          </cell>
        </row>
        <row r="139">
          <cell r="C139">
            <v>5527101</v>
          </cell>
        </row>
        <row r="140">
          <cell r="C140">
            <v>40224706</v>
          </cell>
        </row>
        <row r="141">
          <cell r="C141">
            <v>40224706</v>
          </cell>
        </row>
        <row r="142">
          <cell r="C142">
            <v>292625961</v>
          </cell>
        </row>
        <row r="143">
          <cell r="C143">
            <v>292625961</v>
          </cell>
        </row>
        <row r="144">
          <cell r="C144">
            <v>29051662</v>
          </cell>
        </row>
        <row r="145">
          <cell r="C145">
            <v>29051662</v>
          </cell>
        </row>
        <row r="146">
          <cell r="C146">
            <v>63140743</v>
          </cell>
        </row>
        <row r="147">
          <cell r="C147">
            <v>63140743</v>
          </cell>
        </row>
        <row r="148">
          <cell r="C148">
            <v>8659771</v>
          </cell>
        </row>
        <row r="149">
          <cell r="C149">
            <v>8659771</v>
          </cell>
        </row>
        <row r="150">
          <cell r="C150">
            <v>1423762</v>
          </cell>
        </row>
        <row r="151">
          <cell r="C151">
            <v>1423762</v>
          </cell>
        </row>
        <row r="152">
          <cell r="C152">
            <v>28119492</v>
          </cell>
        </row>
        <row r="153">
          <cell r="C153">
            <v>28119492</v>
          </cell>
        </row>
        <row r="154">
          <cell r="C154">
            <v>59139748</v>
          </cell>
        </row>
        <row r="155">
          <cell r="C155">
            <v>59139748</v>
          </cell>
          <cell r="G155">
            <v>0</v>
          </cell>
        </row>
        <row r="156">
          <cell r="C156">
            <v>74585</v>
          </cell>
        </row>
        <row r="157">
          <cell r="C157">
            <v>74585</v>
          </cell>
          <cell r="G157">
            <v>0</v>
          </cell>
        </row>
        <row r="158">
          <cell r="C158">
            <v>11964735</v>
          </cell>
          <cell r="F158">
            <v>0</v>
          </cell>
          <cell r="K158">
            <v>0</v>
          </cell>
          <cell r="L158">
            <v>0</v>
          </cell>
        </row>
        <row r="160">
          <cell r="C160">
            <v>44167</v>
          </cell>
        </row>
        <row r="161">
          <cell r="C161">
            <v>44167</v>
          </cell>
        </row>
        <row r="162">
          <cell r="C162">
            <v>3375883</v>
          </cell>
          <cell r="D162">
            <v>2173840</v>
          </cell>
          <cell r="E162">
            <v>112101</v>
          </cell>
          <cell r="J162">
            <v>0</v>
          </cell>
          <cell r="K162">
            <v>0</v>
          </cell>
        </row>
        <row r="163">
          <cell r="C163">
            <v>186978</v>
          </cell>
          <cell r="D163">
            <v>89902</v>
          </cell>
        </row>
        <row r="165">
          <cell r="C165">
            <v>0</v>
          </cell>
        </row>
        <row r="166">
          <cell r="C166">
            <v>17184435</v>
          </cell>
          <cell r="D166">
            <v>10224720</v>
          </cell>
          <cell r="E166">
            <v>1371398</v>
          </cell>
          <cell r="G166">
            <v>170562</v>
          </cell>
          <cell r="H166">
            <v>108917</v>
          </cell>
          <cell r="J166">
            <v>1179733</v>
          </cell>
          <cell r="K166">
            <v>1179733</v>
          </cell>
        </row>
        <row r="167">
          <cell r="C167">
            <v>2398300</v>
          </cell>
        </row>
        <row r="168">
          <cell r="C168">
            <v>983144</v>
          </cell>
          <cell r="J168">
            <v>30000</v>
          </cell>
          <cell r="K168">
            <v>30000</v>
          </cell>
        </row>
        <row r="169">
          <cell r="C169">
            <v>83089572</v>
          </cell>
        </row>
        <row r="170">
          <cell r="C170">
            <v>83089572</v>
          </cell>
        </row>
        <row r="172">
          <cell r="J172">
            <v>4518281</v>
          </cell>
          <cell r="K172">
            <v>4518281</v>
          </cell>
        </row>
        <row r="175">
          <cell r="C175">
            <v>4519573</v>
          </cell>
        </row>
        <row r="176">
          <cell r="C176">
            <v>4345423</v>
          </cell>
        </row>
        <row r="177">
          <cell r="C177">
            <v>1432390</v>
          </cell>
        </row>
        <row r="178">
          <cell r="C178">
            <v>932390</v>
          </cell>
        </row>
        <row r="179">
          <cell r="C179">
            <v>2973995</v>
          </cell>
        </row>
        <row r="180">
          <cell r="C180">
            <v>2973995</v>
          </cell>
        </row>
        <row r="181">
          <cell r="C181">
            <v>40166746</v>
          </cell>
        </row>
        <row r="182">
          <cell r="C182">
            <v>39295996</v>
          </cell>
        </row>
        <row r="188">
          <cell r="G188">
            <v>0</v>
          </cell>
          <cell r="H188">
            <v>0</v>
          </cell>
          <cell r="I188">
            <v>0</v>
          </cell>
          <cell r="J188">
            <v>0</v>
          </cell>
          <cell r="K188">
            <v>0</v>
          </cell>
        </row>
        <row r="207">
          <cell r="C207">
            <v>4646167</v>
          </cell>
          <cell r="J207">
            <v>1321</v>
          </cell>
          <cell r="K207">
            <v>1321</v>
          </cell>
        </row>
        <row r="208">
          <cell r="C208">
            <v>14513840</v>
          </cell>
          <cell r="D208">
            <v>8360587</v>
          </cell>
          <cell r="E208">
            <v>935554</v>
          </cell>
          <cell r="G208">
            <v>6500</v>
          </cell>
          <cell r="I208">
            <v>650</v>
          </cell>
          <cell r="J208">
            <v>275061</v>
          </cell>
          <cell r="K208">
            <v>275061</v>
          </cell>
        </row>
        <row r="209">
          <cell r="C209">
            <v>8408589</v>
          </cell>
          <cell r="D209">
            <v>4486254</v>
          </cell>
          <cell r="E209">
            <v>1646521</v>
          </cell>
          <cell r="G209">
            <v>1892333</v>
          </cell>
          <cell r="H209">
            <v>596293</v>
          </cell>
          <cell r="I209">
            <v>197035</v>
          </cell>
          <cell r="J209">
            <v>1419698</v>
          </cell>
          <cell r="K209">
            <v>1292908</v>
          </cell>
        </row>
        <row r="210">
          <cell r="C210">
            <v>45953824</v>
          </cell>
          <cell r="D210">
            <v>32874928</v>
          </cell>
          <cell r="E210">
            <v>1043396</v>
          </cell>
          <cell r="G210">
            <v>3162295</v>
          </cell>
          <cell r="H210">
            <v>1704522</v>
          </cell>
          <cell r="I210">
            <v>390163</v>
          </cell>
          <cell r="J210">
            <v>1584410</v>
          </cell>
          <cell r="K210">
            <v>1512254</v>
          </cell>
        </row>
        <row r="213">
          <cell r="C213">
            <v>1006333</v>
          </cell>
        </row>
        <row r="214">
          <cell r="C214">
            <v>4221963</v>
          </cell>
          <cell r="D214">
            <v>1247086</v>
          </cell>
          <cell r="E214">
            <v>62503</v>
          </cell>
          <cell r="J214">
            <v>81716</v>
          </cell>
          <cell r="K214">
            <v>81716</v>
          </cell>
        </row>
        <row r="216">
          <cell r="J216">
            <v>136523</v>
          </cell>
          <cell r="K216">
            <v>136523</v>
          </cell>
        </row>
        <row r="229">
          <cell r="J229">
            <v>986200</v>
          </cell>
          <cell r="K229">
            <v>986200</v>
          </cell>
        </row>
        <row r="231">
          <cell r="C231">
            <v>641000</v>
          </cell>
        </row>
        <row r="245">
          <cell r="C245">
            <v>493400</v>
          </cell>
        </row>
        <row r="248">
          <cell r="C248">
            <v>10628033</v>
          </cell>
        </row>
        <row r="255">
          <cell r="J255">
            <v>53254196</v>
          </cell>
          <cell r="K255">
            <v>53254196</v>
          </cell>
          <cell r="L255">
            <v>6392448</v>
          </cell>
        </row>
        <row r="256">
          <cell r="C256">
            <v>449300</v>
          </cell>
        </row>
        <row r="257">
          <cell r="K257">
            <v>1780846</v>
          </cell>
        </row>
        <row r="258">
          <cell r="G258">
            <v>49592700</v>
          </cell>
        </row>
        <row r="260">
          <cell r="C260">
            <v>72284460</v>
          </cell>
          <cell r="J260">
            <v>3894790</v>
          </cell>
          <cell r="K260">
            <v>3894790</v>
          </cell>
          <cell r="L260">
            <v>0</v>
          </cell>
        </row>
        <row r="261">
          <cell r="F261">
            <v>0</v>
          </cell>
        </row>
        <row r="263">
          <cell r="J263">
            <v>42657152</v>
          </cell>
          <cell r="K263">
            <v>42657152</v>
          </cell>
        </row>
        <row r="264">
          <cell r="K264">
            <v>3031301</v>
          </cell>
        </row>
        <row r="265">
          <cell r="J265">
            <v>0</v>
          </cell>
        </row>
        <row r="267">
          <cell r="G267">
            <v>18810005</v>
          </cell>
          <cell r="J267">
            <v>38691362</v>
          </cell>
        </row>
        <row r="268">
          <cell r="G268">
            <v>11240600</v>
          </cell>
          <cell r="J268">
            <v>24024300</v>
          </cell>
        </row>
        <row r="270">
          <cell r="J270">
            <v>16042173</v>
          </cell>
          <cell r="K270">
            <v>16042173</v>
          </cell>
          <cell r="L270">
            <v>0</v>
          </cell>
        </row>
        <row r="272">
          <cell r="G272">
            <v>1700000</v>
          </cell>
          <cell r="J272">
            <v>2050578</v>
          </cell>
        </row>
        <row r="289">
          <cell r="K289">
            <v>0</v>
          </cell>
          <cell r="L289">
            <v>0</v>
          </cell>
        </row>
        <row r="295">
          <cell r="J295">
            <v>0</v>
          </cell>
        </row>
        <row r="318">
          <cell r="C318">
            <v>0</v>
          </cell>
          <cell r="F318">
            <v>0</v>
          </cell>
        </row>
        <row r="321">
          <cell r="C321">
            <v>0</v>
          </cell>
        </row>
        <row r="326">
          <cell r="K326">
            <v>0</v>
          </cell>
          <cell r="L326">
            <v>0</v>
          </cell>
        </row>
        <row r="355">
          <cell r="J355">
            <v>1550464</v>
          </cell>
          <cell r="K355">
            <v>1550464</v>
          </cell>
        </row>
        <row r="369">
          <cell r="F369">
            <v>963306</v>
          </cell>
          <cell r="G369">
            <v>963306</v>
          </cell>
        </row>
        <row r="374">
          <cell r="G374">
            <v>670897</v>
          </cell>
          <cell r="J374">
            <v>44557929</v>
          </cell>
        </row>
        <row r="383">
          <cell r="C383">
            <v>2550000</v>
          </cell>
          <cell r="J383">
            <v>296214</v>
          </cell>
          <cell r="K383">
            <v>296214</v>
          </cell>
        </row>
        <row r="385">
          <cell r="J385">
            <v>2453141</v>
          </cell>
          <cell r="K385">
            <v>2453141</v>
          </cell>
        </row>
        <row r="388">
          <cell r="C388">
            <v>335149</v>
          </cell>
        </row>
        <row r="389">
          <cell r="C389">
            <v>3447723</v>
          </cell>
          <cell r="J389">
            <v>1734999</v>
          </cell>
          <cell r="K389">
            <v>1734999</v>
          </cell>
        </row>
        <row r="390">
          <cell r="C390">
            <v>24665000</v>
          </cell>
        </row>
        <row r="392">
          <cell r="J392">
            <v>3481895</v>
          </cell>
          <cell r="K392">
            <v>3481895</v>
          </cell>
        </row>
        <row r="403">
          <cell r="C403">
            <v>3386991</v>
          </cell>
          <cell r="D403">
            <v>1904146</v>
          </cell>
          <cell r="E403">
            <v>12168</v>
          </cell>
          <cell r="G403">
            <v>82552</v>
          </cell>
          <cell r="H403">
            <v>32940</v>
          </cell>
          <cell r="I403">
            <v>0</v>
          </cell>
          <cell r="J403">
            <v>6121139</v>
          </cell>
          <cell r="K403">
            <v>6121139</v>
          </cell>
        </row>
        <row r="406">
          <cell r="C406">
            <v>3148934</v>
          </cell>
          <cell r="D406">
            <v>2016090</v>
          </cell>
          <cell r="E406">
            <v>59019</v>
          </cell>
          <cell r="G406">
            <v>41337</v>
          </cell>
          <cell r="H406">
            <v>19548</v>
          </cell>
          <cell r="I406">
            <v>39</v>
          </cell>
          <cell r="J406">
            <v>249114</v>
          </cell>
          <cell r="K406">
            <v>226269</v>
          </cell>
        </row>
        <row r="414">
          <cell r="J414">
            <v>7565769</v>
          </cell>
          <cell r="K414">
            <v>7565769</v>
          </cell>
          <cell r="L414">
            <v>0</v>
          </cell>
        </row>
        <row r="415">
          <cell r="K415">
            <v>0</v>
          </cell>
        </row>
        <row r="418">
          <cell r="K418">
            <v>0</v>
          </cell>
          <cell r="L418">
            <v>0</v>
          </cell>
        </row>
        <row r="419">
          <cell r="J419">
            <v>9368147</v>
          </cell>
          <cell r="K419">
            <v>9368147</v>
          </cell>
        </row>
        <row r="421">
          <cell r="J421">
            <v>0</v>
          </cell>
          <cell r="K421">
            <v>0</v>
          </cell>
          <cell r="L421">
            <v>0</v>
          </cell>
        </row>
        <row r="428">
          <cell r="D428">
            <v>0</v>
          </cell>
          <cell r="E428">
            <v>0</v>
          </cell>
        </row>
        <row r="433">
          <cell r="J433">
            <v>0</v>
          </cell>
        </row>
        <row r="437">
          <cell r="D437">
            <v>0</v>
          </cell>
          <cell r="E437">
            <v>0</v>
          </cell>
          <cell r="G437">
            <v>0</v>
          </cell>
          <cell r="H437">
            <v>0</v>
          </cell>
          <cell r="I437">
            <v>0</v>
          </cell>
        </row>
        <row r="438">
          <cell r="D438">
            <v>0</v>
          </cell>
          <cell r="E438">
            <v>0</v>
          </cell>
          <cell r="G438">
            <v>0</v>
          </cell>
          <cell r="H438">
            <v>0</v>
          </cell>
          <cell r="I438">
            <v>0</v>
          </cell>
        </row>
        <row r="439">
          <cell r="C439">
            <v>18211200</v>
          </cell>
        </row>
        <row r="440">
          <cell r="J440">
            <v>0</v>
          </cell>
          <cell r="K440">
            <v>0</v>
          </cell>
          <cell r="L440">
            <v>0</v>
          </cell>
        </row>
        <row r="441">
          <cell r="F441">
            <v>0</v>
          </cell>
          <cell r="J441">
            <v>0</v>
          </cell>
        </row>
        <row r="446">
          <cell r="C446">
            <v>624800</v>
          </cell>
          <cell r="E446">
            <v>44611</v>
          </cell>
          <cell r="L446">
            <v>0</v>
          </cell>
        </row>
        <row r="463">
          <cell r="C463">
            <v>689512</v>
          </cell>
          <cell r="G463">
            <v>5146</v>
          </cell>
          <cell r="J463">
            <v>396</v>
          </cell>
          <cell r="K463">
            <v>396</v>
          </cell>
        </row>
        <row r="465">
          <cell r="J465">
            <v>0</v>
          </cell>
          <cell r="K465">
            <v>0</v>
          </cell>
        </row>
        <row r="480">
          <cell r="C480">
            <v>1362709</v>
          </cell>
          <cell r="G480">
            <v>132173</v>
          </cell>
          <cell r="J480">
            <v>0</v>
          </cell>
        </row>
        <row r="482">
          <cell r="J482">
            <v>4696756</v>
          </cell>
          <cell r="K482">
            <v>4696756</v>
          </cell>
        </row>
        <row r="497">
          <cell r="C497">
            <v>871197</v>
          </cell>
          <cell r="E497">
            <v>47438</v>
          </cell>
          <cell r="G497">
            <v>10000</v>
          </cell>
          <cell r="J497">
            <v>46800</v>
          </cell>
          <cell r="K497">
            <v>46800</v>
          </cell>
        </row>
        <row r="499">
          <cell r="J499">
            <v>1028731</v>
          </cell>
          <cell r="K499">
            <v>1028731</v>
          </cell>
        </row>
        <row r="501">
          <cell r="C501">
            <v>22725</v>
          </cell>
        </row>
        <row r="516">
          <cell r="C516">
            <v>1160749</v>
          </cell>
          <cell r="J516">
            <v>0</v>
          </cell>
          <cell r="K516">
            <v>0</v>
          </cell>
        </row>
        <row r="534">
          <cell r="C534">
            <v>1048852</v>
          </cell>
          <cell r="E534">
            <v>875</v>
          </cell>
          <cell r="K534">
            <v>0</v>
          </cell>
        </row>
        <row r="536">
          <cell r="J536">
            <v>3758</v>
          </cell>
          <cell r="K536">
            <v>3758</v>
          </cell>
        </row>
        <row r="552">
          <cell r="C552">
            <v>900536</v>
          </cell>
          <cell r="J552">
            <v>69072</v>
          </cell>
          <cell r="K552">
            <v>69072</v>
          </cell>
        </row>
        <row r="563">
          <cell r="C563">
            <v>2551853848</v>
          </cell>
          <cell r="D563">
            <v>907722435</v>
          </cell>
          <cell r="E563">
            <v>183842290</v>
          </cell>
          <cell r="F563">
            <v>454030412</v>
          </cell>
          <cell r="G563">
            <v>126624928</v>
          </cell>
          <cell r="H563">
            <v>15839698</v>
          </cell>
          <cell r="I563">
            <v>1596321</v>
          </cell>
          <cell r="J563">
            <v>327405484</v>
          </cell>
          <cell r="K563">
            <v>240471712</v>
          </cell>
          <cell r="L563">
            <v>6637258</v>
          </cell>
          <cell r="M563">
            <v>3005884260</v>
          </cell>
        </row>
        <row r="569">
          <cell r="C569">
            <v>100661507</v>
          </cell>
          <cell r="D569">
            <v>62409422</v>
          </cell>
          <cell r="E569">
            <v>5246950</v>
          </cell>
          <cell r="F569">
            <v>2278820</v>
          </cell>
          <cell r="G569">
            <v>309775</v>
          </cell>
          <cell r="H569">
            <v>0</v>
          </cell>
          <cell r="I569">
            <v>0</v>
          </cell>
          <cell r="J569">
            <v>1969045</v>
          </cell>
          <cell r="K569">
            <v>1939728</v>
          </cell>
          <cell r="L569">
            <v>0</v>
          </cell>
        </row>
        <row r="570">
          <cell r="F570">
            <v>579369</v>
          </cell>
          <cell r="G570">
            <v>579369</v>
          </cell>
          <cell r="H570">
            <v>0</v>
          </cell>
          <cell r="I570">
            <v>0</v>
          </cell>
          <cell r="J570">
            <v>0</v>
          </cell>
          <cell r="K570">
            <v>0</v>
          </cell>
          <cell r="L570">
            <v>0</v>
          </cell>
        </row>
        <row r="571">
          <cell r="C571">
            <v>35271844</v>
          </cell>
          <cell r="D571">
            <v>1594868</v>
          </cell>
          <cell r="E571">
            <v>87762</v>
          </cell>
          <cell r="F571">
            <v>1388259</v>
          </cell>
          <cell r="G571">
            <v>0</v>
          </cell>
          <cell r="H571">
            <v>0</v>
          </cell>
          <cell r="I571">
            <v>0</v>
          </cell>
          <cell r="J571">
            <v>1388259</v>
          </cell>
          <cell r="K571">
            <v>1388259</v>
          </cell>
          <cell r="L57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5"/>
  <sheetViews>
    <sheetView showZeros="0" tabSelected="1" view="pageBreakPreview" zoomScale="75" zoomScaleSheetLayoutView="75" zoomScalePageLayoutView="0" workbookViewId="0" topLeftCell="A4">
      <pane xSplit="2" ySplit="8" topLeftCell="C170" activePane="bottomRight" state="frozen"/>
      <selection pane="topLeft" activeCell="A4" sqref="A4"/>
      <selection pane="topRight" activeCell="C4" sqref="C4"/>
      <selection pane="bottomLeft" activeCell="A12" sqref="A12"/>
      <selection pane="bottomRight" activeCell="C181" sqref="C181"/>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161</v>
      </c>
      <c r="L1" s="103"/>
      <c r="M1" s="98"/>
      <c r="N1" s="21"/>
    </row>
    <row r="2" spans="1:14" ht="26.25" customHeight="1">
      <c r="A2" s="22"/>
      <c r="B2" s="23"/>
      <c r="C2" s="24"/>
      <c r="D2" s="25"/>
      <c r="E2" s="25"/>
      <c r="F2" s="26"/>
      <c r="G2" s="26"/>
      <c r="H2" s="24"/>
      <c r="I2" s="24"/>
      <c r="J2" s="99"/>
      <c r="K2" s="129" t="s">
        <v>192</v>
      </c>
      <c r="L2" s="104"/>
      <c r="M2" s="100"/>
      <c r="N2" s="27"/>
    </row>
    <row r="3" spans="1:14" ht="26.25" customHeight="1">
      <c r="A3" s="22"/>
      <c r="B3" s="23"/>
      <c r="C3" s="24"/>
      <c r="D3" s="25"/>
      <c r="E3" s="25"/>
      <c r="F3" s="26"/>
      <c r="G3" s="26"/>
      <c r="H3" s="24"/>
      <c r="I3" s="24"/>
      <c r="J3" s="101"/>
      <c r="K3" s="129" t="s">
        <v>162</v>
      </c>
      <c r="L3" s="104"/>
      <c r="M3" s="102"/>
      <c r="N3" s="27"/>
    </row>
    <row r="4" spans="1:14" ht="42.75" customHeight="1">
      <c r="A4" s="139" t="s">
        <v>259</v>
      </c>
      <c r="B4" s="139"/>
      <c r="C4" s="139"/>
      <c r="D4" s="139"/>
      <c r="E4" s="139"/>
      <c r="F4" s="139"/>
      <c r="G4" s="139"/>
      <c r="H4" s="139"/>
      <c r="I4" s="139"/>
      <c r="J4" s="139"/>
      <c r="K4" s="139"/>
      <c r="L4" s="139"/>
      <c r="M4" s="139"/>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40" t="s">
        <v>131</v>
      </c>
      <c r="N6" s="141"/>
    </row>
    <row r="7" spans="1:14" s="3" customFormat="1" ht="18" customHeight="1">
      <c r="A7" s="156" t="s">
        <v>197</v>
      </c>
      <c r="B7" s="142" t="s">
        <v>198</v>
      </c>
      <c r="C7" s="160" t="s">
        <v>5</v>
      </c>
      <c r="D7" s="160"/>
      <c r="E7" s="160"/>
      <c r="F7" s="161" t="s">
        <v>6</v>
      </c>
      <c r="G7" s="163"/>
      <c r="H7" s="163"/>
      <c r="I7" s="163"/>
      <c r="J7" s="163"/>
      <c r="K7" s="163"/>
      <c r="L7" s="162"/>
      <c r="M7" s="148" t="s">
        <v>70</v>
      </c>
      <c r="N7" s="35"/>
    </row>
    <row r="8" spans="1:14" s="3" customFormat="1" ht="12.75" customHeight="1">
      <c r="A8" s="157"/>
      <c r="B8" s="143"/>
      <c r="C8" s="148" t="s">
        <v>7</v>
      </c>
      <c r="D8" s="161" t="s">
        <v>168</v>
      </c>
      <c r="E8" s="162"/>
      <c r="F8" s="148" t="s">
        <v>7</v>
      </c>
      <c r="G8" s="145" t="s">
        <v>167</v>
      </c>
      <c r="H8" s="161" t="s">
        <v>168</v>
      </c>
      <c r="I8" s="162"/>
      <c r="J8" s="145" t="s">
        <v>169</v>
      </c>
      <c r="K8" s="151" t="s">
        <v>168</v>
      </c>
      <c r="L8" s="152"/>
      <c r="M8" s="149"/>
      <c r="N8" s="35"/>
    </row>
    <row r="9" spans="1:14" s="3" customFormat="1" ht="15.75" customHeight="1">
      <c r="A9" s="157"/>
      <c r="B9" s="143"/>
      <c r="C9" s="149"/>
      <c r="D9" s="145" t="s">
        <v>171</v>
      </c>
      <c r="E9" s="145" t="s">
        <v>170</v>
      </c>
      <c r="F9" s="149"/>
      <c r="G9" s="146"/>
      <c r="H9" s="145" t="s">
        <v>171</v>
      </c>
      <c r="I9" s="145" t="s">
        <v>170</v>
      </c>
      <c r="J9" s="146"/>
      <c r="K9" s="143" t="s">
        <v>199</v>
      </c>
      <c r="L9" s="89" t="s">
        <v>168</v>
      </c>
      <c r="M9" s="149"/>
      <c r="N9" s="35"/>
    </row>
    <row r="10" spans="1:14" s="3" customFormat="1" ht="73.5" customHeight="1">
      <c r="A10" s="158"/>
      <c r="B10" s="144"/>
      <c r="C10" s="150"/>
      <c r="D10" s="147"/>
      <c r="E10" s="147"/>
      <c r="F10" s="150"/>
      <c r="G10" s="147"/>
      <c r="H10" s="147"/>
      <c r="I10" s="147"/>
      <c r="J10" s="147"/>
      <c r="K10" s="144"/>
      <c r="L10" s="90" t="s">
        <v>200</v>
      </c>
      <c r="M10" s="150"/>
      <c r="N10" s="35" t="s">
        <v>260</v>
      </c>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172</v>
      </c>
      <c r="B12" s="65" t="s">
        <v>173</v>
      </c>
      <c r="C12" s="47">
        <f>C13</f>
        <v>100661507</v>
      </c>
      <c r="D12" s="47">
        <f>D13</f>
        <v>62409422</v>
      </c>
      <c r="E12" s="47">
        <f>E13</f>
        <v>5246950</v>
      </c>
      <c r="F12" s="47">
        <f aca="true" t="shared" si="0" ref="F12:F53">G12+J12</f>
        <v>2278820</v>
      </c>
      <c r="G12" s="47">
        <f aca="true" t="shared" si="1" ref="G12:L12">G13</f>
        <v>309775</v>
      </c>
      <c r="H12" s="47">
        <f t="shared" si="1"/>
        <v>0</v>
      </c>
      <c r="I12" s="47">
        <f t="shared" si="1"/>
        <v>0</v>
      </c>
      <c r="J12" s="47">
        <f t="shared" si="1"/>
        <v>1969045</v>
      </c>
      <c r="K12" s="47">
        <f t="shared" si="1"/>
        <v>1939728</v>
      </c>
      <c r="L12" s="47">
        <f t="shared" si="1"/>
        <v>0</v>
      </c>
      <c r="M12" s="48">
        <f>C12+F12</f>
        <v>102940327</v>
      </c>
      <c r="N12" s="35"/>
      <c r="O12" s="10">
        <f>F12-K12</f>
        <v>339092</v>
      </c>
      <c r="P12" s="3">
        <f>C12/$C$180*100</f>
        <v>3.9729954450940395</v>
      </c>
    </row>
    <row r="13" spans="1:16" s="3" customFormat="1" ht="12.75">
      <c r="A13" s="44" t="s">
        <v>8</v>
      </c>
      <c r="B13" s="46" t="s">
        <v>9</v>
      </c>
      <c r="C13" s="134">
        <f>'[1]Місто'!C569</f>
        <v>100661507</v>
      </c>
      <c r="D13" s="134">
        <f>'[1]Місто'!D569</f>
        <v>62409422</v>
      </c>
      <c r="E13" s="134">
        <f>'[1]Місто'!E569</f>
        <v>5246950</v>
      </c>
      <c r="F13" s="134">
        <f>'[1]Місто'!F569</f>
        <v>2278820</v>
      </c>
      <c r="G13" s="134">
        <f>'[1]Місто'!G569</f>
        <v>309775</v>
      </c>
      <c r="H13" s="134">
        <f>'[1]Місто'!H569</f>
        <v>0</v>
      </c>
      <c r="I13" s="134">
        <f>'[1]Місто'!I569</f>
        <v>0</v>
      </c>
      <c r="J13" s="134">
        <f>'[1]Місто'!J569</f>
        <v>1969045</v>
      </c>
      <c r="K13" s="134">
        <f>'[1]Місто'!K569</f>
        <v>1939728</v>
      </c>
      <c r="L13" s="134">
        <f>'[1]Місто'!L569</f>
        <v>0</v>
      </c>
      <c r="M13" s="48">
        <f aca="true" t="shared" si="2" ref="M13:M26">C13+F13</f>
        <v>102940327</v>
      </c>
      <c r="N13" s="36">
        <f>F13-K13</f>
        <v>339092</v>
      </c>
      <c r="O13" s="10">
        <f aca="true" t="shared" si="3" ref="O13:O80">F13-K13</f>
        <v>339092</v>
      </c>
      <c r="P13" s="3">
        <f>C13/$C$180*100</f>
        <v>3.9729954450940395</v>
      </c>
    </row>
    <row r="14" spans="1:16" s="3" customFormat="1" ht="66" customHeight="1" hidden="1">
      <c r="A14" s="44"/>
      <c r="B14" s="94" t="s">
        <v>211</v>
      </c>
      <c r="C14" s="47">
        <f>'[1]Місто'!C14</f>
        <v>0</v>
      </c>
      <c r="D14" s="47">
        <f>'[1]Місто'!D14</f>
        <v>0</v>
      </c>
      <c r="E14" s="47">
        <f>'[1]Місто'!E14</f>
        <v>0</v>
      </c>
      <c r="F14" s="47"/>
      <c r="G14" s="47"/>
      <c r="H14" s="47"/>
      <c r="I14" s="47"/>
      <c r="J14" s="47"/>
      <c r="K14" s="47"/>
      <c r="L14" s="47"/>
      <c r="M14" s="48">
        <f t="shared" si="2"/>
        <v>0</v>
      </c>
      <c r="N14" s="36"/>
      <c r="O14" s="10">
        <f t="shared" si="3"/>
        <v>0</v>
      </c>
      <c r="P14" s="3">
        <f>C14/$C$180*100</f>
        <v>0</v>
      </c>
    </row>
    <row r="15" spans="1:16" s="3" customFormat="1" ht="12.75">
      <c r="A15" s="44" t="s">
        <v>10</v>
      </c>
      <c r="B15" s="46" t="s">
        <v>11</v>
      </c>
      <c r="C15" s="47">
        <f>C16+C18+C20+C21+C23+C24+C27+C28+C29+C30+C31+C32</f>
        <v>811642671</v>
      </c>
      <c r="D15" s="47">
        <f>D16+D18+D20+D21+D23+D24+D27+D28+D29+D30+D31+D32</f>
        <v>460193316</v>
      </c>
      <c r="E15" s="47">
        <f>E16+E18+E20+E21+E23+E24+E27+E28+E29+E30+E31+E32</f>
        <v>120174169</v>
      </c>
      <c r="F15" s="47">
        <f>F16+F18+F20+F21+F23+F24+F27+F28+F29+F30+F31+F32</f>
        <v>42252151</v>
      </c>
      <c r="G15" s="47">
        <f aca="true" t="shared" si="4" ref="G15:L15">G16+G18+G20+G21+G23+G24+G27+G28+G29+G30+G31+G32</f>
        <v>30919793</v>
      </c>
      <c r="H15" s="47">
        <f t="shared" si="4"/>
        <v>6236878</v>
      </c>
      <c r="I15" s="47">
        <f t="shared" si="4"/>
        <v>248507</v>
      </c>
      <c r="J15" s="47">
        <f>J16+J18+J20+J21+J23+J24+J27+J28+J29+J30+J31+J32</f>
        <v>11332358</v>
      </c>
      <c r="K15" s="47">
        <f t="shared" si="4"/>
        <v>11004633</v>
      </c>
      <c r="L15" s="47">
        <f t="shared" si="4"/>
        <v>48110</v>
      </c>
      <c r="M15" s="48">
        <f t="shared" si="2"/>
        <v>853894822</v>
      </c>
      <c r="N15" s="36">
        <f>F15-K15</f>
        <v>31247518</v>
      </c>
      <c r="O15" s="10">
        <f t="shared" si="3"/>
        <v>31247518</v>
      </c>
      <c r="P15" s="3">
        <f>C15/$C$180*100</f>
        <v>32.0346151277763</v>
      </c>
    </row>
    <row r="16" spans="1:16" s="3" customFormat="1" ht="12.75">
      <c r="A16" s="44" t="s">
        <v>62</v>
      </c>
      <c r="B16" s="50" t="s">
        <v>60</v>
      </c>
      <c r="C16" s="47">
        <f>'[1]Місто'!C43</f>
        <v>233162601</v>
      </c>
      <c r="D16" s="47">
        <f>'[1]Місто'!D43</f>
        <v>123091566</v>
      </c>
      <c r="E16" s="47">
        <f>'[1]Місто'!E43</f>
        <v>38365302</v>
      </c>
      <c r="F16" s="47">
        <f t="shared" si="0"/>
        <v>18495332</v>
      </c>
      <c r="G16" s="47">
        <f>'[1]Місто'!G43</f>
        <v>16058655</v>
      </c>
      <c r="H16" s="47">
        <f>'[1]Місто'!H43</f>
        <v>107021</v>
      </c>
      <c r="I16" s="47">
        <f>'[1]Місто'!I43</f>
        <v>5293</v>
      </c>
      <c r="J16" s="47">
        <f>'[1]Місто'!J43</f>
        <v>2436677</v>
      </c>
      <c r="K16" s="47">
        <f>'[1]Місто'!K43</f>
        <v>2436677</v>
      </c>
      <c r="L16" s="47">
        <f>'[1]Місто'!L43</f>
        <v>11000</v>
      </c>
      <c r="M16" s="48">
        <f t="shared" si="2"/>
        <v>251657933</v>
      </c>
      <c r="N16" s="35"/>
      <c r="O16" s="10">
        <f t="shared" si="3"/>
        <v>16058655</v>
      </c>
      <c r="P16" s="3">
        <f>C16/$C$180*100</f>
        <v>9.202663255769446</v>
      </c>
    </row>
    <row r="17" spans="1:15" s="3" customFormat="1" ht="51" hidden="1">
      <c r="A17" s="44"/>
      <c r="B17" s="68" t="s">
        <v>212</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12</v>
      </c>
      <c r="B18" s="68" t="s">
        <v>205</v>
      </c>
      <c r="C18" s="47">
        <f>'[1]Місто'!C45</f>
        <v>506923475</v>
      </c>
      <c r="D18" s="47">
        <f>'[1]Місто'!D45</f>
        <v>293805266</v>
      </c>
      <c r="E18" s="47">
        <f>'[1]Місто'!E45</f>
        <v>74001059</v>
      </c>
      <c r="F18" s="47">
        <f t="shared" si="0"/>
        <v>22188231</v>
      </c>
      <c r="G18" s="47">
        <f>'[1]Місто'!G45</f>
        <v>14161723</v>
      </c>
      <c r="H18" s="47">
        <f>'[1]Місто'!H45</f>
        <v>6013377</v>
      </c>
      <c r="I18" s="47">
        <f>'[1]Місто'!I45</f>
        <v>235183</v>
      </c>
      <c r="J18" s="47">
        <f>'[1]Місто'!J45</f>
        <v>8026508</v>
      </c>
      <c r="K18" s="47">
        <f>'[1]Місто'!K45</f>
        <v>7754148</v>
      </c>
      <c r="L18" s="47">
        <f>'[1]Місто'!L45</f>
        <v>32110</v>
      </c>
      <c r="M18" s="48">
        <f t="shared" si="2"/>
        <v>529111706</v>
      </c>
      <c r="N18" s="35"/>
      <c r="O18" s="10">
        <f t="shared" si="3"/>
        <v>14434083</v>
      </c>
      <c r="P18" s="3">
        <f>C18/$C$180*100</f>
        <v>20.007694273703276</v>
      </c>
    </row>
    <row r="19" spans="1:15" s="3" customFormat="1" ht="51" hidden="1">
      <c r="A19" s="44"/>
      <c r="B19" s="68" t="s">
        <v>212</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63</v>
      </c>
      <c r="B20" s="52" t="s">
        <v>71</v>
      </c>
      <c r="C20" s="47">
        <f>'[1]Місто'!C47</f>
        <v>7636721</v>
      </c>
      <c r="D20" s="47">
        <f>'[1]Місто'!D47</f>
        <v>5116464</v>
      </c>
      <c r="E20" s="47">
        <f>'[1]Місто'!E47</f>
        <v>668720</v>
      </c>
      <c r="F20" s="47">
        <f t="shared" si="0"/>
        <v>57923</v>
      </c>
      <c r="G20" s="47">
        <f>'[1]Місто'!G47</f>
        <v>4923</v>
      </c>
      <c r="H20" s="47">
        <f>'[1]Місто'!H47</f>
        <v>0</v>
      </c>
      <c r="I20" s="47">
        <f>'[1]Місто'!I47</f>
        <v>256</v>
      </c>
      <c r="J20" s="47">
        <f>'[1]Місто'!J47</f>
        <v>53000</v>
      </c>
      <c r="K20" s="47">
        <f>'[1]Місто'!K47</f>
        <v>44800</v>
      </c>
      <c r="L20" s="47">
        <f>'[1]Місто'!L47</f>
        <v>0</v>
      </c>
      <c r="M20" s="48">
        <f t="shared" si="2"/>
        <v>7694644</v>
      </c>
      <c r="N20" s="35"/>
      <c r="O20" s="10">
        <f t="shared" si="3"/>
        <v>13123</v>
      </c>
      <c r="P20" s="3">
        <f aca="true" t="shared" si="5" ref="P20:P25">C20/$C$180*100</f>
        <v>0.30141271130039804</v>
      </c>
    </row>
    <row r="21" spans="1:16" s="3" customFormat="1" ht="25.5">
      <c r="A21" s="53" t="s">
        <v>160</v>
      </c>
      <c r="B21" s="68" t="s">
        <v>203</v>
      </c>
      <c r="C21" s="47">
        <f>'[1]Місто'!C111</f>
        <v>1101397</v>
      </c>
      <c r="D21" s="47">
        <f>'[1]Місто'!D111</f>
        <v>0</v>
      </c>
      <c r="E21" s="47">
        <f>'[1]Місто'!E111</f>
        <v>0</v>
      </c>
      <c r="F21" s="60">
        <f t="shared" si="0"/>
        <v>0</v>
      </c>
      <c r="G21" s="60">
        <f>'[1]Місто'!G111</f>
        <v>0</v>
      </c>
      <c r="H21" s="60">
        <f>'[1]Місто'!H111</f>
        <v>0</v>
      </c>
      <c r="I21" s="60">
        <f>'[1]Місто'!I111</f>
        <v>0</v>
      </c>
      <c r="J21" s="60">
        <f>'[1]Місто'!J111</f>
        <v>0</v>
      </c>
      <c r="K21" s="60">
        <f>'[1]Місто'!K111</f>
        <v>0</v>
      </c>
      <c r="L21" s="60">
        <f>'[1]Місто'!L111</f>
        <v>0</v>
      </c>
      <c r="M21" s="48">
        <f t="shared" si="2"/>
        <v>1101397</v>
      </c>
      <c r="N21" s="35"/>
      <c r="O21" s="10">
        <f t="shared" si="3"/>
        <v>0</v>
      </c>
      <c r="P21" s="3">
        <f t="shared" si="5"/>
        <v>0.0434708896643107</v>
      </c>
    </row>
    <row r="22" spans="1:16" s="3" customFormat="1" ht="88.5" customHeight="1">
      <c r="A22" s="53"/>
      <c r="B22" s="93" t="s">
        <v>213</v>
      </c>
      <c r="C22" s="47">
        <f>'[1]Місто'!C112</f>
        <v>1101397</v>
      </c>
      <c r="D22" s="47">
        <f>'[1]Місто'!D112</f>
        <v>0</v>
      </c>
      <c r="E22" s="47">
        <f>'[1]Місто'!E112</f>
        <v>0</v>
      </c>
      <c r="F22" s="60">
        <f t="shared" si="0"/>
        <v>0</v>
      </c>
      <c r="G22" s="60">
        <f>'[1]Місто'!G112</f>
        <v>0</v>
      </c>
      <c r="H22" s="60">
        <f>'[1]Місто'!H112</f>
        <v>0</v>
      </c>
      <c r="I22" s="60">
        <f>'[1]Місто'!I112</f>
        <v>0</v>
      </c>
      <c r="J22" s="60">
        <f>'[1]Місто'!J112</f>
        <v>0</v>
      </c>
      <c r="K22" s="60">
        <f>'[1]Місто'!K112</f>
        <v>0</v>
      </c>
      <c r="L22" s="60">
        <f>'[1]Місто'!L112</f>
        <v>0</v>
      </c>
      <c r="M22" s="48">
        <f t="shared" si="2"/>
        <v>1101397</v>
      </c>
      <c r="N22" s="35"/>
      <c r="O22" s="10">
        <f t="shared" si="3"/>
        <v>0</v>
      </c>
      <c r="P22" s="3">
        <f t="shared" si="5"/>
        <v>0.0434708896643107</v>
      </c>
    </row>
    <row r="23" spans="1:16" s="3" customFormat="1" ht="52.5" customHeight="1">
      <c r="A23" s="54" t="s">
        <v>64</v>
      </c>
      <c r="B23" s="50" t="s">
        <v>65</v>
      </c>
      <c r="C23" s="47">
        <f>'[1]Місто'!C48</f>
        <v>4961161</v>
      </c>
      <c r="D23" s="47">
        <f>'[1]Місто'!D48</f>
        <v>3652309</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4961161</v>
      </c>
      <c r="N23" s="35"/>
      <c r="O23" s="10">
        <f t="shared" si="3"/>
        <v>0</v>
      </c>
      <c r="P23" s="3">
        <f t="shared" si="5"/>
        <v>0.19581139447254836</v>
      </c>
    </row>
    <row r="24" spans="1:16" s="3" customFormat="1" ht="25.5">
      <c r="A24" s="44" t="s">
        <v>13</v>
      </c>
      <c r="B24" s="46" t="s">
        <v>14</v>
      </c>
      <c r="C24" s="47">
        <f>'[1]Місто'!C49</f>
        <v>30419781</v>
      </c>
      <c r="D24" s="47">
        <f>'[1]Місто'!D49</f>
        <v>17749257</v>
      </c>
      <c r="E24" s="47">
        <f>'[1]Місто'!E49</f>
        <v>5323087</v>
      </c>
      <c r="F24" s="47">
        <f t="shared" si="0"/>
        <v>618872</v>
      </c>
      <c r="G24" s="60">
        <f>'[1]Місто'!G49</f>
        <v>358129</v>
      </c>
      <c r="H24" s="60">
        <f>'[1]Місто'!H49</f>
        <v>116480</v>
      </c>
      <c r="I24" s="47">
        <f>'[1]Місто'!I49</f>
        <v>7775</v>
      </c>
      <c r="J24" s="47">
        <f>'[1]Місто'!J49</f>
        <v>260743</v>
      </c>
      <c r="K24" s="47">
        <f>'[1]Місто'!K49</f>
        <v>225578</v>
      </c>
      <c r="L24" s="47">
        <f>'[1]Місто'!L49</f>
        <v>5000</v>
      </c>
      <c r="M24" s="48">
        <f t="shared" si="2"/>
        <v>31038653</v>
      </c>
      <c r="N24" s="35"/>
      <c r="O24" s="10">
        <f t="shared" si="3"/>
        <v>393294</v>
      </c>
      <c r="P24" s="3">
        <f t="shared" si="5"/>
        <v>1.2006342340350438</v>
      </c>
    </row>
    <row r="25" spans="1:16" s="3" customFormat="1" ht="27" customHeight="1" hidden="1">
      <c r="A25" s="44" t="s">
        <v>132</v>
      </c>
      <c r="B25" s="46" t="s">
        <v>133</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212</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15</v>
      </c>
      <c r="B27" s="46" t="s">
        <v>111</v>
      </c>
      <c r="C27" s="47">
        <f>'[1]Місто'!C51</f>
        <v>3467760</v>
      </c>
      <c r="D27" s="47">
        <f>'[1]Місто'!D51</f>
        <v>2380302</v>
      </c>
      <c r="E27" s="47">
        <f>'[1]Місто'!E51</f>
        <v>122780</v>
      </c>
      <c r="F27" s="60">
        <f>'[1]Місто'!F51</f>
        <v>49000</v>
      </c>
      <c r="G27" s="60">
        <f>'[1]Місто'!G51</f>
        <v>0</v>
      </c>
      <c r="H27" s="60">
        <f>'[1]Місто'!H51</f>
        <v>0</v>
      </c>
      <c r="I27" s="60">
        <f>'[1]Місто'!I51</f>
        <v>0</v>
      </c>
      <c r="J27" s="60">
        <f>'[1]Місто'!J51</f>
        <v>49000</v>
      </c>
      <c r="K27" s="60">
        <f>'[1]Місто'!K51</f>
        <v>49000</v>
      </c>
      <c r="L27" s="60">
        <f>'[1]Місто'!L51</f>
        <v>0</v>
      </c>
      <c r="M27" s="48">
        <f aca="true" t="shared" si="6" ref="M27:M53">C27+F27</f>
        <v>3516760</v>
      </c>
      <c r="N27" s="35"/>
      <c r="O27" s="10">
        <f t="shared" si="3"/>
        <v>0</v>
      </c>
      <c r="P27" s="3">
        <f aca="true" t="shared" si="7" ref="P27:P34">C27/$C$180*100</f>
        <v>0.1368685517958648</v>
      </c>
    </row>
    <row r="28" spans="1:16" s="3" customFormat="1" ht="25.5">
      <c r="A28" s="44" t="s">
        <v>150</v>
      </c>
      <c r="B28" s="49" t="s">
        <v>151</v>
      </c>
      <c r="C28" s="47">
        <f>'[1]Місто'!C52</f>
        <v>1027571</v>
      </c>
      <c r="D28" s="47">
        <f>'[1]Місто'!D52</f>
        <v>552405</v>
      </c>
      <c r="E28" s="47">
        <f>'[1]Місто'!E52</f>
        <v>23095</v>
      </c>
      <c r="F28" s="60">
        <f>'[1]Місто'!F52</f>
        <v>400000</v>
      </c>
      <c r="G28" s="60">
        <f>'[1]Місто'!G52</f>
        <v>0</v>
      </c>
      <c r="H28" s="60">
        <f>'[1]Місто'!H52</f>
        <v>0</v>
      </c>
      <c r="I28" s="60">
        <f>'[1]Місто'!I52</f>
        <v>0</v>
      </c>
      <c r="J28" s="60">
        <f>'[1]Місто'!J52</f>
        <v>400000</v>
      </c>
      <c r="K28" s="60">
        <f>'[1]Місто'!K52</f>
        <v>400000</v>
      </c>
      <c r="L28" s="60">
        <f>'[1]Місто'!L52</f>
        <v>0</v>
      </c>
      <c r="M28" s="48">
        <f t="shared" si="6"/>
        <v>1427571</v>
      </c>
      <c r="N28" s="37"/>
      <c r="O28" s="10">
        <f t="shared" si="3"/>
        <v>0</v>
      </c>
      <c r="P28" s="3">
        <f t="shared" si="7"/>
        <v>0.040557061226102316</v>
      </c>
    </row>
    <row r="29" spans="1:16" s="3" customFormat="1" ht="25.5">
      <c r="A29" s="44" t="s">
        <v>16</v>
      </c>
      <c r="B29" s="49" t="s">
        <v>112</v>
      </c>
      <c r="C29" s="47">
        <f>'[1]Місто'!C53</f>
        <v>13040698</v>
      </c>
      <c r="D29" s="47">
        <f>'[1]Місто'!D53</f>
        <v>7968067</v>
      </c>
      <c r="E29" s="47">
        <f>'[1]Місто'!E53</f>
        <v>748131</v>
      </c>
      <c r="F29" s="60">
        <f>'[1]Місто'!F53</f>
        <v>108361</v>
      </c>
      <c r="G29" s="60">
        <f>'[1]Місто'!G53</f>
        <v>13931</v>
      </c>
      <c r="H29" s="60">
        <f>'[1]Місто'!H53</f>
        <v>0</v>
      </c>
      <c r="I29" s="60">
        <f>'[1]Місто'!I53</f>
        <v>0</v>
      </c>
      <c r="J29" s="60">
        <f>'[1]Місто'!J53</f>
        <v>94430</v>
      </c>
      <c r="K29" s="60">
        <f>'[1]Місто'!K53</f>
        <v>94430</v>
      </c>
      <c r="L29" s="60">
        <f>'[1]Місто'!L53</f>
        <v>0</v>
      </c>
      <c r="M29" s="48">
        <f t="shared" si="6"/>
        <v>13149059</v>
      </c>
      <c r="N29" s="35"/>
      <c r="O29" s="10">
        <f t="shared" si="3"/>
        <v>13931</v>
      </c>
      <c r="P29" s="3">
        <f t="shared" si="7"/>
        <v>0.5147015507610764</v>
      </c>
    </row>
    <row r="30" spans="1:16" s="3" customFormat="1" ht="25.5">
      <c r="A30" s="44" t="s">
        <v>17</v>
      </c>
      <c r="B30" s="49" t="s">
        <v>113</v>
      </c>
      <c r="C30" s="47">
        <f>'[1]Місто'!C54</f>
        <v>5034229</v>
      </c>
      <c r="D30" s="47">
        <f>'[1]Місто'!D54</f>
        <v>2829676</v>
      </c>
      <c r="E30" s="47">
        <f>'[1]Місто'!E54</f>
        <v>483337</v>
      </c>
      <c r="F30" s="60">
        <f>'[1]Місто'!F54</f>
        <v>334432</v>
      </c>
      <c r="G30" s="60">
        <f>'[1]Місто'!G54</f>
        <v>322432</v>
      </c>
      <c r="H30" s="60">
        <f>'[1]Місто'!H54</f>
        <v>0</v>
      </c>
      <c r="I30" s="60">
        <f>'[1]Місто'!I54</f>
        <v>0</v>
      </c>
      <c r="J30" s="60">
        <f>'[1]Місто'!J54</f>
        <v>12000</v>
      </c>
      <c r="K30" s="60">
        <f>'[1]Місто'!K54</f>
        <v>0</v>
      </c>
      <c r="L30" s="60">
        <f>'[1]Місто'!L54</f>
        <v>0</v>
      </c>
      <c r="M30" s="48">
        <f t="shared" si="6"/>
        <v>5368661</v>
      </c>
      <c r="N30" s="35"/>
      <c r="O30" s="10">
        <f t="shared" si="3"/>
        <v>334432</v>
      </c>
      <c r="P30" s="3">
        <f t="shared" si="7"/>
        <v>0.1986953055109767</v>
      </c>
    </row>
    <row r="31" spans="1:16" s="3" customFormat="1" ht="12.75">
      <c r="A31" s="44" t="s">
        <v>73</v>
      </c>
      <c r="B31" s="50" t="s">
        <v>72</v>
      </c>
      <c r="C31" s="47">
        <f>'[1]Місто'!C55</f>
        <v>4612067</v>
      </c>
      <c r="D31" s="47">
        <f>'[1]Місто'!D55</f>
        <v>3048004</v>
      </c>
      <c r="E31" s="47">
        <f>'[1]Місто'!E55</f>
        <v>438658</v>
      </c>
      <c r="F31" s="60">
        <f>'[1]Місто'!F55</f>
        <v>0</v>
      </c>
      <c r="G31" s="60">
        <f>'[1]Місто'!G55</f>
        <v>0</v>
      </c>
      <c r="H31" s="60">
        <f>'[1]Місто'!H55</f>
        <v>0</v>
      </c>
      <c r="I31" s="60">
        <f>'[1]Місто'!I55</f>
        <v>0</v>
      </c>
      <c r="J31" s="60">
        <f>'[1]Місто'!J55</f>
        <v>0</v>
      </c>
      <c r="K31" s="60">
        <f>'[1]Місто'!K55</f>
        <v>0</v>
      </c>
      <c r="L31" s="60">
        <f>'[1]Місто'!L55</f>
        <v>0</v>
      </c>
      <c r="M31" s="48">
        <f t="shared" si="6"/>
        <v>4612067</v>
      </c>
      <c r="N31" s="35"/>
      <c r="O31" s="10">
        <f t="shared" si="3"/>
        <v>0</v>
      </c>
      <c r="P31" s="3">
        <f t="shared" si="7"/>
        <v>0.18203305046355533</v>
      </c>
    </row>
    <row r="32" spans="1:16" s="3" customFormat="1" ht="38.25">
      <c r="A32" s="44" t="s">
        <v>134</v>
      </c>
      <c r="B32" s="49" t="s">
        <v>135</v>
      </c>
      <c r="C32" s="47">
        <f>'[1]Місто'!C56</f>
        <v>255210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255210</v>
      </c>
      <c r="N32" s="35"/>
      <c r="O32" s="10">
        <f t="shared" si="3"/>
        <v>0</v>
      </c>
      <c r="P32" s="3">
        <f t="shared" si="7"/>
        <v>0.01007284907370252</v>
      </c>
    </row>
    <row r="33" spans="1:17" s="3" customFormat="1" ht="12.75">
      <c r="A33" s="44" t="s">
        <v>18</v>
      </c>
      <c r="B33" s="49" t="s">
        <v>19</v>
      </c>
      <c r="C33" s="47">
        <f>SUM(C34:C45)-C35-C38</f>
        <v>520742249</v>
      </c>
      <c r="D33" s="47">
        <f>SUM(D34:D45)-D35-D38</f>
        <v>305887807</v>
      </c>
      <c r="E33" s="47">
        <f>SUM(E34:E45)-E35-E38</f>
        <v>50584989</v>
      </c>
      <c r="F33" s="47">
        <f>SUM(F34:F45)-F35-F38</f>
        <v>34464376</v>
      </c>
      <c r="G33" s="47">
        <f aca="true" t="shared" si="8" ref="G33:L33">SUM(G34:G45)-G35-G38</f>
        <v>16556697</v>
      </c>
      <c r="H33" s="47">
        <f t="shared" si="8"/>
        <v>6883798</v>
      </c>
      <c r="I33" s="47">
        <f t="shared" si="8"/>
        <v>691346</v>
      </c>
      <c r="J33" s="47">
        <f t="shared" si="8"/>
        <v>17907679</v>
      </c>
      <c r="K33" s="47">
        <f t="shared" si="8"/>
        <v>17322463</v>
      </c>
      <c r="L33" s="47">
        <f t="shared" si="8"/>
        <v>28000</v>
      </c>
      <c r="M33" s="48">
        <f t="shared" si="6"/>
        <v>555206625</v>
      </c>
      <c r="N33" s="36">
        <f>F33-K33</f>
        <v>17141913</v>
      </c>
      <c r="O33" s="10">
        <f t="shared" si="3"/>
        <v>17141913</v>
      </c>
      <c r="P33" s="3">
        <f t="shared" si="7"/>
        <v>20.553105601181056</v>
      </c>
      <c r="Q33" s="10">
        <f>P33-O33</f>
        <v>-17141892.4468944</v>
      </c>
    </row>
    <row r="34" spans="1:16" s="3" customFormat="1" ht="12.75">
      <c r="A34" s="44" t="s">
        <v>20</v>
      </c>
      <c r="B34" s="49" t="s">
        <v>21</v>
      </c>
      <c r="C34" s="47">
        <f>'[1]Місто'!C88</f>
        <v>343866653</v>
      </c>
      <c r="D34" s="47">
        <f>'[1]Місто'!D88</f>
        <v>206754655</v>
      </c>
      <c r="E34" s="47">
        <f>'[1]Місто'!E88</f>
        <v>35413897</v>
      </c>
      <c r="F34" s="47">
        <f t="shared" si="0"/>
        <v>13296183</v>
      </c>
      <c r="G34" s="47">
        <f>'[1]Місто'!G88</f>
        <v>5499478</v>
      </c>
      <c r="H34" s="47">
        <f>'[1]Місто'!H88</f>
        <v>1707874</v>
      </c>
      <c r="I34" s="47">
        <f>'[1]Місто'!I88</f>
        <v>145038</v>
      </c>
      <c r="J34" s="47">
        <f>'[1]Місто'!J88</f>
        <v>7796705</v>
      </c>
      <c r="K34" s="47">
        <f>'[1]Місто'!K88</f>
        <v>7496972</v>
      </c>
      <c r="L34" s="47">
        <f>'[1]Місто'!L88</f>
        <v>28000</v>
      </c>
      <c r="M34" s="48">
        <f t="shared" si="6"/>
        <v>357162836</v>
      </c>
      <c r="N34" s="35"/>
      <c r="O34" s="10">
        <f t="shared" si="3"/>
        <v>5799211</v>
      </c>
      <c r="P34" s="3">
        <f t="shared" si="7"/>
        <v>13.572026555182932</v>
      </c>
    </row>
    <row r="35" spans="1:15" s="3" customFormat="1" ht="33.75" hidden="1">
      <c r="A35" s="44"/>
      <c r="B35" s="95" t="s">
        <v>212</v>
      </c>
      <c r="C35" s="47"/>
      <c r="D35" s="47"/>
      <c r="E35" s="47"/>
      <c r="F35" s="47">
        <f>'[1]Місто'!F89</f>
        <v>0</v>
      </c>
      <c r="G35" s="47">
        <f>'[1]Місто'!G89</f>
        <v>0</v>
      </c>
      <c r="H35" s="47">
        <f>'[1]Місто'!H89</f>
        <v>0</v>
      </c>
      <c r="I35" s="47">
        <f>'[1]Місто'!I89</f>
        <v>0</v>
      </c>
      <c r="J35" s="47">
        <f>'[1]Місто'!J89</f>
        <v>0</v>
      </c>
      <c r="K35" s="47">
        <f>'[1]Місто'!K89</f>
        <v>0</v>
      </c>
      <c r="L35" s="47">
        <f>'[1]Місто'!L89</f>
        <v>0</v>
      </c>
      <c r="M35" s="48">
        <f t="shared" si="6"/>
        <v>0</v>
      </c>
      <c r="N35" s="35"/>
      <c r="O35" s="10"/>
    </row>
    <row r="36" spans="1:16" s="3" customFormat="1" ht="12.75">
      <c r="A36" s="44" t="s">
        <v>66</v>
      </c>
      <c r="B36" s="67" t="s">
        <v>241</v>
      </c>
      <c r="C36" s="47">
        <f>'[1]Місто'!C90</f>
        <v>48216045</v>
      </c>
      <c r="D36" s="47">
        <f>'[1]Місто'!D90</f>
        <v>28413984</v>
      </c>
      <c r="E36" s="47">
        <f>'[1]Місто'!E90</f>
        <v>7064045</v>
      </c>
      <c r="F36" s="47">
        <f t="shared" si="0"/>
        <v>4593963</v>
      </c>
      <c r="G36" s="47">
        <f>'[1]Місто'!G90</f>
        <v>305192</v>
      </c>
      <c r="H36" s="47">
        <f>'[1]Місто'!H90</f>
        <v>0</v>
      </c>
      <c r="I36" s="47">
        <f>'[1]Місто'!I90</f>
        <v>0</v>
      </c>
      <c r="J36" s="47">
        <f>'[1]Місто'!J90</f>
        <v>4288771</v>
      </c>
      <c r="K36" s="47">
        <f>'[1]Місто'!K90</f>
        <v>4288771</v>
      </c>
      <c r="L36" s="47">
        <f>'[1]Місто'!L90</f>
        <v>0</v>
      </c>
      <c r="M36" s="48">
        <f t="shared" si="6"/>
        <v>52810008</v>
      </c>
      <c r="N36" s="35"/>
      <c r="O36" s="10">
        <f t="shared" si="3"/>
        <v>305192</v>
      </c>
      <c r="P36" s="3">
        <f>C36/$C$180*100</f>
        <v>1.9030325779391444</v>
      </c>
    </row>
    <row r="37" spans="1:16" s="3" customFormat="1" ht="54" customHeight="1">
      <c r="A37" s="44" t="s">
        <v>22</v>
      </c>
      <c r="B37" s="49" t="s">
        <v>114</v>
      </c>
      <c r="C37" s="47">
        <f>'[1]Місто'!C91</f>
        <v>5958480</v>
      </c>
      <c r="D37" s="47">
        <f>'[1]Місто'!D91</f>
        <v>3786961</v>
      </c>
      <c r="E37" s="47">
        <f>'[1]Місто'!E91</f>
        <v>412539</v>
      </c>
      <c r="F37" s="47">
        <f t="shared" si="0"/>
        <v>640216</v>
      </c>
      <c r="G37" s="47">
        <f>'[1]Місто'!G91</f>
        <v>0</v>
      </c>
      <c r="H37" s="47">
        <f>'[1]Місто'!H91</f>
        <v>0</v>
      </c>
      <c r="I37" s="47">
        <f>'[1]Місто'!I91</f>
        <v>0</v>
      </c>
      <c r="J37" s="47">
        <f>'[1]Місто'!J91</f>
        <v>640216</v>
      </c>
      <c r="K37" s="47">
        <f>'[1]Місто'!K91</f>
        <v>640216</v>
      </c>
      <c r="L37" s="47">
        <f>'[1]Місто'!L91</f>
        <v>0</v>
      </c>
      <c r="M37" s="48">
        <f t="shared" si="6"/>
        <v>6598696</v>
      </c>
      <c r="N37" s="35"/>
      <c r="O37" s="10">
        <f t="shared" si="3"/>
        <v>0</v>
      </c>
      <c r="P37" s="3">
        <f>C37/$C$180*100</f>
        <v>0.23517444359027856</v>
      </c>
    </row>
    <row r="38" spans="1:15" s="3" customFormat="1" ht="33.75" hidden="1">
      <c r="A38" s="44"/>
      <c r="B38" s="95" t="s">
        <v>212</v>
      </c>
      <c r="C38" s="47"/>
      <c r="D38" s="47"/>
      <c r="E38" s="47"/>
      <c r="F38" s="47"/>
      <c r="G38" s="47"/>
      <c r="H38" s="47"/>
      <c r="I38" s="47"/>
      <c r="J38" s="47"/>
      <c r="K38" s="47"/>
      <c r="L38" s="47"/>
      <c r="M38" s="48">
        <f t="shared" si="6"/>
        <v>0</v>
      </c>
      <c r="N38" s="35"/>
      <c r="O38" s="10"/>
    </row>
    <row r="39" spans="1:16" s="3" customFormat="1" ht="25.5">
      <c r="A39" s="44" t="s">
        <v>23</v>
      </c>
      <c r="B39" s="55" t="s">
        <v>24</v>
      </c>
      <c r="C39" s="47">
        <f>'[1]Місто'!C93</f>
        <v>19338841</v>
      </c>
      <c r="D39" s="47">
        <f>'[1]Місто'!D93</f>
        <v>11458464</v>
      </c>
      <c r="E39" s="47">
        <f>'[1]Місто'!E93</f>
        <v>1167818</v>
      </c>
      <c r="F39" s="47">
        <f t="shared" si="0"/>
        <v>8659229</v>
      </c>
      <c r="G39" s="47">
        <f>'[1]Місто'!G93</f>
        <v>8368301</v>
      </c>
      <c r="H39" s="47">
        <f>'[1]Місто'!H93</f>
        <v>4617105</v>
      </c>
      <c r="I39" s="47">
        <f>'[1]Місто'!I93</f>
        <v>508135</v>
      </c>
      <c r="J39" s="47">
        <f>'[1]Місто'!J93</f>
        <v>290928</v>
      </c>
      <c r="K39" s="47">
        <f>'[1]Місто'!K93</f>
        <v>25000</v>
      </c>
      <c r="L39" s="47">
        <f>'[1]Місто'!L93</f>
        <v>0</v>
      </c>
      <c r="M39" s="48">
        <f t="shared" si="6"/>
        <v>27998070</v>
      </c>
      <c r="N39" s="35"/>
      <c r="O39" s="10">
        <f t="shared" si="3"/>
        <v>8634229</v>
      </c>
      <c r="P39" s="3">
        <f aca="true" t="shared" si="9" ref="P39:P80">C39/$C$180*100</f>
        <v>0.7632821074931637</v>
      </c>
    </row>
    <row r="40" spans="1:16" s="3" customFormat="1" ht="25.5">
      <c r="A40" s="44" t="s">
        <v>25</v>
      </c>
      <c r="B40" s="49" t="s">
        <v>87</v>
      </c>
      <c r="C40" s="47">
        <f>'[1]Місто'!C94</f>
        <v>328547</v>
      </c>
      <c r="D40" s="47">
        <f>'[1]Місто'!D94</f>
        <v>223589</v>
      </c>
      <c r="E40" s="47">
        <f>'[1]Місто'!E94</f>
        <v>18908</v>
      </c>
      <c r="F40" s="47">
        <f t="shared" si="0"/>
        <v>0</v>
      </c>
      <c r="G40" s="47">
        <f>'[1]Місто'!G94</f>
        <v>0</v>
      </c>
      <c r="H40" s="47">
        <f>'[1]Місто'!H94</f>
        <v>0</v>
      </c>
      <c r="I40" s="47">
        <f>'[1]Місто'!I94</f>
        <v>0</v>
      </c>
      <c r="J40" s="47">
        <f>'[1]Місто'!J94</f>
        <v>0</v>
      </c>
      <c r="K40" s="47">
        <f>'[1]Місто'!K94</f>
        <v>0</v>
      </c>
      <c r="L40" s="47">
        <f>'[1]Місто'!L94</f>
        <v>0</v>
      </c>
      <c r="M40" s="48">
        <f t="shared" si="6"/>
        <v>328547</v>
      </c>
      <c r="N40" s="35"/>
      <c r="O40" s="10">
        <f t="shared" si="3"/>
        <v>0</v>
      </c>
      <c r="P40" s="3">
        <f t="shared" si="9"/>
        <v>0.01296737723685491</v>
      </c>
    </row>
    <row r="41" spans="1:15" s="3" customFormat="1" ht="25.5">
      <c r="A41" s="64" t="s">
        <v>250</v>
      </c>
      <c r="B41" s="96" t="s">
        <v>251</v>
      </c>
      <c r="C41" s="47">
        <f>'[1]Місто'!C95</f>
        <v>87281726</v>
      </c>
      <c r="D41" s="47">
        <f>'[1]Місто'!D95</f>
        <v>53944596</v>
      </c>
      <c r="E41" s="47">
        <f>'[1]Місто'!E95</f>
        <v>6452742</v>
      </c>
      <c r="F41" s="47">
        <f>'[1]Місто'!F95</f>
        <v>7207985</v>
      </c>
      <c r="G41" s="47">
        <f>'[1]Місто'!G95</f>
        <v>2383726</v>
      </c>
      <c r="H41" s="47">
        <f>'[1]Місто'!H95</f>
        <v>558819</v>
      </c>
      <c r="I41" s="47">
        <f>'[1]Місто'!I95</f>
        <v>38173</v>
      </c>
      <c r="J41" s="47">
        <f>'[1]Місто'!J95</f>
        <v>4824259</v>
      </c>
      <c r="K41" s="47">
        <f>'[1]Місто'!K95</f>
        <v>4804704</v>
      </c>
      <c r="L41" s="47">
        <f>'[1]Місто'!L95</f>
        <v>0</v>
      </c>
      <c r="M41" s="48">
        <f t="shared" si="6"/>
        <v>94489711</v>
      </c>
      <c r="N41" s="35"/>
      <c r="O41" s="10"/>
    </row>
    <row r="42" spans="1:16" s="3" customFormat="1" ht="12.75">
      <c r="A42" s="44" t="s">
        <v>26</v>
      </c>
      <c r="B42" s="49" t="s">
        <v>115</v>
      </c>
      <c r="C42" s="47">
        <f>'[1]Місто'!C96</f>
        <v>11236139</v>
      </c>
      <c r="D42" s="47">
        <f>'[1]Місто'!D96</f>
        <v>445275</v>
      </c>
      <c r="E42" s="47">
        <f>'[1]Місто'!E96</f>
        <v>18634</v>
      </c>
      <c r="F42" s="47">
        <f t="shared" si="0"/>
        <v>11600</v>
      </c>
      <c r="G42" s="47">
        <f>'[1]Місто'!G96</f>
        <v>0</v>
      </c>
      <c r="H42" s="47">
        <f>'[1]Місто'!H96</f>
        <v>0</v>
      </c>
      <c r="I42" s="47">
        <f>'[1]Місто'!I96</f>
        <v>0</v>
      </c>
      <c r="J42" s="47">
        <f>'[1]Місто'!J96</f>
        <v>11600</v>
      </c>
      <c r="K42" s="47">
        <f>'[1]Місто'!K96</f>
        <v>11600</v>
      </c>
      <c r="L42" s="47">
        <f>'[1]Місто'!L96</f>
        <v>0</v>
      </c>
      <c r="M42" s="48">
        <f t="shared" si="6"/>
        <v>11247739</v>
      </c>
      <c r="N42" s="35"/>
      <c r="O42" s="10">
        <f t="shared" si="3"/>
        <v>0</v>
      </c>
      <c r="P42" s="3">
        <f t="shared" si="9"/>
        <v>0.4434776549435475</v>
      </c>
    </row>
    <row r="43" spans="1:16" s="3" customFormat="1" ht="69" customHeight="1">
      <c r="A43" s="44" t="s">
        <v>27</v>
      </c>
      <c r="B43" s="67" t="s">
        <v>242</v>
      </c>
      <c r="C43" s="47">
        <f>'[1]Місто'!C97</f>
        <v>1369781</v>
      </c>
      <c r="D43" s="47">
        <f>'[1]Місто'!D97</f>
        <v>860283</v>
      </c>
      <c r="E43" s="47">
        <f>'[1]Місто'!E97</f>
        <v>36406</v>
      </c>
      <c r="F43" s="47">
        <f t="shared" si="0"/>
        <v>55200</v>
      </c>
      <c r="G43" s="47">
        <f>'[1]Місто'!G97</f>
        <v>0</v>
      </c>
      <c r="H43" s="47">
        <f>'[1]Місто'!H97</f>
        <v>0</v>
      </c>
      <c r="I43" s="47">
        <f>'[1]Місто'!I97</f>
        <v>0</v>
      </c>
      <c r="J43" s="47">
        <f>'[1]Місто'!J97</f>
        <v>55200</v>
      </c>
      <c r="K43" s="47">
        <f>'[1]Місто'!K97</f>
        <v>55200</v>
      </c>
      <c r="L43" s="47">
        <f>'[1]Місто'!L97</f>
        <v>0</v>
      </c>
      <c r="M43" s="48">
        <f t="shared" si="6"/>
        <v>1424981</v>
      </c>
      <c r="N43" s="35"/>
      <c r="O43" s="10">
        <f t="shared" si="3"/>
        <v>0</v>
      </c>
      <c r="P43" s="3">
        <f t="shared" si="9"/>
        <v>0.05406370156743588</v>
      </c>
    </row>
    <row r="44" spans="1:16" s="3" customFormat="1" ht="18" customHeight="1" hidden="1">
      <c r="A44" s="44" t="s">
        <v>28</v>
      </c>
      <c r="B44" s="49" t="s">
        <v>29</v>
      </c>
      <c r="C44" s="47">
        <f>'[1]Місто'!C98</f>
        <v>0</v>
      </c>
      <c r="D44" s="47">
        <f>'[1]Місто'!D98</f>
        <v>0</v>
      </c>
      <c r="E44" s="47">
        <f>'[1]Місто'!E98</f>
        <v>0</v>
      </c>
      <c r="F44" s="47">
        <f t="shared" si="0"/>
        <v>0</v>
      </c>
      <c r="G44" s="47">
        <f>'[1]Місто'!G98</f>
        <v>0</v>
      </c>
      <c r="H44" s="47">
        <f>'[1]Місто'!H98</f>
        <v>0</v>
      </c>
      <c r="I44" s="47">
        <f>'[1]Місто'!I98</f>
        <v>0</v>
      </c>
      <c r="J44" s="47">
        <f>'[1]Місто'!J98</f>
        <v>0</v>
      </c>
      <c r="K44" s="47">
        <f>'[1]Місто'!K98</f>
        <v>0</v>
      </c>
      <c r="L44" s="47">
        <f>'[1]Місто'!L98</f>
        <v>0</v>
      </c>
      <c r="M44" s="48">
        <f t="shared" si="6"/>
        <v>0</v>
      </c>
      <c r="N44" s="35"/>
      <c r="O44" s="10">
        <f t="shared" si="3"/>
        <v>0</v>
      </c>
      <c r="P44" s="3">
        <f t="shared" si="9"/>
        <v>0</v>
      </c>
    </row>
    <row r="45" spans="1:16" s="3" customFormat="1" ht="38.25">
      <c r="A45" s="44" t="s">
        <v>99</v>
      </c>
      <c r="B45" s="66" t="s">
        <v>177</v>
      </c>
      <c r="C45" s="47">
        <f>'[1]Місто'!C99</f>
        <v>3146037</v>
      </c>
      <c r="D45" s="47">
        <f>'[1]Місто'!D99</f>
        <v>0</v>
      </c>
      <c r="E45" s="47">
        <f>'[1]Місто'!E99</f>
        <v>0</v>
      </c>
      <c r="F45" s="47">
        <f t="shared" si="0"/>
        <v>0</v>
      </c>
      <c r="G45" s="47">
        <f>'[1]Місто'!G99</f>
        <v>0</v>
      </c>
      <c r="H45" s="47">
        <f>'[1]Місто'!H99</f>
        <v>0</v>
      </c>
      <c r="I45" s="47">
        <f>'[1]Місто'!I99</f>
        <v>0</v>
      </c>
      <c r="J45" s="47">
        <f>'[1]Місто'!J99</f>
        <v>0</v>
      </c>
      <c r="K45" s="47">
        <f>'[1]Місто'!K99</f>
        <v>0</v>
      </c>
      <c r="L45" s="47">
        <f>'[1]Місто'!L99</f>
        <v>0</v>
      </c>
      <c r="M45" s="48">
        <f t="shared" si="6"/>
        <v>3146037</v>
      </c>
      <c r="N45" s="35"/>
      <c r="O45" s="10">
        <f t="shared" si="3"/>
        <v>0</v>
      </c>
      <c r="P45" s="3">
        <f t="shared" si="9"/>
        <v>0.1241705100947606</v>
      </c>
    </row>
    <row r="46" spans="1:16" s="3" customFormat="1" ht="14.25" customHeight="1">
      <c r="A46" s="44" t="s">
        <v>30</v>
      </c>
      <c r="B46" s="56" t="s">
        <v>31</v>
      </c>
      <c r="C46" s="47">
        <f>SUM(C47:C101)-C48-C50-C52-C55-C58-C60-C62-C64-C66-C72-C74-C76-C78-C80-C82-C86-C88-C90-C84-C93-C68-C70</f>
        <v>782047479</v>
      </c>
      <c r="D46" s="47">
        <f>SUM(D47:D101)-D48-D50-D52-D55-D58-D60-D62-D64-D66-D72-D74-D76-D78-D80-D82-D86-D88-D90-D84-D93-D68-D70</f>
        <v>12488462</v>
      </c>
      <c r="E46" s="47">
        <f>SUM(E47:E101)-E48-E50-E52-E55-E58-E60-E62-E64-E66-E72-E74-E76-E78-E80-E82-E86-E88-E90-E84-E93-E68-E70</f>
        <v>1483499</v>
      </c>
      <c r="F46" s="47">
        <f t="shared" si="0"/>
        <v>1547495</v>
      </c>
      <c r="G46" s="47">
        <f aca="true" t="shared" si="10" ref="G46:L46">SUM(G47:G101)-G48-G50-G52-G55-G58-G60-G62-G64-G66-G72-G74-G76-G78-G80-G82-G86-G88-G90-G84-G93-G68-G70</f>
        <v>170562</v>
      </c>
      <c r="H46" s="47">
        <f t="shared" si="10"/>
        <v>108917</v>
      </c>
      <c r="I46" s="47">
        <f t="shared" si="10"/>
        <v>0</v>
      </c>
      <c r="J46" s="47">
        <f t="shared" si="10"/>
        <v>1376933</v>
      </c>
      <c r="K46" s="47">
        <f t="shared" si="10"/>
        <v>1376933</v>
      </c>
      <c r="L46" s="47">
        <f t="shared" si="10"/>
        <v>167200</v>
      </c>
      <c r="M46" s="48">
        <f t="shared" si="6"/>
        <v>783594974</v>
      </c>
      <c r="N46" s="37">
        <f>F46-K46</f>
        <v>170562</v>
      </c>
      <c r="O46" s="10">
        <f t="shared" si="3"/>
        <v>170562</v>
      </c>
      <c r="P46" s="3">
        <f t="shared" si="9"/>
        <v>30.866526485782458</v>
      </c>
    </row>
    <row r="47" spans="1:16" s="3" customFormat="1" ht="178.5" customHeight="1">
      <c r="A47" s="57" t="s">
        <v>85</v>
      </c>
      <c r="B47" s="70" t="s">
        <v>154</v>
      </c>
      <c r="C47" s="47">
        <f>'[1]Місто'!C114</f>
        <v>101096271</v>
      </c>
      <c r="D47" s="47">
        <f>'[1]Місто'!D114</f>
        <v>0</v>
      </c>
      <c r="E47" s="47">
        <f>'[1]Місто'!E114</f>
        <v>0</v>
      </c>
      <c r="F47" s="47">
        <f t="shared" si="0"/>
        <v>0</v>
      </c>
      <c r="G47" s="47">
        <f>'[1]Місто'!G114</f>
        <v>0</v>
      </c>
      <c r="H47" s="47">
        <f>'[1]Місто'!H114</f>
        <v>0</v>
      </c>
      <c r="I47" s="47">
        <f>'[1]Місто'!I114</f>
        <v>0</v>
      </c>
      <c r="J47" s="47">
        <f>'[1]Місто'!J114</f>
        <v>0</v>
      </c>
      <c r="K47" s="47">
        <f>'[1]Місто'!K114</f>
        <v>0</v>
      </c>
      <c r="L47" s="47">
        <f>'[1]Місто'!L114</f>
        <v>0</v>
      </c>
      <c r="M47" s="48">
        <f t="shared" si="6"/>
        <v>101096271</v>
      </c>
      <c r="N47" s="35"/>
      <c r="O47" s="10">
        <f t="shared" si="3"/>
        <v>0</v>
      </c>
      <c r="P47" s="3">
        <f t="shared" si="9"/>
        <v>3.99015508678002</v>
      </c>
    </row>
    <row r="48" spans="1:16" s="3" customFormat="1" ht="67.5" customHeight="1">
      <c r="A48" s="57"/>
      <c r="B48" s="93" t="s">
        <v>229</v>
      </c>
      <c r="C48" s="47">
        <f>'[1]Місто'!C115</f>
        <v>101096271</v>
      </c>
      <c r="D48" s="47">
        <f>'[1]Місто'!D115</f>
        <v>0</v>
      </c>
      <c r="E48" s="47">
        <f>'[1]Місто'!E115</f>
        <v>0</v>
      </c>
      <c r="F48" s="47">
        <f t="shared" si="0"/>
        <v>0</v>
      </c>
      <c r="G48" s="47">
        <f>'[1]Місто'!G115</f>
        <v>0</v>
      </c>
      <c r="H48" s="47">
        <f>'[1]Місто'!H115</f>
        <v>0</v>
      </c>
      <c r="I48" s="47">
        <f>'[1]Місто'!I115</f>
        <v>0</v>
      </c>
      <c r="J48" s="47">
        <f>'[1]Місто'!J115</f>
        <v>0</v>
      </c>
      <c r="K48" s="47">
        <f>'[1]Місто'!K115</f>
        <v>0</v>
      </c>
      <c r="L48" s="47">
        <f>'[1]Місто'!L115</f>
        <v>0</v>
      </c>
      <c r="M48" s="48">
        <f t="shared" si="6"/>
        <v>101096271</v>
      </c>
      <c r="N48" s="35"/>
      <c r="O48" s="10">
        <f t="shared" si="3"/>
        <v>0</v>
      </c>
      <c r="P48" s="3">
        <f t="shared" si="9"/>
        <v>3.99015508678002</v>
      </c>
    </row>
    <row r="49" spans="1:16" s="3" customFormat="1" ht="144.75" customHeight="1">
      <c r="A49" s="57" t="s">
        <v>88</v>
      </c>
      <c r="B49" s="70" t="s">
        <v>155</v>
      </c>
      <c r="C49" s="47">
        <f>'[1]Місто'!C116</f>
        <v>113229</v>
      </c>
      <c r="D49" s="47">
        <f>'[1]Місто'!D116</f>
        <v>0</v>
      </c>
      <c r="E49" s="47">
        <f>'[1]Місто'!E116</f>
        <v>0</v>
      </c>
      <c r="F49" s="47">
        <f t="shared" si="0"/>
        <v>0</v>
      </c>
      <c r="G49" s="47">
        <f>'[1]Місто'!G116</f>
        <v>0</v>
      </c>
      <c r="H49" s="47">
        <f>'[1]Місто'!H116</f>
        <v>0</v>
      </c>
      <c r="I49" s="47">
        <f>'[1]Місто'!I116</f>
        <v>0</v>
      </c>
      <c r="J49" s="47">
        <f>'[1]Місто'!J116</f>
        <v>0</v>
      </c>
      <c r="K49" s="47">
        <f>'[1]Місто'!K116</f>
        <v>0</v>
      </c>
      <c r="L49" s="47">
        <f>'[1]Місто'!L116</f>
        <v>0</v>
      </c>
      <c r="M49" s="48">
        <f t="shared" si="6"/>
        <v>113229</v>
      </c>
      <c r="N49" s="35"/>
      <c r="O49" s="10">
        <f t="shared" si="3"/>
        <v>0</v>
      </c>
      <c r="P49" s="3">
        <f t="shared" si="9"/>
        <v>0.004469020131524088</v>
      </c>
    </row>
    <row r="50" spans="1:16" s="3" customFormat="1" ht="45.75" customHeight="1">
      <c r="A50" s="57"/>
      <c r="B50" s="93" t="s">
        <v>215</v>
      </c>
      <c r="C50" s="47">
        <f>'[1]Місто'!C117</f>
        <v>113229</v>
      </c>
      <c r="D50" s="47">
        <f>'[1]Місто'!D117</f>
        <v>0</v>
      </c>
      <c r="E50" s="47">
        <f>'[1]Місто'!E117</f>
        <v>0</v>
      </c>
      <c r="F50" s="47">
        <f t="shared" si="0"/>
        <v>0</v>
      </c>
      <c r="G50" s="47">
        <f>'[1]Місто'!G117</f>
        <v>0</v>
      </c>
      <c r="H50" s="47">
        <f>'[1]Місто'!H117</f>
        <v>0</v>
      </c>
      <c r="I50" s="47">
        <f>'[1]Місто'!I117</f>
        <v>0</v>
      </c>
      <c r="J50" s="47">
        <f>'[1]Місто'!J117</f>
        <v>0</v>
      </c>
      <c r="K50" s="47">
        <f>'[1]Місто'!K117</f>
        <v>0</v>
      </c>
      <c r="L50" s="47">
        <f>'[1]Місто'!L117</f>
        <v>0</v>
      </c>
      <c r="M50" s="48">
        <f t="shared" si="6"/>
        <v>113229</v>
      </c>
      <c r="N50" s="35"/>
      <c r="O50" s="10">
        <f t="shared" si="3"/>
        <v>0</v>
      </c>
      <c r="P50" s="3">
        <f t="shared" si="9"/>
        <v>0.004469020131524088</v>
      </c>
    </row>
    <row r="51" spans="1:16" s="3" customFormat="1" ht="164.25" customHeight="1">
      <c r="A51" s="44" t="s">
        <v>89</v>
      </c>
      <c r="B51" s="70" t="s">
        <v>156</v>
      </c>
      <c r="C51" s="47">
        <f>'[1]Місто'!C118</f>
        <v>2019224</v>
      </c>
      <c r="D51" s="47">
        <f>'[1]Місто'!D118</f>
        <v>0</v>
      </c>
      <c r="E51" s="47">
        <f>'[1]Місто'!E118</f>
        <v>0</v>
      </c>
      <c r="F51" s="47">
        <f t="shared" si="0"/>
        <v>167200</v>
      </c>
      <c r="G51" s="47">
        <f>'[1]Місто'!G118</f>
        <v>0</v>
      </c>
      <c r="H51" s="47">
        <f>'[1]Місто'!H118</f>
        <v>0</v>
      </c>
      <c r="I51" s="47">
        <f>'[1]Місто'!I118</f>
        <v>0</v>
      </c>
      <c r="J51" s="47">
        <f>'[1]Місто'!J118</f>
        <v>167200</v>
      </c>
      <c r="K51" s="47">
        <f>'[1]Місто'!K118</f>
        <v>167200</v>
      </c>
      <c r="L51" s="47">
        <f>'[1]Місто'!L118</f>
        <v>167200</v>
      </c>
      <c r="M51" s="48">
        <f t="shared" si="6"/>
        <v>2186424</v>
      </c>
      <c r="N51" s="35"/>
      <c r="O51" s="10">
        <f t="shared" si="3"/>
        <v>0</v>
      </c>
      <c r="P51" s="3">
        <f t="shared" si="9"/>
        <v>0.0796964797539199</v>
      </c>
    </row>
    <row r="52" spans="1:16" s="3" customFormat="1" ht="123.75" customHeight="1">
      <c r="A52" s="44"/>
      <c r="B52" s="93" t="s">
        <v>261</v>
      </c>
      <c r="C52" s="60">
        <f>'[1]Місто'!C119</f>
        <v>2019224</v>
      </c>
      <c r="D52" s="60">
        <f>'[1]Місто'!D119</f>
        <v>0</v>
      </c>
      <c r="E52" s="60">
        <f>'[1]Місто'!E119</f>
        <v>0</v>
      </c>
      <c r="F52" s="60">
        <f t="shared" si="0"/>
        <v>167200</v>
      </c>
      <c r="G52" s="60">
        <f>'[1]Місто'!G119</f>
        <v>0</v>
      </c>
      <c r="H52" s="60">
        <f>'[1]Місто'!H119</f>
        <v>0</v>
      </c>
      <c r="I52" s="60">
        <f>'[1]Місто'!I119</f>
        <v>0</v>
      </c>
      <c r="J52" s="60">
        <f>'[1]Місто'!J119</f>
        <v>167200</v>
      </c>
      <c r="K52" s="60">
        <f>'[1]Місто'!K119</f>
        <v>167200</v>
      </c>
      <c r="L52" s="60">
        <f>'[1]Місто'!L119</f>
        <v>167200</v>
      </c>
      <c r="M52" s="135">
        <f t="shared" si="6"/>
        <v>2186424</v>
      </c>
      <c r="N52" s="35"/>
      <c r="O52" s="10">
        <f t="shared" si="3"/>
        <v>0</v>
      </c>
      <c r="P52" s="3">
        <f t="shared" si="9"/>
        <v>0.0796964797539199</v>
      </c>
    </row>
    <row r="53" spans="1:16" s="3" customFormat="1" ht="287.25" customHeight="1">
      <c r="A53" s="81" t="s">
        <v>90</v>
      </c>
      <c r="B53" s="76" t="s">
        <v>195</v>
      </c>
      <c r="C53" s="82">
        <f>'[1]Місто'!C120</f>
        <v>11826365</v>
      </c>
      <c r="D53" s="82">
        <f>'[1]Місто'!D120</f>
        <v>0</v>
      </c>
      <c r="E53" s="82">
        <f>'[1]Місто'!E120</f>
        <v>0</v>
      </c>
      <c r="F53" s="82">
        <f t="shared" si="0"/>
        <v>0</v>
      </c>
      <c r="G53" s="82">
        <f>'[1]Місто'!G120</f>
        <v>0</v>
      </c>
      <c r="H53" s="82">
        <f>'[1]Місто'!H120</f>
        <v>0</v>
      </c>
      <c r="I53" s="82">
        <f>'[1]Місто'!I120</f>
        <v>0</v>
      </c>
      <c r="J53" s="82">
        <f>'[1]Місто'!J120</f>
        <v>0</v>
      </c>
      <c r="K53" s="82">
        <f>'[1]Місто'!K120</f>
        <v>0</v>
      </c>
      <c r="L53" s="82">
        <f>'[1]Місто'!L120</f>
        <v>0</v>
      </c>
      <c r="M53" s="83">
        <f t="shared" si="6"/>
        <v>11826365</v>
      </c>
      <c r="N53" s="35"/>
      <c r="O53" s="10">
        <f t="shared" si="3"/>
        <v>0</v>
      </c>
      <c r="P53" s="3">
        <f t="shared" si="9"/>
        <v>0.46677320534272915</v>
      </c>
    </row>
    <row r="54" spans="1:16" s="3" customFormat="1" ht="204">
      <c r="A54" s="77"/>
      <c r="B54" s="75" t="s">
        <v>249</v>
      </c>
      <c r="C54" s="79">
        <f>'[1]Місто'!C121</f>
        <v>0</v>
      </c>
      <c r="D54" s="79">
        <f>'[1]Місто'!D121</f>
        <v>0</v>
      </c>
      <c r="E54" s="79">
        <f>'[1]Місто'!E121</f>
        <v>0</v>
      </c>
      <c r="F54" s="78"/>
      <c r="G54" s="79">
        <f>'[1]Місто'!G121</f>
        <v>0</v>
      </c>
      <c r="H54" s="79">
        <f>'[1]Місто'!H121</f>
        <v>0</v>
      </c>
      <c r="I54" s="79">
        <f>'[1]Місто'!I121</f>
        <v>0</v>
      </c>
      <c r="J54" s="79">
        <f>'[1]Місто'!J121</f>
        <v>0</v>
      </c>
      <c r="K54" s="79">
        <f>'[1]Місто'!K121</f>
        <v>0</v>
      </c>
      <c r="L54" s="79">
        <f>'[1]Місто'!L121</f>
        <v>0</v>
      </c>
      <c r="M54" s="80"/>
      <c r="N54" s="35"/>
      <c r="O54" s="10">
        <f t="shared" si="3"/>
        <v>0</v>
      </c>
      <c r="P54" s="3">
        <f t="shared" si="9"/>
        <v>0</v>
      </c>
    </row>
    <row r="55" spans="1:16" s="3" customFormat="1" ht="68.25" customHeight="1">
      <c r="A55" s="57"/>
      <c r="B55" s="93" t="s">
        <v>229</v>
      </c>
      <c r="C55" s="47">
        <f>'[1]Місто'!C122</f>
        <v>11826365</v>
      </c>
      <c r="D55" s="47">
        <f>'[1]Місто'!D122</f>
        <v>0</v>
      </c>
      <c r="E55" s="47">
        <f>'[1]Місто'!E122</f>
        <v>0</v>
      </c>
      <c r="F55" s="47">
        <f>G55+J55</f>
        <v>0</v>
      </c>
      <c r="G55" s="47">
        <f>'[1]Місто'!G122</f>
        <v>0</v>
      </c>
      <c r="H55" s="47">
        <f>'[1]Місто'!H122</f>
        <v>0</v>
      </c>
      <c r="I55" s="47">
        <f>'[1]Місто'!I122</f>
        <v>0</v>
      </c>
      <c r="J55" s="47">
        <f>'[1]Місто'!J122</f>
        <v>0</v>
      </c>
      <c r="K55" s="47">
        <f>'[1]Місто'!K122</f>
        <v>0</v>
      </c>
      <c r="L55" s="47">
        <f>'[1]Місто'!L122</f>
        <v>0</v>
      </c>
      <c r="M55" s="48">
        <f>C55+F55</f>
        <v>11826365</v>
      </c>
      <c r="N55" s="35"/>
      <c r="O55" s="10">
        <f t="shared" si="3"/>
        <v>0</v>
      </c>
      <c r="P55" s="3">
        <f t="shared" si="9"/>
        <v>0.46677320534272915</v>
      </c>
    </row>
    <row r="56" spans="1:16" s="3" customFormat="1" ht="277.5" customHeight="1">
      <c r="A56" s="81" t="s">
        <v>91</v>
      </c>
      <c r="B56" s="76" t="s">
        <v>0</v>
      </c>
      <c r="C56" s="82">
        <f>'[1]Місто'!C123</f>
        <v>3661</v>
      </c>
      <c r="D56" s="82">
        <f>'[1]Місто'!D123</f>
        <v>0</v>
      </c>
      <c r="E56" s="82">
        <f>'[1]Місто'!E123</f>
        <v>0</v>
      </c>
      <c r="F56" s="82">
        <f>G56+J56</f>
        <v>0</v>
      </c>
      <c r="G56" s="82">
        <f>'[1]Місто'!G123</f>
        <v>0</v>
      </c>
      <c r="H56" s="82">
        <f>'[1]Місто'!H123</f>
        <v>0</v>
      </c>
      <c r="I56" s="82">
        <f>'[1]Місто'!I123</f>
        <v>0</v>
      </c>
      <c r="J56" s="82">
        <f>'[1]Місто'!J123</f>
        <v>0</v>
      </c>
      <c r="K56" s="82">
        <f>'[1]Місто'!K123</f>
        <v>0</v>
      </c>
      <c r="L56" s="82">
        <f>'[1]Місто'!L123</f>
        <v>0</v>
      </c>
      <c r="M56" s="83">
        <f>C56+F56</f>
        <v>3661</v>
      </c>
      <c r="N56" s="35"/>
      <c r="O56" s="10">
        <f t="shared" si="3"/>
        <v>0</v>
      </c>
      <c r="P56" s="3">
        <f t="shared" si="9"/>
        <v>0.0001444955152965202</v>
      </c>
    </row>
    <row r="57" spans="1:16" s="3" customFormat="1" ht="48">
      <c r="A57" s="87"/>
      <c r="B57" s="86" t="s">
        <v>1</v>
      </c>
      <c r="C57" s="79">
        <f>'[1]Місто'!C124</f>
        <v>0</v>
      </c>
      <c r="D57" s="79">
        <f>'[1]Місто'!D124</f>
        <v>0</v>
      </c>
      <c r="E57" s="79">
        <f>'[1]Місто'!E124</f>
        <v>0</v>
      </c>
      <c r="F57" s="79"/>
      <c r="G57" s="79">
        <f>'[1]Місто'!G124</f>
        <v>0</v>
      </c>
      <c r="H57" s="79">
        <f>'[1]Місто'!H124</f>
        <v>0</v>
      </c>
      <c r="I57" s="79">
        <f>'[1]Місто'!I124</f>
        <v>0</v>
      </c>
      <c r="J57" s="79">
        <f>'[1]Місто'!J124</f>
        <v>0</v>
      </c>
      <c r="K57" s="79">
        <f>'[1]Місто'!K124</f>
        <v>0</v>
      </c>
      <c r="L57" s="79">
        <f>'[1]Місто'!L124</f>
        <v>0</v>
      </c>
      <c r="M57" s="88"/>
      <c r="N57" s="35"/>
      <c r="O57" s="10">
        <f t="shared" si="3"/>
        <v>0</v>
      </c>
      <c r="P57" s="3">
        <f t="shared" si="9"/>
        <v>0</v>
      </c>
    </row>
    <row r="58" spans="1:16" s="3" customFormat="1" ht="48" customHeight="1">
      <c r="A58" s="44"/>
      <c r="B58" s="93" t="s">
        <v>215</v>
      </c>
      <c r="C58" s="47">
        <f>'[1]Місто'!C125</f>
        <v>3661</v>
      </c>
      <c r="D58" s="47">
        <f>'[1]Місто'!D125</f>
        <v>0</v>
      </c>
      <c r="E58" s="47">
        <f>'[1]Місто'!E125</f>
        <v>0</v>
      </c>
      <c r="F58" s="47">
        <f aca="true" t="shared" si="11" ref="F58:F92">G58+J58</f>
        <v>0</v>
      </c>
      <c r="G58" s="47">
        <f>'[1]Місто'!G125</f>
        <v>0</v>
      </c>
      <c r="H58" s="47">
        <f>'[1]Місто'!H125</f>
        <v>0</v>
      </c>
      <c r="I58" s="47">
        <f>'[1]Місто'!I125</f>
        <v>0</v>
      </c>
      <c r="J58" s="47">
        <f>'[1]Місто'!J125</f>
        <v>0</v>
      </c>
      <c r="K58" s="47">
        <f>'[1]Місто'!K125</f>
        <v>0</v>
      </c>
      <c r="L58" s="47">
        <f>'[1]Місто'!L125</f>
        <v>0</v>
      </c>
      <c r="M58" s="48">
        <f aca="true" t="shared" si="12" ref="M58:M89">C58+F58</f>
        <v>3661</v>
      </c>
      <c r="N58" s="35"/>
      <c r="O58" s="10">
        <f t="shared" si="3"/>
        <v>0</v>
      </c>
      <c r="P58" s="3">
        <f t="shared" si="9"/>
        <v>0.0001444955152965202</v>
      </c>
    </row>
    <row r="59" spans="1:16" s="3" customFormat="1" ht="72">
      <c r="A59" s="57" t="s">
        <v>92</v>
      </c>
      <c r="B59" s="71" t="s">
        <v>178</v>
      </c>
      <c r="C59" s="47">
        <f>'[1]Місто'!C126</f>
        <v>4204986</v>
      </c>
      <c r="D59" s="47">
        <f>'[1]Місто'!D126</f>
        <v>0</v>
      </c>
      <c r="E59" s="47">
        <f>'[1]Місто'!E126</f>
        <v>0</v>
      </c>
      <c r="F59" s="47">
        <f t="shared" si="11"/>
        <v>0</v>
      </c>
      <c r="G59" s="47">
        <f>'[1]Місто'!G126</f>
        <v>0</v>
      </c>
      <c r="H59" s="47">
        <f>'[1]Місто'!H126</f>
        <v>0</v>
      </c>
      <c r="I59" s="47">
        <f>'[1]Місто'!I126</f>
        <v>0</v>
      </c>
      <c r="J59" s="47">
        <f>'[1]Місто'!J126</f>
        <v>0</v>
      </c>
      <c r="K59" s="47">
        <f>'[1]Місто'!K126</f>
        <v>0</v>
      </c>
      <c r="L59" s="47">
        <f>'[1]Місто'!L126</f>
        <v>0</v>
      </c>
      <c r="M59" s="48">
        <f t="shared" si="12"/>
        <v>4204986</v>
      </c>
      <c r="N59" s="35"/>
      <c r="O59" s="10">
        <f t="shared" si="3"/>
        <v>0</v>
      </c>
      <c r="P59" s="3">
        <f t="shared" si="9"/>
        <v>0.16596602537138852</v>
      </c>
    </row>
    <row r="60" spans="1:16" s="3" customFormat="1" ht="77.25" customHeight="1">
      <c r="A60" s="57"/>
      <c r="B60" s="93" t="s">
        <v>229</v>
      </c>
      <c r="C60" s="47">
        <f>'[1]Місто'!C127</f>
        <v>4204986</v>
      </c>
      <c r="D60" s="47">
        <f>'[1]Місто'!D127</f>
        <v>0</v>
      </c>
      <c r="E60" s="47">
        <f>'[1]Місто'!E127</f>
        <v>0</v>
      </c>
      <c r="F60" s="47">
        <f t="shared" si="11"/>
        <v>0</v>
      </c>
      <c r="G60" s="47">
        <f>'[1]Місто'!G127</f>
        <v>0</v>
      </c>
      <c r="H60" s="47">
        <f>'[1]Місто'!H127</f>
        <v>0</v>
      </c>
      <c r="I60" s="47">
        <f>'[1]Місто'!I127</f>
        <v>0</v>
      </c>
      <c r="J60" s="47">
        <f>'[1]Місто'!J127</f>
        <v>0</v>
      </c>
      <c r="K60" s="47">
        <f>'[1]Місто'!K127</f>
        <v>0</v>
      </c>
      <c r="L60" s="47">
        <f>'[1]Місто'!L127</f>
        <v>0</v>
      </c>
      <c r="M60" s="48">
        <f t="shared" si="12"/>
        <v>4204986</v>
      </c>
      <c r="N60" s="35"/>
      <c r="O60" s="10">
        <f t="shared" si="3"/>
        <v>0</v>
      </c>
      <c r="P60" s="3">
        <f t="shared" si="9"/>
        <v>0.16596602537138852</v>
      </c>
    </row>
    <row r="61" spans="1:16" s="3" customFormat="1" ht="72">
      <c r="A61" s="57" t="s">
        <v>93</v>
      </c>
      <c r="B61" s="71" t="s">
        <v>179</v>
      </c>
      <c r="C61" s="47">
        <f>'[1]Місто'!C128</f>
        <v>4476</v>
      </c>
      <c r="D61" s="47">
        <f>'[1]Місто'!D128</f>
        <v>0</v>
      </c>
      <c r="E61" s="47">
        <f>'[1]Місто'!E128</f>
        <v>0</v>
      </c>
      <c r="F61" s="47">
        <f t="shared" si="11"/>
        <v>0</v>
      </c>
      <c r="G61" s="47">
        <f>'[1]Місто'!G128</f>
        <v>0</v>
      </c>
      <c r="H61" s="47">
        <f>'[1]Місто'!H128</f>
        <v>0</v>
      </c>
      <c r="I61" s="47">
        <f>'[1]Місто'!I128</f>
        <v>0</v>
      </c>
      <c r="J61" s="47">
        <f>'[1]Місто'!J128</f>
        <v>0</v>
      </c>
      <c r="K61" s="47">
        <f>'[1]Місто'!K128</f>
        <v>0</v>
      </c>
      <c r="L61" s="47">
        <f>'[1]Місто'!L128</f>
        <v>0</v>
      </c>
      <c r="M61" s="48">
        <f t="shared" si="12"/>
        <v>4476</v>
      </c>
      <c r="N61" s="35"/>
      <c r="O61" s="10">
        <f t="shared" si="3"/>
        <v>0</v>
      </c>
      <c r="P61" s="3">
        <f t="shared" si="9"/>
        <v>0.00017666264038984555</v>
      </c>
    </row>
    <row r="62" spans="1:16" s="3" customFormat="1" ht="46.5" customHeight="1">
      <c r="A62" s="57"/>
      <c r="B62" s="93" t="s">
        <v>215</v>
      </c>
      <c r="C62" s="47">
        <f>'[1]Місто'!C129</f>
        <v>4476</v>
      </c>
      <c r="D62" s="47">
        <f>'[1]Місто'!D129</f>
        <v>0</v>
      </c>
      <c r="E62" s="47">
        <f>'[1]Місто'!E129</f>
        <v>0</v>
      </c>
      <c r="F62" s="47">
        <f t="shared" si="11"/>
        <v>0</v>
      </c>
      <c r="G62" s="47">
        <f>'[1]Місто'!G129</f>
        <v>0</v>
      </c>
      <c r="H62" s="47">
        <f>'[1]Місто'!H129</f>
        <v>0</v>
      </c>
      <c r="I62" s="47">
        <f>'[1]Місто'!I129</f>
        <v>0</v>
      </c>
      <c r="J62" s="47">
        <f>'[1]Місто'!J129</f>
        <v>0</v>
      </c>
      <c r="K62" s="47">
        <f>'[1]Місто'!K129</f>
        <v>0</v>
      </c>
      <c r="L62" s="47">
        <f>'[1]Місто'!L129</f>
        <v>0</v>
      </c>
      <c r="M62" s="48">
        <f t="shared" si="12"/>
        <v>4476</v>
      </c>
      <c r="N62" s="35"/>
      <c r="O62" s="10">
        <f t="shared" si="3"/>
        <v>0</v>
      </c>
      <c r="P62" s="3">
        <f t="shared" si="9"/>
        <v>0.00017666264038984555</v>
      </c>
    </row>
    <row r="63" spans="1:16" s="3" customFormat="1" ht="58.5" customHeight="1">
      <c r="A63" s="57" t="s">
        <v>94</v>
      </c>
      <c r="B63" s="71" t="s">
        <v>180</v>
      </c>
      <c r="C63" s="47">
        <f>'[1]Місто'!C130</f>
        <v>67550</v>
      </c>
      <c r="D63" s="47">
        <f>'[1]Місто'!D130</f>
        <v>0</v>
      </c>
      <c r="E63" s="47">
        <f>'[1]Місто'!E130</f>
        <v>0</v>
      </c>
      <c r="F63" s="47">
        <f t="shared" si="11"/>
        <v>0</v>
      </c>
      <c r="G63" s="47">
        <f>'[1]Місто'!G130</f>
        <v>0</v>
      </c>
      <c r="H63" s="47">
        <f>'[1]Місто'!H130</f>
        <v>0</v>
      </c>
      <c r="I63" s="47">
        <f>'[1]Місто'!I130</f>
        <v>0</v>
      </c>
      <c r="J63" s="47">
        <f>'[1]Місто'!J130</f>
        <v>0</v>
      </c>
      <c r="K63" s="47">
        <f>'[1]Місто'!K130</f>
        <v>0</v>
      </c>
      <c r="L63" s="47">
        <f>'[1]Місто'!L130</f>
        <v>0</v>
      </c>
      <c r="M63" s="48">
        <f t="shared" si="12"/>
        <v>67550</v>
      </c>
      <c r="N63" s="35"/>
      <c r="O63" s="10">
        <f t="shared" si="3"/>
        <v>0</v>
      </c>
      <c r="P63" s="3">
        <f t="shared" si="9"/>
        <v>0.002666121840557209</v>
      </c>
    </row>
    <row r="64" spans="1:16" s="3" customFormat="1" ht="123" customHeight="1">
      <c r="A64" s="57"/>
      <c r="B64" s="93" t="s">
        <v>261</v>
      </c>
      <c r="C64" s="47">
        <f>'[1]Місто'!C131</f>
        <v>67550</v>
      </c>
      <c r="D64" s="47">
        <f>'[1]Місто'!D131</f>
        <v>0</v>
      </c>
      <c r="E64" s="47">
        <f>'[1]Місто'!E131</f>
        <v>0</v>
      </c>
      <c r="F64" s="47">
        <f t="shared" si="11"/>
        <v>0</v>
      </c>
      <c r="G64" s="47">
        <f>'[1]Місто'!G131</f>
        <v>0</v>
      </c>
      <c r="H64" s="47">
        <f>'[1]Місто'!H131</f>
        <v>0</v>
      </c>
      <c r="I64" s="47">
        <f>'[1]Місто'!I131</f>
        <v>0</v>
      </c>
      <c r="J64" s="47">
        <f>'[1]Місто'!J131</f>
        <v>0</v>
      </c>
      <c r="K64" s="47">
        <f>'[1]Місто'!K131</f>
        <v>0</v>
      </c>
      <c r="L64" s="47">
        <f>'[1]Місто'!L131</f>
        <v>0</v>
      </c>
      <c r="M64" s="48">
        <f t="shared" si="12"/>
        <v>67550</v>
      </c>
      <c r="N64" s="35"/>
      <c r="O64" s="10">
        <f t="shared" si="3"/>
        <v>0</v>
      </c>
      <c r="P64" s="3">
        <f t="shared" si="9"/>
        <v>0.002666121840557209</v>
      </c>
    </row>
    <row r="65" spans="1:16" s="3" customFormat="1" ht="24">
      <c r="A65" s="57" t="s">
        <v>158</v>
      </c>
      <c r="B65" s="71" t="s">
        <v>159</v>
      </c>
      <c r="C65" s="47">
        <f>'[1]Місто'!C132</f>
        <v>4052202</v>
      </c>
      <c r="D65" s="47">
        <f>'[1]Місто'!D132</f>
        <v>0</v>
      </c>
      <c r="E65" s="47">
        <f>'[1]Місто'!E132</f>
        <v>0</v>
      </c>
      <c r="F65" s="47">
        <f t="shared" si="11"/>
        <v>0</v>
      </c>
      <c r="G65" s="47">
        <f>'[1]Місто'!G132</f>
        <v>0</v>
      </c>
      <c r="H65" s="47">
        <f>'[1]Місто'!H132</f>
        <v>0</v>
      </c>
      <c r="I65" s="47">
        <f>'[1]Місто'!I132</f>
        <v>0</v>
      </c>
      <c r="J65" s="47">
        <f>'[1]Місто'!J132</f>
        <v>0</v>
      </c>
      <c r="K65" s="47">
        <f>'[1]Місто'!K132</f>
        <v>0</v>
      </c>
      <c r="L65" s="47">
        <f>'[1]Місто'!L132</f>
        <v>0</v>
      </c>
      <c r="M65" s="48">
        <f t="shared" si="12"/>
        <v>4052202</v>
      </c>
      <c r="N65" s="35"/>
      <c r="O65" s="10">
        <f t="shared" si="3"/>
        <v>0</v>
      </c>
      <c r="P65" s="3">
        <f t="shared" si="9"/>
        <v>0.15993581427904666</v>
      </c>
    </row>
    <row r="66" spans="1:16" s="3" customFormat="1" ht="123" customHeight="1">
      <c r="A66" s="57"/>
      <c r="B66" s="93" t="s">
        <v>261</v>
      </c>
      <c r="C66" s="47">
        <f>'[1]Місто'!C133</f>
        <v>4052202</v>
      </c>
      <c r="D66" s="47">
        <f>'[1]Місто'!D133</f>
        <v>0</v>
      </c>
      <c r="E66" s="47">
        <f>'[1]Місто'!E133</f>
        <v>0</v>
      </c>
      <c r="F66" s="47">
        <f t="shared" si="11"/>
        <v>0</v>
      </c>
      <c r="G66" s="47">
        <f>'[1]Місто'!G133</f>
        <v>0</v>
      </c>
      <c r="H66" s="47">
        <f>'[1]Місто'!H133</f>
        <v>0</v>
      </c>
      <c r="I66" s="47">
        <f>'[1]Місто'!I133</f>
        <v>0</v>
      </c>
      <c r="J66" s="47">
        <f>'[1]Місто'!J133</f>
        <v>0</v>
      </c>
      <c r="K66" s="47">
        <f>'[1]Місто'!K133</f>
        <v>0</v>
      </c>
      <c r="L66" s="47">
        <f>'[1]Місто'!L133</f>
        <v>0</v>
      </c>
      <c r="M66" s="48">
        <f t="shared" si="12"/>
        <v>4052202</v>
      </c>
      <c r="N66" s="35"/>
      <c r="O66" s="10">
        <f t="shared" si="3"/>
        <v>0</v>
      </c>
      <c r="P66" s="3">
        <f t="shared" si="9"/>
        <v>0.15993581427904666</v>
      </c>
    </row>
    <row r="67" spans="1:16" s="2" customFormat="1" ht="114.75">
      <c r="A67" s="4" t="s">
        <v>3</v>
      </c>
      <c r="B67" s="7" t="s">
        <v>247</v>
      </c>
      <c r="C67" s="47">
        <f>'[1]Місто'!C134</f>
        <v>5833330</v>
      </c>
      <c r="D67" s="47">
        <f>'[1]Місто'!D134</f>
        <v>0</v>
      </c>
      <c r="E67" s="47">
        <f>'[1]Місто'!E134</f>
        <v>0</v>
      </c>
      <c r="F67" s="11">
        <f t="shared" si="11"/>
        <v>0</v>
      </c>
      <c r="G67" s="47">
        <f>'[1]Місто'!G134</f>
        <v>0</v>
      </c>
      <c r="H67" s="47">
        <f>'[1]Місто'!H134</f>
        <v>0</v>
      </c>
      <c r="I67" s="47">
        <f>'[1]Місто'!I134</f>
        <v>0</v>
      </c>
      <c r="J67" s="47">
        <f>'[1]Місто'!J134</f>
        <v>0</v>
      </c>
      <c r="K67" s="47">
        <f>'[1]Місто'!K134</f>
        <v>0</v>
      </c>
      <c r="L67" s="47">
        <f>'[1]Місто'!L134</f>
        <v>0</v>
      </c>
      <c r="M67" s="12">
        <f t="shared" si="12"/>
        <v>5833330</v>
      </c>
      <c r="O67" s="10">
        <f t="shared" si="3"/>
        <v>0</v>
      </c>
      <c r="P67" s="3">
        <f t="shared" si="9"/>
        <v>0.23023491511735872</v>
      </c>
    </row>
    <row r="68" spans="1:16" s="2" customFormat="1" ht="78" customHeight="1">
      <c r="A68" s="4"/>
      <c r="B68" s="93" t="s">
        <v>214</v>
      </c>
      <c r="C68" s="47">
        <f>'[1]Місто'!C135</f>
        <v>5833330</v>
      </c>
      <c r="D68" s="47">
        <f>'[1]Місто'!D135</f>
        <v>0</v>
      </c>
      <c r="E68" s="47">
        <f>'[1]Місто'!E135</f>
        <v>0</v>
      </c>
      <c r="F68" s="11">
        <f t="shared" si="11"/>
        <v>0</v>
      </c>
      <c r="G68" s="47">
        <f>'[1]Місто'!G135</f>
        <v>0</v>
      </c>
      <c r="H68" s="47">
        <f>'[1]Місто'!H135</f>
        <v>0</v>
      </c>
      <c r="I68" s="47">
        <f>'[1]Місто'!I135</f>
        <v>0</v>
      </c>
      <c r="J68" s="47">
        <f>'[1]Місто'!J135</f>
        <v>0</v>
      </c>
      <c r="K68" s="47">
        <f>'[1]Місто'!K135</f>
        <v>0</v>
      </c>
      <c r="L68" s="47">
        <f>'[1]Місто'!L135</f>
        <v>0</v>
      </c>
      <c r="M68" s="12">
        <f t="shared" si="12"/>
        <v>5833330</v>
      </c>
      <c r="O68" s="10">
        <f t="shared" si="3"/>
        <v>0</v>
      </c>
      <c r="P68" s="3">
        <f t="shared" si="9"/>
        <v>0.23023491511735872</v>
      </c>
    </row>
    <row r="69" spans="1:16" s="2" customFormat="1" ht="114.75">
      <c r="A69" s="4" t="s">
        <v>4</v>
      </c>
      <c r="B69" s="7" t="s">
        <v>248</v>
      </c>
      <c r="C69" s="47">
        <f>'[1]Місто'!C136</f>
        <v>25213</v>
      </c>
      <c r="D69" s="47">
        <f>'[1]Місто'!D136</f>
        <v>0</v>
      </c>
      <c r="E69" s="47">
        <f>'[1]Місто'!E136</f>
        <v>0</v>
      </c>
      <c r="F69" s="11">
        <f t="shared" si="11"/>
        <v>0</v>
      </c>
      <c r="G69" s="47">
        <f>'[1]Місто'!G136</f>
        <v>0</v>
      </c>
      <c r="H69" s="47">
        <f>'[1]Місто'!H136</f>
        <v>0</v>
      </c>
      <c r="I69" s="47">
        <f>'[1]Місто'!I136</f>
        <v>0</v>
      </c>
      <c r="J69" s="47">
        <f>'[1]Місто'!J136</f>
        <v>0</v>
      </c>
      <c r="K69" s="47">
        <f>'[1]Місто'!K136</f>
        <v>0</v>
      </c>
      <c r="L69" s="47">
        <f>'[1]Місто'!L136</f>
        <v>0</v>
      </c>
      <c r="M69" s="12">
        <f t="shared" si="12"/>
        <v>25213</v>
      </c>
      <c r="O69" s="10">
        <f t="shared" si="3"/>
        <v>0</v>
      </c>
      <c r="P69" s="3">
        <f t="shared" si="9"/>
        <v>0.0009951284969055352</v>
      </c>
    </row>
    <row r="70" spans="1:16" s="2" customFormat="1" ht="44.25" customHeight="1">
      <c r="A70" s="4"/>
      <c r="B70" s="93" t="s">
        <v>215</v>
      </c>
      <c r="C70" s="47">
        <f>'[1]Місто'!C137</f>
        <v>25213</v>
      </c>
      <c r="D70" s="47">
        <f>'[1]Місто'!D137</f>
        <v>0</v>
      </c>
      <c r="E70" s="47">
        <f>'[1]Місто'!E137</f>
        <v>0</v>
      </c>
      <c r="F70" s="11">
        <f t="shared" si="11"/>
        <v>0</v>
      </c>
      <c r="G70" s="47">
        <f>'[1]Місто'!G137</f>
        <v>0</v>
      </c>
      <c r="H70" s="47">
        <f>'[1]Місто'!H137</f>
        <v>0</v>
      </c>
      <c r="I70" s="47">
        <f>'[1]Місто'!I137</f>
        <v>0</v>
      </c>
      <c r="J70" s="47">
        <f>'[1]Місто'!J137</f>
        <v>0</v>
      </c>
      <c r="K70" s="47">
        <f>'[1]Місто'!K137</f>
        <v>0</v>
      </c>
      <c r="L70" s="47">
        <f>'[1]Місто'!L137</f>
        <v>0</v>
      </c>
      <c r="M70" s="12">
        <f t="shared" si="12"/>
        <v>25213</v>
      </c>
      <c r="O70" s="10">
        <f t="shared" si="3"/>
        <v>0</v>
      </c>
      <c r="P70" s="3">
        <f t="shared" si="9"/>
        <v>0.0009951284969055352</v>
      </c>
    </row>
    <row r="71" spans="1:16" s="3" customFormat="1" ht="12.75">
      <c r="A71" s="57" t="s">
        <v>78</v>
      </c>
      <c r="B71" s="74" t="s">
        <v>97</v>
      </c>
      <c r="C71" s="47">
        <f>'[1]Місто'!C138</f>
        <v>5527101</v>
      </c>
      <c r="D71" s="47">
        <f>'[1]Місто'!D138</f>
        <v>0</v>
      </c>
      <c r="E71" s="47">
        <f>'[1]Місто'!E138</f>
        <v>0</v>
      </c>
      <c r="F71" s="47">
        <f t="shared" si="11"/>
        <v>0</v>
      </c>
      <c r="G71" s="47">
        <f>'[1]Місто'!G138</f>
        <v>0</v>
      </c>
      <c r="H71" s="47">
        <f>'[1]Місто'!H138</f>
        <v>0</v>
      </c>
      <c r="I71" s="47">
        <f>'[1]Місто'!I138</f>
        <v>0</v>
      </c>
      <c r="J71" s="47">
        <f>'[1]Місто'!J138</f>
        <v>0</v>
      </c>
      <c r="K71" s="47">
        <f>'[1]Місто'!K138</f>
        <v>0</v>
      </c>
      <c r="L71" s="47">
        <f>'[1]Місто'!L138</f>
        <v>0</v>
      </c>
      <c r="M71" s="48">
        <f t="shared" si="12"/>
        <v>5527101</v>
      </c>
      <c r="N71" s="35"/>
      <c r="O71" s="10">
        <f t="shared" si="3"/>
        <v>0</v>
      </c>
      <c r="P71" s="3">
        <f t="shared" si="9"/>
        <v>0.21814840401281405</v>
      </c>
    </row>
    <row r="72" spans="1:16" s="3" customFormat="1" ht="46.5" customHeight="1">
      <c r="A72" s="57"/>
      <c r="B72" s="93" t="s">
        <v>230</v>
      </c>
      <c r="C72" s="47">
        <f>'[1]Місто'!C139</f>
        <v>5527101</v>
      </c>
      <c r="D72" s="47">
        <f>'[1]Місто'!D139</f>
        <v>0</v>
      </c>
      <c r="E72" s="47">
        <f>'[1]Місто'!E139</f>
        <v>0</v>
      </c>
      <c r="F72" s="47">
        <f t="shared" si="11"/>
        <v>0</v>
      </c>
      <c r="G72" s="47">
        <f>'[1]Місто'!G139</f>
        <v>0</v>
      </c>
      <c r="H72" s="47">
        <f>'[1]Місто'!H139</f>
        <v>0</v>
      </c>
      <c r="I72" s="47">
        <f>'[1]Місто'!I139</f>
        <v>0</v>
      </c>
      <c r="J72" s="47">
        <f>'[1]Місто'!J139</f>
        <v>0</v>
      </c>
      <c r="K72" s="47">
        <f>'[1]Місто'!K139</f>
        <v>0</v>
      </c>
      <c r="L72" s="47">
        <f>'[1]Місто'!L139</f>
        <v>0</v>
      </c>
      <c r="M72" s="48">
        <f t="shared" si="12"/>
        <v>5527101</v>
      </c>
      <c r="N72" s="35"/>
      <c r="O72" s="10">
        <f t="shared" si="3"/>
        <v>0</v>
      </c>
      <c r="P72" s="3">
        <f t="shared" si="9"/>
        <v>0.21814840401281405</v>
      </c>
    </row>
    <row r="73" spans="1:16" s="3" customFormat="1" ht="25.5">
      <c r="A73" s="57" t="s">
        <v>79</v>
      </c>
      <c r="B73" s="74" t="s">
        <v>157</v>
      </c>
      <c r="C73" s="47">
        <f>'[1]Місто'!C140</f>
        <v>40224706</v>
      </c>
      <c r="D73" s="47">
        <f>'[1]Місто'!D140</f>
        <v>0</v>
      </c>
      <c r="E73" s="47">
        <f>'[1]Місто'!E140</f>
        <v>0</v>
      </c>
      <c r="F73" s="47">
        <f t="shared" si="11"/>
        <v>0</v>
      </c>
      <c r="G73" s="47">
        <f>'[1]Місто'!G140</f>
        <v>0</v>
      </c>
      <c r="H73" s="47">
        <f>'[1]Місто'!H140</f>
        <v>0</v>
      </c>
      <c r="I73" s="47">
        <f>'[1]Місто'!I140</f>
        <v>0</v>
      </c>
      <c r="J73" s="47">
        <f>'[1]Місто'!J140</f>
        <v>0</v>
      </c>
      <c r="K73" s="47">
        <f>'[1]Місто'!K140</f>
        <v>0</v>
      </c>
      <c r="L73" s="47">
        <f>'[1]Місто'!L140</f>
        <v>0</v>
      </c>
      <c r="M73" s="48">
        <f t="shared" si="12"/>
        <v>40224706</v>
      </c>
      <c r="N73" s="35"/>
      <c r="O73" s="10">
        <f t="shared" si="3"/>
        <v>0</v>
      </c>
      <c r="P73" s="3">
        <f t="shared" si="9"/>
        <v>1.587623496618691</v>
      </c>
    </row>
    <row r="74" spans="1:16" s="3" customFormat="1" ht="46.5" customHeight="1">
      <c r="A74" s="57"/>
      <c r="B74" s="93" t="s">
        <v>230</v>
      </c>
      <c r="C74" s="47">
        <f>'[1]Місто'!C141</f>
        <v>40224706</v>
      </c>
      <c r="D74" s="47">
        <f>'[1]Місто'!D141</f>
        <v>0</v>
      </c>
      <c r="E74" s="47">
        <f>'[1]Місто'!E141</f>
        <v>0</v>
      </c>
      <c r="F74" s="47">
        <f t="shared" si="11"/>
        <v>0</v>
      </c>
      <c r="G74" s="47">
        <f>'[1]Місто'!G141</f>
        <v>0</v>
      </c>
      <c r="H74" s="47">
        <f>'[1]Місто'!H141</f>
        <v>0</v>
      </c>
      <c r="I74" s="47">
        <f>'[1]Місто'!I141</f>
        <v>0</v>
      </c>
      <c r="J74" s="47">
        <f>'[1]Місто'!J141</f>
        <v>0</v>
      </c>
      <c r="K74" s="47">
        <f>'[1]Місто'!K141</f>
        <v>0</v>
      </c>
      <c r="L74" s="47">
        <f>'[1]Місто'!L141</f>
        <v>0</v>
      </c>
      <c r="M74" s="48">
        <f t="shared" si="12"/>
        <v>40224706</v>
      </c>
      <c r="N74" s="35"/>
      <c r="O74" s="10">
        <f t="shared" si="3"/>
        <v>0</v>
      </c>
      <c r="P74" s="3">
        <f t="shared" si="9"/>
        <v>1.587623496618691</v>
      </c>
    </row>
    <row r="75" spans="1:16" s="3" customFormat="1" ht="12.75">
      <c r="A75" s="57" t="s">
        <v>80</v>
      </c>
      <c r="B75" s="7" t="s">
        <v>196</v>
      </c>
      <c r="C75" s="47">
        <f>'[1]Місто'!C142</f>
        <v>292625961</v>
      </c>
      <c r="D75" s="47">
        <f>'[1]Місто'!D142</f>
        <v>0</v>
      </c>
      <c r="E75" s="47">
        <f>'[1]Місто'!E142</f>
        <v>0</v>
      </c>
      <c r="F75" s="47">
        <f t="shared" si="11"/>
        <v>0</v>
      </c>
      <c r="G75" s="47">
        <f>'[1]Місто'!G142</f>
        <v>0</v>
      </c>
      <c r="H75" s="47">
        <f>'[1]Місто'!H142</f>
        <v>0</v>
      </c>
      <c r="I75" s="47">
        <f>'[1]Місто'!I142</f>
        <v>0</v>
      </c>
      <c r="J75" s="47">
        <f>'[1]Місто'!J142</f>
        <v>0</v>
      </c>
      <c r="K75" s="47">
        <f>'[1]Місто'!K142</f>
        <v>0</v>
      </c>
      <c r="L75" s="47">
        <f>'[1]Місто'!L142</f>
        <v>0</v>
      </c>
      <c r="M75" s="48">
        <f t="shared" si="12"/>
        <v>292625961</v>
      </c>
      <c r="N75" s="35"/>
      <c r="O75" s="10">
        <f t="shared" si="3"/>
        <v>0</v>
      </c>
      <c r="P75" s="3">
        <f t="shared" si="9"/>
        <v>11.549614592689</v>
      </c>
    </row>
    <row r="76" spans="1:16" s="3" customFormat="1" ht="44.25" customHeight="1">
      <c r="A76" s="57"/>
      <c r="B76" s="93" t="s">
        <v>230</v>
      </c>
      <c r="C76" s="47">
        <f>'[1]Місто'!C143</f>
        <v>292625961</v>
      </c>
      <c r="D76" s="47">
        <f>'[1]Місто'!D143</f>
        <v>0</v>
      </c>
      <c r="E76" s="47">
        <f>'[1]Місто'!E143</f>
        <v>0</v>
      </c>
      <c r="F76" s="47">
        <f t="shared" si="11"/>
        <v>0</v>
      </c>
      <c r="G76" s="47">
        <f>'[1]Місто'!G143</f>
        <v>0</v>
      </c>
      <c r="H76" s="47">
        <f>'[1]Місто'!H143</f>
        <v>0</v>
      </c>
      <c r="I76" s="47">
        <f>'[1]Місто'!I143</f>
        <v>0</v>
      </c>
      <c r="J76" s="47">
        <f>'[1]Місто'!J143</f>
        <v>0</v>
      </c>
      <c r="K76" s="47">
        <f>'[1]Місто'!K143</f>
        <v>0</v>
      </c>
      <c r="L76" s="47">
        <f>'[1]Місто'!L143</f>
        <v>0</v>
      </c>
      <c r="M76" s="48">
        <f t="shared" si="12"/>
        <v>292625961</v>
      </c>
      <c r="N76" s="35"/>
      <c r="O76" s="10">
        <f t="shared" si="3"/>
        <v>0</v>
      </c>
      <c r="P76" s="3">
        <f t="shared" si="9"/>
        <v>11.549614592689</v>
      </c>
    </row>
    <row r="77" spans="1:16" s="3" customFormat="1" ht="23.25" customHeight="1">
      <c r="A77" s="57" t="s">
        <v>67</v>
      </c>
      <c r="B77" s="13" t="s">
        <v>188</v>
      </c>
      <c r="C77" s="47">
        <f>'[1]Місто'!C144</f>
        <v>29051662</v>
      </c>
      <c r="D77" s="47">
        <f>'[1]Місто'!D144</f>
        <v>0</v>
      </c>
      <c r="E77" s="47">
        <f>'[1]Місто'!E144</f>
        <v>0</v>
      </c>
      <c r="F77" s="47">
        <f t="shared" si="11"/>
        <v>0</v>
      </c>
      <c r="G77" s="47">
        <f>'[1]Місто'!G144</f>
        <v>0</v>
      </c>
      <c r="H77" s="47">
        <f>'[1]Місто'!H144</f>
        <v>0</v>
      </c>
      <c r="I77" s="47">
        <f>'[1]Місто'!I144</f>
        <v>0</v>
      </c>
      <c r="J77" s="47">
        <f>'[1]Місто'!J144</f>
        <v>0</v>
      </c>
      <c r="K77" s="47">
        <f>'[1]Місто'!K144</f>
        <v>0</v>
      </c>
      <c r="L77" s="47">
        <f>'[1]Місто'!L144</f>
        <v>0</v>
      </c>
      <c r="M77" s="48">
        <f t="shared" si="12"/>
        <v>29051662</v>
      </c>
      <c r="N77" s="35"/>
      <c r="O77" s="10">
        <f t="shared" si="3"/>
        <v>0</v>
      </c>
      <c r="P77" s="3">
        <f t="shared" si="9"/>
        <v>1.1466361297214793</v>
      </c>
    </row>
    <row r="78" spans="1:16" s="3" customFormat="1" ht="45" customHeight="1">
      <c r="A78" s="57"/>
      <c r="B78" s="93" t="s">
        <v>230</v>
      </c>
      <c r="C78" s="47">
        <f>'[1]Місто'!C145</f>
        <v>29051662</v>
      </c>
      <c r="D78" s="47">
        <f>'[1]Місто'!D145</f>
        <v>0</v>
      </c>
      <c r="E78" s="47">
        <f>'[1]Місто'!E145</f>
        <v>0</v>
      </c>
      <c r="F78" s="47">
        <f t="shared" si="11"/>
        <v>0</v>
      </c>
      <c r="G78" s="47">
        <f>'[1]Місто'!G145</f>
        <v>0</v>
      </c>
      <c r="H78" s="47">
        <f>'[1]Місто'!H145</f>
        <v>0</v>
      </c>
      <c r="I78" s="47">
        <f>'[1]Місто'!I145</f>
        <v>0</v>
      </c>
      <c r="J78" s="47">
        <f>'[1]Місто'!J145</f>
        <v>0</v>
      </c>
      <c r="K78" s="47">
        <f>'[1]Місто'!K145</f>
        <v>0</v>
      </c>
      <c r="L78" s="47">
        <f>'[1]Місто'!L145</f>
        <v>0</v>
      </c>
      <c r="M78" s="48">
        <f t="shared" si="12"/>
        <v>29051662</v>
      </c>
      <c r="N78" s="35"/>
      <c r="O78" s="10">
        <f t="shared" si="3"/>
        <v>0</v>
      </c>
      <c r="P78" s="3">
        <f t="shared" si="9"/>
        <v>1.1466361297214793</v>
      </c>
    </row>
    <row r="79" spans="1:16" s="3" customFormat="1" ht="12.75">
      <c r="A79" s="57" t="s">
        <v>100</v>
      </c>
      <c r="B79" s="13" t="s">
        <v>101</v>
      </c>
      <c r="C79" s="47">
        <f>'[1]Місто'!C146</f>
        <v>63140743</v>
      </c>
      <c r="D79" s="47">
        <f>'[1]Місто'!D146</f>
        <v>0</v>
      </c>
      <c r="E79" s="47">
        <f>'[1]Місто'!E146</f>
        <v>0</v>
      </c>
      <c r="F79" s="47">
        <f t="shared" si="11"/>
        <v>0</v>
      </c>
      <c r="G79" s="47">
        <f>'[1]Місто'!G146</f>
        <v>0</v>
      </c>
      <c r="H79" s="47">
        <f>'[1]Місто'!H146</f>
        <v>0</v>
      </c>
      <c r="I79" s="47">
        <f>'[1]Місто'!I146</f>
        <v>0</v>
      </c>
      <c r="J79" s="47">
        <f>'[1]Місто'!J146</f>
        <v>0</v>
      </c>
      <c r="K79" s="47">
        <f>'[1]Місто'!K146</f>
        <v>0</v>
      </c>
      <c r="L79" s="47">
        <f>'[1]Місто'!L146</f>
        <v>0</v>
      </c>
      <c r="M79" s="48">
        <f t="shared" si="12"/>
        <v>63140743</v>
      </c>
      <c r="N79" s="35"/>
      <c r="O79" s="10">
        <f t="shared" si="3"/>
        <v>0</v>
      </c>
      <c r="P79" s="3">
        <f t="shared" si="9"/>
        <v>2.492093470633748</v>
      </c>
    </row>
    <row r="80" spans="1:16" s="3" customFormat="1" ht="56.25">
      <c r="A80" s="57"/>
      <c r="B80" s="93" t="s">
        <v>230</v>
      </c>
      <c r="C80" s="47">
        <f>'[1]Місто'!C147</f>
        <v>63140743</v>
      </c>
      <c r="D80" s="47">
        <f>'[1]Місто'!D147</f>
        <v>0</v>
      </c>
      <c r="E80" s="47">
        <f>'[1]Місто'!E147</f>
        <v>0</v>
      </c>
      <c r="F80" s="47">
        <f t="shared" si="11"/>
        <v>0</v>
      </c>
      <c r="G80" s="47">
        <f>'[1]Місто'!G147</f>
        <v>0</v>
      </c>
      <c r="H80" s="47">
        <f>'[1]Місто'!H147</f>
        <v>0</v>
      </c>
      <c r="I80" s="47">
        <f>'[1]Місто'!I147</f>
        <v>0</v>
      </c>
      <c r="J80" s="47">
        <f>'[1]Місто'!J147</f>
        <v>0</v>
      </c>
      <c r="K80" s="47">
        <f>'[1]Місто'!K147</f>
        <v>0</v>
      </c>
      <c r="L80" s="47">
        <f>'[1]Місто'!L147</f>
        <v>0</v>
      </c>
      <c r="M80" s="48">
        <f t="shared" si="12"/>
        <v>63140743</v>
      </c>
      <c r="N80" s="35"/>
      <c r="O80" s="10">
        <f t="shared" si="3"/>
        <v>0</v>
      </c>
      <c r="P80" s="3">
        <f t="shared" si="9"/>
        <v>2.492093470633748</v>
      </c>
    </row>
    <row r="81" spans="1:16" s="2" customFormat="1" ht="12.75">
      <c r="A81" s="57" t="s">
        <v>152</v>
      </c>
      <c r="B81" s="7" t="s">
        <v>153</v>
      </c>
      <c r="C81" s="47">
        <f>'[1]Місто'!C148</f>
        <v>8659771</v>
      </c>
      <c r="D81" s="47">
        <f>'[1]Місто'!D148</f>
        <v>0</v>
      </c>
      <c r="E81" s="47">
        <f>'[1]Місто'!E148</f>
        <v>0</v>
      </c>
      <c r="F81" s="58">
        <f t="shared" si="11"/>
        <v>0</v>
      </c>
      <c r="G81" s="47">
        <f>'[1]Місто'!G148</f>
        <v>0</v>
      </c>
      <c r="H81" s="47">
        <f>'[1]Місто'!H148</f>
        <v>0</v>
      </c>
      <c r="I81" s="47">
        <f>'[1]Місто'!I148</f>
        <v>0</v>
      </c>
      <c r="J81" s="47">
        <f>'[1]Місто'!J148</f>
        <v>0</v>
      </c>
      <c r="K81" s="47">
        <f>'[1]Місто'!K148</f>
        <v>0</v>
      </c>
      <c r="L81" s="47">
        <f>'[1]Місто'!L148</f>
        <v>0</v>
      </c>
      <c r="M81" s="58">
        <f t="shared" si="12"/>
        <v>8659771</v>
      </c>
      <c r="N81" s="38"/>
      <c r="O81" s="10">
        <f aca="true" t="shared" si="13" ref="O81:O154">F81-K81</f>
        <v>0</v>
      </c>
      <c r="P81" s="3">
        <f aca="true" t="shared" si="14" ref="P81:P154">C81/$C$180*100</f>
        <v>0.34179133378717896</v>
      </c>
    </row>
    <row r="82" spans="1:16" s="2" customFormat="1" ht="47.25" customHeight="1">
      <c r="A82" s="57"/>
      <c r="B82" s="93" t="s">
        <v>230</v>
      </c>
      <c r="C82" s="47">
        <f>'[1]Місто'!C149</f>
        <v>8659771</v>
      </c>
      <c r="D82" s="47">
        <f>'[1]Місто'!D149</f>
        <v>0</v>
      </c>
      <c r="E82" s="47">
        <f>'[1]Місто'!E149</f>
        <v>0</v>
      </c>
      <c r="F82" s="58">
        <f t="shared" si="11"/>
        <v>0</v>
      </c>
      <c r="G82" s="47">
        <f>'[1]Місто'!G149</f>
        <v>0</v>
      </c>
      <c r="H82" s="47">
        <f>'[1]Місто'!H149</f>
        <v>0</v>
      </c>
      <c r="I82" s="47">
        <f>'[1]Місто'!I149</f>
        <v>0</v>
      </c>
      <c r="J82" s="47">
        <f>'[1]Місто'!J149</f>
        <v>0</v>
      </c>
      <c r="K82" s="47">
        <f>'[1]Місто'!K149</f>
        <v>0</v>
      </c>
      <c r="L82" s="47">
        <f>'[1]Місто'!L149</f>
        <v>0</v>
      </c>
      <c r="M82" s="58">
        <f t="shared" si="12"/>
        <v>8659771</v>
      </c>
      <c r="N82" s="38"/>
      <c r="O82" s="10">
        <f t="shared" si="13"/>
        <v>0</v>
      </c>
      <c r="P82" s="3">
        <f t="shared" si="14"/>
        <v>0.34179133378717896</v>
      </c>
    </row>
    <row r="83" spans="1:16" s="2" customFormat="1" ht="12.75">
      <c r="A83" s="69" t="s">
        <v>189</v>
      </c>
      <c r="B83" s="7" t="s">
        <v>190</v>
      </c>
      <c r="C83" s="47">
        <f>'[1]Місто'!C150</f>
        <v>1423762</v>
      </c>
      <c r="D83" s="47">
        <f>'[1]Місто'!D150</f>
        <v>0</v>
      </c>
      <c r="E83" s="47">
        <f>'[1]Місто'!E150</f>
        <v>0</v>
      </c>
      <c r="F83" s="58">
        <f t="shared" si="11"/>
        <v>0</v>
      </c>
      <c r="G83" s="47">
        <f>'[1]Місто'!G150</f>
        <v>0</v>
      </c>
      <c r="H83" s="47">
        <f>'[1]Місто'!H150</f>
        <v>0</v>
      </c>
      <c r="I83" s="47">
        <f>'[1]Місто'!I150</f>
        <v>0</v>
      </c>
      <c r="J83" s="47">
        <f>'[1]Місто'!J150</f>
        <v>0</v>
      </c>
      <c r="K83" s="47">
        <f>'[1]Місто'!K150</f>
        <v>0</v>
      </c>
      <c r="L83" s="47">
        <f>'[1]Місто'!L150</f>
        <v>0</v>
      </c>
      <c r="M83" s="58">
        <f t="shared" si="12"/>
        <v>1423762</v>
      </c>
      <c r="N83" s="38"/>
      <c r="O83" s="10">
        <f t="shared" si="13"/>
        <v>0</v>
      </c>
      <c r="P83" s="3">
        <f t="shared" si="14"/>
        <v>0.056194270376838086</v>
      </c>
    </row>
    <row r="84" spans="1:16" s="2" customFormat="1" ht="46.5" customHeight="1">
      <c r="A84" s="57"/>
      <c r="B84" s="93" t="s">
        <v>230</v>
      </c>
      <c r="C84" s="47">
        <f>'[1]Місто'!C151</f>
        <v>1423762</v>
      </c>
      <c r="D84" s="47">
        <f>'[1]Місто'!D151</f>
        <v>0</v>
      </c>
      <c r="E84" s="47">
        <f>'[1]Місто'!E151</f>
        <v>0</v>
      </c>
      <c r="F84" s="58">
        <f t="shared" si="11"/>
        <v>0</v>
      </c>
      <c r="G84" s="47">
        <f>'[1]Місто'!G151</f>
        <v>0</v>
      </c>
      <c r="H84" s="47">
        <f>'[1]Місто'!H151</f>
        <v>0</v>
      </c>
      <c r="I84" s="47">
        <f>'[1]Місто'!I151</f>
        <v>0</v>
      </c>
      <c r="J84" s="47">
        <f>'[1]Місто'!J151</f>
        <v>0</v>
      </c>
      <c r="K84" s="47">
        <f>'[1]Місто'!K151</f>
        <v>0</v>
      </c>
      <c r="L84" s="47">
        <f>'[1]Місто'!L151</f>
        <v>0</v>
      </c>
      <c r="M84" s="58">
        <f t="shared" si="12"/>
        <v>1423762</v>
      </c>
      <c r="N84" s="38"/>
      <c r="O84" s="10">
        <f t="shared" si="13"/>
        <v>0</v>
      </c>
      <c r="P84" s="3">
        <f t="shared" si="14"/>
        <v>0.056194270376838086</v>
      </c>
    </row>
    <row r="85" spans="1:16" s="3" customFormat="1" ht="23.25" customHeight="1">
      <c r="A85" s="57" t="s">
        <v>95</v>
      </c>
      <c r="B85" s="13" t="s">
        <v>98</v>
      </c>
      <c r="C85" s="47">
        <f>'[1]Місто'!C152</f>
        <v>28119492</v>
      </c>
      <c r="D85" s="47">
        <f>'[1]Місто'!D152</f>
        <v>0</v>
      </c>
      <c r="E85" s="47">
        <f>'[1]Місто'!E152</f>
        <v>0</v>
      </c>
      <c r="F85" s="47">
        <f t="shared" si="11"/>
        <v>0</v>
      </c>
      <c r="G85" s="47">
        <f>'[1]Місто'!G152</f>
        <v>0</v>
      </c>
      <c r="H85" s="47">
        <f>'[1]Місто'!H152</f>
        <v>0</v>
      </c>
      <c r="I85" s="47">
        <f>'[1]Місто'!I152</f>
        <v>0</v>
      </c>
      <c r="J85" s="47">
        <f>'[1]Місто'!J152</f>
        <v>0</v>
      </c>
      <c r="K85" s="47">
        <f>'[1]Місто'!K152</f>
        <v>0</v>
      </c>
      <c r="L85" s="47">
        <f>'[1]Місто'!L152</f>
        <v>0</v>
      </c>
      <c r="M85" s="48">
        <f t="shared" si="12"/>
        <v>28119492</v>
      </c>
      <c r="N85" s="35"/>
      <c r="O85" s="10">
        <f t="shared" si="13"/>
        <v>0</v>
      </c>
      <c r="P85" s="3">
        <f t="shared" si="14"/>
        <v>1.1098444376990926</v>
      </c>
    </row>
    <row r="86" spans="1:16" s="3" customFormat="1" ht="47.25" customHeight="1">
      <c r="A86" s="57"/>
      <c r="B86" s="93" t="s">
        <v>230</v>
      </c>
      <c r="C86" s="47">
        <f>'[1]Місто'!C153</f>
        <v>28119492</v>
      </c>
      <c r="D86" s="47">
        <f>'[1]Місто'!D153</f>
        <v>0</v>
      </c>
      <c r="E86" s="47">
        <f>'[1]Місто'!E153</f>
        <v>0</v>
      </c>
      <c r="F86" s="47">
        <f t="shared" si="11"/>
        <v>0</v>
      </c>
      <c r="G86" s="47">
        <f>'[1]Місто'!G153</f>
        <v>0</v>
      </c>
      <c r="H86" s="47">
        <f>'[1]Місто'!H153</f>
        <v>0</v>
      </c>
      <c r="I86" s="47">
        <f>'[1]Місто'!I153</f>
        <v>0</v>
      </c>
      <c r="J86" s="47">
        <f>'[1]Місто'!J153</f>
        <v>0</v>
      </c>
      <c r="K86" s="47">
        <f>'[1]Місто'!K153</f>
        <v>0</v>
      </c>
      <c r="L86" s="47">
        <f>'[1]Місто'!L153</f>
        <v>0</v>
      </c>
      <c r="M86" s="48">
        <f t="shared" si="12"/>
        <v>28119492</v>
      </c>
      <c r="N86" s="35"/>
      <c r="O86" s="10">
        <f t="shared" si="13"/>
        <v>0</v>
      </c>
      <c r="P86" s="3">
        <f t="shared" si="14"/>
        <v>1.1098444376990926</v>
      </c>
    </row>
    <row r="87" spans="1:16" s="3" customFormat="1" ht="23.25" customHeight="1">
      <c r="A87" s="59" t="s">
        <v>68</v>
      </c>
      <c r="B87" s="84" t="s">
        <v>185</v>
      </c>
      <c r="C87" s="47">
        <f>'[1]Місто'!C154</f>
        <v>59139748</v>
      </c>
      <c r="D87" s="47">
        <f>'[1]Місто'!D154</f>
        <v>0</v>
      </c>
      <c r="E87" s="47">
        <f>'[1]Місто'!E154</f>
        <v>0</v>
      </c>
      <c r="F87" s="47">
        <f t="shared" si="11"/>
        <v>0</v>
      </c>
      <c r="G87" s="47">
        <f>'[1]Місто'!G154</f>
        <v>0</v>
      </c>
      <c r="H87" s="47">
        <f>'[1]Місто'!H154</f>
        <v>0</v>
      </c>
      <c r="I87" s="47">
        <f>'[1]Місто'!I154</f>
        <v>0</v>
      </c>
      <c r="J87" s="47">
        <f>'[1]Місто'!J154</f>
        <v>0</v>
      </c>
      <c r="K87" s="47">
        <f>'[1]Місто'!K154</f>
        <v>0</v>
      </c>
      <c r="L87" s="47">
        <f>'[1]Місто'!L154</f>
        <v>0</v>
      </c>
      <c r="M87" s="48">
        <f t="shared" si="12"/>
        <v>59139748</v>
      </c>
      <c r="N87" s="35"/>
      <c r="O87" s="10">
        <f t="shared" si="13"/>
        <v>0</v>
      </c>
      <c r="P87" s="3">
        <f t="shared" si="14"/>
        <v>2.334178738532191</v>
      </c>
    </row>
    <row r="88" spans="1:16" s="3" customFormat="1" ht="68.25" customHeight="1">
      <c r="A88" s="59"/>
      <c r="B88" s="93" t="s">
        <v>214</v>
      </c>
      <c r="C88" s="47">
        <f>'[1]Місто'!C155</f>
        <v>59139748</v>
      </c>
      <c r="D88" s="47">
        <f>'[1]Місто'!D155</f>
        <v>0</v>
      </c>
      <c r="E88" s="47">
        <f>'[1]Місто'!E155</f>
        <v>0</v>
      </c>
      <c r="F88" s="47">
        <f t="shared" si="11"/>
        <v>0</v>
      </c>
      <c r="G88" s="47">
        <f>'[1]Місто'!G155</f>
        <v>0</v>
      </c>
      <c r="H88" s="47">
        <f>'[1]Місто'!H155</f>
        <v>0</v>
      </c>
      <c r="I88" s="47">
        <f>'[1]Місто'!I155</f>
        <v>0</v>
      </c>
      <c r="J88" s="47">
        <f>'[1]Місто'!J155</f>
        <v>0</v>
      </c>
      <c r="K88" s="47">
        <f>'[1]Місто'!K155</f>
        <v>0</v>
      </c>
      <c r="L88" s="47">
        <f>'[1]Місто'!L155</f>
        <v>0</v>
      </c>
      <c r="M88" s="48">
        <f t="shared" si="12"/>
        <v>59139748</v>
      </c>
      <c r="N88" s="35"/>
      <c r="O88" s="10">
        <f t="shared" si="13"/>
        <v>0</v>
      </c>
      <c r="P88" s="3">
        <f t="shared" si="14"/>
        <v>2.334178738532191</v>
      </c>
    </row>
    <row r="89" spans="1:16" s="3" customFormat="1" ht="36.75" customHeight="1">
      <c r="A89" s="69" t="s">
        <v>186</v>
      </c>
      <c r="B89" s="85" t="s">
        <v>187</v>
      </c>
      <c r="C89" s="47">
        <f>'[1]Місто'!C156</f>
        <v>74585</v>
      </c>
      <c r="D89" s="47">
        <f>'[1]Місто'!D156</f>
        <v>0</v>
      </c>
      <c r="E89" s="47">
        <f>'[1]Місто'!E156</f>
        <v>0</v>
      </c>
      <c r="F89" s="47">
        <f t="shared" si="11"/>
        <v>0</v>
      </c>
      <c r="G89" s="47">
        <f>'[1]Місто'!G156</f>
        <v>0</v>
      </c>
      <c r="H89" s="47">
        <f>'[1]Місто'!H156</f>
        <v>0</v>
      </c>
      <c r="I89" s="47">
        <f>'[1]Місто'!I156</f>
        <v>0</v>
      </c>
      <c r="J89" s="47">
        <f>'[1]Місто'!J156</f>
        <v>0</v>
      </c>
      <c r="K89" s="47">
        <f>'[1]Місто'!K156</f>
        <v>0</v>
      </c>
      <c r="L89" s="47">
        <f>'[1]Місто'!L156</f>
        <v>0</v>
      </c>
      <c r="M89" s="48">
        <f t="shared" si="12"/>
        <v>74585</v>
      </c>
      <c r="N89" s="35"/>
      <c r="O89" s="10">
        <f t="shared" si="13"/>
        <v>0</v>
      </c>
      <c r="P89" s="3">
        <f t="shared" si="14"/>
        <v>0.002943785306853581</v>
      </c>
    </row>
    <row r="90" spans="1:16" s="3" customFormat="1" ht="44.25" customHeight="1">
      <c r="A90" s="59"/>
      <c r="B90" s="93" t="s">
        <v>215</v>
      </c>
      <c r="C90" s="47">
        <f>'[1]Місто'!C157</f>
        <v>74585</v>
      </c>
      <c r="D90" s="47">
        <f>'[1]Місто'!D157</f>
        <v>0</v>
      </c>
      <c r="E90" s="47">
        <f>'[1]Місто'!E157</f>
        <v>0</v>
      </c>
      <c r="F90" s="47">
        <f t="shared" si="11"/>
        <v>0</v>
      </c>
      <c r="G90" s="47">
        <f>'[1]Місто'!G157</f>
        <v>0</v>
      </c>
      <c r="H90" s="47">
        <f>'[1]Місто'!H157</f>
        <v>0</v>
      </c>
      <c r="I90" s="47">
        <f>'[1]Місто'!I157</f>
        <v>0</v>
      </c>
      <c r="J90" s="47">
        <f>'[1]Місто'!J157</f>
        <v>0</v>
      </c>
      <c r="K90" s="47">
        <f>'[1]Місто'!K157</f>
        <v>0</v>
      </c>
      <c r="L90" s="47">
        <f>'[1]Місто'!L157</f>
        <v>0</v>
      </c>
      <c r="M90" s="48">
        <f aca="true" t="shared" si="15" ref="M90:M125">C90+F90</f>
        <v>74585</v>
      </c>
      <c r="N90" s="35"/>
      <c r="O90" s="10">
        <f t="shared" si="13"/>
        <v>0</v>
      </c>
      <c r="P90" s="3">
        <f t="shared" si="14"/>
        <v>0.002943785306853581</v>
      </c>
    </row>
    <row r="91" spans="1:16" s="3" customFormat="1" ht="23.25" customHeight="1">
      <c r="A91" s="44" t="s">
        <v>32</v>
      </c>
      <c r="B91" s="49" t="s">
        <v>96</v>
      </c>
      <c r="C91" s="47">
        <f>'[1]Місто'!$C$245+'[1]Місто'!$C$158+'[1]Місто'!$C$318</f>
        <v>12458135</v>
      </c>
      <c r="D91" s="47">
        <f>'[1]Місто'!D158+'[1]Місто'!D318</f>
        <v>0</v>
      </c>
      <c r="E91" s="47">
        <f>'[1]Місто'!E158+'[1]Місто'!E318</f>
        <v>0</v>
      </c>
      <c r="F91" s="47">
        <f>'[1]Місто'!F158+'[1]Місто'!F318</f>
        <v>0</v>
      </c>
      <c r="G91" s="47">
        <f>'[1]Місто'!G158+'[1]Місто'!G318</f>
        <v>0</v>
      </c>
      <c r="H91" s="47">
        <f>'[1]Місто'!H158+'[1]Місто'!H318</f>
        <v>0</v>
      </c>
      <c r="I91" s="47">
        <f>'[1]Місто'!I158+'[1]Місто'!I318</f>
        <v>0</v>
      </c>
      <c r="J91" s="47">
        <f>'[1]Місто'!J158+'[1]Місто'!J318</f>
        <v>0</v>
      </c>
      <c r="K91" s="47">
        <f>'[1]Місто'!K158+'[1]Місто'!K318</f>
        <v>0</v>
      </c>
      <c r="L91" s="47">
        <f>'[1]Місто'!L158+'[1]Місто'!L318</f>
        <v>0</v>
      </c>
      <c r="M91" s="48">
        <f t="shared" si="15"/>
        <v>12458135</v>
      </c>
      <c r="N91" s="35"/>
      <c r="O91" s="10">
        <f t="shared" si="13"/>
        <v>0</v>
      </c>
      <c r="P91" s="3">
        <f t="shared" si="14"/>
        <v>0.4917084502755023</v>
      </c>
    </row>
    <row r="92" spans="1:16" s="3" customFormat="1" ht="60">
      <c r="A92" s="64" t="s">
        <v>191</v>
      </c>
      <c r="B92" s="71" t="s">
        <v>2</v>
      </c>
      <c r="C92" s="47">
        <f>'[1]Місто'!C160</f>
        <v>44167</v>
      </c>
      <c r="D92" s="47">
        <f>'[1]Місто'!D160</f>
        <v>0</v>
      </c>
      <c r="E92" s="47">
        <f>'[1]Місто'!E160</f>
        <v>0</v>
      </c>
      <c r="F92" s="47">
        <f t="shared" si="11"/>
        <v>0</v>
      </c>
      <c r="G92" s="47">
        <f>'[1]Місто'!G160</f>
        <v>0</v>
      </c>
      <c r="H92" s="47">
        <f>'[1]Місто'!H160</f>
        <v>0</v>
      </c>
      <c r="I92" s="47">
        <f>'[1]Місто'!I160</f>
        <v>0</v>
      </c>
      <c r="J92" s="47">
        <f>'[1]Місто'!J160</f>
        <v>0</v>
      </c>
      <c r="K92" s="47">
        <f>'[1]Місто'!K160</f>
        <v>0</v>
      </c>
      <c r="L92" s="47">
        <f>'[1]Місто'!L160</f>
        <v>0</v>
      </c>
      <c r="M92" s="48">
        <f t="shared" si="15"/>
        <v>44167</v>
      </c>
      <c r="N92" s="35"/>
      <c r="O92" s="10">
        <f t="shared" si="13"/>
        <v>0</v>
      </c>
      <c r="P92" s="3">
        <f t="shared" si="14"/>
        <v>0.001743221366867361</v>
      </c>
    </row>
    <row r="93" spans="1:16" s="3" customFormat="1" ht="45" customHeight="1">
      <c r="A93" s="64"/>
      <c r="B93" s="93" t="s">
        <v>215</v>
      </c>
      <c r="C93" s="47">
        <f>'[1]Місто'!C161</f>
        <v>44167</v>
      </c>
      <c r="D93" s="47">
        <f>'[1]Місто'!D161</f>
        <v>0</v>
      </c>
      <c r="E93" s="47">
        <f>'[1]Місто'!E161</f>
        <v>0</v>
      </c>
      <c r="F93" s="47">
        <f>F92</f>
        <v>0</v>
      </c>
      <c r="G93" s="47">
        <f>'[1]Місто'!G161</f>
        <v>0</v>
      </c>
      <c r="H93" s="47">
        <f>'[1]Місто'!H161</f>
        <v>0</v>
      </c>
      <c r="I93" s="47">
        <f>'[1]Місто'!I161</f>
        <v>0</v>
      </c>
      <c r="J93" s="47">
        <f>'[1]Місто'!J161</f>
        <v>0</v>
      </c>
      <c r="K93" s="47">
        <f>'[1]Місто'!K161</f>
        <v>0</v>
      </c>
      <c r="L93" s="47">
        <f>'[1]Місто'!L161</f>
        <v>0</v>
      </c>
      <c r="M93" s="48">
        <f t="shared" si="15"/>
        <v>44167</v>
      </c>
      <c r="N93" s="35"/>
      <c r="O93" s="10">
        <f t="shared" si="13"/>
        <v>0</v>
      </c>
      <c r="P93" s="3">
        <f t="shared" si="14"/>
        <v>0.001743221366867361</v>
      </c>
    </row>
    <row r="94" spans="1:16" s="3" customFormat="1" ht="24.75" customHeight="1">
      <c r="A94" s="44" t="s">
        <v>109</v>
      </c>
      <c r="B94" s="66" t="s">
        <v>142</v>
      </c>
      <c r="C94" s="47">
        <f>'[1]Місто'!C60+'[1]Місто'!C162</f>
        <v>3375883</v>
      </c>
      <c r="D94" s="47">
        <f>'[1]Місто'!D60+'[1]Місто'!D162</f>
        <v>2173840</v>
      </c>
      <c r="E94" s="47">
        <f>'[1]Місто'!E60+'[1]Місто'!E162</f>
        <v>112101</v>
      </c>
      <c r="F94" s="47">
        <f aca="true" t="shared" si="16" ref="F94:F133">G94+J94</f>
        <v>0</v>
      </c>
      <c r="G94" s="47">
        <f>'[1]Місто'!G60+'[1]Місто'!G162</f>
        <v>0</v>
      </c>
      <c r="H94" s="47">
        <f>'[1]Місто'!H60+'[1]Місто'!H162</f>
        <v>0</v>
      </c>
      <c r="I94" s="47">
        <f>'[1]Місто'!I60+'[1]Місто'!I162</f>
        <v>0</v>
      </c>
      <c r="J94" s="47">
        <f>'[1]Місто'!J60+'[1]Місто'!J162</f>
        <v>0</v>
      </c>
      <c r="K94" s="47">
        <f>'[1]Місто'!K60+'[1]Місто'!K162</f>
        <v>0</v>
      </c>
      <c r="L94" s="47">
        <f>'[1]Місто'!L60+'[1]Місто'!L162</f>
        <v>0</v>
      </c>
      <c r="M94" s="48">
        <f t="shared" si="15"/>
        <v>3375883</v>
      </c>
      <c r="N94" s="35"/>
      <c r="O94" s="10">
        <f t="shared" si="13"/>
        <v>0</v>
      </c>
      <c r="P94" s="3">
        <f t="shared" si="14"/>
        <v>0.13324227087292065</v>
      </c>
    </row>
    <row r="95" spans="1:16" s="3" customFormat="1" ht="25.5" customHeight="1">
      <c r="A95" s="44" t="s">
        <v>110</v>
      </c>
      <c r="B95" s="66" t="s">
        <v>143</v>
      </c>
      <c r="C95" s="47">
        <f>'[1]Місто'!C61+'[1]Місто'!C163</f>
        <v>186978</v>
      </c>
      <c r="D95" s="47">
        <f>'[1]Місто'!D61+'[1]Місто'!D163</f>
        <v>89902</v>
      </c>
      <c r="E95" s="47">
        <f>'[1]Місто'!E61+'[1]Місто'!E163</f>
        <v>0</v>
      </c>
      <c r="F95" s="47">
        <f t="shared" si="16"/>
        <v>0</v>
      </c>
      <c r="G95" s="47">
        <f>'[1]Місто'!G61+'[1]Місто'!G163</f>
        <v>0</v>
      </c>
      <c r="H95" s="47">
        <f>'[1]Місто'!H61+'[1]Місто'!H163</f>
        <v>0</v>
      </c>
      <c r="I95" s="47">
        <f>'[1]Місто'!I61+'[1]Місто'!I163</f>
        <v>0</v>
      </c>
      <c r="J95" s="47">
        <f>'[1]Місто'!J61+'[1]Місто'!J163</f>
        <v>0</v>
      </c>
      <c r="K95" s="47">
        <f>'[1]Місто'!K61+'[1]Місто'!K163</f>
        <v>0</v>
      </c>
      <c r="L95" s="47">
        <f>'[1]Місто'!L61+'[1]Місто'!L163</f>
        <v>0</v>
      </c>
      <c r="M95" s="48">
        <f t="shared" si="15"/>
        <v>186978</v>
      </c>
      <c r="N95" s="35"/>
      <c r="O95" s="10">
        <f t="shared" si="13"/>
        <v>0</v>
      </c>
      <c r="P95" s="3">
        <f t="shared" si="14"/>
        <v>0.0073798094671162955</v>
      </c>
    </row>
    <row r="96" spans="1:16" s="3" customFormat="1" ht="24" customHeight="1">
      <c r="A96" s="44" t="s">
        <v>33</v>
      </c>
      <c r="B96" s="56" t="s">
        <v>84</v>
      </c>
      <c r="C96" s="47">
        <f>'[1]Місто'!C62+'[1]Місто'!C164</f>
        <v>715537</v>
      </c>
      <c r="D96" s="47">
        <f>'[1]Місто'!D62</f>
        <v>0</v>
      </c>
      <c r="E96" s="47">
        <f>'[1]Місто'!E62</f>
        <v>0</v>
      </c>
      <c r="F96" s="47">
        <f t="shared" si="16"/>
        <v>0</v>
      </c>
      <c r="G96" s="47">
        <f>'[1]Місто'!G62</f>
        <v>0</v>
      </c>
      <c r="H96" s="47">
        <f>'[1]Місто'!H62</f>
        <v>0</v>
      </c>
      <c r="I96" s="47">
        <f>'[1]Місто'!I62</f>
        <v>0</v>
      </c>
      <c r="J96" s="47">
        <f>'[1]Місто'!J62</f>
        <v>0</v>
      </c>
      <c r="K96" s="47">
        <f>'[1]Місто'!K62</f>
        <v>0</v>
      </c>
      <c r="L96" s="47">
        <f>'[1]Місто'!L62</f>
        <v>0</v>
      </c>
      <c r="M96" s="48">
        <f t="shared" si="15"/>
        <v>715537</v>
      </c>
      <c r="N96" s="35"/>
      <c r="O96" s="10">
        <f t="shared" si="13"/>
        <v>0</v>
      </c>
      <c r="P96" s="3">
        <f t="shared" si="14"/>
        <v>0.028241433359389837</v>
      </c>
    </row>
    <row r="97" spans="1:16" s="3" customFormat="1" ht="63.75">
      <c r="A97" s="44" t="s">
        <v>128</v>
      </c>
      <c r="B97" s="96" t="s">
        <v>220</v>
      </c>
      <c r="C97" s="47">
        <f>'[1]Місто'!C165+'[1]Місто'!C63</f>
        <v>4377290</v>
      </c>
      <c r="D97" s="47">
        <f>'[1]Місто'!D165+'[1]Місто'!D63</f>
        <v>0</v>
      </c>
      <c r="E97" s="47">
        <f>'[1]Місто'!E165+'[1]Місто'!E63</f>
        <v>0</v>
      </c>
      <c r="F97" s="47">
        <f t="shared" si="16"/>
        <v>0</v>
      </c>
      <c r="G97" s="47">
        <f>'[1]Місто'!G165+'[1]Місто'!G63</f>
        <v>0</v>
      </c>
      <c r="H97" s="47">
        <f>'[1]Місто'!H165+'[1]Місто'!H63</f>
        <v>0</v>
      </c>
      <c r="I97" s="47">
        <f>'[1]Місто'!I165+'[1]Місто'!I63</f>
        <v>0</v>
      </c>
      <c r="J97" s="47">
        <f>'[1]Місто'!J165+'[1]Місто'!J63</f>
        <v>0</v>
      </c>
      <c r="K97" s="47">
        <f>'[1]Місто'!K165+'[1]Місто'!K63</f>
        <v>0</v>
      </c>
      <c r="L97" s="47">
        <f>'[1]Місто'!L165+'[1]Місто'!L63</f>
        <v>0</v>
      </c>
      <c r="M97" s="48">
        <f t="shared" si="15"/>
        <v>4377290</v>
      </c>
      <c r="N97" s="35"/>
      <c r="O97" s="10">
        <f t="shared" si="13"/>
        <v>0</v>
      </c>
      <c r="P97" s="3">
        <f t="shared" si="14"/>
        <v>0.1727666687113644</v>
      </c>
    </row>
    <row r="98" spans="1:16" s="3" customFormat="1" ht="23.25" customHeight="1">
      <c r="A98" s="44" t="s">
        <v>34</v>
      </c>
      <c r="B98" s="49" t="s">
        <v>35</v>
      </c>
      <c r="C98" s="47">
        <f>'[1]Місто'!C166</f>
        <v>17184435</v>
      </c>
      <c r="D98" s="47">
        <f>'[1]Місто'!D166</f>
        <v>10224720</v>
      </c>
      <c r="E98" s="47">
        <f>'[1]Місто'!E166</f>
        <v>1371398</v>
      </c>
      <c r="F98" s="47">
        <f t="shared" si="16"/>
        <v>1350295</v>
      </c>
      <c r="G98" s="47">
        <f>'[1]Місто'!G166</f>
        <v>170562</v>
      </c>
      <c r="H98" s="47">
        <f>'[1]Місто'!H166</f>
        <v>108917</v>
      </c>
      <c r="I98" s="47">
        <f>'[1]Місто'!I166</f>
        <v>0</v>
      </c>
      <c r="J98" s="47">
        <f>'[1]Місто'!J166</f>
        <v>1179733</v>
      </c>
      <c r="K98" s="47">
        <f>'[1]Місто'!K166</f>
        <v>1179733</v>
      </c>
      <c r="L98" s="47">
        <f>'[1]Місто'!L166</f>
        <v>0</v>
      </c>
      <c r="M98" s="48">
        <f t="shared" si="15"/>
        <v>18534730</v>
      </c>
      <c r="N98" s="35"/>
      <c r="O98" s="10">
        <f t="shared" si="13"/>
        <v>170562</v>
      </c>
      <c r="P98" s="3">
        <f>C98/$C$180*100</f>
        <v>0.6782501476111875</v>
      </c>
    </row>
    <row r="99" spans="1:15" s="3" customFormat="1" ht="76.5">
      <c r="A99" s="64" t="s">
        <v>221</v>
      </c>
      <c r="B99" s="67" t="s">
        <v>210</v>
      </c>
      <c r="C99" s="47">
        <f>'[1]Місто'!C167</f>
        <v>2398300</v>
      </c>
      <c r="D99" s="47"/>
      <c r="E99" s="47"/>
      <c r="F99" s="47"/>
      <c r="G99" s="47"/>
      <c r="H99" s="47"/>
      <c r="I99" s="47"/>
      <c r="J99" s="47"/>
      <c r="K99" s="47"/>
      <c r="L99" s="47"/>
      <c r="M99" s="48">
        <f t="shared" si="15"/>
        <v>2398300</v>
      </c>
      <c r="N99" s="35"/>
      <c r="O99" s="10"/>
    </row>
    <row r="100" spans="1:16" s="3" customFormat="1" ht="24.75" customHeight="1">
      <c r="A100" s="44" t="s">
        <v>86</v>
      </c>
      <c r="B100" s="92" t="s">
        <v>207</v>
      </c>
      <c r="C100" s="47">
        <f>'[1]Місто'!C168</f>
        <v>983144</v>
      </c>
      <c r="D100" s="47">
        <f>'[1]Місто'!D168</f>
        <v>0</v>
      </c>
      <c r="E100" s="47">
        <f>'[1]Місто'!E168</f>
        <v>0</v>
      </c>
      <c r="F100" s="47">
        <f t="shared" si="16"/>
        <v>30000</v>
      </c>
      <c r="G100" s="47">
        <f>'[1]Місто'!G168</f>
        <v>0</v>
      </c>
      <c r="H100" s="47">
        <f>'[1]Місто'!H168</f>
        <v>0</v>
      </c>
      <c r="I100" s="47">
        <f>'[1]Місто'!I168</f>
        <v>0</v>
      </c>
      <c r="J100" s="47">
        <f>'[1]Місто'!J168</f>
        <v>30000</v>
      </c>
      <c r="K100" s="47">
        <f>'[1]Місто'!K168</f>
        <v>30000</v>
      </c>
      <c r="L100" s="47">
        <f>'[1]Місто'!L168</f>
        <v>0</v>
      </c>
      <c r="M100" s="48">
        <f t="shared" si="15"/>
        <v>1013144</v>
      </c>
      <c r="N100" s="35"/>
      <c r="O100" s="10">
        <f t="shared" si="13"/>
        <v>0</v>
      </c>
      <c r="P100" s="3">
        <f t="shared" si="14"/>
        <v>0.03880357795429721</v>
      </c>
    </row>
    <row r="101" spans="1:16" s="3" customFormat="1" ht="23.25" customHeight="1">
      <c r="A101" s="57" t="s">
        <v>74</v>
      </c>
      <c r="B101" s="13" t="s">
        <v>83</v>
      </c>
      <c r="C101" s="47">
        <f>'[1]Місто'!C169</f>
        <v>83089572</v>
      </c>
      <c r="D101" s="47">
        <f>'[1]Місто'!D169</f>
        <v>0</v>
      </c>
      <c r="E101" s="47">
        <f>'[1]Місто'!E169</f>
        <v>0</v>
      </c>
      <c r="F101" s="47">
        <f t="shared" si="16"/>
        <v>0</v>
      </c>
      <c r="G101" s="47">
        <f>'[1]Місто'!G169</f>
        <v>0</v>
      </c>
      <c r="H101" s="47">
        <f>'[1]Місто'!H169</f>
        <v>0</v>
      </c>
      <c r="I101" s="47">
        <f>'[1]Місто'!I169</f>
        <v>0</v>
      </c>
      <c r="J101" s="47">
        <f>'[1]Місто'!J169</f>
        <v>0</v>
      </c>
      <c r="K101" s="47">
        <f>'[1]Місто'!K169</f>
        <v>0</v>
      </c>
      <c r="L101" s="47">
        <f>'[1]Місто'!L169</f>
        <v>0</v>
      </c>
      <c r="M101" s="48">
        <f t="shared" si="15"/>
        <v>83089572</v>
      </c>
      <c r="N101" s="35"/>
      <c r="O101" s="10">
        <f t="shared" si="13"/>
        <v>0</v>
      </c>
      <c r="P101" s="3">
        <f t="shared" si="14"/>
        <v>3.279451112239093</v>
      </c>
    </row>
    <row r="102" spans="1:16" s="3" customFormat="1" ht="45" customHeight="1">
      <c r="A102" s="57"/>
      <c r="B102" s="93" t="s">
        <v>230</v>
      </c>
      <c r="C102" s="47">
        <f>'[1]Місто'!C170</f>
        <v>83089572</v>
      </c>
      <c r="D102" s="47">
        <f>'[1]Місто'!D170</f>
        <v>0</v>
      </c>
      <c r="E102" s="47">
        <f>'[1]Місто'!E170</f>
        <v>0</v>
      </c>
      <c r="F102" s="47">
        <f t="shared" si="16"/>
        <v>0</v>
      </c>
      <c r="G102" s="47">
        <f>'[1]Місто'!G170</f>
        <v>0</v>
      </c>
      <c r="H102" s="47">
        <f>'[1]Місто'!H170</f>
        <v>0</v>
      </c>
      <c r="I102" s="47">
        <f>'[1]Місто'!I170</f>
        <v>0</v>
      </c>
      <c r="J102" s="47">
        <f>'[1]Місто'!J170</f>
        <v>0</v>
      </c>
      <c r="K102" s="47">
        <f>'[1]Місто'!K170</f>
        <v>0</v>
      </c>
      <c r="L102" s="47">
        <f>'[1]Місто'!L170</f>
        <v>0</v>
      </c>
      <c r="M102" s="48">
        <f t="shared" si="15"/>
        <v>83089572</v>
      </c>
      <c r="N102" s="35"/>
      <c r="O102" s="10">
        <f t="shared" si="13"/>
        <v>0</v>
      </c>
      <c r="P102" s="3">
        <f t="shared" si="14"/>
        <v>3.279451112239093</v>
      </c>
    </row>
    <row r="103" spans="1:16" s="3" customFormat="1" ht="12.75">
      <c r="A103" s="44">
        <v>100000</v>
      </c>
      <c r="B103" s="49" t="s">
        <v>36</v>
      </c>
      <c r="C103" s="47">
        <f>SUM(C104:C113)-C109</f>
        <v>90020148</v>
      </c>
      <c r="D103" s="47">
        <f>SUM(D104:D113)-D109</f>
        <v>0</v>
      </c>
      <c r="E103" s="47">
        <f>SUM(E104:E113)-E109</f>
        <v>92924</v>
      </c>
      <c r="F103" s="47">
        <f>SUM(F105:F113)-F109</f>
        <v>108786119</v>
      </c>
      <c r="G103" s="47">
        <f aca="true" t="shared" si="17" ref="G103:L103">SUM(G104:G113)-G109</f>
        <v>49740019</v>
      </c>
      <c r="H103" s="47">
        <f t="shared" si="17"/>
        <v>0</v>
      </c>
      <c r="I103" s="47">
        <f t="shared" si="17"/>
        <v>0</v>
      </c>
      <c r="J103" s="47">
        <f t="shared" si="17"/>
        <v>59046100</v>
      </c>
      <c r="K103" s="47">
        <f t="shared" si="17"/>
        <v>59046100</v>
      </c>
      <c r="L103" s="47">
        <f t="shared" si="17"/>
        <v>6392448</v>
      </c>
      <c r="M103" s="48">
        <f t="shared" si="15"/>
        <v>198806267</v>
      </c>
      <c r="N103" s="37">
        <f>F103-K103</f>
        <v>49740019</v>
      </c>
      <c r="O103" s="10">
        <f t="shared" si="13"/>
        <v>49740019</v>
      </c>
      <c r="P103" s="3">
        <f t="shared" si="14"/>
        <v>3.552993081761544</v>
      </c>
    </row>
    <row r="104" spans="1:15" s="3" customFormat="1" ht="12.75">
      <c r="A104" s="64" t="s">
        <v>236</v>
      </c>
      <c r="B104" s="68" t="s">
        <v>237</v>
      </c>
      <c r="C104" s="47">
        <f>'[1]Місто'!C248</f>
        <v>10628033</v>
      </c>
      <c r="D104" s="47">
        <f>'[1]Місто'!D248</f>
        <v>0</v>
      </c>
      <c r="E104" s="47">
        <f>'[1]Місто'!E248</f>
        <v>0</v>
      </c>
      <c r="F104" s="47"/>
      <c r="G104" s="47">
        <f>'[1]Місто'!G248</f>
        <v>0</v>
      </c>
      <c r="H104" s="47">
        <f>'[1]Місто'!H248</f>
        <v>0</v>
      </c>
      <c r="I104" s="47">
        <f>'[1]Місто'!I248</f>
        <v>0</v>
      </c>
      <c r="J104" s="47">
        <f>'[1]Місто'!J248</f>
        <v>0</v>
      </c>
      <c r="K104" s="47">
        <f>'[1]Місто'!K248</f>
        <v>0</v>
      </c>
      <c r="L104" s="47">
        <f>'[1]Місто'!L248</f>
        <v>0</v>
      </c>
      <c r="M104" s="48">
        <f t="shared" si="15"/>
        <v>10628033</v>
      </c>
      <c r="N104" s="35"/>
      <c r="O104" s="10"/>
    </row>
    <row r="105" spans="1:16" s="3" customFormat="1" ht="25.5">
      <c r="A105" s="44">
        <v>100102</v>
      </c>
      <c r="B105" s="67" t="s">
        <v>204</v>
      </c>
      <c r="C105" s="47">
        <f>'[1]Місто'!C255</f>
        <v>0</v>
      </c>
      <c r="D105" s="47">
        <f>'[1]Місто'!D255</f>
        <v>0</v>
      </c>
      <c r="E105" s="47">
        <f>'[1]Місто'!E255</f>
        <v>0</v>
      </c>
      <c r="F105" s="47">
        <f t="shared" si="16"/>
        <v>53254196</v>
      </c>
      <c r="G105" s="47">
        <f>'[1]Місто'!G255</f>
        <v>0</v>
      </c>
      <c r="H105" s="47">
        <f>'[1]Місто'!H255</f>
        <v>0</v>
      </c>
      <c r="I105" s="47">
        <f>'[1]Місто'!I255</f>
        <v>0</v>
      </c>
      <c r="J105" s="47">
        <f>'[1]Місто'!J255</f>
        <v>53254196</v>
      </c>
      <c r="K105" s="47">
        <f>'[1]Місто'!K255</f>
        <v>53254196</v>
      </c>
      <c r="L105" s="47">
        <f>'[1]Місто'!L255</f>
        <v>6392448</v>
      </c>
      <c r="M105" s="48">
        <f t="shared" si="15"/>
        <v>53254196</v>
      </c>
      <c r="N105" s="35"/>
      <c r="O105" s="10">
        <f t="shared" si="13"/>
        <v>0</v>
      </c>
      <c r="P105" s="3">
        <f t="shared" si="14"/>
        <v>0</v>
      </c>
    </row>
    <row r="106" spans="1:16" s="3" customFormat="1" ht="25.5" customHeight="1">
      <c r="A106" s="44" t="s">
        <v>129</v>
      </c>
      <c r="B106" s="49" t="s">
        <v>130</v>
      </c>
      <c r="C106" s="47">
        <f>'[1]Місто'!C256</f>
        <v>449300</v>
      </c>
      <c r="D106" s="47">
        <f>'[1]Місто'!D256</f>
        <v>0</v>
      </c>
      <c r="E106" s="47">
        <f>'[1]Місто'!E256</f>
        <v>0</v>
      </c>
      <c r="F106" s="47">
        <f t="shared" si="16"/>
        <v>0</v>
      </c>
      <c r="G106" s="47">
        <f>'[1]Місто'!G256</f>
        <v>0</v>
      </c>
      <c r="H106" s="47">
        <f>'[1]Місто'!H256</f>
        <v>0</v>
      </c>
      <c r="I106" s="47">
        <f>'[1]Місто'!I256</f>
        <v>0</v>
      </c>
      <c r="J106" s="47">
        <f>'[1]Місто'!J256</f>
        <v>0</v>
      </c>
      <c r="K106" s="47">
        <f>'[1]Місто'!K256</f>
        <v>0</v>
      </c>
      <c r="L106" s="47">
        <f>'[1]Місто'!L256</f>
        <v>0</v>
      </c>
      <c r="M106" s="48">
        <f t="shared" si="15"/>
        <v>449300</v>
      </c>
      <c r="N106" s="35"/>
      <c r="O106" s="10">
        <f t="shared" si="13"/>
        <v>0</v>
      </c>
      <c r="P106" s="3">
        <f t="shared" si="14"/>
        <v>0.01773336110973137</v>
      </c>
    </row>
    <row r="107" spans="1:16" s="3" customFormat="1" ht="38.25" hidden="1">
      <c r="A107" s="44" t="s">
        <v>165</v>
      </c>
      <c r="B107" s="63" t="s">
        <v>166</v>
      </c>
      <c r="C107" s="47">
        <f>'[1]Місто'!C285</f>
        <v>0</v>
      </c>
      <c r="D107" s="47">
        <f>'[1]Місто'!D285</f>
        <v>0</v>
      </c>
      <c r="E107" s="47">
        <f>'[1]Місто'!E285</f>
        <v>0</v>
      </c>
      <c r="F107" s="47">
        <f t="shared" si="16"/>
        <v>0</v>
      </c>
      <c r="G107" s="47">
        <f>'[1]Місто'!G285</f>
        <v>0</v>
      </c>
      <c r="H107" s="47">
        <f>'[1]Місто'!H285</f>
        <v>0</v>
      </c>
      <c r="I107" s="47">
        <f>'[1]Місто'!I285</f>
        <v>0</v>
      </c>
      <c r="J107" s="47">
        <f>'[1]Місто'!J285</f>
        <v>0</v>
      </c>
      <c r="K107" s="47">
        <f>'[1]Місто'!K285</f>
        <v>0</v>
      </c>
      <c r="L107" s="47">
        <f>'[1]Місто'!L285</f>
        <v>0</v>
      </c>
      <c r="M107" s="48">
        <f t="shared" si="15"/>
        <v>0</v>
      </c>
      <c r="N107" s="35"/>
      <c r="O107" s="10">
        <f t="shared" si="13"/>
        <v>0</v>
      </c>
      <c r="P107" s="3">
        <f t="shared" si="14"/>
        <v>0</v>
      </c>
    </row>
    <row r="108" spans="1:16" s="2" customFormat="1" ht="153">
      <c r="A108" s="69" t="s">
        <v>228</v>
      </c>
      <c r="B108" s="68" t="s">
        <v>256</v>
      </c>
      <c r="C108" s="58">
        <f>'[1]Місто'!C411</f>
        <v>0</v>
      </c>
      <c r="D108" s="58">
        <f>'[1]Місто'!D411</f>
        <v>0</v>
      </c>
      <c r="E108" s="58">
        <f>'[1]Місто'!E411</f>
        <v>0</v>
      </c>
      <c r="F108" s="47">
        <f t="shared" si="16"/>
        <v>49592700</v>
      </c>
      <c r="G108" s="58">
        <f>'[1]Місто'!$G$258</f>
        <v>49592700</v>
      </c>
      <c r="H108" s="58">
        <f>'[1]Місто'!H411</f>
        <v>0</v>
      </c>
      <c r="I108" s="58">
        <f>'[1]Місто'!I411</f>
        <v>0</v>
      </c>
      <c r="J108" s="58">
        <f>'[1]Місто'!J411</f>
        <v>0</v>
      </c>
      <c r="K108" s="58">
        <f>'[1]Місто'!K411</f>
        <v>0</v>
      </c>
      <c r="L108" s="58">
        <f>'[1]Місто'!L411</f>
        <v>0</v>
      </c>
      <c r="M108" s="48">
        <f t="shared" si="15"/>
        <v>49592700</v>
      </c>
      <c r="N108" s="38"/>
      <c r="O108" s="10">
        <f t="shared" si="13"/>
        <v>49592700</v>
      </c>
      <c r="P108" s="3">
        <f t="shared" si="14"/>
        <v>0</v>
      </c>
    </row>
    <row r="109" spans="1:16" s="2" customFormat="1" ht="178.5">
      <c r="A109" s="57"/>
      <c r="B109" s="68" t="s">
        <v>257</v>
      </c>
      <c r="C109" s="58">
        <f>C108</f>
        <v>0</v>
      </c>
      <c r="D109" s="58">
        <f>D108</f>
        <v>0</v>
      </c>
      <c r="E109" s="58">
        <f>E108</f>
        <v>0</v>
      </c>
      <c r="F109" s="47">
        <f t="shared" si="16"/>
        <v>49592700</v>
      </c>
      <c r="G109" s="58">
        <f aca="true" t="shared" si="18" ref="G109:L109">G108</f>
        <v>49592700</v>
      </c>
      <c r="H109" s="58">
        <f t="shared" si="18"/>
        <v>0</v>
      </c>
      <c r="I109" s="58">
        <f t="shared" si="18"/>
        <v>0</v>
      </c>
      <c r="J109" s="58">
        <f t="shared" si="18"/>
        <v>0</v>
      </c>
      <c r="K109" s="58">
        <f t="shared" si="18"/>
        <v>0</v>
      </c>
      <c r="L109" s="58">
        <f t="shared" si="18"/>
        <v>0</v>
      </c>
      <c r="M109" s="48">
        <f t="shared" si="15"/>
        <v>49592700</v>
      </c>
      <c r="N109" s="38"/>
      <c r="O109" s="10">
        <f t="shared" si="13"/>
        <v>49592700</v>
      </c>
      <c r="P109" s="3">
        <f t="shared" si="14"/>
        <v>0</v>
      </c>
    </row>
    <row r="110" spans="1:16" s="2" customFormat="1" ht="38.25">
      <c r="A110" s="64" t="s">
        <v>245</v>
      </c>
      <c r="B110" s="67" t="s">
        <v>246</v>
      </c>
      <c r="C110" s="58"/>
      <c r="D110" s="58"/>
      <c r="E110" s="58"/>
      <c r="F110" s="47">
        <f t="shared" si="16"/>
        <v>1780846</v>
      </c>
      <c r="G110" s="58"/>
      <c r="H110" s="58"/>
      <c r="I110" s="58"/>
      <c r="J110" s="58">
        <f>K110</f>
        <v>1780846</v>
      </c>
      <c r="K110" s="58">
        <f>'[1]Місто'!$K$257</f>
        <v>1780846</v>
      </c>
      <c r="L110" s="58"/>
      <c r="M110" s="48">
        <f t="shared" si="15"/>
        <v>1780846</v>
      </c>
      <c r="N110" s="38"/>
      <c r="O110" s="10"/>
      <c r="P110" s="3"/>
    </row>
    <row r="111" spans="1:16" s="3" customFormat="1" ht="12.75">
      <c r="A111" s="44">
        <v>100203</v>
      </c>
      <c r="B111" s="49" t="s">
        <v>37</v>
      </c>
      <c r="C111" s="47">
        <f>'[1]Місто'!C260+'[1]Місто'!C446+'[1]Місто'!C463+'[1]Місто'!C480+'[1]Місто'!C497+'[1]Місто'!C516+'[1]Місто'!C534+'[1]Місто'!C552+'[1]Місто'!$C$321</f>
        <v>78942815</v>
      </c>
      <c r="D111" s="47">
        <f>'[1]Місто'!D260+'[1]Місто'!D446+'[1]Місто'!D463+'[1]Місто'!D480+'[1]Місто'!D497+'[1]Місто'!D516+'[1]Місто'!D534+'[1]Місто'!D552</f>
        <v>0</v>
      </c>
      <c r="E111" s="47">
        <f>'[1]Місто'!E260+'[1]Місто'!E446+'[1]Місто'!E463+'[1]Місто'!E480+'[1]Місто'!E497+'[1]Місто'!E516+'[1]Місто'!E534+'[1]Місто'!E552</f>
        <v>92924</v>
      </c>
      <c r="F111" s="47">
        <f>G111+J111</f>
        <v>4158377</v>
      </c>
      <c r="G111" s="47">
        <f>'[1]Місто'!G260+'[1]Місто'!G446+'[1]Місто'!G463+'[1]Місто'!G480+'[1]Місто'!G497+'[1]Місто'!G516+'[1]Місто'!G534+'[1]Місто'!G552</f>
        <v>147319</v>
      </c>
      <c r="H111" s="47">
        <f>'[1]Місто'!H260+'[1]Місто'!H446+'[1]Місто'!H463+'[1]Місто'!H480+'[1]Місто'!H497+'[1]Місто'!H516+'[1]Місто'!H534+'[1]Місто'!H552</f>
        <v>0</v>
      </c>
      <c r="I111" s="47">
        <f>'[1]Місто'!I260+'[1]Місто'!I446+'[1]Місто'!I463+'[1]Місто'!I480+'[1]Місто'!I497+'[1]Місто'!I516+'[1]Місто'!I534+'[1]Місто'!I552</f>
        <v>0</v>
      </c>
      <c r="J111" s="47">
        <f>'[1]Місто'!J260+'[1]Місто'!J446+'[1]Місто'!J463+'[1]Місто'!J480+'[1]Місто'!J497+'[1]Місто'!J516+'[1]Місто'!J534+'[1]Місто'!J552</f>
        <v>4011058</v>
      </c>
      <c r="K111" s="47">
        <f>'[1]Місто'!K260+'[1]Місто'!K446+'[1]Місто'!K463+'[1]Місто'!K480+'[1]Місто'!K497+'[1]Місто'!K516+'[1]Місто'!K534+'[1]Місто'!K552</f>
        <v>4011058</v>
      </c>
      <c r="L111" s="47">
        <f>'[1]Місто'!L260+'[1]Місто'!L446+'[1]Місто'!L463+'[1]Місто'!L480+'[1]Місто'!L497+'[1]Місто'!L516+'[1]Місто'!L534+'[1]Місто'!L552</f>
        <v>0</v>
      </c>
      <c r="M111" s="48">
        <f t="shared" si="15"/>
        <v>83101192</v>
      </c>
      <c r="N111" s="35"/>
      <c r="O111" s="10">
        <f t="shared" si="13"/>
        <v>147319</v>
      </c>
      <c r="P111" s="3">
        <f t="shared" si="14"/>
        <v>3.115783319416243</v>
      </c>
    </row>
    <row r="112" spans="1:15" s="3" customFormat="1" ht="25.5" hidden="1">
      <c r="A112" s="64" t="s">
        <v>252</v>
      </c>
      <c r="B112" s="67" t="s">
        <v>253</v>
      </c>
      <c r="C112" s="47">
        <f>'[1]Місто'!C261</f>
        <v>0</v>
      </c>
      <c r="D112" s="47">
        <f>'[1]Місто'!D261</f>
        <v>0</v>
      </c>
      <c r="E112" s="47">
        <f>'[1]Місто'!E261</f>
        <v>0</v>
      </c>
      <c r="F112" s="47">
        <f>'[1]Місто'!F261</f>
        <v>0</v>
      </c>
      <c r="G112" s="47">
        <f>'[1]Місто'!G261</f>
        <v>0</v>
      </c>
      <c r="H112" s="47">
        <f>'[1]Місто'!H261</f>
        <v>0</v>
      </c>
      <c r="I112" s="47">
        <f>'[1]Місто'!I261</f>
        <v>0</v>
      </c>
      <c r="J112" s="47">
        <f>'[1]Місто'!J261</f>
        <v>0</v>
      </c>
      <c r="K112" s="47">
        <f>'[1]Місто'!K261</f>
        <v>0</v>
      </c>
      <c r="L112" s="47">
        <f>'[1]Місто'!L261</f>
        <v>0</v>
      </c>
      <c r="M112" s="48">
        <f t="shared" si="15"/>
        <v>0</v>
      </c>
      <c r="N112" s="35"/>
      <c r="O112" s="10"/>
    </row>
    <row r="113" spans="1:16" s="3" customFormat="1" ht="14.25" customHeight="1" hidden="1">
      <c r="A113" s="64" t="s">
        <v>201</v>
      </c>
      <c r="B113" s="67" t="s">
        <v>36</v>
      </c>
      <c r="C113" s="47">
        <f>'[1]Місто'!C289</f>
        <v>0</v>
      </c>
      <c r="D113" s="47">
        <f>'[1]Місто'!D289</f>
        <v>0</v>
      </c>
      <c r="E113" s="47">
        <f>'[1]Місто'!E289</f>
        <v>0</v>
      </c>
      <c r="F113" s="47">
        <f t="shared" si="16"/>
        <v>0</v>
      </c>
      <c r="G113" s="47">
        <f>'[1]Місто'!G289</f>
        <v>0</v>
      </c>
      <c r="H113" s="47">
        <f>'[1]Місто'!H289</f>
        <v>0</v>
      </c>
      <c r="I113" s="47">
        <f>'[1]Місто'!I289</f>
        <v>0</v>
      </c>
      <c r="J113" s="47">
        <f>'[1]Місто'!J289</f>
        <v>0</v>
      </c>
      <c r="K113" s="47">
        <f>'[1]Місто'!K289</f>
        <v>0</v>
      </c>
      <c r="L113" s="47">
        <f>'[1]Місто'!L289</f>
        <v>0</v>
      </c>
      <c r="M113" s="48">
        <f t="shared" si="15"/>
        <v>0</v>
      </c>
      <c r="N113" s="35"/>
      <c r="O113" s="10">
        <f t="shared" si="13"/>
        <v>0</v>
      </c>
      <c r="P113" s="3">
        <f t="shared" si="14"/>
        <v>0</v>
      </c>
    </row>
    <row r="114" spans="1:16" s="3" customFormat="1" ht="12.75" customHeight="1">
      <c r="A114" s="44" t="s">
        <v>38</v>
      </c>
      <c r="B114" s="67" t="s">
        <v>202</v>
      </c>
      <c r="C114" s="47">
        <f>SUM(C115:C122)</f>
        <v>78750716</v>
      </c>
      <c r="D114" s="47">
        <f>SUM(D115:D122)</f>
        <v>46968855</v>
      </c>
      <c r="E114" s="47">
        <f>SUM(E115:E122)</f>
        <v>3687974</v>
      </c>
      <c r="F114" s="47">
        <f t="shared" si="16"/>
        <v>8423334</v>
      </c>
      <c r="G114" s="47">
        <f>SUM(G115:G122)-G120</f>
        <v>5061128</v>
      </c>
      <c r="H114" s="47">
        <f>SUM(H115:H122)</f>
        <v>2300815</v>
      </c>
      <c r="I114" s="47">
        <f>SUM(I115:I122)</f>
        <v>587848</v>
      </c>
      <c r="J114" s="47">
        <f>SUM(J115:J122)</f>
        <v>3362206</v>
      </c>
      <c r="K114" s="47">
        <f>SUM(K115:K122)</f>
        <v>3163260</v>
      </c>
      <c r="L114" s="47">
        <f>SUM(L115:L122)</f>
        <v>0</v>
      </c>
      <c r="M114" s="48">
        <f t="shared" si="15"/>
        <v>87174050</v>
      </c>
      <c r="N114" s="37">
        <f>F114-K114</f>
        <v>5260074</v>
      </c>
      <c r="O114" s="10">
        <f t="shared" si="13"/>
        <v>5260074</v>
      </c>
      <c r="P114" s="3">
        <f t="shared" si="14"/>
        <v>3.108201389890718</v>
      </c>
    </row>
    <row r="115" spans="1:16" s="3" customFormat="1" ht="12.75">
      <c r="A115" s="44">
        <v>110102</v>
      </c>
      <c r="B115" s="49" t="s">
        <v>39</v>
      </c>
      <c r="C115" s="47">
        <f>'[1]Місто'!C207</f>
        <v>4646167</v>
      </c>
      <c r="D115" s="47">
        <f>'[1]Місто'!D207</f>
        <v>0</v>
      </c>
      <c r="E115" s="47">
        <f>'[1]Місто'!E207</f>
        <v>0</v>
      </c>
      <c r="F115" s="47">
        <f t="shared" si="16"/>
        <v>1321</v>
      </c>
      <c r="G115" s="47">
        <f>'[1]Місто'!G207</f>
        <v>0</v>
      </c>
      <c r="H115" s="47">
        <f>'[1]Місто'!H207</f>
        <v>0</v>
      </c>
      <c r="I115" s="47">
        <f>'[1]Місто'!I207</f>
        <v>0</v>
      </c>
      <c r="J115" s="47">
        <f>'[1]Місто'!J207</f>
        <v>1321</v>
      </c>
      <c r="K115" s="47">
        <f>'[1]Місто'!K207</f>
        <v>1321</v>
      </c>
      <c r="L115" s="47">
        <f>'[1]Місто'!L207</f>
        <v>0</v>
      </c>
      <c r="M115" s="48">
        <f t="shared" si="15"/>
        <v>4647488</v>
      </c>
      <c r="N115" s="35"/>
      <c r="O115" s="10">
        <f t="shared" si="13"/>
        <v>0</v>
      </c>
      <c r="P115" s="3">
        <f t="shared" si="14"/>
        <v>0.18337893876500613</v>
      </c>
    </row>
    <row r="116" spans="1:16" s="3" customFormat="1" ht="12.75">
      <c r="A116" s="44">
        <v>110201</v>
      </c>
      <c r="B116" s="49" t="s">
        <v>40</v>
      </c>
      <c r="C116" s="47">
        <f>'[1]Місто'!C208</f>
        <v>14513840</v>
      </c>
      <c r="D116" s="47">
        <f>'[1]Місто'!D208</f>
        <v>8360587</v>
      </c>
      <c r="E116" s="47">
        <f>'[1]Місто'!E208</f>
        <v>935554</v>
      </c>
      <c r="F116" s="47">
        <f t="shared" si="16"/>
        <v>281561</v>
      </c>
      <c r="G116" s="47">
        <f>'[1]Місто'!G208</f>
        <v>6500</v>
      </c>
      <c r="H116" s="47">
        <f>'[1]Місто'!H208</f>
        <v>0</v>
      </c>
      <c r="I116" s="47">
        <f>'[1]Місто'!I208</f>
        <v>650</v>
      </c>
      <c r="J116" s="47">
        <f>'[1]Місто'!J208</f>
        <v>275061</v>
      </c>
      <c r="K116" s="47">
        <f>'[1]Місто'!K208</f>
        <v>275061</v>
      </c>
      <c r="L116" s="47">
        <f>'[1]Місто'!L208</f>
        <v>0</v>
      </c>
      <c r="M116" s="48">
        <f t="shared" si="15"/>
        <v>14795401</v>
      </c>
      <c r="N116" s="35"/>
      <c r="O116" s="10">
        <f t="shared" si="13"/>
        <v>6500</v>
      </c>
      <c r="P116" s="3">
        <f t="shared" si="14"/>
        <v>0.5728447936987836</v>
      </c>
    </row>
    <row r="117" spans="1:16" s="3" customFormat="1" ht="23.25" customHeight="1">
      <c r="A117" s="44">
        <v>110204</v>
      </c>
      <c r="B117" s="49" t="s">
        <v>116</v>
      </c>
      <c r="C117" s="47">
        <f>'[1]Місто'!C209</f>
        <v>8408589</v>
      </c>
      <c r="D117" s="47">
        <f>'[1]Місто'!D209</f>
        <v>4486254</v>
      </c>
      <c r="E117" s="47">
        <f>'[1]Місто'!E209</f>
        <v>1646521</v>
      </c>
      <c r="F117" s="47">
        <f t="shared" si="16"/>
        <v>3312031</v>
      </c>
      <c r="G117" s="47">
        <f>'[1]Місто'!G209</f>
        <v>1892333</v>
      </c>
      <c r="H117" s="47">
        <f>'[1]Місто'!H209</f>
        <v>596293</v>
      </c>
      <c r="I117" s="47">
        <f>'[1]Місто'!I209</f>
        <v>197035</v>
      </c>
      <c r="J117" s="47">
        <f>'[1]Місто'!J209</f>
        <v>1419698</v>
      </c>
      <c r="K117" s="47">
        <f>'[1]Місто'!K209</f>
        <v>1292908</v>
      </c>
      <c r="L117" s="47">
        <f>'[1]Місто'!L209</f>
        <v>0</v>
      </c>
      <c r="M117" s="48">
        <f t="shared" si="15"/>
        <v>11720620</v>
      </c>
      <c r="N117" s="35"/>
      <c r="O117" s="10">
        <f t="shared" si="13"/>
        <v>2019123</v>
      </c>
      <c r="P117" s="3">
        <f t="shared" si="14"/>
        <v>0.33187746530228124</v>
      </c>
    </row>
    <row r="118" spans="1:16" s="3" customFormat="1" ht="12.75">
      <c r="A118" s="44">
        <v>110205</v>
      </c>
      <c r="B118" s="49" t="s">
        <v>41</v>
      </c>
      <c r="C118" s="47">
        <f>'[1]Місто'!C210</f>
        <v>45953824</v>
      </c>
      <c r="D118" s="47">
        <f>'[1]Місто'!D210</f>
        <v>32874928</v>
      </c>
      <c r="E118" s="47">
        <f>'[1]Місто'!E210</f>
        <v>1043396</v>
      </c>
      <c r="F118" s="47">
        <f t="shared" si="16"/>
        <v>4746705</v>
      </c>
      <c r="G118" s="47">
        <f>'[1]Місто'!G210</f>
        <v>3162295</v>
      </c>
      <c r="H118" s="47">
        <f>'[1]Місто'!H210</f>
        <v>1704522</v>
      </c>
      <c r="I118" s="47">
        <f>'[1]Місто'!I210</f>
        <v>390163</v>
      </c>
      <c r="J118" s="47">
        <f>'[1]Місто'!J210</f>
        <v>1584410</v>
      </c>
      <c r="K118" s="47">
        <f>'[1]Місто'!K210</f>
        <v>1512254</v>
      </c>
      <c r="L118" s="47">
        <f>'[1]Місто'!L210</f>
        <v>0</v>
      </c>
      <c r="M118" s="48">
        <f t="shared" si="15"/>
        <v>50700529</v>
      </c>
      <c r="N118" s="35"/>
      <c r="O118" s="10">
        <f t="shared" si="13"/>
        <v>3234451</v>
      </c>
      <c r="P118" s="3">
        <f t="shared" si="14"/>
        <v>1.81374528236154</v>
      </c>
    </row>
    <row r="119" spans="1:16" s="3" customFormat="1" ht="88.5" customHeight="1" hidden="1">
      <c r="A119" s="44" t="s">
        <v>146</v>
      </c>
      <c r="B119" s="49" t="s">
        <v>147</v>
      </c>
      <c r="C119" s="47">
        <f>'[1]Місто'!C211</f>
        <v>0</v>
      </c>
      <c r="D119" s="47">
        <f>'[1]Місто'!D211</f>
        <v>0</v>
      </c>
      <c r="E119" s="47">
        <f>'[1]Місто'!E211</f>
        <v>0</v>
      </c>
      <c r="F119" s="47">
        <f t="shared" si="16"/>
        <v>0</v>
      </c>
      <c r="G119" s="47">
        <f>'[1]Місто'!G211</f>
        <v>0</v>
      </c>
      <c r="H119" s="47">
        <f>'[1]Місто'!H211</f>
        <v>0</v>
      </c>
      <c r="I119" s="47">
        <f>'[1]Місто'!I211</f>
        <v>0</v>
      </c>
      <c r="J119" s="47">
        <f>'[1]Місто'!J211</f>
        <v>0</v>
      </c>
      <c r="K119" s="47">
        <f>'[1]Місто'!K211</f>
        <v>0</v>
      </c>
      <c r="L119" s="47">
        <f>'[1]Місто'!L211</f>
        <v>0</v>
      </c>
      <c r="M119" s="48">
        <f t="shared" si="15"/>
        <v>0</v>
      </c>
      <c r="N119" s="37"/>
      <c r="O119" s="10">
        <f t="shared" si="13"/>
        <v>0</v>
      </c>
      <c r="P119" s="3">
        <f t="shared" si="14"/>
        <v>0</v>
      </c>
    </row>
    <row r="120" spans="1:16" s="3" customFormat="1" ht="22.5" customHeight="1" hidden="1">
      <c r="A120" s="44"/>
      <c r="B120" s="67" t="s">
        <v>176</v>
      </c>
      <c r="C120" s="47">
        <f>'[1]Місто'!C212</f>
        <v>0</v>
      </c>
      <c r="D120" s="47">
        <f>'[1]Місто'!D212</f>
        <v>0</v>
      </c>
      <c r="E120" s="47">
        <f>'[1]Місто'!E212</f>
        <v>0</v>
      </c>
      <c r="F120" s="47">
        <f t="shared" si="16"/>
        <v>0</v>
      </c>
      <c r="G120" s="47">
        <f>'[1]Місто'!G212</f>
        <v>0</v>
      </c>
      <c r="H120" s="47">
        <f>'[1]Місто'!H212</f>
        <v>0</v>
      </c>
      <c r="I120" s="47">
        <f>'[1]Місто'!I212</f>
        <v>0</v>
      </c>
      <c r="J120" s="47">
        <f>'[1]Місто'!J212</f>
        <v>0</v>
      </c>
      <c r="K120" s="47">
        <f>'[1]Місто'!K212</f>
        <v>0</v>
      </c>
      <c r="L120" s="47">
        <f>'[1]Місто'!L212</f>
        <v>0</v>
      </c>
      <c r="M120" s="48">
        <f t="shared" si="15"/>
        <v>0</v>
      </c>
      <c r="N120" s="37"/>
      <c r="O120" s="10">
        <f t="shared" si="13"/>
        <v>0</v>
      </c>
      <c r="P120" s="3">
        <f t="shared" si="14"/>
        <v>0</v>
      </c>
    </row>
    <row r="121" spans="1:16" s="3" customFormat="1" ht="12.75" customHeight="1">
      <c r="A121" s="64" t="s">
        <v>183</v>
      </c>
      <c r="B121" s="67" t="s">
        <v>184</v>
      </c>
      <c r="C121" s="47">
        <f>'[1]Місто'!C213</f>
        <v>1006333</v>
      </c>
      <c r="D121" s="47">
        <f>'[1]Місто'!D213</f>
        <v>0</v>
      </c>
      <c r="E121" s="47">
        <f>'[1]Місто'!E213</f>
        <v>0</v>
      </c>
      <c r="F121" s="47">
        <f t="shared" si="16"/>
        <v>0</v>
      </c>
      <c r="G121" s="47">
        <f>'[1]Місто'!G213</f>
        <v>0</v>
      </c>
      <c r="H121" s="47">
        <f>'[1]Місто'!H213</f>
        <v>0</v>
      </c>
      <c r="I121" s="47">
        <f>'[1]Місто'!I213</f>
        <v>0</v>
      </c>
      <c r="J121" s="47">
        <f>'[1]Місто'!J213</f>
        <v>0</v>
      </c>
      <c r="K121" s="47">
        <f>'[1]Місто'!K213</f>
        <v>0</v>
      </c>
      <c r="L121" s="47">
        <f>'[1]Місто'!L213</f>
        <v>0</v>
      </c>
      <c r="M121" s="48">
        <f t="shared" si="15"/>
        <v>1006333</v>
      </c>
      <c r="N121" s="37"/>
      <c r="O121" s="10">
        <f t="shared" si="13"/>
        <v>0</v>
      </c>
      <c r="P121" s="3">
        <f t="shared" si="14"/>
        <v>0.03971882146814889</v>
      </c>
    </row>
    <row r="122" spans="1:16" s="3" customFormat="1" ht="12" customHeight="1">
      <c r="A122" s="44">
        <v>110502</v>
      </c>
      <c r="B122" s="49" t="s">
        <v>42</v>
      </c>
      <c r="C122" s="47">
        <f>'[1]Місто'!C214</f>
        <v>4221963</v>
      </c>
      <c r="D122" s="47">
        <f>'[1]Місто'!D214</f>
        <v>1247086</v>
      </c>
      <c r="E122" s="47">
        <f>'[1]Місто'!E214</f>
        <v>62503</v>
      </c>
      <c r="F122" s="47">
        <f t="shared" si="16"/>
        <v>81716</v>
      </c>
      <c r="G122" s="47">
        <f>'[1]Місто'!G214</f>
        <v>0</v>
      </c>
      <c r="H122" s="47">
        <f>'[1]Місто'!H214</f>
        <v>0</v>
      </c>
      <c r="I122" s="47">
        <f>'[1]Місто'!I214</f>
        <v>0</v>
      </c>
      <c r="J122" s="47">
        <f>'[1]Місто'!J214</f>
        <v>81716</v>
      </c>
      <c r="K122" s="47">
        <f>'[1]Місто'!K214</f>
        <v>81716</v>
      </c>
      <c r="L122" s="47">
        <f>'[1]Місто'!L214</f>
        <v>0</v>
      </c>
      <c r="M122" s="48">
        <f t="shared" si="15"/>
        <v>4303679</v>
      </c>
      <c r="N122" s="35"/>
      <c r="O122" s="10">
        <f t="shared" si="13"/>
        <v>0</v>
      </c>
      <c r="P122" s="3">
        <f t="shared" si="14"/>
        <v>0.16663608829495832</v>
      </c>
    </row>
    <row r="123" spans="1:16" s="3" customFormat="1" ht="12.75">
      <c r="A123" s="44">
        <v>120000</v>
      </c>
      <c r="B123" s="49" t="s">
        <v>43</v>
      </c>
      <c r="C123" s="47">
        <f>C124+C125</f>
        <v>3078500</v>
      </c>
      <c r="D123" s="47">
        <f>D124+D125</f>
        <v>0</v>
      </c>
      <c r="E123" s="47">
        <f>E124+E125</f>
        <v>0</v>
      </c>
      <c r="F123" s="47">
        <f t="shared" si="16"/>
        <v>337638</v>
      </c>
      <c r="G123" s="47">
        <f aca="true" t="shared" si="19" ref="G123:L123">G124+G125</f>
        <v>0</v>
      </c>
      <c r="H123" s="47">
        <f t="shared" si="19"/>
        <v>0</v>
      </c>
      <c r="I123" s="47">
        <f t="shared" si="19"/>
        <v>0</v>
      </c>
      <c r="J123" s="47">
        <f t="shared" si="19"/>
        <v>337638</v>
      </c>
      <c r="K123" s="47">
        <f t="shared" si="19"/>
        <v>337638</v>
      </c>
      <c r="L123" s="47">
        <f t="shared" si="19"/>
        <v>0</v>
      </c>
      <c r="M123" s="48">
        <f t="shared" si="15"/>
        <v>3416138</v>
      </c>
      <c r="N123" s="35"/>
      <c r="O123" s="10">
        <f t="shared" si="13"/>
        <v>0</v>
      </c>
      <c r="P123" s="3">
        <f t="shared" si="14"/>
        <v>0.12150490134945027</v>
      </c>
    </row>
    <row r="124" spans="1:16" s="3" customFormat="1" ht="12.75">
      <c r="A124" s="44" t="s">
        <v>193</v>
      </c>
      <c r="B124" s="49" t="s">
        <v>194</v>
      </c>
      <c r="C124" s="47">
        <f>'[1]Місто'!C383</f>
        <v>2550000</v>
      </c>
      <c r="D124" s="47">
        <f>'[1]Місто'!D383</f>
        <v>0</v>
      </c>
      <c r="E124" s="47">
        <f>'[1]Місто'!E383</f>
        <v>0</v>
      </c>
      <c r="F124" s="47">
        <f t="shared" si="16"/>
        <v>296214</v>
      </c>
      <c r="G124" s="47">
        <f>'[1]Місто'!G383</f>
        <v>0</v>
      </c>
      <c r="H124" s="47">
        <f>'[1]Місто'!H383</f>
        <v>0</v>
      </c>
      <c r="I124" s="47">
        <f>'[1]Місто'!I383</f>
        <v>0</v>
      </c>
      <c r="J124" s="47">
        <f>'[1]Місто'!J383</f>
        <v>296214</v>
      </c>
      <c r="K124" s="47">
        <f>'[1]Місто'!K383</f>
        <v>296214</v>
      </c>
      <c r="L124" s="47">
        <f>'[1]Місто'!L383</f>
        <v>0</v>
      </c>
      <c r="M124" s="48">
        <f t="shared" si="15"/>
        <v>2846214</v>
      </c>
      <c r="N124" s="35"/>
      <c r="O124" s="10">
        <f t="shared" si="13"/>
        <v>0</v>
      </c>
      <c r="P124" s="3">
        <f t="shared" si="14"/>
        <v>0.10064560612022032</v>
      </c>
    </row>
    <row r="125" spans="1:16" s="3" customFormat="1" ht="12.75">
      <c r="A125" s="44">
        <v>120201</v>
      </c>
      <c r="B125" s="56" t="s">
        <v>117</v>
      </c>
      <c r="C125" s="47">
        <f>'[1]Місто'!C16</f>
        <v>528500</v>
      </c>
      <c r="D125" s="47">
        <f>'[1]Місто'!D16</f>
        <v>0</v>
      </c>
      <c r="E125" s="47">
        <f>'[1]Місто'!E16</f>
        <v>0</v>
      </c>
      <c r="F125" s="47">
        <f t="shared" si="16"/>
        <v>41424</v>
      </c>
      <c r="G125" s="47">
        <f>'[1]Місто'!G16</f>
        <v>0</v>
      </c>
      <c r="H125" s="47">
        <f>'[1]Місто'!H16</f>
        <v>0</v>
      </c>
      <c r="I125" s="47">
        <f>'[1]Місто'!I16</f>
        <v>0</v>
      </c>
      <c r="J125" s="47">
        <f>'[1]Місто'!J16</f>
        <v>41424</v>
      </c>
      <c r="K125" s="47">
        <f>'[1]Місто'!K16</f>
        <v>41424</v>
      </c>
      <c r="L125" s="47">
        <f>'[1]Місто'!L16</f>
        <v>0</v>
      </c>
      <c r="M125" s="48">
        <f t="shared" si="15"/>
        <v>569924</v>
      </c>
      <c r="N125" s="35"/>
      <c r="O125" s="10">
        <f t="shared" si="13"/>
        <v>0</v>
      </c>
      <c r="P125" s="3">
        <f t="shared" si="14"/>
        <v>0.020859295229229975</v>
      </c>
    </row>
    <row r="126" spans="1:16" s="3" customFormat="1" ht="12.75">
      <c r="A126" s="44">
        <v>130000</v>
      </c>
      <c r="B126" s="49" t="s">
        <v>44</v>
      </c>
      <c r="C126" s="47">
        <f>C127+C129+C130+C131+C132+C128</f>
        <v>26270308</v>
      </c>
      <c r="D126" s="47">
        <f aca="true" t="shared" si="20" ref="D126:L126">D127+D129+D130+D131+D132+D128</f>
        <v>14259469</v>
      </c>
      <c r="E126" s="47">
        <f t="shared" si="20"/>
        <v>2412836</v>
      </c>
      <c r="F126" s="47">
        <f t="shared" si="20"/>
        <v>1167738</v>
      </c>
      <c r="G126" s="47">
        <f t="shared" si="20"/>
        <v>873488</v>
      </c>
      <c r="H126" s="47">
        <f t="shared" si="20"/>
        <v>256802</v>
      </c>
      <c r="I126" s="47">
        <f t="shared" si="20"/>
        <v>68581</v>
      </c>
      <c r="J126" s="47">
        <f t="shared" si="20"/>
        <v>294250</v>
      </c>
      <c r="K126" s="47">
        <f t="shared" si="20"/>
        <v>267750</v>
      </c>
      <c r="L126" s="47">
        <f t="shared" si="20"/>
        <v>1500</v>
      </c>
      <c r="M126" s="47">
        <f>M127+M129+M130+M131+M132+M128</f>
        <v>27438046</v>
      </c>
      <c r="N126" s="39">
        <f>F126-K126</f>
        <v>899988</v>
      </c>
      <c r="O126" s="10">
        <f t="shared" si="13"/>
        <v>899988</v>
      </c>
      <c r="P126" s="3">
        <f t="shared" si="14"/>
        <v>1.03685924377446</v>
      </c>
    </row>
    <row r="127" spans="1:16" s="3" customFormat="1" ht="25.5">
      <c r="A127" s="44">
        <v>130102</v>
      </c>
      <c r="B127" s="56" t="s">
        <v>45</v>
      </c>
      <c r="C127" s="47">
        <f>'[1]Місто'!C65</f>
        <v>261537</v>
      </c>
      <c r="D127" s="47">
        <f>'[1]Місто'!D65</f>
        <v>0</v>
      </c>
      <c r="E127" s="47">
        <f>'[1]Місто'!E65</f>
        <v>0</v>
      </c>
      <c r="F127" s="47">
        <f t="shared" si="16"/>
        <v>0</v>
      </c>
      <c r="G127" s="47">
        <f>'[1]Місто'!G65</f>
        <v>0</v>
      </c>
      <c r="H127" s="47">
        <f>'[1]Місто'!H65</f>
        <v>0</v>
      </c>
      <c r="I127" s="47">
        <f>'[1]Місто'!I65</f>
        <v>0</v>
      </c>
      <c r="J127" s="47">
        <f>'[1]Місто'!J65</f>
        <v>0</v>
      </c>
      <c r="K127" s="47">
        <f>'[1]Місто'!K65</f>
        <v>0</v>
      </c>
      <c r="L127" s="47">
        <f>'[1]Місто'!L65</f>
        <v>0</v>
      </c>
      <c r="M127" s="48">
        <f aca="true" t="shared" si="21" ref="M127:M164">C127+F127</f>
        <v>261537</v>
      </c>
      <c r="N127" s="35"/>
      <c r="O127" s="10">
        <f t="shared" si="13"/>
        <v>0</v>
      </c>
      <c r="P127" s="3">
        <f t="shared" si="14"/>
        <v>0.010322568583476101</v>
      </c>
    </row>
    <row r="128" spans="1:15" s="3" customFormat="1" ht="25.5">
      <c r="A128" s="44" t="s">
        <v>243</v>
      </c>
      <c r="B128" s="56" t="s">
        <v>244</v>
      </c>
      <c r="C128" s="47">
        <f>'[1]Місто'!C66</f>
        <v>102389</v>
      </c>
      <c r="D128" s="47"/>
      <c r="E128" s="47"/>
      <c r="F128" s="47"/>
      <c r="G128" s="47"/>
      <c r="H128" s="47"/>
      <c r="I128" s="47"/>
      <c r="J128" s="47"/>
      <c r="K128" s="47"/>
      <c r="L128" s="47"/>
      <c r="M128" s="48">
        <f t="shared" si="21"/>
        <v>102389</v>
      </c>
      <c r="N128" s="35"/>
      <c r="O128" s="10"/>
    </row>
    <row r="129" spans="1:16" s="3" customFormat="1" ht="25.5" customHeight="1">
      <c r="A129" s="44">
        <v>130107</v>
      </c>
      <c r="B129" s="56" t="s">
        <v>46</v>
      </c>
      <c r="C129" s="47">
        <f>'[1]Місто'!C67</f>
        <v>20363413</v>
      </c>
      <c r="D129" s="47">
        <f>'[1]Місто'!D67</f>
        <v>12971509</v>
      </c>
      <c r="E129" s="47">
        <f>'[1]Місто'!E67</f>
        <v>1874308</v>
      </c>
      <c r="F129" s="47">
        <f t="shared" si="16"/>
        <v>993978</v>
      </c>
      <c r="G129" s="47">
        <f>'[1]Місто'!G67</f>
        <v>765228</v>
      </c>
      <c r="H129" s="47">
        <f>'[1]Місто'!H67</f>
        <v>214480</v>
      </c>
      <c r="I129" s="47">
        <f>'[1]Місто'!I67</f>
        <v>54119</v>
      </c>
      <c r="J129" s="47">
        <f>'[1]Місто'!J67</f>
        <v>228750</v>
      </c>
      <c r="K129" s="47">
        <f>'[1]Місто'!K67</f>
        <v>219250</v>
      </c>
      <c r="L129" s="47">
        <f>'[1]Місто'!L67</f>
        <v>0</v>
      </c>
      <c r="M129" s="48">
        <f t="shared" si="21"/>
        <v>21357391</v>
      </c>
      <c r="N129" s="35"/>
      <c r="O129" s="10">
        <f t="shared" si="13"/>
        <v>774728</v>
      </c>
      <c r="P129" s="3">
        <f t="shared" si="14"/>
        <v>0.8037208015926957</v>
      </c>
    </row>
    <row r="130" spans="1:16" s="3" customFormat="1" ht="12.75">
      <c r="A130" s="44">
        <v>130110</v>
      </c>
      <c r="B130" s="56" t="s">
        <v>47</v>
      </c>
      <c r="C130" s="47">
        <f>'[1]Місто'!C68</f>
        <v>5066742</v>
      </c>
      <c r="D130" s="47">
        <f>'[1]Місто'!D68</f>
        <v>1043741</v>
      </c>
      <c r="E130" s="47">
        <f>'[1]Місто'!E68</f>
        <v>435022</v>
      </c>
      <c r="F130" s="47">
        <f t="shared" si="16"/>
        <v>130880</v>
      </c>
      <c r="G130" s="47">
        <f>'[1]Місто'!G68</f>
        <v>65380</v>
      </c>
      <c r="H130" s="47">
        <f>'[1]Місто'!H68</f>
        <v>19062</v>
      </c>
      <c r="I130" s="47">
        <f>'[1]Місто'!I68</f>
        <v>10836</v>
      </c>
      <c r="J130" s="47">
        <f>'[1]Місто'!J68</f>
        <v>65500</v>
      </c>
      <c r="K130" s="47">
        <f>'[1]Місто'!K68</f>
        <v>48500</v>
      </c>
      <c r="L130" s="47">
        <f>'[1]Місто'!L68</f>
        <v>1500</v>
      </c>
      <c r="M130" s="48">
        <f t="shared" si="21"/>
        <v>5197622</v>
      </c>
      <c r="N130" s="35"/>
      <c r="O130" s="10">
        <f t="shared" si="13"/>
        <v>82380</v>
      </c>
      <c r="P130" s="3">
        <f t="shared" si="14"/>
        <v>0.19997855672344209</v>
      </c>
    </row>
    <row r="131" spans="1:16" s="3" customFormat="1" ht="12.75">
      <c r="A131" s="44" t="s">
        <v>107</v>
      </c>
      <c r="B131" s="56" t="s">
        <v>57</v>
      </c>
      <c r="C131" s="47">
        <f>'[1]Місто'!C69+'[1]Місто'!$C$518</f>
        <v>476227</v>
      </c>
      <c r="D131" s="47">
        <f>'[1]Місто'!D69</f>
        <v>244219</v>
      </c>
      <c r="E131" s="47">
        <f>'[1]Місто'!E69</f>
        <v>103506</v>
      </c>
      <c r="F131" s="47">
        <f t="shared" si="16"/>
        <v>42880</v>
      </c>
      <c r="G131" s="47">
        <f>'[1]Місто'!G69</f>
        <v>42880</v>
      </c>
      <c r="H131" s="47">
        <f>'[1]Місто'!H69</f>
        <v>23260</v>
      </c>
      <c r="I131" s="47">
        <f>'[1]Місто'!I69</f>
        <v>3626</v>
      </c>
      <c r="J131" s="47">
        <f>'[1]Місто'!J69</f>
        <v>0</v>
      </c>
      <c r="K131" s="47">
        <f>'[1]Місто'!K69</f>
        <v>0</v>
      </c>
      <c r="L131" s="47">
        <f>'[1]Місто'!L69</f>
        <v>0</v>
      </c>
      <c r="M131" s="48">
        <f t="shared" si="21"/>
        <v>519107</v>
      </c>
      <c r="N131" s="35"/>
      <c r="O131" s="10">
        <f t="shared" si="13"/>
        <v>42880</v>
      </c>
      <c r="P131" s="3">
        <f t="shared" si="14"/>
        <v>0.01879613924149575</v>
      </c>
    </row>
    <row r="132" spans="1:16" s="3" customFormat="1" ht="12.75" hidden="1">
      <c r="A132" s="44">
        <v>130113</v>
      </c>
      <c r="B132" s="49" t="s">
        <v>29</v>
      </c>
      <c r="C132" s="47">
        <f>'[1]Місто'!C70</f>
        <v>0</v>
      </c>
      <c r="D132" s="47">
        <f>'[1]Місто'!D70</f>
        <v>0</v>
      </c>
      <c r="E132" s="47">
        <f>'[1]Місто'!E70</f>
        <v>0</v>
      </c>
      <c r="F132" s="47">
        <f t="shared" si="16"/>
        <v>0</v>
      </c>
      <c r="G132" s="47">
        <f>'[1]Місто'!G70</f>
        <v>0</v>
      </c>
      <c r="H132" s="47">
        <f>'[1]Місто'!H70</f>
        <v>0</v>
      </c>
      <c r="I132" s="47">
        <f>'[1]Місто'!I70</f>
        <v>0</v>
      </c>
      <c r="J132" s="47">
        <f>'[1]Місто'!J70</f>
        <v>0</v>
      </c>
      <c r="K132" s="47">
        <f>'[1]Місто'!K70</f>
        <v>0</v>
      </c>
      <c r="L132" s="47">
        <f>'[1]Місто'!L70</f>
        <v>0</v>
      </c>
      <c r="M132" s="48">
        <f t="shared" si="21"/>
        <v>0</v>
      </c>
      <c r="N132" s="35"/>
      <c r="O132" s="10">
        <f t="shared" si="13"/>
        <v>0</v>
      </c>
      <c r="P132" s="3">
        <f t="shared" si="14"/>
        <v>0</v>
      </c>
    </row>
    <row r="133" spans="1:16" s="3" customFormat="1" ht="16.5" customHeight="1" hidden="1">
      <c r="A133" s="44">
        <v>130203</v>
      </c>
      <c r="B133" s="56" t="s">
        <v>46</v>
      </c>
      <c r="C133" s="47">
        <f>'[1]Місто'!C71</f>
        <v>0</v>
      </c>
      <c r="D133" s="47"/>
      <c r="E133" s="47"/>
      <c r="F133" s="47">
        <f t="shared" si="16"/>
        <v>0</v>
      </c>
      <c r="G133" s="47"/>
      <c r="H133" s="47"/>
      <c r="I133" s="47"/>
      <c r="J133" s="47"/>
      <c r="K133" s="47"/>
      <c r="L133" s="47"/>
      <c r="M133" s="48">
        <f t="shared" si="21"/>
        <v>0</v>
      </c>
      <c r="N133" s="35"/>
      <c r="O133" s="10">
        <f t="shared" si="13"/>
        <v>0</v>
      </c>
      <c r="P133" s="3">
        <f t="shared" si="14"/>
        <v>0</v>
      </c>
    </row>
    <row r="134" spans="1:16" s="3" customFormat="1" ht="12.75">
      <c r="A134" s="44" t="s">
        <v>118</v>
      </c>
      <c r="B134" s="49" t="s">
        <v>48</v>
      </c>
      <c r="C134" s="47">
        <f>SUM(C135:C142)</f>
        <v>0</v>
      </c>
      <c r="D134" s="47">
        <f>SUM(D135:D142)</f>
        <v>0</v>
      </c>
      <c r="E134" s="47">
        <f>SUM(E135:E142)</f>
        <v>0</v>
      </c>
      <c r="F134" s="47">
        <f aca="true" t="shared" si="22" ref="F134:F140">G134+J134</f>
        <v>117018473</v>
      </c>
      <c r="G134" s="47">
        <f>SUM(G135:G142)</f>
        <v>0</v>
      </c>
      <c r="H134" s="47">
        <f>SUM(H135:H142)</f>
        <v>0</v>
      </c>
      <c r="I134" s="47">
        <f>SUM(I135:I142)</f>
        <v>0</v>
      </c>
      <c r="J134" s="47">
        <f>SUM(J135:J142)-J136-J139</f>
        <v>117018473</v>
      </c>
      <c r="K134" s="47">
        <f>SUM(K135:K142)-K136-K139</f>
        <v>117018473</v>
      </c>
      <c r="L134" s="47">
        <f>SUM(L135:L142)-L136-L139</f>
        <v>0</v>
      </c>
      <c r="M134" s="48">
        <f t="shared" si="21"/>
        <v>117018473</v>
      </c>
      <c r="N134" s="35"/>
      <c r="O134" s="10">
        <f>F134-K134</f>
        <v>0</v>
      </c>
      <c r="P134" s="3">
        <f t="shared" si="14"/>
        <v>0</v>
      </c>
    </row>
    <row r="135" spans="1:16" s="3" customFormat="1" ht="12.75">
      <c r="A135" s="44" t="s">
        <v>105</v>
      </c>
      <c r="B135" s="49" t="s">
        <v>106</v>
      </c>
      <c r="C135" s="47"/>
      <c r="D135" s="47"/>
      <c r="E135" s="47"/>
      <c r="F135" s="47">
        <f t="shared" si="22"/>
        <v>103068561</v>
      </c>
      <c r="G135" s="47"/>
      <c r="H135" s="47"/>
      <c r="I135" s="47"/>
      <c r="J135" s="47">
        <f>'[1]Місто'!J19+'[1]Місто'!J73+'[1]Місто'!J101+'[1]Місто'!J172+'[1]Місто'!J216+'[1]Місто'!J229+'[1]Місто'!J263+'[1]Місто'!J414+'[1]Місто'!J465+'[1]Місто'!J482+'[1]Місто'!J499+'[1]Місто'!J536+'[1]Місто'!$J$385</f>
        <v>103068561</v>
      </c>
      <c r="K135" s="47">
        <f>'[1]Місто'!K19+'[1]Місто'!K73+'[1]Місто'!K101+'[1]Місто'!K172+'[1]Місто'!K216+'[1]Місто'!K229+'[1]Місто'!K263+'[1]Місто'!K414+'[1]Місто'!K465+'[1]Місто'!K482+'[1]Місто'!K499+'[1]Місто'!K536+'[1]Місто'!$K$385</f>
        <v>103068561</v>
      </c>
      <c r="L135" s="47">
        <f>'[1]Місто'!L19+'[1]Місто'!L73+'[1]Місто'!L101+'[1]Місто'!L172+'[1]Місто'!L216+'[1]Місто'!L229+'[1]Місто'!L263+'[1]Місто'!L414+'[1]Місто'!L465+'[1]Місто'!L482+'[1]Місто'!L499+'[1]Місто'!L536</f>
        <v>0</v>
      </c>
      <c r="M135" s="48">
        <f t="shared" si="21"/>
        <v>103068561</v>
      </c>
      <c r="N135" s="35"/>
      <c r="O135" s="10">
        <f>F135-K135</f>
        <v>0</v>
      </c>
      <c r="P135" s="3">
        <f t="shared" si="14"/>
        <v>0</v>
      </c>
    </row>
    <row r="136" spans="1:16" s="3" customFormat="1" ht="17.25" customHeight="1" hidden="1">
      <c r="A136" s="44"/>
      <c r="B136" s="94" t="s">
        <v>217</v>
      </c>
      <c r="C136" s="47"/>
      <c r="D136" s="47"/>
      <c r="E136" s="47"/>
      <c r="F136" s="47">
        <f t="shared" si="22"/>
        <v>0</v>
      </c>
      <c r="G136" s="47"/>
      <c r="H136" s="47"/>
      <c r="I136" s="47"/>
      <c r="J136" s="47">
        <f>'[1]Місто'!$J$415</f>
        <v>0</v>
      </c>
      <c r="K136" s="47">
        <f>'[1]Місто'!$K$415</f>
        <v>0</v>
      </c>
      <c r="L136" s="47">
        <f>'[1]Місто'!$L$415</f>
        <v>0</v>
      </c>
      <c r="M136" s="48">
        <f t="shared" si="21"/>
        <v>0</v>
      </c>
      <c r="N136" s="35"/>
      <c r="O136" s="10">
        <f t="shared" si="13"/>
        <v>0</v>
      </c>
      <c r="P136" s="3">
        <f t="shared" si="14"/>
        <v>0</v>
      </c>
    </row>
    <row r="137" spans="1:16" s="3" customFormat="1" ht="95.25" customHeight="1" hidden="1">
      <c r="A137" s="44" t="s">
        <v>145</v>
      </c>
      <c r="B137" s="94" t="s">
        <v>235</v>
      </c>
      <c r="C137" s="47">
        <f>'[1]Місто'!C21</f>
        <v>0</v>
      </c>
      <c r="D137" s="47">
        <f>'[1]Місто'!D21</f>
        <v>0</v>
      </c>
      <c r="E137" s="47">
        <f>'[1]Місто'!E21</f>
        <v>0</v>
      </c>
      <c r="F137" s="47">
        <f t="shared" si="22"/>
        <v>0</v>
      </c>
      <c r="G137" s="47">
        <f>'[1]Місто'!G21</f>
        <v>0</v>
      </c>
      <c r="H137" s="47">
        <f>'[1]Місто'!H21</f>
        <v>0</v>
      </c>
      <c r="I137" s="47">
        <f>'[1]Місто'!I21</f>
        <v>0</v>
      </c>
      <c r="J137" s="47">
        <f>'[1]Місто'!J21</f>
        <v>0</v>
      </c>
      <c r="K137" s="47">
        <f>'[1]Місто'!K21</f>
        <v>0</v>
      </c>
      <c r="L137" s="47">
        <f>'[1]Місто'!L21</f>
        <v>0</v>
      </c>
      <c r="M137" s="48">
        <f t="shared" si="21"/>
        <v>0</v>
      </c>
      <c r="N137" s="35"/>
      <c r="O137" s="10">
        <f t="shared" si="13"/>
        <v>0</v>
      </c>
      <c r="P137" s="3">
        <f t="shared" si="14"/>
        <v>0</v>
      </c>
    </row>
    <row r="138" spans="1:16" s="3" customFormat="1" ht="16.5" customHeight="1" hidden="1">
      <c r="A138" s="44"/>
      <c r="B138" s="94" t="s">
        <v>176</v>
      </c>
      <c r="C138" s="47">
        <f>'[1]Місто'!C22</f>
        <v>0</v>
      </c>
      <c r="D138" s="47">
        <f>'[1]Місто'!D22</f>
        <v>0</v>
      </c>
      <c r="E138" s="47">
        <f>'[1]Місто'!E22</f>
        <v>0</v>
      </c>
      <c r="F138" s="47">
        <f t="shared" si="22"/>
        <v>0</v>
      </c>
      <c r="G138" s="47">
        <f>'[1]Місто'!G22</f>
        <v>0</v>
      </c>
      <c r="H138" s="47">
        <f>'[1]Місто'!H22</f>
        <v>0</v>
      </c>
      <c r="I138" s="47">
        <f>'[1]Місто'!I22</f>
        <v>0</v>
      </c>
      <c r="J138" s="47"/>
      <c r="K138" s="47"/>
      <c r="L138" s="47">
        <f>'[1]Місто'!L22</f>
        <v>0</v>
      </c>
      <c r="M138" s="48">
        <f t="shared" si="21"/>
        <v>0</v>
      </c>
      <c r="N138" s="37"/>
      <c r="O138" s="10">
        <f t="shared" si="13"/>
        <v>0</v>
      </c>
      <c r="P138" s="3">
        <f t="shared" si="14"/>
        <v>0</v>
      </c>
    </row>
    <row r="139" spans="1:15" s="3" customFormat="1" ht="52.5" customHeight="1" hidden="1">
      <c r="A139" s="44"/>
      <c r="B139" s="95" t="s">
        <v>227</v>
      </c>
      <c r="C139" s="47"/>
      <c r="D139" s="47"/>
      <c r="E139" s="47"/>
      <c r="F139" s="47">
        <f t="shared" si="22"/>
        <v>0</v>
      </c>
      <c r="G139" s="47"/>
      <c r="H139" s="47"/>
      <c r="I139" s="47"/>
      <c r="J139" s="47">
        <f>'[1]Місто'!$J$326+'[1]Місто'!$J$418</f>
        <v>0</v>
      </c>
      <c r="K139" s="47">
        <f>'[1]Місто'!$K$326+'[1]Місто'!$K$418</f>
        <v>0</v>
      </c>
      <c r="L139" s="47">
        <f>'[1]Місто'!$L$326+'[1]Місто'!$L$418</f>
        <v>0</v>
      </c>
      <c r="M139" s="48">
        <f t="shared" si="21"/>
        <v>0</v>
      </c>
      <c r="N139" s="37"/>
      <c r="O139" s="10"/>
    </row>
    <row r="140" spans="1:15" s="3" customFormat="1" ht="22.5">
      <c r="A140" s="64" t="s">
        <v>218</v>
      </c>
      <c r="B140" s="94" t="s">
        <v>219</v>
      </c>
      <c r="C140" s="47"/>
      <c r="D140" s="47"/>
      <c r="E140" s="47"/>
      <c r="F140" s="47">
        <f t="shared" si="22"/>
        <v>3031301</v>
      </c>
      <c r="G140" s="47">
        <f>'[1]Місто'!G23</f>
        <v>0</v>
      </c>
      <c r="H140" s="47">
        <f>'[1]Місто'!H23</f>
        <v>0</v>
      </c>
      <c r="I140" s="47">
        <f>'[1]Місто'!I23</f>
        <v>0</v>
      </c>
      <c r="J140" s="47">
        <f>K140</f>
        <v>3031301</v>
      </c>
      <c r="K140" s="47">
        <f>'[1]Місто'!K264</f>
        <v>3031301</v>
      </c>
      <c r="L140" s="47">
        <f>'[1]Місто'!L264</f>
        <v>0</v>
      </c>
      <c r="M140" s="48">
        <f t="shared" si="21"/>
        <v>3031301</v>
      </c>
      <c r="N140" s="37"/>
      <c r="O140" s="10"/>
    </row>
    <row r="141" spans="1:16" s="3" customFormat="1" ht="30.75" customHeight="1">
      <c r="A141" s="44" t="s">
        <v>125</v>
      </c>
      <c r="B141" s="95" t="s">
        <v>126</v>
      </c>
      <c r="C141" s="47">
        <f>'[1]Місто'!C325+'[1]Місто'!C419</f>
        <v>0</v>
      </c>
      <c r="D141" s="47">
        <f>'[1]Місто'!D325+'[1]Місто'!D419</f>
        <v>0</v>
      </c>
      <c r="E141" s="47">
        <f>'[1]Місто'!E325+'[1]Місто'!E419</f>
        <v>0</v>
      </c>
      <c r="F141" s="47">
        <f aca="true" t="shared" si="23" ref="F141:F160">G141+J141</f>
        <v>9368147</v>
      </c>
      <c r="G141" s="47">
        <f>'[1]Місто'!G325+'[1]Місто'!G419</f>
        <v>0</v>
      </c>
      <c r="H141" s="47">
        <f>'[1]Місто'!H325+'[1]Місто'!H419</f>
        <v>0</v>
      </c>
      <c r="I141" s="47">
        <f>'[1]Місто'!I325+'[1]Місто'!I419</f>
        <v>0</v>
      </c>
      <c r="J141" s="47">
        <f>'[1]Місто'!J265+'[1]Місто'!J419</f>
        <v>9368147</v>
      </c>
      <c r="K141" s="47">
        <f>'[1]Місто'!K265+'[1]Місто'!K419</f>
        <v>9368147</v>
      </c>
      <c r="L141" s="47">
        <f>'[1]Місто'!L265+'[1]Місто'!L419</f>
        <v>0</v>
      </c>
      <c r="M141" s="48">
        <f t="shared" si="21"/>
        <v>9368147</v>
      </c>
      <c r="N141" s="35"/>
      <c r="O141" s="10">
        <f t="shared" si="13"/>
        <v>0</v>
      </c>
      <c r="P141" s="3">
        <f t="shared" si="14"/>
        <v>0</v>
      </c>
    </row>
    <row r="142" spans="1:16" s="3" customFormat="1" ht="25.5">
      <c r="A142" s="44" t="s">
        <v>262</v>
      </c>
      <c r="B142" s="66" t="s">
        <v>263</v>
      </c>
      <c r="C142" s="47">
        <f>'[1]Місто'!C355</f>
        <v>0</v>
      </c>
      <c r="D142" s="47">
        <f>'[1]Місто'!D355</f>
        <v>0</v>
      </c>
      <c r="E142" s="47">
        <f>'[1]Місто'!E355</f>
        <v>0</v>
      </c>
      <c r="F142" s="47">
        <f t="shared" si="23"/>
        <v>1550464</v>
      </c>
      <c r="G142" s="47">
        <f>'[1]Місто'!G355</f>
        <v>0</v>
      </c>
      <c r="H142" s="47">
        <f>'[1]Місто'!H355</f>
        <v>0</v>
      </c>
      <c r="I142" s="47">
        <f>'[1]Місто'!I355</f>
        <v>0</v>
      </c>
      <c r="J142" s="47">
        <f>'[1]Місто'!J355</f>
        <v>1550464</v>
      </c>
      <c r="K142" s="47">
        <f>'[1]Місто'!K355</f>
        <v>1550464</v>
      </c>
      <c r="L142" s="47">
        <f>'[1]Місто'!L355</f>
        <v>0</v>
      </c>
      <c r="M142" s="48">
        <f t="shared" si="21"/>
        <v>1550464</v>
      </c>
      <c r="N142" s="35"/>
      <c r="O142" s="10">
        <f t="shared" si="13"/>
        <v>0</v>
      </c>
      <c r="P142" s="3">
        <f t="shared" si="14"/>
        <v>0</v>
      </c>
    </row>
    <row r="143" spans="1:15" s="3" customFormat="1" ht="25.5">
      <c r="A143" s="44" t="s">
        <v>222</v>
      </c>
      <c r="B143" s="46" t="s">
        <v>225</v>
      </c>
      <c r="C143" s="47">
        <f>C144</f>
        <v>0</v>
      </c>
      <c r="D143" s="47"/>
      <c r="E143" s="47"/>
      <c r="F143" s="47">
        <f>F144</f>
        <v>963306</v>
      </c>
      <c r="G143" s="47">
        <f>G144</f>
        <v>963306</v>
      </c>
      <c r="H143" s="47"/>
      <c r="I143" s="47"/>
      <c r="J143" s="47"/>
      <c r="K143" s="47"/>
      <c r="L143" s="47"/>
      <c r="M143" s="48">
        <f t="shared" si="21"/>
        <v>963306</v>
      </c>
      <c r="N143" s="35"/>
      <c r="O143" s="10"/>
    </row>
    <row r="144" spans="1:15" s="3" customFormat="1" ht="18.75" customHeight="1">
      <c r="A144" s="44" t="s">
        <v>223</v>
      </c>
      <c r="B144" s="46" t="s">
        <v>224</v>
      </c>
      <c r="C144" s="47">
        <f>'[1]Місто'!C369</f>
        <v>0</v>
      </c>
      <c r="D144" s="47"/>
      <c r="E144" s="47"/>
      <c r="F144" s="47">
        <f>'[1]Місто'!$F$369</f>
        <v>963306</v>
      </c>
      <c r="G144" s="47">
        <f>'[1]Місто'!$G$369</f>
        <v>963306</v>
      </c>
      <c r="H144" s="47"/>
      <c r="I144" s="47"/>
      <c r="J144" s="47">
        <f>'[1]Місто'!$J$369</f>
        <v>0</v>
      </c>
      <c r="K144" s="47"/>
      <c r="L144" s="47"/>
      <c r="M144" s="48">
        <f t="shared" si="21"/>
        <v>963306</v>
      </c>
      <c r="N144" s="35"/>
      <c r="O144" s="10"/>
    </row>
    <row r="145" spans="1:16" s="3" customFormat="1" ht="22.5" customHeight="1">
      <c r="A145" s="44" t="s">
        <v>77</v>
      </c>
      <c r="B145" s="49" t="s">
        <v>81</v>
      </c>
      <c r="C145" s="47">
        <f>SUM(C146:C158)-C147-C150-C152-C154-C157</f>
        <v>77540576</v>
      </c>
      <c r="D145" s="47">
        <f>SUM(D146:D158)-D147-D150-D152-D154-D157</f>
        <v>0</v>
      </c>
      <c r="E145" s="47">
        <f>SUM(E146:E158)-E147-E150-E152-E154-E157</f>
        <v>0</v>
      </c>
      <c r="F145" s="47">
        <f t="shared" si="23"/>
        <v>59236366</v>
      </c>
      <c r="G145" s="47">
        <f>SUM(G146:G158)-G147-G150-G152-G154-G157</f>
        <v>18810005</v>
      </c>
      <c r="H145" s="47">
        <f>SUM(H146:H156)</f>
        <v>0</v>
      </c>
      <c r="I145" s="47">
        <f>SUM(I146:I156)</f>
        <v>0</v>
      </c>
      <c r="J145" s="47">
        <f>SUM(J146:J158)-J157</f>
        <v>40426361</v>
      </c>
      <c r="K145" s="47">
        <f>SUM(K146:K158)</f>
        <v>1734999</v>
      </c>
      <c r="L145" s="47">
        <f>SUM(L146:L156)</f>
        <v>0</v>
      </c>
      <c r="M145" s="48">
        <f t="shared" si="21"/>
        <v>136776942</v>
      </c>
      <c r="N145" s="35"/>
      <c r="O145" s="10"/>
      <c r="P145" s="3">
        <f t="shared" si="14"/>
        <v>3.060438537423925</v>
      </c>
    </row>
    <row r="146" spans="1:16" s="3" customFormat="1" ht="36">
      <c r="A146" s="44" t="s">
        <v>75</v>
      </c>
      <c r="B146" s="121" t="s">
        <v>119</v>
      </c>
      <c r="C146" s="47">
        <f>'[1]Місто'!C175</f>
        <v>4519573</v>
      </c>
      <c r="D146" s="47">
        <f>'[1]Місто'!D175</f>
        <v>0</v>
      </c>
      <c r="E146" s="47">
        <f>'[1]Місто'!E175</f>
        <v>0</v>
      </c>
      <c r="F146" s="47">
        <f t="shared" si="23"/>
        <v>0</v>
      </c>
      <c r="G146" s="47">
        <f>'[1]Місто'!G175</f>
        <v>0</v>
      </c>
      <c r="H146" s="47">
        <f>'[1]Місто'!H175</f>
        <v>0</v>
      </c>
      <c r="I146" s="47">
        <f>'[1]Місто'!I175</f>
        <v>0</v>
      </c>
      <c r="J146" s="47">
        <f>'[1]Місто'!J175</f>
        <v>0</v>
      </c>
      <c r="K146" s="47">
        <f>'[1]Місто'!K175</f>
        <v>0</v>
      </c>
      <c r="L146" s="47">
        <f>'[1]Місто'!L175</f>
        <v>0</v>
      </c>
      <c r="M146" s="48">
        <f t="shared" si="21"/>
        <v>4519573</v>
      </c>
      <c r="N146" s="35"/>
      <c r="O146" s="10">
        <f t="shared" si="13"/>
        <v>0</v>
      </c>
      <c r="P146" s="3">
        <f t="shared" si="14"/>
        <v>0.17838241725081666</v>
      </c>
    </row>
    <row r="147" spans="1:16" s="3" customFormat="1" ht="132.75" customHeight="1">
      <c r="A147" s="44"/>
      <c r="B147" s="93" t="s">
        <v>231</v>
      </c>
      <c r="C147" s="47">
        <f>'[1]Місто'!C176</f>
        <v>4345423</v>
      </c>
      <c r="D147" s="47">
        <f>'[1]Місто'!D176</f>
        <v>0</v>
      </c>
      <c r="E147" s="47">
        <f>'[1]Місто'!E176</f>
        <v>0</v>
      </c>
      <c r="F147" s="47">
        <f t="shared" si="23"/>
        <v>0</v>
      </c>
      <c r="G147" s="47">
        <f>'[1]Місто'!G176</f>
        <v>0</v>
      </c>
      <c r="H147" s="47">
        <f>'[1]Місто'!H176</f>
        <v>0</v>
      </c>
      <c r="I147" s="47">
        <f>'[1]Місто'!I176</f>
        <v>0</v>
      </c>
      <c r="J147" s="47">
        <f>'[1]Місто'!J176</f>
        <v>0</v>
      </c>
      <c r="K147" s="47">
        <f>'[1]Місто'!K176</f>
        <v>0</v>
      </c>
      <c r="L147" s="47">
        <f>'[1]Місто'!L176</f>
        <v>0</v>
      </c>
      <c r="M147" s="48">
        <f t="shared" si="21"/>
        <v>4345423</v>
      </c>
      <c r="N147" s="35"/>
      <c r="O147" s="10">
        <f t="shared" si="13"/>
        <v>0</v>
      </c>
      <c r="P147" s="3">
        <f t="shared" si="14"/>
        <v>0.1715089143857828</v>
      </c>
    </row>
    <row r="148" spans="1:15" s="3" customFormat="1" ht="25.5">
      <c r="A148" s="44" t="s">
        <v>264</v>
      </c>
      <c r="B148" s="137" t="s">
        <v>265</v>
      </c>
      <c r="C148" s="47">
        <f>'[1]Місто'!$C$388</f>
        <v>335149</v>
      </c>
      <c r="D148" s="47"/>
      <c r="E148" s="47"/>
      <c r="F148" s="47"/>
      <c r="G148" s="47"/>
      <c r="H148" s="47"/>
      <c r="I148" s="47"/>
      <c r="J148" s="47"/>
      <c r="K148" s="47"/>
      <c r="L148" s="47"/>
      <c r="M148" s="48">
        <f t="shared" si="21"/>
        <v>335149</v>
      </c>
      <c r="N148" s="35"/>
      <c r="O148" s="10"/>
    </row>
    <row r="149" spans="1:16" s="3" customFormat="1" ht="38.25">
      <c r="A149" s="44" t="s">
        <v>140</v>
      </c>
      <c r="B149" s="56" t="s">
        <v>141</v>
      </c>
      <c r="C149" s="47">
        <f>'[1]Місто'!C177</f>
        <v>1432390</v>
      </c>
      <c r="D149" s="47">
        <f>'[1]Місто'!D177</f>
        <v>0</v>
      </c>
      <c r="E149" s="47">
        <f>'[1]Місто'!E177</f>
        <v>0</v>
      </c>
      <c r="F149" s="47">
        <f t="shared" si="23"/>
        <v>0</v>
      </c>
      <c r="G149" s="47">
        <f>'[1]Місто'!G177</f>
        <v>0</v>
      </c>
      <c r="H149" s="47">
        <f>'[1]Місто'!H177</f>
        <v>0</v>
      </c>
      <c r="I149" s="47">
        <f>'[1]Місто'!I177</f>
        <v>0</v>
      </c>
      <c r="J149" s="47">
        <f>'[1]Місто'!J177</f>
        <v>0</v>
      </c>
      <c r="K149" s="47">
        <f>'[1]Місто'!K177</f>
        <v>0</v>
      </c>
      <c r="L149" s="47">
        <f>'[1]Місто'!L177</f>
        <v>0</v>
      </c>
      <c r="M149" s="48">
        <f t="shared" si="21"/>
        <v>1432390</v>
      </c>
      <c r="N149" s="35"/>
      <c r="O149" s="10">
        <f t="shared" si="13"/>
        <v>0</v>
      </c>
      <c r="P149" s="3">
        <f t="shared" si="14"/>
        <v>0.05653480774531073</v>
      </c>
    </row>
    <row r="150" spans="1:16" s="3" customFormat="1" ht="123" customHeight="1">
      <c r="A150" s="44"/>
      <c r="B150" s="93" t="s">
        <v>231</v>
      </c>
      <c r="C150" s="47">
        <f>'[1]Місто'!C178</f>
        <v>932390</v>
      </c>
      <c r="D150" s="47">
        <f>'[1]Місто'!D178</f>
        <v>0</v>
      </c>
      <c r="E150" s="47">
        <f>'[1]Місто'!E178</f>
        <v>0</v>
      </c>
      <c r="F150" s="47">
        <f t="shared" si="23"/>
        <v>0</v>
      </c>
      <c r="G150" s="47">
        <f>'[1]Місто'!G178</f>
        <v>0</v>
      </c>
      <c r="H150" s="47">
        <f>'[1]Місто'!H178</f>
        <v>0</v>
      </c>
      <c r="I150" s="47">
        <f>'[1]Місто'!I178</f>
        <v>0</v>
      </c>
      <c r="J150" s="47">
        <f>'[1]Місто'!J178</f>
        <v>0</v>
      </c>
      <c r="K150" s="47">
        <f>'[1]Місто'!K178</f>
        <v>0</v>
      </c>
      <c r="L150" s="47">
        <f>'[1]Місто'!L178</f>
        <v>0</v>
      </c>
      <c r="M150" s="48">
        <f t="shared" si="21"/>
        <v>932390</v>
      </c>
      <c r="N150" s="35"/>
      <c r="O150" s="10">
        <f t="shared" si="13"/>
        <v>0</v>
      </c>
      <c r="P150" s="3">
        <f t="shared" si="14"/>
        <v>0.036800375172718516</v>
      </c>
    </row>
    <row r="151" spans="1:16" s="3" customFormat="1" ht="27.75" customHeight="1">
      <c r="A151" s="44" t="s">
        <v>138</v>
      </c>
      <c r="B151" s="121" t="s">
        <v>139</v>
      </c>
      <c r="C151" s="47">
        <f>'[1]Місто'!C179</f>
        <v>2973995</v>
      </c>
      <c r="D151" s="47">
        <f>'[1]Місто'!D179</f>
        <v>0</v>
      </c>
      <c r="E151" s="47">
        <f>'[1]Місто'!E179</f>
        <v>0</v>
      </c>
      <c r="F151" s="47">
        <f t="shared" si="23"/>
        <v>0</v>
      </c>
      <c r="G151" s="47">
        <f>'[1]Місто'!G179</f>
        <v>0</v>
      </c>
      <c r="H151" s="47">
        <f>'[1]Місто'!H179</f>
        <v>0</v>
      </c>
      <c r="I151" s="47">
        <f>'[1]Місто'!I179</f>
        <v>0</v>
      </c>
      <c r="J151" s="47">
        <f>'[1]Місто'!J179</f>
        <v>0</v>
      </c>
      <c r="K151" s="47">
        <f>'[1]Місто'!K179</f>
        <v>0</v>
      </c>
      <c r="L151" s="47">
        <f>'[1]Місто'!L179</f>
        <v>0</v>
      </c>
      <c r="M151" s="48">
        <f t="shared" si="21"/>
        <v>2973995</v>
      </c>
      <c r="N151" s="35"/>
      <c r="O151" s="10">
        <f t="shared" si="13"/>
        <v>0</v>
      </c>
      <c r="P151" s="3">
        <f t="shared" si="14"/>
        <v>0.1173802075974528</v>
      </c>
    </row>
    <row r="152" spans="1:16" s="3" customFormat="1" ht="143.25" customHeight="1">
      <c r="A152" s="44"/>
      <c r="B152" s="93" t="s">
        <v>231</v>
      </c>
      <c r="C152" s="47">
        <f>'[1]Місто'!C180</f>
        <v>2973995</v>
      </c>
      <c r="D152" s="47">
        <f>'[1]Місто'!D180</f>
        <v>0</v>
      </c>
      <c r="E152" s="47">
        <f>'[1]Місто'!E180</f>
        <v>0</v>
      </c>
      <c r="F152" s="47">
        <f t="shared" si="23"/>
        <v>0</v>
      </c>
      <c r="G152" s="47">
        <f>'[1]Місто'!G180</f>
        <v>0</v>
      </c>
      <c r="H152" s="47">
        <f>'[1]Місто'!H180</f>
        <v>0</v>
      </c>
      <c r="I152" s="47">
        <f>'[1]Місто'!I180</f>
        <v>0</v>
      </c>
      <c r="J152" s="47">
        <f>'[1]Місто'!J180</f>
        <v>0</v>
      </c>
      <c r="K152" s="47">
        <f>'[1]Місто'!K180</f>
        <v>0</v>
      </c>
      <c r="L152" s="47">
        <f>'[1]Місто'!L180</f>
        <v>0</v>
      </c>
      <c r="M152" s="48">
        <f t="shared" si="21"/>
        <v>2973995</v>
      </c>
      <c r="N152" s="35"/>
      <c r="O152" s="10">
        <f t="shared" si="13"/>
        <v>0</v>
      </c>
      <c r="P152" s="3">
        <f t="shared" si="14"/>
        <v>0.1173802075974528</v>
      </c>
    </row>
    <row r="153" spans="1:16" s="3" customFormat="1" ht="34.5" customHeight="1">
      <c r="A153" s="44" t="s">
        <v>76</v>
      </c>
      <c r="B153" s="49" t="s">
        <v>120</v>
      </c>
      <c r="C153" s="47">
        <f>'[1]Місто'!C181</f>
        <v>40166746</v>
      </c>
      <c r="D153" s="47">
        <f>'[1]Місто'!D181</f>
        <v>0</v>
      </c>
      <c r="E153" s="47">
        <f>'[1]Місто'!E181</f>
        <v>0</v>
      </c>
      <c r="F153" s="47">
        <f t="shared" si="23"/>
        <v>0</v>
      </c>
      <c r="G153" s="47">
        <f>'[1]Місто'!G181</f>
        <v>0</v>
      </c>
      <c r="H153" s="47">
        <f>'[1]Місто'!H181</f>
        <v>0</v>
      </c>
      <c r="I153" s="47">
        <f>'[1]Місто'!I181</f>
        <v>0</v>
      </c>
      <c r="J153" s="47">
        <f>'[1]Місто'!J181</f>
        <v>0</v>
      </c>
      <c r="K153" s="47">
        <f>'[1]Місто'!K181</f>
        <v>0</v>
      </c>
      <c r="L153" s="47">
        <f>'[1]Місто'!L181</f>
        <v>0</v>
      </c>
      <c r="M153" s="48">
        <f t="shared" si="21"/>
        <v>40166746</v>
      </c>
      <c r="N153" s="35"/>
      <c r="O153" s="10">
        <f t="shared" si="13"/>
        <v>0</v>
      </c>
      <c r="P153" s="3">
        <f t="shared" si="14"/>
        <v>1.5853358811948763</v>
      </c>
    </row>
    <row r="154" spans="1:16" s="3" customFormat="1" ht="133.5" customHeight="1">
      <c r="A154" s="44"/>
      <c r="B154" s="93" t="s">
        <v>231</v>
      </c>
      <c r="C154" s="47">
        <f>'[1]Місто'!C182</f>
        <v>39295996</v>
      </c>
      <c r="D154" s="47">
        <f>'[1]Місто'!D182</f>
        <v>0</v>
      </c>
      <c r="E154" s="47">
        <f>'[1]Місто'!E182</f>
        <v>0</v>
      </c>
      <c r="F154" s="47">
        <f t="shared" si="23"/>
        <v>0</v>
      </c>
      <c r="G154" s="47">
        <f>'[1]Місто'!G182</f>
        <v>0</v>
      </c>
      <c r="H154" s="47">
        <f>'[1]Місто'!H182</f>
        <v>0</v>
      </c>
      <c r="I154" s="47">
        <f>'[1]Місто'!I182</f>
        <v>0</v>
      </c>
      <c r="J154" s="47">
        <f>'[1]Місто'!J182</f>
        <v>0</v>
      </c>
      <c r="K154" s="47">
        <f>'[1]Місто'!K182</f>
        <v>0</v>
      </c>
      <c r="L154" s="47">
        <f>'[1]Місто'!L182</f>
        <v>0</v>
      </c>
      <c r="M154" s="48">
        <f t="shared" si="21"/>
        <v>39295996</v>
      </c>
      <c r="N154" s="35"/>
      <c r="O154" s="10">
        <f t="shared" si="13"/>
        <v>0</v>
      </c>
      <c r="P154" s="3">
        <f t="shared" si="14"/>
        <v>1.550968366869707</v>
      </c>
    </row>
    <row r="155" spans="1:16" s="3" customFormat="1" ht="12.75">
      <c r="A155" s="44" t="s">
        <v>148</v>
      </c>
      <c r="B155" s="49" t="s">
        <v>149</v>
      </c>
      <c r="C155" s="47">
        <f>'[1]Місто'!C390</f>
        <v>24665000</v>
      </c>
      <c r="D155" s="47">
        <f>'[1]Місто'!D390</f>
        <v>0</v>
      </c>
      <c r="E155" s="47">
        <f>'[1]Місто'!E390</f>
        <v>0</v>
      </c>
      <c r="F155" s="47">
        <f t="shared" si="23"/>
        <v>0</v>
      </c>
      <c r="G155" s="47">
        <f>'[1]Місто'!G390</f>
        <v>0</v>
      </c>
      <c r="H155" s="47">
        <f>'[1]Місто'!H390</f>
        <v>0</v>
      </c>
      <c r="I155" s="47">
        <f>'[1]Місто'!I390</f>
        <v>0</v>
      </c>
      <c r="J155" s="47">
        <f>'[1]Місто'!J390</f>
        <v>0</v>
      </c>
      <c r="K155" s="47">
        <f>'[1]Місто'!K390</f>
        <v>0</v>
      </c>
      <c r="L155" s="47">
        <f>'[1]Місто'!L390</f>
        <v>0</v>
      </c>
      <c r="M155" s="48">
        <f t="shared" si="21"/>
        <v>24665000</v>
      </c>
      <c r="N155" s="35"/>
      <c r="O155" s="10">
        <f aca="true" t="shared" si="24" ref="O155:O177">F155-K155</f>
        <v>0</v>
      </c>
      <c r="P155" s="3">
        <f>C155/$C$180*100</f>
        <v>0.9734995588059742</v>
      </c>
    </row>
    <row r="156" spans="1:16" s="3" customFormat="1" ht="39" customHeight="1">
      <c r="A156" s="44">
        <v>170703</v>
      </c>
      <c r="B156" s="49" t="s">
        <v>121</v>
      </c>
      <c r="C156" s="47">
        <f>'[1]Місто'!C328</f>
        <v>0</v>
      </c>
      <c r="D156" s="47">
        <f>'[1]Місто'!D328</f>
        <v>0</v>
      </c>
      <c r="E156" s="47">
        <f>'[1]Місто'!E328</f>
        <v>0</v>
      </c>
      <c r="F156" s="47">
        <f t="shared" si="23"/>
        <v>57501367</v>
      </c>
      <c r="G156" s="47">
        <f>'[1]Місто'!G267</f>
        <v>18810005</v>
      </c>
      <c r="H156" s="47">
        <f>'[1]Місто'!H267</f>
        <v>0</v>
      </c>
      <c r="I156" s="47">
        <f>'[1]Місто'!I267</f>
        <v>0</v>
      </c>
      <c r="J156" s="47">
        <f>'[1]Місто'!J267</f>
        <v>38691362</v>
      </c>
      <c r="K156" s="47">
        <f>'[1]Місто'!K267</f>
        <v>0</v>
      </c>
      <c r="L156" s="47">
        <f>'[1]Місто'!L267</f>
        <v>0</v>
      </c>
      <c r="M156" s="48">
        <f t="shared" si="21"/>
        <v>57501367</v>
      </c>
      <c r="N156" s="35"/>
      <c r="O156" s="10"/>
      <c r="P156" s="3">
        <f>C156/$C$180*100</f>
        <v>0</v>
      </c>
    </row>
    <row r="157" spans="1:15" s="3" customFormat="1" ht="62.25" customHeight="1">
      <c r="A157" s="44"/>
      <c r="B157" s="67" t="s">
        <v>258</v>
      </c>
      <c r="C157" s="47"/>
      <c r="D157" s="47"/>
      <c r="E157" s="47"/>
      <c r="F157" s="47">
        <f t="shared" si="23"/>
        <v>35264900</v>
      </c>
      <c r="G157" s="47">
        <f>'[1]Місто'!G268</f>
        <v>11240600</v>
      </c>
      <c r="H157" s="47">
        <f>'[1]Місто'!H268</f>
        <v>0</v>
      </c>
      <c r="I157" s="47">
        <f>'[1]Місто'!I268</f>
        <v>0</v>
      </c>
      <c r="J157" s="47">
        <f>'[1]Місто'!J268</f>
        <v>24024300</v>
      </c>
      <c r="K157" s="47">
        <f>'[1]Місто'!K268</f>
        <v>0</v>
      </c>
      <c r="L157" s="47">
        <f>'[1]Місто'!L268</f>
        <v>0</v>
      </c>
      <c r="M157" s="48">
        <f t="shared" si="21"/>
        <v>35264900</v>
      </c>
      <c r="N157" s="35"/>
      <c r="O157" s="10"/>
    </row>
    <row r="158" spans="1:15" s="3" customFormat="1" ht="25.5">
      <c r="A158" s="44" t="s">
        <v>238</v>
      </c>
      <c r="B158" s="67" t="s">
        <v>239</v>
      </c>
      <c r="C158" s="47">
        <f>'[1]Місто'!$C$389</f>
        <v>3447723</v>
      </c>
      <c r="D158" s="47"/>
      <c r="E158" s="47"/>
      <c r="F158" s="47">
        <f t="shared" si="23"/>
        <v>1734999</v>
      </c>
      <c r="G158" s="47">
        <f>'[1]Місто'!G389</f>
        <v>0</v>
      </c>
      <c r="H158" s="47">
        <f>'[1]Місто'!H389</f>
        <v>0</v>
      </c>
      <c r="I158" s="47">
        <f>'[1]Місто'!I389</f>
        <v>0</v>
      </c>
      <c r="J158" s="47">
        <f>'[1]Місто'!J389</f>
        <v>1734999</v>
      </c>
      <c r="K158" s="47">
        <f>'[1]Місто'!K389</f>
        <v>1734999</v>
      </c>
      <c r="L158" s="47">
        <f>'[1]Місто'!L389</f>
        <v>0</v>
      </c>
      <c r="M158" s="48">
        <f t="shared" si="21"/>
        <v>5182722</v>
      </c>
      <c r="N158" s="35"/>
      <c r="O158" s="10"/>
    </row>
    <row r="159" spans="1:16" s="3" customFormat="1" ht="25.5">
      <c r="A159" s="44" t="s">
        <v>49</v>
      </c>
      <c r="B159" s="61" t="s">
        <v>50</v>
      </c>
      <c r="C159" s="47">
        <f>SUM(C161:C164)</f>
        <v>1030725</v>
      </c>
      <c r="D159" s="47">
        <f>SUM(D160:D163)</f>
        <v>0</v>
      </c>
      <c r="E159" s="47">
        <f>SUM(E160:E163)</f>
        <v>0</v>
      </c>
      <c r="F159" s="47">
        <f>G159+J159</f>
        <v>19524068</v>
      </c>
      <c r="G159" s="47">
        <f aca="true" t="shared" si="25" ref="G159:L159">SUM(G160:G163)</f>
        <v>0</v>
      </c>
      <c r="H159" s="47">
        <f t="shared" si="25"/>
        <v>0</v>
      </c>
      <c r="I159" s="47">
        <f t="shared" si="25"/>
        <v>0</v>
      </c>
      <c r="J159" s="47">
        <f>SUM(J160:J163)</f>
        <v>19524068</v>
      </c>
      <c r="K159" s="47">
        <f t="shared" si="25"/>
        <v>19524068</v>
      </c>
      <c r="L159" s="47">
        <f t="shared" si="25"/>
        <v>0</v>
      </c>
      <c r="M159" s="48">
        <f t="shared" si="21"/>
        <v>20554793</v>
      </c>
      <c r="N159" s="35"/>
      <c r="O159" s="10">
        <f t="shared" si="24"/>
        <v>0</v>
      </c>
      <c r="P159" s="3">
        <f aca="true" t="shared" si="26" ref="P159:P182">C159/$C$180*100</f>
        <v>0.04068154602677023</v>
      </c>
    </row>
    <row r="160" spans="1:16" s="3" customFormat="1" ht="17.25" customHeight="1" hidden="1">
      <c r="A160" s="44" t="s">
        <v>163</v>
      </c>
      <c r="B160" s="67" t="s">
        <v>164</v>
      </c>
      <c r="C160" s="47">
        <f>'[1]Місто'!C295</f>
        <v>0</v>
      </c>
      <c r="D160" s="47">
        <f>'[1]Місто'!D295</f>
        <v>0</v>
      </c>
      <c r="E160" s="47">
        <f>'[1]Місто'!E295</f>
        <v>0</v>
      </c>
      <c r="F160" s="47">
        <f t="shared" si="23"/>
        <v>0</v>
      </c>
      <c r="G160" s="47">
        <f>'[1]Місто'!G295</f>
        <v>0</v>
      </c>
      <c r="H160" s="47">
        <f>'[1]Місто'!H295</f>
        <v>0</v>
      </c>
      <c r="I160" s="47">
        <f>'[1]Місто'!I295</f>
        <v>0</v>
      </c>
      <c r="J160" s="47">
        <f>'[1]Місто'!J295</f>
        <v>0</v>
      </c>
      <c r="K160" s="47">
        <f>'[1]Місто'!K295</f>
        <v>0</v>
      </c>
      <c r="L160" s="47">
        <f>'[1]Місто'!L295</f>
        <v>0</v>
      </c>
      <c r="M160" s="48">
        <f t="shared" si="21"/>
        <v>0</v>
      </c>
      <c r="N160" s="35"/>
      <c r="O160" s="10">
        <f t="shared" si="24"/>
        <v>0</v>
      </c>
      <c r="P160" s="3">
        <f t="shared" si="26"/>
        <v>0</v>
      </c>
    </row>
    <row r="161" spans="1:16" s="3" customFormat="1" ht="27" customHeight="1" hidden="1">
      <c r="A161" s="44"/>
      <c r="B161" s="67"/>
      <c r="C161" s="47">
        <f>'[1]Місто'!C296</f>
        <v>0</v>
      </c>
      <c r="D161" s="47">
        <f>'[1]Місто'!D296</f>
        <v>0</v>
      </c>
      <c r="E161" s="47">
        <f>'[1]Місто'!E296</f>
        <v>0</v>
      </c>
      <c r="F161" s="47"/>
      <c r="G161" s="47">
        <f>'[1]Місто'!G296</f>
        <v>0</v>
      </c>
      <c r="H161" s="47">
        <f>'[1]Місто'!H296</f>
        <v>0</v>
      </c>
      <c r="I161" s="47">
        <f>'[1]Місто'!I296</f>
        <v>0</v>
      </c>
      <c r="J161" s="47"/>
      <c r="K161" s="47">
        <f>'[1]Місто'!K296</f>
        <v>0</v>
      </c>
      <c r="L161" s="47">
        <f>'[1]Місто'!L296</f>
        <v>0</v>
      </c>
      <c r="M161" s="48">
        <f t="shared" si="21"/>
        <v>0</v>
      </c>
      <c r="N161" s="35"/>
      <c r="O161" s="10">
        <f t="shared" si="24"/>
        <v>0</v>
      </c>
      <c r="P161" s="3">
        <f t="shared" si="26"/>
        <v>0</v>
      </c>
    </row>
    <row r="162" spans="1:16" s="3" customFormat="1" ht="24.75" customHeight="1">
      <c r="A162" s="44" t="s">
        <v>51</v>
      </c>
      <c r="B162" s="67" t="s">
        <v>208</v>
      </c>
      <c r="C162" s="47">
        <f>'[1]Місто'!C231</f>
        <v>641000</v>
      </c>
      <c r="D162" s="47">
        <f>'[1]Місто'!D231</f>
        <v>0</v>
      </c>
      <c r="E162" s="47">
        <f>'[1]Місто'!E231</f>
        <v>0</v>
      </c>
      <c r="F162" s="47">
        <f>G162+J162</f>
        <v>0</v>
      </c>
      <c r="G162" s="47">
        <f>'[1]Місто'!G231</f>
        <v>0</v>
      </c>
      <c r="H162" s="47">
        <f>'[1]Місто'!H231</f>
        <v>0</v>
      </c>
      <c r="I162" s="47">
        <f>'[1]Місто'!I231</f>
        <v>0</v>
      </c>
      <c r="J162" s="47">
        <f>'[1]Місто'!J231</f>
        <v>0</v>
      </c>
      <c r="K162" s="47">
        <f>'[1]Місто'!K231</f>
        <v>0</v>
      </c>
      <c r="L162" s="47">
        <f>'[1]Місто'!L231</f>
        <v>0</v>
      </c>
      <c r="M162" s="48">
        <f t="shared" si="21"/>
        <v>641000</v>
      </c>
      <c r="N162" s="35"/>
      <c r="O162" s="10">
        <f t="shared" si="24"/>
        <v>0</v>
      </c>
      <c r="P162" s="3">
        <f t="shared" si="26"/>
        <v>0.025299542558063225</v>
      </c>
    </row>
    <row r="163" spans="1:16" s="3" customFormat="1" ht="51">
      <c r="A163" s="44" t="s">
        <v>127</v>
      </c>
      <c r="B163" s="67" t="s">
        <v>240</v>
      </c>
      <c r="C163" s="47">
        <f>'[1]Місто'!C331</f>
        <v>0</v>
      </c>
      <c r="D163" s="47">
        <f>'[1]Місто'!D331</f>
        <v>0</v>
      </c>
      <c r="E163" s="47">
        <f>'[1]Місто'!E331</f>
        <v>0</v>
      </c>
      <c r="F163" s="47">
        <f>G163+J163</f>
        <v>19524068</v>
      </c>
      <c r="G163" s="47">
        <f>'[1]Місто'!G331</f>
        <v>0</v>
      </c>
      <c r="H163" s="47">
        <f>'[1]Місто'!H331</f>
        <v>0</v>
      </c>
      <c r="I163" s="47">
        <f>'[1]Місто'!I331</f>
        <v>0</v>
      </c>
      <c r="J163" s="47">
        <f>'[1]Місто'!J270+'[1]Місто'!J392</f>
        <v>19524068</v>
      </c>
      <c r="K163" s="47">
        <f>'[1]Місто'!K270+'[1]Місто'!K392</f>
        <v>19524068</v>
      </c>
      <c r="L163" s="47">
        <f>'[1]Місто'!L270+'[1]Місто'!L392</f>
        <v>0</v>
      </c>
      <c r="M163" s="48">
        <f t="shared" si="21"/>
        <v>19524068</v>
      </c>
      <c r="N163" s="35"/>
      <c r="O163" s="10">
        <f t="shared" si="24"/>
        <v>0</v>
      </c>
      <c r="P163" s="3">
        <f t="shared" si="26"/>
        <v>0</v>
      </c>
    </row>
    <row r="164" spans="1:15" s="3" customFormat="1" ht="25.5">
      <c r="A164" s="105" t="s">
        <v>266</v>
      </c>
      <c r="B164" s="138" t="s">
        <v>267</v>
      </c>
      <c r="C164" s="82">
        <f>'[1]Місто'!$C$78+'[1]Місто'!$C$501</f>
        <v>389725</v>
      </c>
      <c r="D164" s="82"/>
      <c r="E164" s="82"/>
      <c r="F164" s="82"/>
      <c r="G164" s="82"/>
      <c r="H164" s="82"/>
      <c r="I164" s="82"/>
      <c r="J164" s="82"/>
      <c r="K164" s="82"/>
      <c r="L164" s="82"/>
      <c r="M164" s="48">
        <f t="shared" si="21"/>
        <v>389725</v>
      </c>
      <c r="N164" s="35"/>
      <c r="O164" s="10"/>
    </row>
    <row r="165" spans="1:16" s="3" customFormat="1" ht="25.5">
      <c r="A165" s="105">
        <v>210000</v>
      </c>
      <c r="B165" s="114" t="s">
        <v>122</v>
      </c>
      <c r="C165" s="82">
        <f>SUM(C166:C167)</f>
        <v>6535925</v>
      </c>
      <c r="D165" s="82">
        <f>SUM(D166:D167)</f>
        <v>3920236</v>
      </c>
      <c r="E165" s="82">
        <f>SUM(E166:E167)</f>
        <v>71187</v>
      </c>
      <c r="F165" s="82">
        <f aca="true" t="shared" si="27" ref="F165:F182">G165+J165</f>
        <v>6494142</v>
      </c>
      <c r="G165" s="82">
        <f aca="true" t="shared" si="28" ref="G165:L165">SUM(G166:G167)</f>
        <v>123889</v>
      </c>
      <c r="H165" s="82">
        <f t="shared" si="28"/>
        <v>52488</v>
      </c>
      <c r="I165" s="82">
        <f t="shared" si="28"/>
        <v>39</v>
      </c>
      <c r="J165" s="82">
        <f t="shared" si="28"/>
        <v>6370253</v>
      </c>
      <c r="K165" s="82">
        <f t="shared" si="28"/>
        <v>6347408</v>
      </c>
      <c r="L165" s="82">
        <f t="shared" si="28"/>
        <v>0</v>
      </c>
      <c r="M165" s="83">
        <f aca="true" t="shared" si="29" ref="M165:M183">C165+F165</f>
        <v>13030067</v>
      </c>
      <c r="N165" s="37">
        <f>F165-K165</f>
        <v>146734</v>
      </c>
      <c r="O165" s="10">
        <f t="shared" si="24"/>
        <v>146734</v>
      </c>
      <c r="P165" s="3">
        <f t="shared" si="26"/>
        <v>0.2579655424240396</v>
      </c>
    </row>
    <row r="166" spans="1:16" s="3" customFormat="1" ht="41.25" customHeight="1">
      <c r="A166" s="108" t="s">
        <v>52</v>
      </c>
      <c r="B166" s="119" t="s">
        <v>123</v>
      </c>
      <c r="C166" s="109">
        <f>'[1]Місто'!C403+'[1]Місто'!$C$433</f>
        <v>3386991</v>
      </c>
      <c r="D166" s="109">
        <f>'[1]Місто'!D403</f>
        <v>1904146</v>
      </c>
      <c r="E166" s="109">
        <f>'[1]Місто'!E403</f>
        <v>12168</v>
      </c>
      <c r="F166" s="109">
        <f t="shared" si="27"/>
        <v>6203691</v>
      </c>
      <c r="G166" s="109">
        <f>'[1]Місто'!G403</f>
        <v>82552</v>
      </c>
      <c r="H166" s="109">
        <f>'[1]Місто'!H403</f>
        <v>32940</v>
      </c>
      <c r="I166" s="109">
        <f>'[1]Місто'!I403</f>
        <v>0</v>
      </c>
      <c r="J166" s="109">
        <f>'[1]Місто'!J403+'[1]Місто'!$J$433+'[1]Місто'!$J$421</f>
        <v>6121139</v>
      </c>
      <c r="K166" s="109">
        <f>'[1]Місто'!K403+'[1]Місто'!$K$433+'[1]Місто'!$K$421</f>
        <v>6121139</v>
      </c>
      <c r="L166" s="109">
        <f>'[1]Місто'!$L$421</f>
        <v>0</v>
      </c>
      <c r="M166" s="110">
        <f t="shared" si="29"/>
        <v>9590682</v>
      </c>
      <c r="N166" s="35"/>
      <c r="O166" s="10">
        <f t="shared" si="24"/>
        <v>82552</v>
      </c>
      <c r="P166" s="3">
        <f t="shared" si="26"/>
        <v>0.13368069102695337</v>
      </c>
    </row>
    <row r="167" spans="1:16" s="3" customFormat="1" ht="12.75">
      <c r="A167" s="108">
        <v>210110</v>
      </c>
      <c r="B167" s="119" t="s">
        <v>53</v>
      </c>
      <c r="C167" s="109">
        <f>'[1]Місто'!C406</f>
        <v>3148934</v>
      </c>
      <c r="D167" s="109">
        <f>'[1]Місто'!D406</f>
        <v>2016090</v>
      </c>
      <c r="E167" s="109">
        <f>'[1]Місто'!E406</f>
        <v>59019</v>
      </c>
      <c r="F167" s="109">
        <f t="shared" si="27"/>
        <v>290451</v>
      </c>
      <c r="G167" s="109">
        <f>'[1]Місто'!G406</f>
        <v>41337</v>
      </c>
      <c r="H167" s="109">
        <f>'[1]Місто'!H406</f>
        <v>19548</v>
      </c>
      <c r="I167" s="109">
        <f>'[1]Місто'!I406</f>
        <v>39</v>
      </c>
      <c r="J167" s="109">
        <f>'[1]Місто'!J406</f>
        <v>249114</v>
      </c>
      <c r="K167" s="109">
        <f>'[1]Місто'!K406</f>
        <v>226269</v>
      </c>
      <c r="L167" s="109">
        <f>'[1]Місто'!L406</f>
        <v>0</v>
      </c>
      <c r="M167" s="110">
        <f t="shared" si="29"/>
        <v>3439385</v>
      </c>
      <c r="N167" s="35"/>
      <c r="O167" s="10">
        <f t="shared" si="24"/>
        <v>64182</v>
      </c>
      <c r="P167" s="3">
        <f t="shared" si="26"/>
        <v>0.12428485139708621</v>
      </c>
    </row>
    <row r="168" spans="1:16" s="3" customFormat="1" ht="12.75" hidden="1">
      <c r="A168" s="108" t="s">
        <v>174</v>
      </c>
      <c r="B168" s="119" t="s">
        <v>175</v>
      </c>
      <c r="C168" s="109">
        <f>'[1]Місто'!C428</f>
        <v>0</v>
      </c>
      <c r="D168" s="109">
        <f>'[1]Місто'!D428</f>
        <v>0</v>
      </c>
      <c r="E168" s="109">
        <f>'[1]Місто'!E428</f>
        <v>0</v>
      </c>
      <c r="F168" s="109"/>
      <c r="G168" s="109">
        <f aca="true" t="shared" si="30" ref="G168:L168">G169</f>
        <v>0</v>
      </c>
      <c r="H168" s="109">
        <f t="shared" si="30"/>
        <v>0</v>
      </c>
      <c r="I168" s="109">
        <f t="shared" si="30"/>
        <v>0</v>
      </c>
      <c r="J168" s="109">
        <f t="shared" si="30"/>
        <v>0</v>
      </c>
      <c r="K168" s="109">
        <f t="shared" si="30"/>
        <v>0</v>
      </c>
      <c r="L168" s="109">
        <f t="shared" si="30"/>
        <v>0</v>
      </c>
      <c r="M168" s="110">
        <f t="shared" si="29"/>
        <v>0</v>
      </c>
      <c r="N168" s="35"/>
      <c r="O168" s="10">
        <f t="shared" si="24"/>
        <v>0</v>
      </c>
      <c r="P168" s="3">
        <f t="shared" si="26"/>
        <v>0</v>
      </c>
    </row>
    <row r="169" spans="1:16" s="3" customFormat="1" ht="12.75" hidden="1">
      <c r="A169" s="108" t="s">
        <v>108</v>
      </c>
      <c r="B169" s="119" t="s">
        <v>102</v>
      </c>
      <c r="C169" s="109"/>
      <c r="D169" s="109"/>
      <c r="E169" s="109"/>
      <c r="F169" s="109"/>
      <c r="G169" s="109"/>
      <c r="H169" s="109"/>
      <c r="I169" s="109"/>
      <c r="J169" s="109"/>
      <c r="K169" s="109"/>
      <c r="L169" s="109">
        <f>'[1]Місто'!L427</f>
        <v>0</v>
      </c>
      <c r="M169" s="110">
        <f t="shared" si="29"/>
        <v>0</v>
      </c>
      <c r="N169" s="35"/>
      <c r="O169" s="10">
        <f t="shared" si="24"/>
        <v>0</v>
      </c>
      <c r="P169" s="3">
        <f t="shared" si="26"/>
        <v>0</v>
      </c>
    </row>
    <row r="170" spans="1:16" s="3" customFormat="1" ht="12.75">
      <c r="A170" s="108">
        <v>240000</v>
      </c>
      <c r="B170" s="120" t="s">
        <v>69</v>
      </c>
      <c r="C170" s="109">
        <f>SUM(C171:C172)</f>
        <v>0</v>
      </c>
      <c r="D170" s="109">
        <f>SUM(D171:D172)</f>
        <v>0</v>
      </c>
      <c r="E170" s="109">
        <f>SUM(E171:E172)</f>
        <v>0</v>
      </c>
      <c r="F170" s="109">
        <f t="shared" si="27"/>
        <v>50148127</v>
      </c>
      <c r="G170" s="109">
        <f aca="true" t="shared" si="31" ref="G170:L170">SUM(G171:G172)</f>
        <v>3096266</v>
      </c>
      <c r="H170" s="109">
        <f t="shared" si="31"/>
        <v>0</v>
      </c>
      <c r="I170" s="109">
        <f t="shared" si="31"/>
        <v>0</v>
      </c>
      <c r="J170" s="109">
        <f t="shared" si="31"/>
        <v>47051861</v>
      </c>
      <c r="K170" s="109">
        <f t="shared" si="31"/>
        <v>0</v>
      </c>
      <c r="L170" s="109">
        <f t="shared" si="31"/>
        <v>0</v>
      </c>
      <c r="M170" s="110">
        <f t="shared" si="29"/>
        <v>50148127</v>
      </c>
      <c r="N170" s="35"/>
      <c r="O170" s="10"/>
      <c r="P170" s="3">
        <f t="shared" si="26"/>
        <v>0</v>
      </c>
    </row>
    <row r="171" spans="1:16" s="3" customFormat="1" ht="25.5">
      <c r="A171" s="108" t="s">
        <v>103</v>
      </c>
      <c r="B171" s="119" t="s">
        <v>124</v>
      </c>
      <c r="C171" s="109">
        <f>'[1]Місто'!C374+'[1]Місто'!C333+'[1]Місто'!C298+'[1]Місто'!C80</f>
        <v>0</v>
      </c>
      <c r="D171" s="109">
        <f>'[1]Місто'!D374+'[1]Місто'!D333+'[1]Місто'!D298+'[1]Місто'!D80</f>
        <v>0</v>
      </c>
      <c r="E171" s="109">
        <f>'[1]Місто'!E374+'[1]Місто'!E333+'[1]Місто'!E298+'[1]Місто'!E80</f>
        <v>0</v>
      </c>
      <c r="F171" s="109">
        <f t="shared" si="27"/>
        <v>49568758</v>
      </c>
      <c r="G171" s="109">
        <f>'[1]Місто'!G374+'[1]Місто'!G333+'[1]Місто'!G298+'[1]Місто'!G80+'[1]Місто'!$G$272</f>
        <v>2516897</v>
      </c>
      <c r="H171" s="109">
        <f>'[1]Місто'!H374+'[1]Місто'!H333+'[1]Місто'!H298+'[1]Місто'!H80</f>
        <v>0</v>
      </c>
      <c r="I171" s="109">
        <f>'[1]Місто'!I374+'[1]Місто'!I333+'[1]Місто'!I298+'[1]Місто'!I80</f>
        <v>0</v>
      </c>
      <c r="J171" s="109">
        <f>'[1]Місто'!J374+'[1]Місто'!J333+'[1]Місто'!J298+'[1]Місто'!J80+'[1]Місто'!$J$272</f>
        <v>47051861</v>
      </c>
      <c r="K171" s="109">
        <f>'[1]Місто'!K374+'[1]Місто'!K333+'[1]Місто'!K298+'[1]Місто'!K80</f>
        <v>0</v>
      </c>
      <c r="L171" s="109">
        <f>'[1]Місто'!L374+'[1]Місто'!L333+'[1]Місто'!L298+'[1]Місто'!L80</f>
        <v>0</v>
      </c>
      <c r="M171" s="110">
        <f t="shared" si="29"/>
        <v>49568758</v>
      </c>
      <c r="N171" s="35"/>
      <c r="O171" s="10"/>
      <c r="P171" s="3">
        <f t="shared" si="26"/>
        <v>0</v>
      </c>
    </row>
    <row r="172" spans="1:16" s="3" customFormat="1" ht="51">
      <c r="A172" s="108" t="s">
        <v>54</v>
      </c>
      <c r="B172" s="119" t="s">
        <v>206</v>
      </c>
      <c r="C172" s="109">
        <f>'[1]Місто'!C570</f>
        <v>0</v>
      </c>
      <c r="D172" s="109">
        <f>'[1]Місто'!D570</f>
        <v>0</v>
      </c>
      <c r="E172" s="109">
        <f>'[1]Місто'!E570</f>
        <v>0</v>
      </c>
      <c r="F172" s="109">
        <f>'[1]Місто'!F570</f>
        <v>579369</v>
      </c>
      <c r="G172" s="109">
        <f>'[1]Місто'!G570</f>
        <v>579369</v>
      </c>
      <c r="H172" s="109">
        <f>'[1]Місто'!H570</f>
        <v>0</v>
      </c>
      <c r="I172" s="109">
        <f>'[1]Місто'!I570</f>
        <v>0</v>
      </c>
      <c r="J172" s="109">
        <f>'[1]Місто'!J570</f>
        <v>0</v>
      </c>
      <c r="K172" s="109">
        <f>'[1]Місто'!K570</f>
        <v>0</v>
      </c>
      <c r="L172" s="109">
        <f>'[1]Місто'!L570</f>
        <v>0</v>
      </c>
      <c r="M172" s="110">
        <f t="shared" si="29"/>
        <v>579369</v>
      </c>
      <c r="N172" s="35"/>
      <c r="O172" s="10"/>
      <c r="P172" s="3">
        <f t="shared" si="26"/>
        <v>0</v>
      </c>
    </row>
    <row r="173" spans="1:16" s="3" customFormat="1" ht="12.75">
      <c r="A173" s="108">
        <v>250000</v>
      </c>
      <c r="B173" s="119" t="s">
        <v>55</v>
      </c>
      <c r="C173" s="109">
        <f>SUM(C174:C177)-C175</f>
        <v>35321844</v>
      </c>
      <c r="D173" s="109">
        <f>SUM(D174:D177)-D175</f>
        <v>1594868</v>
      </c>
      <c r="E173" s="109">
        <f>SUM(E174:E177)-E175</f>
        <v>87762</v>
      </c>
      <c r="F173" s="109">
        <f aca="true" t="shared" si="32" ref="F173:K173">SUM(F174:F178)-F175</f>
        <v>1388259</v>
      </c>
      <c r="G173" s="109">
        <f t="shared" si="32"/>
        <v>0</v>
      </c>
      <c r="H173" s="109">
        <f t="shared" si="32"/>
        <v>0</v>
      </c>
      <c r="I173" s="109">
        <f t="shared" si="32"/>
        <v>0</v>
      </c>
      <c r="J173" s="109">
        <f t="shared" si="32"/>
        <v>1388259</v>
      </c>
      <c r="K173" s="109">
        <f t="shared" si="32"/>
        <v>1388259</v>
      </c>
      <c r="L173" s="109">
        <f>SUM(L174:L178)</f>
        <v>0</v>
      </c>
      <c r="M173" s="110">
        <f t="shared" si="29"/>
        <v>36710103</v>
      </c>
      <c r="N173" s="35"/>
      <c r="O173" s="10"/>
      <c r="P173" s="3">
        <f t="shared" si="26"/>
        <v>1.394113097515242</v>
      </c>
    </row>
    <row r="174" spans="1:16" s="3" customFormat="1" ht="53.25" customHeight="1" hidden="1">
      <c r="A174" s="108" t="s">
        <v>104</v>
      </c>
      <c r="B174" s="66" t="s">
        <v>234</v>
      </c>
      <c r="C174" s="109">
        <f>'[1]Місто'!C29</f>
        <v>0</v>
      </c>
      <c r="D174" s="109">
        <f>'[1]Місто'!D29</f>
        <v>0</v>
      </c>
      <c r="E174" s="109">
        <f>'[1]Місто'!E29</f>
        <v>0</v>
      </c>
      <c r="F174" s="109">
        <f t="shared" si="27"/>
        <v>0</v>
      </c>
      <c r="G174" s="109">
        <f>'[1]Місто'!G29</f>
        <v>0</v>
      </c>
      <c r="H174" s="109">
        <f>'[1]Місто'!H29</f>
        <v>0</v>
      </c>
      <c r="I174" s="109">
        <f>'[1]Місто'!I29</f>
        <v>0</v>
      </c>
      <c r="J174" s="109">
        <f>'[1]Місто'!J29</f>
        <v>0</v>
      </c>
      <c r="K174" s="109">
        <f>'[1]Місто'!K29</f>
        <v>0</v>
      </c>
      <c r="L174" s="109">
        <f>'[1]Місто'!L29</f>
        <v>0</v>
      </c>
      <c r="M174" s="110">
        <f t="shared" si="29"/>
        <v>0</v>
      </c>
      <c r="N174" s="35"/>
      <c r="O174" s="10">
        <f t="shared" si="24"/>
        <v>0</v>
      </c>
      <c r="P174" s="3">
        <f t="shared" si="26"/>
        <v>0</v>
      </c>
    </row>
    <row r="175" spans="1:16" s="3" customFormat="1" ht="23.25" customHeight="1" hidden="1">
      <c r="A175" s="108"/>
      <c r="B175" s="63" t="s">
        <v>176</v>
      </c>
      <c r="C175" s="109">
        <f>'[1]Місто'!C30</f>
        <v>0</v>
      </c>
      <c r="D175" s="109">
        <f>'[1]Місто'!D30</f>
        <v>0</v>
      </c>
      <c r="E175" s="109">
        <f>'[1]Місто'!E30</f>
        <v>0</v>
      </c>
      <c r="F175" s="109">
        <f t="shared" si="27"/>
        <v>0</v>
      </c>
      <c r="G175" s="109">
        <f>'[1]Місто'!G30</f>
        <v>0</v>
      </c>
      <c r="H175" s="109">
        <f>'[1]Місто'!H30</f>
        <v>0</v>
      </c>
      <c r="I175" s="109">
        <f>'[1]Місто'!I30</f>
        <v>0</v>
      </c>
      <c r="J175" s="109">
        <f>'[1]Місто'!J30</f>
        <v>0</v>
      </c>
      <c r="K175" s="109">
        <f>'[1]Місто'!K30</f>
        <v>0</v>
      </c>
      <c r="L175" s="109">
        <f>'[1]Місто'!L30</f>
        <v>0</v>
      </c>
      <c r="M175" s="110">
        <f t="shared" si="29"/>
        <v>0</v>
      </c>
      <c r="N175" s="35"/>
      <c r="O175" s="10">
        <f t="shared" si="24"/>
        <v>0</v>
      </c>
      <c r="P175" s="3">
        <f t="shared" si="26"/>
        <v>0</v>
      </c>
    </row>
    <row r="176" spans="1:16" s="3" customFormat="1" ht="12.75" customHeight="1">
      <c r="A176" s="108" t="s">
        <v>56</v>
      </c>
      <c r="B176" s="63" t="s">
        <v>82</v>
      </c>
      <c r="C176" s="109">
        <f>'[1]Місто'!C571</f>
        <v>35271844</v>
      </c>
      <c r="D176" s="109">
        <f>'[1]Місто'!D571</f>
        <v>1594868</v>
      </c>
      <c r="E176" s="109">
        <f>'[1]Місто'!E571</f>
        <v>87762</v>
      </c>
      <c r="F176" s="109">
        <f>'[1]Місто'!F571</f>
        <v>1388259</v>
      </c>
      <c r="G176" s="109">
        <f>'[1]Місто'!G571</f>
        <v>0</v>
      </c>
      <c r="H176" s="109">
        <f>'[1]Місто'!H571</f>
        <v>0</v>
      </c>
      <c r="I176" s="109">
        <f>'[1]Місто'!I571</f>
        <v>0</v>
      </c>
      <c r="J176" s="109">
        <f>'[1]Місто'!J571</f>
        <v>1388259</v>
      </c>
      <c r="K176" s="109">
        <f>'[1]Місто'!K571</f>
        <v>1388259</v>
      </c>
      <c r="L176" s="109">
        <f>'[1]Місто'!L571</f>
        <v>0</v>
      </c>
      <c r="M176" s="110">
        <f>C176+F176</f>
        <v>36660103</v>
      </c>
      <c r="N176" s="35"/>
      <c r="O176" s="10">
        <f t="shared" si="24"/>
        <v>0</v>
      </c>
      <c r="P176" s="3">
        <f t="shared" si="26"/>
        <v>1.3921396542579827</v>
      </c>
    </row>
    <row r="177" spans="1:16" s="3" customFormat="1" ht="73.5" customHeight="1">
      <c r="A177" s="108" t="s">
        <v>136</v>
      </c>
      <c r="B177" s="63" t="s">
        <v>137</v>
      </c>
      <c r="C177" s="109">
        <f>'[1]Місто'!$C$83</f>
        <v>50000</v>
      </c>
      <c r="D177" s="109">
        <f>'[1]Місто'!D193</f>
        <v>0</v>
      </c>
      <c r="E177" s="109">
        <f>'[1]Місто'!E193</f>
        <v>0</v>
      </c>
      <c r="F177" s="109">
        <f t="shared" si="27"/>
        <v>0</v>
      </c>
      <c r="G177" s="109">
        <f>'[1]Місто'!G193</f>
        <v>0</v>
      </c>
      <c r="H177" s="109">
        <f>'[1]Місто'!H193</f>
        <v>0</v>
      </c>
      <c r="I177" s="109">
        <f>'[1]Місто'!I193</f>
        <v>0</v>
      </c>
      <c r="J177" s="109">
        <f>'[1]Місто'!J193</f>
        <v>0</v>
      </c>
      <c r="K177" s="109">
        <f>'[1]Місто'!K193</f>
        <v>0</v>
      </c>
      <c r="L177" s="109">
        <f>'[1]Місто'!L193</f>
        <v>0</v>
      </c>
      <c r="M177" s="110">
        <f t="shared" si="29"/>
        <v>50000</v>
      </c>
      <c r="N177" s="35"/>
      <c r="O177" s="10">
        <f t="shared" si="24"/>
        <v>0</v>
      </c>
      <c r="P177" s="3">
        <f t="shared" si="26"/>
        <v>0.001973443257259222</v>
      </c>
    </row>
    <row r="178" spans="1:16" s="3" customFormat="1" ht="94.5" customHeight="1" hidden="1">
      <c r="A178" s="108" t="s">
        <v>181</v>
      </c>
      <c r="B178" s="121" t="s">
        <v>182</v>
      </c>
      <c r="C178" s="122">
        <f>'[1]Місто'!C187</f>
        <v>0</v>
      </c>
      <c r="D178" s="122">
        <f>'[1]Місто'!D187</f>
        <v>0</v>
      </c>
      <c r="E178" s="122">
        <f>'[1]Місто'!E187</f>
        <v>0</v>
      </c>
      <c r="F178" s="122">
        <f t="shared" si="27"/>
        <v>0</v>
      </c>
      <c r="G178" s="122">
        <f>'[1]Місто'!G187</f>
        <v>0</v>
      </c>
      <c r="H178" s="122">
        <f>'[1]Місто'!H187</f>
        <v>0</v>
      </c>
      <c r="I178" s="122">
        <f>'[1]Місто'!I187</f>
        <v>0</v>
      </c>
      <c r="J178" s="122">
        <f>'[1]Місто'!J187</f>
        <v>0</v>
      </c>
      <c r="K178" s="122">
        <f>'[1]Місто'!K187</f>
        <v>0</v>
      </c>
      <c r="L178" s="122">
        <f>'[1]Місто'!L187</f>
        <v>0</v>
      </c>
      <c r="M178" s="123">
        <f t="shared" si="29"/>
        <v>0</v>
      </c>
      <c r="N178" s="35"/>
      <c r="O178" s="10"/>
      <c r="P178" s="3">
        <f t="shared" si="26"/>
        <v>0</v>
      </c>
    </row>
    <row r="179" spans="1:16" s="3" customFormat="1" ht="87.75" customHeight="1" hidden="1">
      <c r="A179" s="124"/>
      <c r="B179" s="94" t="s">
        <v>216</v>
      </c>
      <c r="C179" s="122">
        <f>'[1]Місто'!C188</f>
        <v>0</v>
      </c>
      <c r="D179" s="122">
        <f>'[1]Місто'!D188</f>
        <v>0</v>
      </c>
      <c r="E179" s="122">
        <f>'[1]Місто'!E188</f>
        <v>0</v>
      </c>
      <c r="F179" s="122">
        <f t="shared" si="27"/>
        <v>0</v>
      </c>
      <c r="G179" s="122">
        <f>'[1]Місто'!G188</f>
        <v>0</v>
      </c>
      <c r="H179" s="122">
        <f>'[1]Місто'!H188</f>
        <v>0</v>
      </c>
      <c r="I179" s="122">
        <f>'[1]Місто'!I188</f>
        <v>0</v>
      </c>
      <c r="J179" s="122">
        <f>'[1]Місто'!J188</f>
        <v>0</v>
      </c>
      <c r="K179" s="122">
        <f>'[1]Місто'!K188</f>
        <v>0</v>
      </c>
      <c r="L179" s="122">
        <f>'[1]Місто'!L188</f>
        <v>0</v>
      </c>
      <c r="M179" s="123">
        <f t="shared" si="29"/>
        <v>0</v>
      </c>
      <c r="N179" s="35"/>
      <c r="O179" s="10"/>
      <c r="P179" s="3">
        <f t="shared" si="26"/>
        <v>0</v>
      </c>
    </row>
    <row r="180" spans="1:16" s="3" customFormat="1" ht="12.75">
      <c r="A180" s="124">
        <v>900201</v>
      </c>
      <c r="B180" s="125" t="s">
        <v>58</v>
      </c>
      <c r="C180" s="122">
        <f>C12+C15+C33+C46+C103+C114+C123+C126+C134+C145+C159+C165+C168+C170+C173+C143</f>
        <v>2533642648</v>
      </c>
      <c r="D180" s="122">
        <f aca="true" t="shared" si="33" ref="D180:K180">D12+D15+D33+D46+D103+D114+D123+D126+D134+D145+D159+D165+D168+D170+D173+D143</f>
        <v>907722435</v>
      </c>
      <c r="E180" s="122">
        <f t="shared" si="33"/>
        <v>183842290</v>
      </c>
      <c r="F180" s="122">
        <f t="shared" si="27"/>
        <v>454030412</v>
      </c>
      <c r="G180" s="122">
        <f t="shared" si="33"/>
        <v>126624928</v>
      </c>
      <c r="H180" s="122">
        <f>H12+H15+H33+H46+H103+H114+H123+H126+H134+H145+H159+H165+H168+H170+H173+H143</f>
        <v>15839698</v>
      </c>
      <c r="I180" s="122">
        <f t="shared" si="33"/>
        <v>1596321</v>
      </c>
      <c r="J180" s="122">
        <f>J12+J15+J33+J46+J103+J114+J123+J126+J134+J145+J159+J165+J168+J170+J173+J143</f>
        <v>327405484</v>
      </c>
      <c r="K180" s="122">
        <f t="shared" si="33"/>
        <v>240471712</v>
      </c>
      <c r="L180" s="122">
        <f>L12+L15+L33+L46+L103+L114+L123+L126+L134+L145+L159+L165+L168+L170+L173+L143</f>
        <v>6637258</v>
      </c>
      <c r="M180" s="123">
        <f t="shared" si="29"/>
        <v>2987673060</v>
      </c>
      <c r="N180" s="35"/>
      <c r="O180" s="47" t="e">
        <f>O12+O15+O33+O46+O103+O114+O123+O126+O134+O145+O159+O165+O168+O170+O173+#REF!</f>
        <v>#REF!</v>
      </c>
      <c r="P180" s="3">
        <f t="shared" si="26"/>
        <v>100</v>
      </c>
    </row>
    <row r="181" spans="1:16" s="3" customFormat="1" ht="114.75">
      <c r="A181" s="124" t="s">
        <v>59</v>
      </c>
      <c r="B181" s="126" t="s">
        <v>209</v>
      </c>
      <c r="C181" s="122">
        <f>'[1]Місто'!C439</f>
        <v>18211200</v>
      </c>
      <c r="D181" s="122">
        <f>'[1]Місто'!D437</f>
        <v>0</v>
      </c>
      <c r="E181" s="122">
        <f>'[1]Місто'!E437</f>
        <v>0</v>
      </c>
      <c r="F181" s="122">
        <f t="shared" si="27"/>
        <v>0</v>
      </c>
      <c r="G181" s="122">
        <f>'[1]Місто'!G437</f>
        <v>0</v>
      </c>
      <c r="H181" s="122">
        <f>'[1]Місто'!H437</f>
        <v>0</v>
      </c>
      <c r="I181" s="122">
        <f>'[1]Місто'!I437</f>
        <v>0</v>
      </c>
      <c r="J181" s="122"/>
      <c r="K181" s="122"/>
      <c r="L181" s="122"/>
      <c r="M181" s="123">
        <f t="shared" si="29"/>
        <v>18211200</v>
      </c>
      <c r="N181" s="35"/>
      <c r="O181" s="10">
        <f>G181-K181</f>
        <v>0</v>
      </c>
      <c r="P181" s="3">
        <f t="shared" si="26"/>
        <v>0.7187753969319828</v>
      </c>
    </row>
    <row r="182" spans="1:16" s="3" customFormat="1" ht="48.75" customHeight="1" hidden="1">
      <c r="A182" s="124" t="s">
        <v>144</v>
      </c>
      <c r="B182" s="127" t="s">
        <v>226</v>
      </c>
      <c r="C182" s="122"/>
      <c r="D182" s="122">
        <f>'[1]Місто'!D438</f>
        <v>0</v>
      </c>
      <c r="E182" s="122">
        <f>'[1]Місто'!E438</f>
        <v>0</v>
      </c>
      <c r="F182" s="122">
        <f t="shared" si="27"/>
        <v>0</v>
      </c>
      <c r="G182" s="122">
        <f>'[1]Місто'!G438</f>
        <v>0</v>
      </c>
      <c r="H182" s="122">
        <f>'[1]Місто'!H438</f>
        <v>0</v>
      </c>
      <c r="I182" s="122">
        <f>'[1]Місто'!I438</f>
        <v>0</v>
      </c>
      <c r="J182" s="122">
        <f>'[1]Місто'!J440</f>
        <v>0</v>
      </c>
      <c r="K182" s="122">
        <f>'[1]Місто'!K440</f>
        <v>0</v>
      </c>
      <c r="L182" s="122">
        <f>'[1]Місто'!L440</f>
        <v>0</v>
      </c>
      <c r="M182" s="123">
        <f t="shared" si="29"/>
        <v>0</v>
      </c>
      <c r="N182" s="34"/>
      <c r="O182" s="10">
        <f>G182-K182</f>
        <v>0</v>
      </c>
      <c r="P182" s="3">
        <f t="shared" si="26"/>
        <v>0</v>
      </c>
    </row>
    <row r="183" spans="1:15" s="3" customFormat="1" ht="12.75" hidden="1">
      <c r="A183" s="124" t="s">
        <v>254</v>
      </c>
      <c r="B183" s="127" t="s">
        <v>255</v>
      </c>
      <c r="C183" s="122">
        <f>'[1]Місто'!C441</f>
        <v>0</v>
      </c>
      <c r="D183" s="122">
        <f>'[1]Місто'!D441</f>
        <v>0</v>
      </c>
      <c r="E183" s="122">
        <f>'[1]Місто'!E441</f>
        <v>0</v>
      </c>
      <c r="F183" s="122">
        <f>'[1]Місто'!F441</f>
        <v>0</v>
      </c>
      <c r="G183" s="122">
        <f>'[1]Місто'!G441</f>
        <v>0</v>
      </c>
      <c r="H183" s="122">
        <f>'[1]Місто'!H441</f>
        <v>0</v>
      </c>
      <c r="I183" s="122">
        <f>'[1]Місто'!I441</f>
        <v>0</v>
      </c>
      <c r="J183" s="122">
        <f>'[1]Місто'!J441</f>
        <v>0</v>
      </c>
      <c r="K183" s="122">
        <f>'[1]Місто'!K441</f>
        <v>0</v>
      </c>
      <c r="L183" s="122">
        <f>'[1]Місто'!L441</f>
        <v>0</v>
      </c>
      <c r="M183" s="123">
        <f t="shared" si="29"/>
        <v>0</v>
      </c>
      <c r="N183" s="34"/>
      <c r="O183" s="10"/>
    </row>
    <row r="184" spans="1:15" s="3" customFormat="1" ht="18.75" customHeight="1">
      <c r="A184" s="14"/>
      <c r="B184" s="62" t="s">
        <v>61</v>
      </c>
      <c r="C184" s="47">
        <f>C180+C181+C183</f>
        <v>2551853848</v>
      </c>
      <c r="D184" s="47">
        <f aca="true" t="shared" si="34" ref="D184:M184">D180+D181+D183</f>
        <v>907722435</v>
      </c>
      <c r="E184" s="47">
        <f t="shared" si="34"/>
        <v>183842290</v>
      </c>
      <c r="F184" s="47">
        <f t="shared" si="34"/>
        <v>454030412</v>
      </c>
      <c r="G184" s="47">
        <f t="shared" si="34"/>
        <v>126624928</v>
      </c>
      <c r="H184" s="47">
        <f t="shared" si="34"/>
        <v>15839698</v>
      </c>
      <c r="I184" s="47">
        <f t="shared" si="34"/>
        <v>1596321</v>
      </c>
      <c r="J184" s="47">
        <f t="shared" si="34"/>
        <v>327405484</v>
      </c>
      <c r="K184" s="47">
        <f t="shared" si="34"/>
        <v>240471712</v>
      </c>
      <c r="L184" s="47">
        <f t="shared" si="34"/>
        <v>6637258</v>
      </c>
      <c r="M184" s="47">
        <f t="shared" si="34"/>
        <v>3005884260</v>
      </c>
      <c r="N184" s="113">
        <f>M184-'[1]Місто'!$M$563</f>
        <v>0</v>
      </c>
      <c r="O184" s="91"/>
    </row>
    <row r="185" spans="1:14" s="3" customFormat="1" ht="9.75" customHeight="1">
      <c r="A185" s="115"/>
      <c r="B185" s="116"/>
      <c r="C185" s="117"/>
      <c r="D185" s="117"/>
      <c r="E185" s="117"/>
      <c r="F185" s="117"/>
      <c r="G185" s="117"/>
      <c r="H185" s="117"/>
      <c r="I185" s="117"/>
      <c r="J185" s="117"/>
      <c r="K185" s="117"/>
      <c r="L185" s="117"/>
      <c r="M185" s="118"/>
      <c r="N185" s="34"/>
    </row>
    <row r="186" spans="1:13" s="73" customFormat="1" ht="22.5" customHeight="1">
      <c r="A186" s="159"/>
      <c r="B186" s="159"/>
      <c r="C186" s="159"/>
      <c r="D186" s="72"/>
      <c r="E186" s="106"/>
      <c r="F186" s="106"/>
      <c r="G186" s="106"/>
      <c r="H186" s="107"/>
      <c r="I186" s="106"/>
      <c r="J186" s="106"/>
      <c r="K186" s="106"/>
      <c r="L186" s="106"/>
      <c r="M186" s="106"/>
    </row>
    <row r="187" spans="1:13" s="3" customFormat="1" ht="27.75" customHeight="1">
      <c r="A187" s="153" t="s">
        <v>232</v>
      </c>
      <c r="B187" s="153"/>
      <c r="C187" s="130"/>
      <c r="D187" s="131"/>
      <c r="E187" s="132"/>
      <c r="F187" s="132"/>
      <c r="G187" s="133"/>
      <c r="H187" s="154" t="s">
        <v>233</v>
      </c>
      <c r="I187" s="155"/>
      <c r="J187" s="155"/>
      <c r="K187" s="111"/>
      <c r="L187" s="111"/>
      <c r="M187" s="112"/>
    </row>
    <row r="188" spans="1:13" s="3" customFormat="1" ht="12.75">
      <c r="A188" s="6"/>
      <c r="B188" s="9"/>
      <c r="C188" s="5"/>
      <c r="D188" s="5"/>
      <c r="E188" s="5"/>
      <c r="F188" s="5"/>
      <c r="G188" s="5"/>
      <c r="H188" s="5"/>
      <c r="I188" s="5"/>
      <c r="J188" s="5"/>
      <c r="K188" s="5"/>
      <c r="L188" s="5"/>
      <c r="M188" s="5"/>
    </row>
    <row r="189" spans="1:13" s="3" customFormat="1" ht="12.75">
      <c r="A189" s="6"/>
      <c r="B189" s="9"/>
      <c r="C189" s="10">
        <f>C184-'[1]Місто'!C563</f>
        <v>0</v>
      </c>
      <c r="D189" s="10">
        <f>D184-'[1]Місто'!D563</f>
        <v>0</v>
      </c>
      <c r="E189" s="10">
        <f>E184-'[1]Місто'!E563</f>
        <v>0</v>
      </c>
      <c r="F189" s="10">
        <f>F184-'[1]Місто'!F563</f>
        <v>0</v>
      </c>
      <c r="G189" s="10">
        <f>G184-'[1]Місто'!G563</f>
        <v>0</v>
      </c>
      <c r="H189" s="10">
        <f>H184-'[1]Місто'!H563</f>
        <v>0</v>
      </c>
      <c r="I189" s="10">
        <f>I184-'[1]Місто'!I563</f>
        <v>0</v>
      </c>
      <c r="J189" s="10">
        <f>J184-'[1]Місто'!J563</f>
        <v>0</v>
      </c>
      <c r="K189" s="10">
        <f>K184-'[1]Місто'!K563</f>
        <v>0</v>
      </c>
      <c r="L189" s="10">
        <f>L184-'[1]Місто'!L563</f>
        <v>0</v>
      </c>
      <c r="M189" s="10">
        <f>M184-'[1]Місто'!M563</f>
        <v>0</v>
      </c>
    </row>
    <row r="190" spans="1:6" s="3" customFormat="1" ht="12.75">
      <c r="A190" s="6"/>
      <c r="B190" s="9"/>
      <c r="C190" s="5"/>
      <c r="F190" s="5"/>
    </row>
    <row r="191" spans="1:6" s="3" customFormat="1" ht="12.75">
      <c r="A191" s="6"/>
      <c r="B191" s="9"/>
      <c r="E191" s="10"/>
      <c r="F191" s="5"/>
    </row>
    <row r="192" spans="1:3" s="3" customFormat="1" ht="12.75">
      <c r="A192" s="6"/>
      <c r="B192" s="9"/>
      <c r="C192" s="5"/>
    </row>
    <row r="193" spans="1:5" s="3" customFormat="1" ht="12.75">
      <c r="A193" s="6"/>
      <c r="B193" s="9"/>
      <c r="E193" s="10"/>
    </row>
    <row r="194" spans="1:2" s="3" customFormat="1" ht="12.75">
      <c r="A194" s="6"/>
      <c r="B194" s="9"/>
    </row>
    <row r="195" spans="1:5" s="3" customFormat="1" ht="12.75">
      <c r="A195" s="6"/>
      <c r="B195" s="9"/>
      <c r="E195" s="10"/>
    </row>
    <row r="196" spans="1:13" s="3" customFormat="1" ht="12.75">
      <c r="A196" s="6"/>
      <c r="B196" s="9"/>
      <c r="M196" s="136">
        <f>M180-M154-M150-M152-M147-M102-M93-M90-M88-M86-M84-M82-M80-M78-M76-M74-M72-M70-M68-M66-M64-M62-M60-M58-M53-M52-M50-M48-M22-M13</f>
        <v>2095548555</v>
      </c>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row r="501" spans="1:2" s="3" customFormat="1" ht="12.75">
      <c r="A501" s="6"/>
      <c r="B501" s="9"/>
    </row>
    <row r="502" spans="1:2" s="3" customFormat="1" ht="12.75">
      <c r="A502" s="6"/>
      <c r="B502" s="9"/>
    </row>
    <row r="503" spans="1:2" s="3" customFormat="1" ht="12.75">
      <c r="A503" s="6"/>
      <c r="B503" s="9"/>
    </row>
    <row r="504" spans="1:2" s="3" customFormat="1" ht="12.75">
      <c r="A504" s="6"/>
      <c r="B504" s="9"/>
    </row>
    <row r="505" spans="1:2" s="3" customFormat="1" ht="12.75">
      <c r="A505" s="6"/>
      <c r="B505" s="9"/>
    </row>
  </sheetData>
  <sheetProtection/>
  <mergeCells count="22">
    <mergeCell ref="J8:J10"/>
    <mergeCell ref="F8:F10"/>
    <mergeCell ref="A187:B187"/>
    <mergeCell ref="I9:I10"/>
    <mergeCell ref="H9:H10"/>
    <mergeCell ref="H187:J187"/>
    <mergeCell ref="A7:A10"/>
    <mergeCell ref="C8:C10"/>
    <mergeCell ref="A186:C186"/>
    <mergeCell ref="C7:E7"/>
    <mergeCell ref="D8:E8"/>
    <mergeCell ref="D9:D10"/>
    <mergeCell ref="A4:M4"/>
    <mergeCell ref="M6:N6"/>
    <mergeCell ref="B7:B10"/>
    <mergeCell ref="G8:G10"/>
    <mergeCell ref="E9:E10"/>
    <mergeCell ref="M7:M10"/>
    <mergeCell ref="K8:L8"/>
    <mergeCell ref="K9:K10"/>
    <mergeCell ref="F7:L7"/>
    <mergeCell ref="H8:I8"/>
  </mergeCells>
  <printOptions/>
  <pageMargins left="0.7086614173228347" right="0.35433070866141736" top="0.5118110236220472" bottom="0.35433070866141736" header="0.35433070866141736" footer="0.2755905511811024"/>
  <pageSetup fitToHeight="15" fitToWidth="1" horizontalDpi="600" verticalDpi="600" orientation="landscape" paperSize="9" scale="64" r:id="rId1"/>
  <headerFooter alignWithMargins="0">
    <oddHeader>&amp;C&amp;P</oddHeader>
  </headerFooter>
  <rowBreaks count="1" manualBreakCount="1">
    <brk id="15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2014-06-27T06:22:24Z</cp:lastPrinted>
  <dcterms:created xsi:type="dcterms:W3CDTF">2002-01-02T08:54:19Z</dcterms:created>
  <dcterms:modified xsi:type="dcterms:W3CDTF">2014-06-27T07:13:22Z</dcterms:modified>
  <cp:category/>
  <cp:version/>
  <cp:contentType/>
  <cp:contentStatus/>
</cp:coreProperties>
</file>