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Додаток 3" sheetId="1" r:id="rId1"/>
  </sheets>
  <definedNames>
    <definedName name="_xlnm.Print_Area" localSheetId="0">'Додаток 3'!$A$1:$G$296</definedName>
  </definedNames>
  <calcPr fullCalcOnLoad="1"/>
</workbook>
</file>

<file path=xl/sharedStrings.xml><?xml version="1.0" encoding="utf-8"?>
<sst xmlns="http://schemas.openxmlformats.org/spreadsheetml/2006/main" count="492" uniqueCount="208">
  <si>
    <t>ЗАТВЕРДЖЕНО</t>
  </si>
  <si>
    <t>Рішення міської ради</t>
  </si>
  <si>
    <t>10.09.2014 №8</t>
  </si>
  <si>
    <t>Додаток 3</t>
  </si>
  <si>
    <t>до Програми розвитку та утримання житлово-комунального господарства              м. Запоріжжя на 2014-2016 роки</t>
  </si>
  <si>
    <t>Очікувані результати</t>
  </si>
  <si>
    <t>виконання Програми розвитку та утримання житлово-комунального господарства м. Запоріжжя на 2014-2016 роки</t>
  </si>
  <si>
    <t>Найменування завдання</t>
  </si>
  <si>
    <t>Найменування показників виконання завдання</t>
  </si>
  <si>
    <t>Одиниця виміру</t>
  </si>
  <si>
    <t>Значення показників</t>
  </si>
  <si>
    <t>усього</t>
  </si>
  <si>
    <t>у тому числі за роками</t>
  </si>
  <si>
    <t>Капітальний ремонт житлового фонду</t>
  </si>
  <si>
    <t>Головний розпорядник бюджетних коштів - департамент житлово-комунального господарства Запорізької міської ради</t>
  </si>
  <si>
    <t>Капітальний ремонт житлового фонду, в тому числі:</t>
  </si>
  <si>
    <t>вибірковий капітальний ремонт житлових будинків</t>
  </si>
  <si>
    <t>будинок</t>
  </si>
  <si>
    <t>тис.кв.м.</t>
  </si>
  <si>
    <t>капітальний ремонт покрівель житлових будинків</t>
  </si>
  <si>
    <t>заміна інженерних мереж водо-, теплопостачання</t>
  </si>
  <si>
    <t>тис.п.м.</t>
  </si>
  <si>
    <t>модернізація електричних мереж</t>
  </si>
  <si>
    <t>заміна газового обладнання</t>
  </si>
  <si>
    <t>од.</t>
  </si>
  <si>
    <t>модернізація, заміна, капітальний ремонт та експертиза ліфтового господарства</t>
  </si>
  <si>
    <t>капітальний ремонт гуртожитків</t>
  </si>
  <si>
    <t>проектні роботи</t>
  </si>
  <si>
    <t>капітальний ремонт будинків для передачі на баланс створеним ОСББ</t>
  </si>
  <si>
    <t>проведення капітального ремонту житлового фонду ОСББ</t>
  </si>
  <si>
    <t>капітальний ремонт квартир</t>
  </si>
  <si>
    <t>капітальний ремонт житлових будинків - переможців конкурсу "Моє чисте подвір'я"</t>
  </si>
  <si>
    <t>вибірковий капітальний ремонт житлових будинків ЖБК</t>
  </si>
  <si>
    <t>оплата за виконані роботи з капітального ремонту житлового фонду у 2013 році</t>
  </si>
  <si>
    <t>тис.грн.</t>
  </si>
  <si>
    <t>Забезпечення надійного та безперебійного функціонування житлово-експлуатаційного господарства</t>
  </si>
  <si>
    <t>Забезпечення надійного та безперебійного функціонування житлово-експлуатаційного господарства, в тому числі:</t>
  </si>
  <si>
    <t>проведення робіт по відновленню  асфальтового покриття прибудинкових територій та внутрішньоквартальних проїздів</t>
  </si>
  <si>
    <t>забезпечення безперебійного функціонування архітектурно-декоративного обладнання на баштах житлових будинків по пр. Леніна, 153,171а,175,214,220,бул. Шевченка, 24, вул. Моторобудівників,64</t>
  </si>
  <si>
    <t>башт</t>
  </si>
  <si>
    <t>проведення технічної інвентаризації та погашення державної реєстрації права власності ветхих житлових будинків</t>
  </si>
  <si>
    <t>Капітальний ремонт нежитлового приміщення будівлі по вул. Сталеварів, 19</t>
  </si>
  <si>
    <t>кв.м.</t>
  </si>
  <si>
    <t>Капітальний ремонт нежитлового приміщення будівлі по вул. 40 років Радянської України,80а</t>
  </si>
  <si>
    <t>Капітальний ремонт нежитлового приміщення будівлі по пр. Леніна,81/вул. Грязнова,49</t>
  </si>
  <si>
    <t>Капітальний ремонт нежитлового приміщення будівлі по пр. Радянський,3 (окремо стояча будівля «Дитсадок»)</t>
  </si>
  <si>
    <t>Капітальний ремонт нежитлового приміщення будівлі по вул. Патріотична,64</t>
  </si>
  <si>
    <t>оплата за виконані роботи із забезпечення безперебійного функціонування архітектурно-декоративного обладнання на баштах житлових будинків по пр. Леніна, 153,171а,175,214,220,бул. Шевченка, 24, вул. Моторобудівників,64 у 2013 році</t>
  </si>
  <si>
    <t>оплата за виконані роботи з проведення технічної інвентаризації гуртожитків комунальної власності міста у 2013 році</t>
  </si>
  <si>
    <t>оплата за виконані роботи з поточного ремонту внутрішньоквартальних доріг у 2013 році (проведення робіт по відновленню асфальтового покриття прибудинкових територій та внутрішньоквартальних проїздів)</t>
  </si>
  <si>
    <t>оплата за виконані роботи з поточного ремонту нежитлових приміщень та будівель м. Запоріжжя у 2013 році</t>
  </si>
  <si>
    <t>оплата за виконані роботи з капітального ремонту нежитлових приміщень та будівель м. Запоріжжя у 2013 році</t>
  </si>
  <si>
    <t>Головний розпорядник бюджетних коштів - районна адміністрація Запорізької міської ради по Хортицькому району</t>
  </si>
  <si>
    <t xml:space="preserve">поточний ремонт нежитлового приміщення по вул. 14 Жовтня, 9А </t>
  </si>
  <si>
    <t>Фінансова підтримка об'єктів житлово-комунального  господарства</t>
  </si>
  <si>
    <t>Фінансова підтримка об'єктів житлово-комунального  господарства, в тому числі:</t>
  </si>
  <si>
    <t>забезпечення підтримки міського комунального підприємства "Основаніє" для утримання та  експлуатації житлового фонду, визнаного ветхим та аварійним</t>
  </si>
  <si>
    <t>підприємство</t>
  </si>
  <si>
    <t>Реалізація заходів  щодо інвестиційного розвитку території</t>
  </si>
  <si>
    <t>Реалізація заходів  щодо інвестиційного розвитку території, в тому числі:</t>
  </si>
  <si>
    <t>забезпечення проектування та будівництва об'єктів</t>
  </si>
  <si>
    <t>об'єктів</t>
  </si>
  <si>
    <t>забезпечення  проектування та реконструкції об'єктів</t>
  </si>
  <si>
    <t xml:space="preserve">оплата за виконані у 2013 році роботи по об'єктах будівництва та реконструкції </t>
  </si>
  <si>
    <t>внески у статутні капітали комунальних  підприємств міста (придбання спеціальної техніки)</t>
  </si>
  <si>
    <t>внески у статутні капітали комунальних  підприємств міста (оплата за спеціальну техніку придбану у 2013 році)</t>
  </si>
  <si>
    <t>Головний розпорядник бюджетних коштів - районна адміністрація Запорізької міської ради по Орджонікідзевському  району</t>
  </si>
  <si>
    <t>забезпечення  проектування, будівництва та реконструкції об'єктів</t>
  </si>
  <si>
    <t>Головний розпорядник бюджетних коштів - районна адміністрація Запорізької міської ради по Жовтневому району</t>
  </si>
  <si>
    <t xml:space="preserve">забезпечення  проектування та реконструкції об'єктів </t>
  </si>
  <si>
    <t>Головний розпорядник бюджетних коштів - районна адміністрація Запорізької міської ради по Заводському району</t>
  </si>
  <si>
    <t>Надання допомоги у вирішені житлових питань</t>
  </si>
  <si>
    <t>Забезпечення житлом окремих категорій населення, в тому числі:</t>
  </si>
  <si>
    <t>придбання квартир для призерів Олімпійських та Параолімпійських Ігор у Лондоні</t>
  </si>
  <si>
    <t>оплата заборгованості 2013 року з придбання житла для окремих категорій населення</t>
  </si>
  <si>
    <t>Благоустрій міста та розвиток інфраструктури міських доріг</t>
  </si>
  <si>
    <t>Утримання об'єктів благоустрою, в тому числі:</t>
  </si>
  <si>
    <t>утримання доріг</t>
  </si>
  <si>
    <t>утримання мереж зовнішнього освітлення</t>
  </si>
  <si>
    <t>утримання парків</t>
  </si>
  <si>
    <t>га</t>
  </si>
  <si>
    <t xml:space="preserve">прибирання газонів, парків, скверів (прибирання листя) </t>
  </si>
  <si>
    <t xml:space="preserve">утримання міських пляжів </t>
  </si>
  <si>
    <t xml:space="preserve">утримання міських фонтанів </t>
  </si>
  <si>
    <t>утримання громадських вбиралень (туалетів), мобільних та модульних туалетних кабін</t>
  </si>
  <si>
    <t xml:space="preserve">утримання і благоустрій кладовищ </t>
  </si>
  <si>
    <t>інвентаризація об'єктів благоустрою (міські пляжі)</t>
  </si>
  <si>
    <t>оплата за роботи виконані у 2013 році</t>
  </si>
  <si>
    <t>в тому числі за рахунок надходжень до спеціального фонду бюджету міста</t>
  </si>
  <si>
    <t>в тому числі за рахунок залишку субвенції 2012 - 2013 років з державного бюджету місцевим бюджетам на будівництво, реконструкцію, ремонт та утримання вулиць і доріг комунальної власності у населених пунктах</t>
  </si>
  <si>
    <t>Енергопостачання об'єктів благоустрою, в тому числі:</t>
  </si>
  <si>
    <t xml:space="preserve">освітлення міста </t>
  </si>
  <si>
    <t>кВт/год</t>
  </si>
  <si>
    <t>енергопостачання засобів регулювання дорожнього руху (в тому числі забезпечення сплати пені за несвоєчасну оплату спожитої електричної енергії для засобів регулювання дорожнім рухом)</t>
  </si>
  <si>
    <t>енергопостачання парків</t>
  </si>
  <si>
    <t xml:space="preserve">енергопостачання пляжів </t>
  </si>
  <si>
    <t xml:space="preserve">енергопостачання фонтанів </t>
  </si>
  <si>
    <t>Водопостачання та водовідведення об'єктів благоустрою, в тому числі:</t>
  </si>
  <si>
    <t>водопостачання та водовідведення парків</t>
  </si>
  <si>
    <t>м куб</t>
  </si>
  <si>
    <t xml:space="preserve">водопостачання та водовідведення пляжів </t>
  </si>
  <si>
    <t xml:space="preserve">водопостачання та водовідведення фонтанів </t>
  </si>
  <si>
    <t>водопостачання та водовідведення громадських вбиралень (туалетів)</t>
  </si>
  <si>
    <t>Поточний ремонт об’єктів благоустрою, в тому числі:</t>
  </si>
  <si>
    <t xml:space="preserve">поточний ремонт доріг </t>
  </si>
  <si>
    <t>технічне обслуговування засобів регулювання дорожнього руху</t>
  </si>
  <si>
    <t xml:space="preserve">нанесення дорожньої розмітки </t>
  </si>
  <si>
    <t>поточний ремонт мереж зовнішнього освітлення</t>
  </si>
  <si>
    <t>поточний ремонт та технічне обслуговування малих архітектурних форм парків</t>
  </si>
  <si>
    <t>догляд за зеленими насадженнями</t>
  </si>
  <si>
    <t xml:space="preserve">поточний ремонт та технічне обслуговування малих архітектурних форм на пляжах </t>
  </si>
  <si>
    <t xml:space="preserve">поточний ремонт та технічне обслуговування фонтанів </t>
  </si>
  <si>
    <t xml:space="preserve">поточний ремонт об’єктів кладовищ </t>
  </si>
  <si>
    <t xml:space="preserve">забезпечення перевезення експертних трупів </t>
  </si>
  <si>
    <t>в тому числі за рахунок залишку субвенції 2013 року з державного бюджету місцевим бюджетам на будівництво, реконструкцію, ремонт та утримання вулиць і доріг комунальної власності у населених пунктах</t>
  </si>
  <si>
    <t>Будівництво, реконструкція та капітальний ремонт об’єктів благоустрою, в тому числі:</t>
  </si>
  <si>
    <t>капітальний ремонт об’єктів транспортної інфраструктури</t>
  </si>
  <si>
    <t>проекти</t>
  </si>
  <si>
    <t>км.</t>
  </si>
  <si>
    <t>в тому числі надходження за рахунок субвенції з державного бюджету місцевим бюджетам на будівництво, реконструкцію, ремонт та утримання вулиць і доріг комунальної власності у населених пунктах</t>
  </si>
  <si>
    <t>реконструкція об’єктів транспортної інфраструктури</t>
  </si>
  <si>
    <t>будівництво об’єктів транспортної інфраструктури</t>
  </si>
  <si>
    <t xml:space="preserve">установка дорожніх знаків </t>
  </si>
  <si>
    <t>посадка дерев та чагарників</t>
  </si>
  <si>
    <t>капітальний ремонт воїнсько-братського меморіалу на Капустяному кладовищі</t>
  </si>
  <si>
    <t>Головний розпорядник бюджетних коштів - районна адміністрація Запорізької міської ради по Ленінському району</t>
  </si>
  <si>
    <t>технічне обслуговування газового обладнання і приладів</t>
  </si>
  <si>
    <t>Газопостачання об'єктів благоустрою, в тому числі:</t>
  </si>
  <si>
    <t>газопостачання меморіального комплексу</t>
  </si>
  <si>
    <t>м.куб</t>
  </si>
  <si>
    <t xml:space="preserve">поточний ремонт доріг та тротуарів </t>
  </si>
  <si>
    <t>п.м.</t>
  </si>
  <si>
    <t>поточний  ремонт малих архітектурних форм</t>
  </si>
  <si>
    <t>Забезпечення належного санітарного та екологічного стану території району, в тому числі:</t>
  </si>
  <si>
    <t>підбір та утилізація мертвих тварин</t>
  </si>
  <si>
    <t>гол.</t>
  </si>
  <si>
    <t>ліквідація стихійних звалищ</t>
  </si>
  <si>
    <t>т</t>
  </si>
  <si>
    <t>Проведення технічної інвентаризації та паспортизації об'єктів благоустрою, в тому числі:</t>
  </si>
  <si>
    <t>інвентаризація вулиць</t>
  </si>
  <si>
    <t>км</t>
  </si>
  <si>
    <t>Проведення незалежної оцінки автомобільних доріг, в тому числі:</t>
  </si>
  <si>
    <t>незалежна оцінка автомобільних доріг</t>
  </si>
  <si>
    <t>Погашення заборгованості минулих років, в тому числі:</t>
  </si>
  <si>
    <t xml:space="preserve">Головний розпорядник бюджетних коштів - районна адміністрація Запорізької міської ради по Орджонікідзевському району </t>
  </si>
  <si>
    <t>експлуатація та утримання доріг та тротуарів</t>
  </si>
  <si>
    <t>куб.м.</t>
  </si>
  <si>
    <t>в тому числі за рахунок власних надходжень бюджетних установ</t>
  </si>
  <si>
    <t>поточний  ремонт штучних споруд</t>
  </si>
  <si>
    <t>поточний ремонт та заміна засобів регулювання дорожнього руху</t>
  </si>
  <si>
    <t>поточний ремонт малих архітектурних форм</t>
  </si>
  <si>
    <t>встановлення  малих архітектурних форм</t>
  </si>
  <si>
    <t>перевезення безпечних відходів</t>
  </si>
  <si>
    <t>збирання безпечних відходів (очищення території від сміття)</t>
  </si>
  <si>
    <t>Погашення заборгованості минулих років, в тому числі</t>
  </si>
  <si>
    <t xml:space="preserve">Головний розпорядник бюджетних коштів - районна адміністрація Запорізької міської ради по Жовтневому району  </t>
  </si>
  <si>
    <t xml:space="preserve">технічне обслуговування мереж зовнішнього освітлення </t>
  </si>
  <si>
    <t xml:space="preserve">газопостачання меморіального комплексу </t>
  </si>
  <si>
    <t xml:space="preserve">освітлення пам’ятника </t>
  </si>
  <si>
    <t>поточний ремонт мостів</t>
  </si>
  <si>
    <t>поточний ремонт зупинкових комплексів</t>
  </si>
  <si>
    <t>утримання та поточний ремонт малих архітектурних форм, пам'ятників</t>
  </si>
  <si>
    <t>інвентаризація зелених насаджень</t>
  </si>
  <si>
    <t>проведення незалежної оцінки об'єктів благоустрою</t>
  </si>
  <si>
    <t>капітальний ремонт штучної споруди</t>
  </si>
  <si>
    <t>Головний розпорядник бюджетних коштів - районна адміністрація Запорізької міської ради по Шевченківському району</t>
  </si>
  <si>
    <t>догляд за зеленими насадженнями, в тому числі обрізка та ліквідація сухих, аварійно-небезпечних дерев</t>
  </si>
  <si>
    <t>утримання парків та скверів</t>
  </si>
  <si>
    <t>технічне обслуговування та встановлення засобів регулювання дорожнього руху</t>
  </si>
  <si>
    <t>нанесення та відновлювання  дорожньої розмітки</t>
  </si>
  <si>
    <t>перевезення безпечних відходів та захоронення твердих побутових відходів</t>
  </si>
  <si>
    <t>інвентаризація та паспортизація вулиць</t>
  </si>
  <si>
    <t>Головний розпорядник бюджетних коштів - районна адміністрація Запорізької міської ради по Комунарському району</t>
  </si>
  <si>
    <t>нанесення та відновлення дорожньої розмітки</t>
  </si>
  <si>
    <t>поточний ремонт об'єктів транспортної інфраструктури</t>
  </si>
  <si>
    <t>інвентаризація та паспортизація об'єктів благоустрою</t>
  </si>
  <si>
    <t>поточний ремонт доріг та тротуарів</t>
  </si>
  <si>
    <t>поточний ремонт засобів регулювання дорожнього руху</t>
  </si>
  <si>
    <t>відновлення дорожньої розмітки</t>
  </si>
  <si>
    <t>незалежна оцінка шляхів з твердим покриттям</t>
  </si>
  <si>
    <t xml:space="preserve">утримання громадських вбиралень (туалетів) </t>
  </si>
  <si>
    <t>вивезення та захоронення твердих побутових відходів</t>
  </si>
  <si>
    <t>т.</t>
  </si>
  <si>
    <t xml:space="preserve">водопостачання та водовідведення громадських вбиралень (туалетів) </t>
  </si>
  <si>
    <t>паспортизація доріг</t>
  </si>
  <si>
    <t>незалежна експертна оцінка доріг</t>
  </si>
  <si>
    <t>Проведення заходів з підготовки міста Запоріжжя до святкування Новорічних та Різдвяних свят</t>
  </si>
  <si>
    <t>Проведення заходів з забезпечення підготовки та завершення святкування Новорічних і Різдвяних свят в місті Запоріжжя, в тому числі:</t>
  </si>
  <si>
    <t>проведення робіт з монтажу та демонтажу міської новорічної ялинки та новорічних гірлянд</t>
  </si>
  <si>
    <t>Фінансова підтримка комунальних підприємств на поповнення обігових коштів</t>
  </si>
  <si>
    <t>Фінансова підтримка комунальних підприємств на поповнення обігових коштів, в тому числі:</t>
  </si>
  <si>
    <t>поповнення обігових коштів комунального підприємства для оренди мобільних туалетних кабін та контейнерів для сміття</t>
  </si>
  <si>
    <t>поповнення обігових коштів комунального підприємства для виплати заробітної плати з нарахуваннями</t>
  </si>
  <si>
    <t>Головний розпорядник бюджетних коштів - департамент економічного розвитку Запорізької міської ради</t>
  </si>
  <si>
    <t>подача комунальним підприємством "Управління капітального будівництва" позовної заяви до господарського суду</t>
  </si>
  <si>
    <t xml:space="preserve">забезпечення  виплати заробітної плати працівникам комунального підприємства "Управління капітального будівництва" </t>
  </si>
  <si>
    <t>%</t>
  </si>
  <si>
    <t>Головний розпорядник бюджетних коштів - департамент архітектури та містобудування Запорізької міської ради</t>
  </si>
  <si>
    <t xml:space="preserve">забезпечення  виплати заробітної плати з нарахуваннями працівникам комунального підприємства "Градпроект" </t>
  </si>
  <si>
    <t>Головний розпорядник бюджетних коштів - виконавчий комітет Запорізької міської ради</t>
  </si>
  <si>
    <t xml:space="preserve">забезпечення  виплати заробітної плати з нарахуваннями працівникам комунального підприємства "Центр управління інформаційними технологіями" </t>
  </si>
  <si>
    <t>Поховання померлих безрідних та невідомих громадян міста</t>
  </si>
  <si>
    <t>Поховання померлих одиноких громадян, осіб без певного місця проживання, громадян, від поховання яких відмовилися рідні, знайдених невпізнаних трупів</t>
  </si>
  <si>
    <t xml:space="preserve">поховання померлих одиноких громадян, осіб без певного місця проживання, громадян, від поховання яких відмовилися рідні, знайдених невпізнаних трупів  </t>
  </si>
  <si>
    <t>чол.</t>
  </si>
  <si>
    <t>поховання померлих почесних громадян міста</t>
  </si>
  <si>
    <t>Секретар міської ради</t>
  </si>
  <si>
    <t>Р.О. Таран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</si>
</sst>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0"/>
    <numFmt numFmtId="189" formatCode="0.000"/>
    <numFmt numFmtId="190" formatCode="0.0"/>
    <numFmt numFmtId="191" formatCode="#,##0.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0.00000000"/>
    <numFmt numFmtId="197" formatCode="0.0000000"/>
    <numFmt numFmtId="198" formatCode="0.000000"/>
    <numFmt numFmtId="199" formatCode="0.00000"/>
    <numFmt numFmtId="200" formatCode="0.0000"/>
    <numFmt numFmtId="201" formatCode="#,##0.000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i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84">
    <xf numFmtId="0" fontId="0" fillId="0" borderId="0" xfId="0" applyAlignment="1">
      <alignment/>
    </xf>
    <xf numFmtId="0" fontId="20" fillId="0" borderId="0" xfId="0" applyFont="1" applyFill="1" applyAlignment="1">
      <alignment vertical="center" wrapText="1"/>
    </xf>
    <xf numFmtId="0" fontId="21" fillId="0" borderId="0" xfId="0" applyFont="1" applyFill="1" applyAlignment="1">
      <alignment vertical="center" wrapText="1"/>
    </xf>
    <xf numFmtId="0" fontId="21" fillId="0" borderId="0" xfId="0" applyFont="1" applyFill="1" applyAlignment="1">
      <alignment horizontal="center" vertical="center" wrapText="1"/>
    </xf>
    <xf numFmtId="0" fontId="22" fillId="0" borderId="0" xfId="0" applyFont="1" applyFill="1" applyAlignment="1">
      <alignment horizontal="left" vertical="top" wrapText="1"/>
    </xf>
    <xf numFmtId="0" fontId="23" fillId="0" borderId="0" xfId="0" applyFont="1" applyFill="1" applyAlignment="1">
      <alignment horizontal="left" vertical="top" wrapText="1"/>
    </xf>
    <xf numFmtId="0" fontId="24" fillId="0" borderId="0" xfId="0" applyFont="1" applyFill="1" applyAlignment="1">
      <alignment vertical="center" wrapText="1"/>
    </xf>
    <xf numFmtId="0" fontId="24" fillId="0" borderId="0" xfId="0" applyFont="1" applyFill="1" applyAlignment="1">
      <alignment horizontal="center" vertical="center" wrapText="1"/>
    </xf>
    <xf numFmtId="0" fontId="22" fillId="0" borderId="0" xfId="0" applyFont="1" applyFill="1" applyAlignment="1">
      <alignment horizontal="left" vertical="center" wrapText="1"/>
    </xf>
    <xf numFmtId="0" fontId="25" fillId="0" borderId="0" xfId="0" applyFont="1" applyFill="1" applyAlignment="1">
      <alignment horizontal="center" vertical="center" wrapText="1"/>
    </xf>
    <xf numFmtId="0" fontId="22" fillId="0" borderId="0" xfId="0" applyFont="1" applyFill="1" applyAlignment="1">
      <alignment vertical="center" wrapText="1"/>
    </xf>
    <xf numFmtId="0" fontId="22" fillId="0" borderId="0" xfId="0" applyFont="1" applyFill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top" wrapText="1"/>
    </xf>
    <xf numFmtId="0" fontId="27" fillId="0" borderId="10" xfId="0" applyFont="1" applyFill="1" applyBorder="1" applyAlignment="1">
      <alignment horizontal="center" vertical="top" wrapText="1"/>
    </xf>
    <xf numFmtId="0" fontId="24" fillId="0" borderId="10" xfId="0" applyFont="1" applyFill="1" applyBorder="1" applyAlignment="1">
      <alignment horizontal="center" vertical="top" wrapText="1"/>
    </xf>
    <xf numFmtId="0" fontId="26" fillId="0" borderId="10" xfId="0" applyFont="1" applyFill="1" applyBorder="1" applyAlignment="1">
      <alignment horizontal="left" vertical="top" wrapText="1"/>
    </xf>
    <xf numFmtId="0" fontId="24" fillId="0" borderId="11" xfId="0" applyFont="1" applyFill="1" applyBorder="1" applyAlignment="1">
      <alignment horizontal="left" vertical="top" wrapText="1"/>
    </xf>
    <xf numFmtId="0" fontId="24" fillId="0" borderId="10" xfId="0" applyFont="1" applyFill="1" applyBorder="1" applyAlignment="1">
      <alignment horizontal="center" vertical="top" wrapText="1"/>
    </xf>
    <xf numFmtId="3" fontId="24" fillId="0" borderId="10" xfId="0" applyNumberFormat="1" applyFont="1" applyFill="1" applyBorder="1" applyAlignment="1">
      <alignment horizontal="center" vertical="top" wrapText="1"/>
    </xf>
    <xf numFmtId="0" fontId="24" fillId="0" borderId="12" xfId="0" applyFont="1" applyFill="1" applyBorder="1" applyAlignment="1">
      <alignment horizontal="left" vertical="top" wrapText="1"/>
    </xf>
    <xf numFmtId="188" fontId="24" fillId="0" borderId="10" xfId="0" applyNumberFormat="1" applyFont="1" applyFill="1" applyBorder="1" applyAlignment="1">
      <alignment horizontal="center" vertical="top" wrapText="1"/>
    </xf>
    <xf numFmtId="189" fontId="24" fillId="0" borderId="10" xfId="0" applyNumberFormat="1" applyFont="1" applyFill="1" applyBorder="1" applyAlignment="1">
      <alignment horizontal="center" vertical="top" wrapText="1"/>
    </xf>
    <xf numFmtId="0" fontId="27" fillId="0" borderId="10" xfId="0" applyFont="1" applyFill="1" applyBorder="1" applyAlignment="1">
      <alignment vertical="top" wrapText="1"/>
    </xf>
    <xf numFmtId="0" fontId="24" fillId="0" borderId="10" xfId="0" applyFont="1" applyFill="1" applyBorder="1" applyAlignment="1">
      <alignment vertical="top" wrapText="1"/>
    </xf>
    <xf numFmtId="201" fontId="24" fillId="0" borderId="10" xfId="0" applyNumberFormat="1" applyFont="1" applyFill="1" applyBorder="1" applyAlignment="1">
      <alignment horizontal="center" vertical="top" wrapText="1"/>
    </xf>
    <xf numFmtId="0" fontId="26" fillId="0" borderId="11" xfId="0" applyFont="1" applyFill="1" applyBorder="1" applyAlignment="1">
      <alignment horizontal="left" vertical="top" wrapText="1"/>
    </xf>
    <xf numFmtId="0" fontId="26" fillId="0" borderId="13" xfId="0" applyFont="1" applyFill="1" applyBorder="1" applyAlignment="1">
      <alignment horizontal="left" vertical="top" wrapText="1"/>
    </xf>
    <xf numFmtId="191" fontId="24" fillId="0" borderId="10" xfId="0" applyNumberFormat="1" applyFont="1" applyFill="1" applyBorder="1" applyAlignment="1">
      <alignment horizontal="center" vertical="top" wrapText="1"/>
    </xf>
    <xf numFmtId="0" fontId="26" fillId="0" borderId="13" xfId="0" applyFont="1" applyFill="1" applyBorder="1" applyAlignment="1">
      <alignment horizontal="left" vertical="top" wrapText="1"/>
    </xf>
    <xf numFmtId="0" fontId="26" fillId="0" borderId="11" xfId="0" applyFont="1" applyFill="1" applyBorder="1" applyAlignment="1">
      <alignment horizontal="left" vertical="top" wrapText="1"/>
    </xf>
    <xf numFmtId="0" fontId="26" fillId="0" borderId="12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0" fontId="26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vertical="top" wrapText="1"/>
    </xf>
    <xf numFmtId="4" fontId="24" fillId="0" borderId="10" xfId="0" applyNumberFormat="1" applyFont="1" applyFill="1" applyBorder="1" applyAlignment="1">
      <alignment horizontal="center" vertical="top" wrapText="1"/>
    </xf>
    <xf numFmtId="0" fontId="28" fillId="0" borderId="10" xfId="0" applyNumberFormat="1" applyFont="1" applyFill="1" applyBorder="1" applyAlignment="1">
      <alignment horizontal="left" vertical="top" wrapText="1"/>
    </xf>
    <xf numFmtId="2" fontId="24" fillId="0" borderId="10" xfId="0" applyNumberFormat="1" applyFont="1" applyFill="1" applyBorder="1" applyAlignment="1">
      <alignment horizontal="center" vertical="top" wrapText="1"/>
    </xf>
    <xf numFmtId="0" fontId="24" fillId="0" borderId="10" xfId="0" applyNumberFormat="1" applyFont="1" applyFill="1" applyBorder="1" applyAlignment="1">
      <alignment horizontal="left" vertical="top" wrapText="1"/>
    </xf>
    <xf numFmtId="0" fontId="29" fillId="0" borderId="10" xfId="0" applyFont="1" applyFill="1" applyBorder="1" applyAlignment="1">
      <alignment vertical="top" wrapText="1"/>
    </xf>
    <xf numFmtId="0" fontId="29" fillId="0" borderId="10" xfId="0" applyFont="1" applyFill="1" applyBorder="1" applyAlignment="1">
      <alignment horizontal="center" vertical="top" wrapText="1"/>
    </xf>
    <xf numFmtId="188" fontId="29" fillId="0" borderId="10" xfId="0" applyNumberFormat="1" applyFont="1" applyFill="1" applyBorder="1" applyAlignment="1">
      <alignment horizontal="center" vertical="top" wrapText="1"/>
    </xf>
    <xf numFmtId="1" fontId="24" fillId="0" borderId="10" xfId="0" applyNumberFormat="1" applyFont="1" applyFill="1" applyBorder="1" applyAlignment="1">
      <alignment horizontal="center" vertical="top" wrapText="1"/>
    </xf>
    <xf numFmtId="0" fontId="24" fillId="0" borderId="11" xfId="0" applyNumberFormat="1" applyFont="1" applyFill="1" applyBorder="1" applyAlignment="1">
      <alignment horizontal="left" vertical="top" wrapText="1"/>
    </xf>
    <xf numFmtId="189" fontId="29" fillId="0" borderId="10" xfId="0" applyNumberFormat="1" applyFont="1" applyFill="1" applyBorder="1" applyAlignment="1">
      <alignment horizontal="center" vertical="top" wrapText="1"/>
    </xf>
    <xf numFmtId="0" fontId="24" fillId="0" borderId="11" xfId="0" applyNumberFormat="1" applyFont="1" applyFill="1" applyBorder="1" applyAlignment="1">
      <alignment horizontal="left" vertical="top" wrapText="1"/>
    </xf>
    <xf numFmtId="0" fontId="24" fillId="0" borderId="12" xfId="0" applyNumberFormat="1" applyFont="1" applyFill="1" applyBorder="1" applyAlignment="1">
      <alignment horizontal="left" vertical="top" wrapText="1"/>
    </xf>
    <xf numFmtId="0" fontId="24" fillId="0" borderId="10" xfId="60" applyNumberFormat="1" applyFont="1" applyFill="1" applyBorder="1" applyAlignment="1">
      <alignment horizontal="center" vertical="top" wrapText="1"/>
    </xf>
    <xf numFmtId="188" fontId="29" fillId="0" borderId="10" xfId="60" applyNumberFormat="1" applyFont="1" applyFill="1" applyBorder="1" applyAlignment="1">
      <alignment horizontal="center" vertical="top" wrapText="1"/>
    </xf>
    <xf numFmtId="201" fontId="29" fillId="0" borderId="10" xfId="0" applyNumberFormat="1" applyFont="1" applyFill="1" applyBorder="1" applyAlignment="1">
      <alignment horizontal="center" vertical="top" wrapText="1"/>
    </xf>
    <xf numFmtId="3" fontId="29" fillId="0" borderId="10" xfId="0" applyNumberFormat="1" applyFont="1" applyFill="1" applyBorder="1" applyAlignment="1">
      <alignment horizontal="center" vertical="top" wrapText="1"/>
    </xf>
    <xf numFmtId="0" fontId="29" fillId="0" borderId="11" xfId="0" applyFont="1" applyFill="1" applyBorder="1" applyAlignment="1">
      <alignment vertical="top" wrapText="1"/>
    </xf>
    <xf numFmtId="0" fontId="29" fillId="0" borderId="11" xfId="0" applyFont="1" applyFill="1" applyBorder="1" applyAlignment="1">
      <alignment horizontal="center" vertical="top" wrapText="1"/>
    </xf>
    <xf numFmtId="188" fontId="29" fillId="0" borderId="11" xfId="0" applyNumberFormat="1" applyFont="1" applyFill="1" applyBorder="1" applyAlignment="1">
      <alignment horizontal="center" vertical="top" wrapText="1"/>
    </xf>
    <xf numFmtId="3" fontId="24" fillId="0" borderId="11" xfId="0" applyNumberFormat="1" applyFont="1" applyFill="1" applyBorder="1" applyAlignment="1">
      <alignment horizontal="center" vertical="top" wrapText="1"/>
    </xf>
    <xf numFmtId="1" fontId="24" fillId="0" borderId="10" xfId="0" applyNumberFormat="1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vertical="top" wrapText="1"/>
    </xf>
    <xf numFmtId="0" fontId="26" fillId="0" borderId="12" xfId="0" applyFont="1" applyFill="1" applyBorder="1" applyAlignment="1">
      <alignment vertical="top" wrapText="1"/>
    </xf>
    <xf numFmtId="190" fontId="24" fillId="0" borderId="10" xfId="0" applyNumberFormat="1" applyFont="1" applyFill="1" applyBorder="1" applyAlignment="1">
      <alignment horizontal="center" vertical="top" wrapText="1"/>
    </xf>
    <xf numFmtId="4" fontId="29" fillId="0" borderId="10" xfId="0" applyNumberFormat="1" applyFont="1" applyFill="1" applyBorder="1" applyAlignment="1">
      <alignment horizontal="center" vertical="top" wrapText="1"/>
    </xf>
    <xf numFmtId="190" fontId="29" fillId="0" borderId="10" xfId="0" applyNumberFormat="1" applyFont="1" applyFill="1" applyBorder="1" applyAlignment="1">
      <alignment horizontal="center" vertical="top" wrapText="1"/>
    </xf>
    <xf numFmtId="0" fontId="26" fillId="0" borderId="10" xfId="0" applyFont="1" applyFill="1" applyBorder="1" applyAlignment="1">
      <alignment vertical="top" wrapText="1"/>
    </xf>
    <xf numFmtId="189" fontId="24" fillId="0" borderId="10" xfId="0" applyNumberFormat="1" applyFont="1" applyBorder="1" applyAlignment="1">
      <alignment horizontal="center" vertical="top" wrapText="1"/>
    </xf>
    <xf numFmtId="0" fontId="24" fillId="0" borderId="10" xfId="0" applyNumberFormat="1" applyFont="1" applyFill="1" applyBorder="1" applyAlignment="1">
      <alignment horizontal="left" vertical="top" wrapText="1"/>
    </xf>
    <xf numFmtId="0" fontId="24" fillId="0" borderId="12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top" wrapText="1"/>
    </xf>
    <xf numFmtId="0" fontId="24" fillId="0" borderId="14" xfId="0" applyNumberFormat="1" applyFont="1" applyFill="1" applyBorder="1" applyAlignment="1">
      <alignment horizontal="left" vertical="top" wrapText="1"/>
    </xf>
    <xf numFmtId="1" fontId="29" fillId="0" borderId="10" xfId="0" applyNumberFormat="1" applyFont="1" applyFill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center" wrapText="1"/>
    </xf>
    <xf numFmtId="0" fontId="24" fillId="0" borderId="0" xfId="0" applyFont="1" applyFill="1" applyAlignment="1">
      <alignment vertical="top" wrapText="1"/>
    </xf>
    <xf numFmtId="0" fontId="26" fillId="0" borderId="10" xfId="0" applyFont="1" applyFill="1" applyBorder="1" applyAlignment="1">
      <alignment horizontal="center" vertical="top" wrapText="1"/>
    </xf>
    <xf numFmtId="188" fontId="24" fillId="0" borderId="10" xfId="0" applyNumberFormat="1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vertical="center" wrapText="1"/>
    </xf>
    <xf numFmtId="0" fontId="22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H299"/>
  <sheetViews>
    <sheetView tabSelected="1" view="pageBreakPreview" zoomScaleSheetLayoutView="100" zoomScalePageLayoutView="0" workbookViewId="0" topLeftCell="A1">
      <selection activeCell="E4" sqref="E4"/>
    </sheetView>
  </sheetViews>
  <sheetFormatPr defaultColWidth="9.140625" defaultRowHeight="12.75"/>
  <cols>
    <col min="1" max="1" width="36.7109375" style="83" customWidth="1"/>
    <col min="2" max="2" width="28.00390625" style="6" customWidth="1"/>
    <col min="3" max="3" width="9.140625" style="7" customWidth="1"/>
    <col min="4" max="4" width="16.421875" style="6" customWidth="1"/>
    <col min="5" max="5" width="16.7109375" style="6" customWidth="1"/>
    <col min="6" max="6" width="15.140625" style="6" customWidth="1"/>
    <col min="7" max="7" width="16.140625" style="6" customWidth="1"/>
    <col min="8" max="8" width="0.13671875" style="6" customWidth="1"/>
    <col min="9" max="16384" width="9.140625" style="6" customWidth="1"/>
  </cols>
  <sheetData>
    <row r="1" spans="1:7" s="2" customFormat="1" ht="20.25">
      <c r="A1" s="1"/>
      <c r="C1" s="3"/>
      <c r="E1" s="4" t="s">
        <v>0</v>
      </c>
      <c r="F1" s="4"/>
      <c r="G1" s="4"/>
    </row>
    <row r="2" spans="1:7" s="2" customFormat="1" ht="20.25">
      <c r="A2" s="1"/>
      <c r="C2" s="3"/>
      <c r="E2" s="4" t="s">
        <v>1</v>
      </c>
      <c r="F2" s="4"/>
      <c r="G2" s="4"/>
    </row>
    <row r="3" spans="1:7" s="2" customFormat="1" ht="20.25">
      <c r="A3" s="1"/>
      <c r="C3" s="3"/>
      <c r="E3" s="5" t="s">
        <v>2</v>
      </c>
      <c r="F3" s="4"/>
      <c r="G3" s="4"/>
    </row>
    <row r="5" spans="1:7" ht="18.75">
      <c r="A5" s="6"/>
      <c r="E5" s="8" t="s">
        <v>3</v>
      </c>
      <c r="F5" s="8"/>
      <c r="G5" s="8"/>
    </row>
    <row r="6" spans="1:7" ht="54" customHeight="1">
      <c r="A6" s="6"/>
      <c r="E6" s="8" t="s">
        <v>4</v>
      </c>
      <c r="F6" s="8"/>
      <c r="G6" s="8"/>
    </row>
    <row r="7" ht="12.75">
      <c r="A7" s="6"/>
    </row>
    <row r="8" spans="1:7" s="10" customFormat="1" ht="18.75">
      <c r="A8" s="9" t="s">
        <v>5</v>
      </c>
      <c r="B8" s="9"/>
      <c r="C8" s="9"/>
      <c r="D8" s="9"/>
      <c r="E8" s="9"/>
      <c r="F8" s="9"/>
      <c r="G8" s="9"/>
    </row>
    <row r="9" spans="1:7" s="10" customFormat="1" ht="18.75">
      <c r="A9" s="11" t="s">
        <v>6</v>
      </c>
      <c r="B9" s="11"/>
      <c r="C9" s="11"/>
      <c r="D9" s="11"/>
      <c r="E9" s="11"/>
      <c r="F9" s="11"/>
      <c r="G9" s="11"/>
    </row>
    <row r="11" spans="1:8" ht="12.75">
      <c r="A11" s="12" t="s">
        <v>7</v>
      </c>
      <c r="B11" s="12" t="s">
        <v>8</v>
      </c>
      <c r="C11" s="12" t="s">
        <v>9</v>
      </c>
      <c r="D11" s="12" t="s">
        <v>10</v>
      </c>
      <c r="E11" s="12"/>
      <c r="F11" s="12"/>
      <c r="G11" s="12"/>
      <c r="H11" s="13"/>
    </row>
    <row r="12" spans="1:8" ht="12.75">
      <c r="A12" s="12"/>
      <c r="B12" s="12"/>
      <c r="C12" s="12"/>
      <c r="D12" s="12" t="s">
        <v>11</v>
      </c>
      <c r="E12" s="12" t="s">
        <v>12</v>
      </c>
      <c r="F12" s="12"/>
      <c r="G12" s="12"/>
      <c r="H12" s="13"/>
    </row>
    <row r="13" spans="1:8" ht="24" customHeight="1">
      <c r="A13" s="12"/>
      <c r="B13" s="12"/>
      <c r="C13" s="12"/>
      <c r="D13" s="12"/>
      <c r="E13" s="14">
        <v>2014</v>
      </c>
      <c r="F13" s="14">
        <v>2015</v>
      </c>
      <c r="G13" s="14">
        <v>2016</v>
      </c>
      <c r="H13" s="13"/>
    </row>
    <row r="14" spans="1:8" s="7" customFormat="1" ht="12.75">
      <c r="A14" s="14">
        <v>1</v>
      </c>
      <c r="B14" s="14">
        <v>2</v>
      </c>
      <c r="C14" s="14">
        <v>3</v>
      </c>
      <c r="D14" s="14">
        <v>4</v>
      </c>
      <c r="E14" s="14">
        <v>5</v>
      </c>
      <c r="F14" s="14">
        <v>6</v>
      </c>
      <c r="G14" s="14">
        <v>7</v>
      </c>
      <c r="H14" s="14"/>
    </row>
    <row r="15" spans="1:8" s="7" customFormat="1" ht="12.75">
      <c r="A15" s="15" t="s">
        <v>13</v>
      </c>
      <c r="B15" s="16"/>
      <c r="C15" s="16"/>
      <c r="D15" s="16"/>
      <c r="E15" s="16"/>
      <c r="F15" s="16"/>
      <c r="G15" s="16"/>
      <c r="H15" s="16"/>
    </row>
    <row r="16" spans="1:8" s="7" customFormat="1" ht="12.75">
      <c r="A16" s="17" t="s">
        <v>14</v>
      </c>
      <c r="B16" s="17"/>
      <c r="C16" s="17"/>
      <c r="D16" s="17"/>
      <c r="E16" s="17"/>
      <c r="F16" s="17"/>
      <c r="G16" s="17"/>
      <c r="H16" s="14"/>
    </row>
    <row r="17" spans="1:8" s="7" customFormat="1" ht="25.5" customHeight="1">
      <c r="A17" s="18" t="s">
        <v>15</v>
      </c>
      <c r="B17" s="19" t="s">
        <v>16</v>
      </c>
      <c r="C17" s="20" t="s">
        <v>17</v>
      </c>
      <c r="D17" s="21">
        <f>E17+F17+G17</f>
        <v>117</v>
      </c>
      <c r="E17" s="20">
        <f>25+14-7</f>
        <v>32</v>
      </c>
      <c r="F17" s="20">
        <v>40</v>
      </c>
      <c r="G17" s="20">
        <v>45</v>
      </c>
      <c r="H17" s="14"/>
    </row>
    <row r="18" spans="1:8" s="7" customFormat="1" ht="12.75">
      <c r="A18" s="18"/>
      <c r="B18" s="22"/>
      <c r="C18" s="20" t="s">
        <v>18</v>
      </c>
      <c r="D18" s="23">
        <f aca="true" t="shared" si="0" ref="D18:D30">E18+F18+G18</f>
        <v>487.18500000000006</v>
      </c>
      <c r="E18" s="24">
        <f>104.91+87.817-62.242</f>
        <v>130.48499999999999</v>
      </c>
      <c r="F18" s="20">
        <v>167.86</v>
      </c>
      <c r="G18" s="20">
        <v>188.84</v>
      </c>
      <c r="H18" s="14"/>
    </row>
    <row r="19" spans="1:8" s="7" customFormat="1" ht="25.5">
      <c r="A19" s="25"/>
      <c r="B19" s="26" t="s">
        <v>19</v>
      </c>
      <c r="C19" s="20" t="s">
        <v>18</v>
      </c>
      <c r="D19" s="23">
        <f t="shared" si="0"/>
        <v>148.69600000000003</v>
      </c>
      <c r="E19" s="24">
        <f>12.065+7.656+26.366-2.276</f>
        <v>43.81100000000001</v>
      </c>
      <c r="F19" s="20">
        <v>48.995</v>
      </c>
      <c r="G19" s="20">
        <v>55.89</v>
      </c>
      <c r="H19" s="14"/>
    </row>
    <row r="20" spans="1:8" s="7" customFormat="1" ht="25.5">
      <c r="A20" s="25"/>
      <c r="B20" s="26" t="s">
        <v>20</v>
      </c>
      <c r="C20" s="20" t="s">
        <v>21</v>
      </c>
      <c r="D20" s="23">
        <f t="shared" si="0"/>
        <v>45.192</v>
      </c>
      <c r="E20" s="24">
        <f>6.583-0.317</f>
        <v>6.266</v>
      </c>
      <c r="F20" s="20">
        <v>18.026</v>
      </c>
      <c r="G20" s="20">
        <v>20.9</v>
      </c>
      <c r="H20" s="14"/>
    </row>
    <row r="21" spans="1:8" s="7" customFormat="1" ht="12.75">
      <c r="A21" s="25"/>
      <c r="B21" s="26" t="s">
        <v>22</v>
      </c>
      <c r="C21" s="20" t="s">
        <v>21</v>
      </c>
      <c r="D21" s="27">
        <f t="shared" si="0"/>
        <v>73.1325</v>
      </c>
      <c r="E21" s="20">
        <f>39.241+33.8915</f>
        <v>73.1325</v>
      </c>
      <c r="F21" s="20"/>
      <c r="G21" s="20"/>
      <c r="H21" s="14"/>
    </row>
    <row r="22" spans="1:8" s="7" customFormat="1" ht="12.75">
      <c r="A22" s="25"/>
      <c r="B22" s="26" t="s">
        <v>23</v>
      </c>
      <c r="C22" s="20" t="s">
        <v>24</v>
      </c>
      <c r="D22" s="21">
        <f t="shared" si="0"/>
        <v>394</v>
      </c>
      <c r="E22" s="20">
        <v>166</v>
      </c>
      <c r="F22" s="20">
        <v>162</v>
      </c>
      <c r="G22" s="20">
        <v>66</v>
      </c>
      <c r="H22" s="14"/>
    </row>
    <row r="23" spans="1:8" s="7" customFormat="1" ht="51">
      <c r="A23" s="25"/>
      <c r="B23" s="26" t="s">
        <v>25</v>
      </c>
      <c r="C23" s="20" t="s">
        <v>24</v>
      </c>
      <c r="D23" s="21">
        <f t="shared" si="0"/>
        <v>720</v>
      </c>
      <c r="E23" s="20">
        <f>70+34+7+6</f>
        <v>117</v>
      </c>
      <c r="F23" s="20">
        <v>375</v>
      </c>
      <c r="G23" s="20">
        <v>228</v>
      </c>
      <c r="H23" s="14"/>
    </row>
    <row r="24" spans="1:8" s="7" customFormat="1" ht="12.75">
      <c r="A24" s="25"/>
      <c r="B24" s="26" t="s">
        <v>26</v>
      </c>
      <c r="C24" s="20" t="s">
        <v>24</v>
      </c>
      <c r="D24" s="21">
        <f t="shared" si="0"/>
        <v>51</v>
      </c>
      <c r="E24" s="20">
        <f>3+2</f>
        <v>5</v>
      </c>
      <c r="F24" s="20">
        <v>23</v>
      </c>
      <c r="G24" s="20">
        <v>23</v>
      </c>
      <c r="H24" s="14"/>
    </row>
    <row r="25" spans="1:8" s="7" customFormat="1" ht="12.75">
      <c r="A25" s="25"/>
      <c r="B25" s="26" t="s">
        <v>27</v>
      </c>
      <c r="C25" s="20" t="s">
        <v>24</v>
      </c>
      <c r="D25" s="21">
        <f t="shared" si="0"/>
        <v>270</v>
      </c>
      <c r="E25" s="20">
        <f>20+6+10+2</f>
        <v>38</v>
      </c>
      <c r="F25" s="20">
        <v>116</v>
      </c>
      <c r="G25" s="20">
        <v>116</v>
      </c>
      <c r="H25" s="14"/>
    </row>
    <row r="26" spans="1:8" s="7" customFormat="1" ht="38.25">
      <c r="A26" s="25"/>
      <c r="B26" s="26" t="s">
        <v>28</v>
      </c>
      <c r="C26" s="20" t="s">
        <v>17</v>
      </c>
      <c r="D26" s="21">
        <f t="shared" si="0"/>
        <v>51</v>
      </c>
      <c r="E26" s="20">
        <f>5+1</f>
        <v>6</v>
      </c>
      <c r="F26" s="20">
        <v>20</v>
      </c>
      <c r="G26" s="20">
        <v>25</v>
      </c>
      <c r="H26" s="14"/>
    </row>
    <row r="27" spans="1:8" s="7" customFormat="1" ht="25.5">
      <c r="A27" s="25"/>
      <c r="B27" s="26" t="s">
        <v>29</v>
      </c>
      <c r="C27" s="20" t="s">
        <v>17</v>
      </c>
      <c r="D27" s="21">
        <f t="shared" si="0"/>
        <v>12</v>
      </c>
      <c r="E27" s="20">
        <v>2</v>
      </c>
      <c r="F27" s="20">
        <v>4</v>
      </c>
      <c r="G27" s="20">
        <v>6</v>
      </c>
      <c r="H27" s="14"/>
    </row>
    <row r="28" spans="1:8" s="7" customFormat="1" ht="12.75">
      <c r="A28" s="25"/>
      <c r="B28" s="26" t="s">
        <v>30</v>
      </c>
      <c r="C28" s="20" t="s">
        <v>24</v>
      </c>
      <c r="D28" s="21">
        <f t="shared" si="0"/>
        <v>4</v>
      </c>
      <c r="E28" s="20">
        <v>2</v>
      </c>
      <c r="F28" s="20">
        <v>2</v>
      </c>
      <c r="G28" s="20"/>
      <c r="H28" s="14"/>
    </row>
    <row r="29" spans="1:8" s="7" customFormat="1" ht="38.25">
      <c r="A29" s="25"/>
      <c r="B29" s="26" t="s">
        <v>31</v>
      </c>
      <c r="C29" s="20" t="s">
        <v>17</v>
      </c>
      <c r="D29" s="21">
        <f t="shared" si="0"/>
        <v>19</v>
      </c>
      <c r="E29" s="20">
        <v>5</v>
      </c>
      <c r="F29" s="20">
        <v>7</v>
      </c>
      <c r="G29" s="20">
        <v>7</v>
      </c>
      <c r="H29" s="14"/>
    </row>
    <row r="30" spans="1:8" s="7" customFormat="1" ht="25.5">
      <c r="A30" s="25"/>
      <c r="B30" s="26" t="s">
        <v>32</v>
      </c>
      <c r="C30" s="20" t="s">
        <v>17</v>
      </c>
      <c r="D30" s="21">
        <f t="shared" si="0"/>
        <v>211</v>
      </c>
      <c r="E30" s="20">
        <f>50+1</f>
        <v>51</v>
      </c>
      <c r="F30" s="20">
        <v>80</v>
      </c>
      <c r="G30" s="20">
        <v>80</v>
      </c>
      <c r="H30" s="14"/>
    </row>
    <row r="31" spans="1:8" s="7" customFormat="1" ht="38.25">
      <c r="A31" s="25"/>
      <c r="B31" s="26" t="s">
        <v>33</v>
      </c>
      <c r="C31" s="20" t="s">
        <v>34</v>
      </c>
      <c r="D31" s="23">
        <f>E31+F31+G31</f>
        <v>11989.095</v>
      </c>
      <c r="E31" s="23">
        <f>7953.187+3739.505+205+91.403</f>
        <v>11989.095</v>
      </c>
      <c r="F31" s="20"/>
      <c r="G31" s="20"/>
      <c r="H31" s="14"/>
    </row>
    <row r="32" spans="1:8" s="7" customFormat="1" ht="12.75">
      <c r="A32" s="15" t="s">
        <v>35</v>
      </c>
      <c r="B32" s="16"/>
      <c r="C32" s="16"/>
      <c r="D32" s="16"/>
      <c r="E32" s="16"/>
      <c r="F32" s="16"/>
      <c r="G32" s="16"/>
      <c r="H32" s="16"/>
    </row>
    <row r="33" spans="1:8" s="7" customFormat="1" ht="12.75">
      <c r="A33" s="17" t="s">
        <v>14</v>
      </c>
      <c r="B33" s="17"/>
      <c r="C33" s="17"/>
      <c r="D33" s="17"/>
      <c r="E33" s="17"/>
      <c r="F33" s="17"/>
      <c r="G33" s="17"/>
      <c r="H33" s="14"/>
    </row>
    <row r="34" spans="1:8" s="7" customFormat="1" ht="52.5" customHeight="1">
      <c r="A34" s="28" t="s">
        <v>36</v>
      </c>
      <c r="B34" s="26" t="s">
        <v>37</v>
      </c>
      <c r="C34" s="20" t="s">
        <v>18</v>
      </c>
      <c r="D34" s="23">
        <f>E34+F34+G34</f>
        <v>31.328</v>
      </c>
      <c r="E34" s="24">
        <v>31.328</v>
      </c>
      <c r="F34" s="20"/>
      <c r="G34" s="20"/>
      <c r="H34" s="14"/>
    </row>
    <row r="35" spans="1:8" s="7" customFormat="1" ht="89.25">
      <c r="A35" s="29"/>
      <c r="B35" s="26" t="s">
        <v>38</v>
      </c>
      <c r="C35" s="20" t="s">
        <v>39</v>
      </c>
      <c r="D35" s="21">
        <v>7</v>
      </c>
      <c r="E35" s="20">
        <v>7</v>
      </c>
      <c r="F35" s="20">
        <v>7</v>
      </c>
      <c r="G35" s="20">
        <v>7</v>
      </c>
      <c r="H35" s="14"/>
    </row>
    <row r="36" spans="1:8" s="7" customFormat="1" ht="63.75">
      <c r="A36" s="29"/>
      <c r="B36" s="26" t="s">
        <v>40</v>
      </c>
      <c r="C36" s="20" t="s">
        <v>17</v>
      </c>
      <c r="D36" s="21">
        <f>E36</f>
        <v>7</v>
      </c>
      <c r="E36" s="20">
        <v>7</v>
      </c>
      <c r="F36" s="20"/>
      <c r="G36" s="20"/>
      <c r="H36" s="14"/>
    </row>
    <row r="37" spans="1:8" s="7" customFormat="1" ht="38.25">
      <c r="A37" s="29"/>
      <c r="B37" s="26" t="s">
        <v>41</v>
      </c>
      <c r="C37" s="20" t="s">
        <v>42</v>
      </c>
      <c r="D37" s="30">
        <f aca="true" t="shared" si="1" ref="D37:D46">E37+F37+G37</f>
        <v>937.6</v>
      </c>
      <c r="E37" s="20">
        <v>937.6</v>
      </c>
      <c r="F37" s="20"/>
      <c r="G37" s="20"/>
      <c r="H37" s="14"/>
    </row>
    <row r="38" spans="1:8" s="7" customFormat="1" ht="51">
      <c r="A38" s="29"/>
      <c r="B38" s="13" t="s">
        <v>43</v>
      </c>
      <c r="C38" s="20" t="s">
        <v>42</v>
      </c>
      <c r="D38" s="30">
        <f t="shared" si="1"/>
        <v>822.8</v>
      </c>
      <c r="E38" s="20">
        <v>822.8</v>
      </c>
      <c r="F38" s="20"/>
      <c r="G38" s="20"/>
      <c r="H38" s="14"/>
    </row>
    <row r="39" spans="1:8" s="7" customFormat="1" ht="51">
      <c r="A39" s="29"/>
      <c r="B39" s="13" t="s">
        <v>44</v>
      </c>
      <c r="C39" s="20" t="s">
        <v>42</v>
      </c>
      <c r="D39" s="30">
        <f t="shared" si="1"/>
        <v>636.9</v>
      </c>
      <c r="E39" s="20">
        <v>636.9</v>
      </c>
      <c r="F39" s="20"/>
      <c r="G39" s="20"/>
      <c r="H39" s="14"/>
    </row>
    <row r="40" spans="1:8" s="7" customFormat="1" ht="51">
      <c r="A40" s="29"/>
      <c r="B40" s="13" t="s">
        <v>45</v>
      </c>
      <c r="C40" s="20" t="s">
        <v>42</v>
      </c>
      <c r="D40" s="30">
        <f t="shared" si="1"/>
        <v>2019.2</v>
      </c>
      <c r="E40" s="20">
        <v>2019.2</v>
      </c>
      <c r="F40" s="20"/>
      <c r="G40" s="20"/>
      <c r="H40" s="14"/>
    </row>
    <row r="41" spans="1:8" s="7" customFormat="1" ht="38.25">
      <c r="A41" s="29"/>
      <c r="B41" s="13" t="s">
        <v>46</v>
      </c>
      <c r="C41" s="20" t="s">
        <v>42</v>
      </c>
      <c r="D41" s="30">
        <f t="shared" si="1"/>
        <v>601.7</v>
      </c>
      <c r="E41" s="20">
        <v>601.7</v>
      </c>
      <c r="F41" s="20"/>
      <c r="G41" s="20"/>
      <c r="H41" s="14"/>
    </row>
    <row r="42" spans="1:8" s="7" customFormat="1" ht="102">
      <c r="A42" s="29"/>
      <c r="B42" s="26" t="s">
        <v>47</v>
      </c>
      <c r="C42" s="20" t="s">
        <v>34</v>
      </c>
      <c r="D42" s="23">
        <f t="shared" si="1"/>
        <v>115.263</v>
      </c>
      <c r="E42" s="23">
        <v>115.263</v>
      </c>
      <c r="F42" s="20"/>
      <c r="G42" s="20"/>
      <c r="H42" s="14"/>
    </row>
    <row r="43" spans="1:8" s="7" customFormat="1" ht="63.75">
      <c r="A43" s="29"/>
      <c r="B43" s="26" t="s">
        <v>48</v>
      </c>
      <c r="C43" s="20" t="s">
        <v>34</v>
      </c>
      <c r="D43" s="23">
        <f t="shared" si="1"/>
        <v>25.7</v>
      </c>
      <c r="E43" s="23">
        <v>25.7</v>
      </c>
      <c r="F43" s="20"/>
      <c r="G43" s="20"/>
      <c r="H43" s="14"/>
    </row>
    <row r="44" spans="1:8" s="7" customFormat="1" ht="102">
      <c r="A44" s="29"/>
      <c r="B44" s="26" t="s">
        <v>49</v>
      </c>
      <c r="C44" s="20" t="s">
        <v>34</v>
      </c>
      <c r="D44" s="23">
        <f t="shared" si="1"/>
        <v>821.672</v>
      </c>
      <c r="E44" s="23">
        <v>821.672</v>
      </c>
      <c r="F44" s="20"/>
      <c r="G44" s="20"/>
      <c r="H44" s="14"/>
    </row>
    <row r="45" spans="1:8" s="7" customFormat="1" ht="51">
      <c r="A45" s="29"/>
      <c r="B45" s="26" t="s">
        <v>50</v>
      </c>
      <c r="C45" s="20" t="s">
        <v>34</v>
      </c>
      <c r="D45" s="23">
        <f t="shared" si="1"/>
        <v>96.099</v>
      </c>
      <c r="E45" s="23">
        <v>96.099</v>
      </c>
      <c r="F45" s="20"/>
      <c r="G45" s="20"/>
      <c r="H45" s="14"/>
    </row>
    <row r="46" spans="1:8" s="7" customFormat="1" ht="63.75">
      <c r="A46" s="29"/>
      <c r="B46" s="26" t="s">
        <v>51</v>
      </c>
      <c r="C46" s="20" t="s">
        <v>34</v>
      </c>
      <c r="D46" s="23">
        <f t="shared" si="1"/>
        <v>636.716</v>
      </c>
      <c r="E46" s="23">
        <v>636.716</v>
      </c>
      <c r="F46" s="20"/>
      <c r="G46" s="20"/>
      <c r="H46" s="14"/>
    </row>
    <row r="47" spans="1:8" s="7" customFormat="1" ht="12.75">
      <c r="A47" s="17" t="s">
        <v>52</v>
      </c>
      <c r="B47" s="17"/>
      <c r="C47" s="17"/>
      <c r="D47" s="17"/>
      <c r="E47" s="17"/>
      <c r="F47" s="17"/>
      <c r="G47" s="17"/>
      <c r="H47" s="14"/>
    </row>
    <row r="48" spans="1:8" s="7" customFormat="1" ht="51">
      <c r="A48" s="31" t="s">
        <v>36</v>
      </c>
      <c r="B48" s="26" t="s">
        <v>53</v>
      </c>
      <c r="C48" s="20" t="s">
        <v>24</v>
      </c>
      <c r="D48" s="21">
        <v>1</v>
      </c>
      <c r="E48" s="21">
        <v>1</v>
      </c>
      <c r="F48" s="20"/>
      <c r="G48" s="20"/>
      <c r="H48" s="14"/>
    </row>
    <row r="49" spans="1:8" s="7" customFormat="1" ht="12.75">
      <c r="A49" s="15" t="s">
        <v>54</v>
      </c>
      <c r="B49" s="15"/>
      <c r="C49" s="15"/>
      <c r="D49" s="15"/>
      <c r="E49" s="15"/>
      <c r="F49" s="15"/>
      <c r="G49" s="15"/>
      <c r="H49" s="14"/>
    </row>
    <row r="50" spans="1:8" s="7" customFormat="1" ht="12.75">
      <c r="A50" s="17" t="s">
        <v>14</v>
      </c>
      <c r="B50" s="17"/>
      <c r="C50" s="17"/>
      <c r="D50" s="17"/>
      <c r="E50" s="17"/>
      <c r="F50" s="17"/>
      <c r="G50" s="17"/>
      <c r="H50" s="14"/>
    </row>
    <row r="51" spans="1:8" s="7" customFormat="1" ht="69.75" customHeight="1">
      <c r="A51" s="32" t="s">
        <v>55</v>
      </c>
      <c r="B51" s="26" t="s">
        <v>56</v>
      </c>
      <c r="C51" s="20" t="s">
        <v>57</v>
      </c>
      <c r="D51" s="21">
        <v>1</v>
      </c>
      <c r="E51" s="20">
        <v>1</v>
      </c>
      <c r="F51" s="20"/>
      <c r="G51" s="20"/>
      <c r="H51" s="14"/>
    </row>
    <row r="52" spans="1:8" s="7" customFormat="1" ht="12.75">
      <c r="A52" s="15" t="s">
        <v>58</v>
      </c>
      <c r="B52" s="16"/>
      <c r="C52" s="16"/>
      <c r="D52" s="16"/>
      <c r="E52" s="16"/>
      <c r="F52" s="16"/>
      <c r="G52" s="16"/>
      <c r="H52" s="16"/>
    </row>
    <row r="53" spans="1:8" s="7" customFormat="1" ht="12.75">
      <c r="A53" s="17" t="s">
        <v>14</v>
      </c>
      <c r="B53" s="17"/>
      <c r="C53" s="17"/>
      <c r="D53" s="17"/>
      <c r="E53" s="17"/>
      <c r="F53" s="17"/>
      <c r="G53" s="17"/>
      <c r="H53" s="14"/>
    </row>
    <row r="54" spans="1:8" s="7" customFormat="1" ht="12.75" customHeight="1">
      <c r="A54" s="28" t="s">
        <v>59</v>
      </c>
      <c r="B54" s="20"/>
      <c r="C54" s="20"/>
      <c r="D54" s="20"/>
      <c r="E54" s="20"/>
      <c r="F54" s="20"/>
      <c r="G54" s="20"/>
      <c r="H54" s="14"/>
    </row>
    <row r="55" spans="1:8" s="7" customFormat="1" ht="25.5">
      <c r="A55" s="29"/>
      <c r="B55" s="26" t="s">
        <v>60</v>
      </c>
      <c r="C55" s="20" t="s">
        <v>61</v>
      </c>
      <c r="D55" s="21">
        <f>E55+F55+G55</f>
        <v>64</v>
      </c>
      <c r="E55" s="20">
        <v>50</v>
      </c>
      <c r="F55" s="20">
        <v>14</v>
      </c>
      <c r="G55" s="20"/>
      <c r="H55" s="14"/>
    </row>
    <row r="56" spans="1:8" s="7" customFormat="1" ht="25.5">
      <c r="A56" s="29"/>
      <c r="B56" s="26" t="s">
        <v>62</v>
      </c>
      <c r="C56" s="20" t="s">
        <v>61</v>
      </c>
      <c r="D56" s="21">
        <f>E56+F56+G56</f>
        <v>102</v>
      </c>
      <c r="E56" s="20">
        <v>67</v>
      </c>
      <c r="F56" s="20">
        <v>26</v>
      </c>
      <c r="G56" s="20">
        <v>9</v>
      </c>
      <c r="H56" s="14"/>
    </row>
    <row r="57" spans="1:8" s="7" customFormat="1" ht="38.25">
      <c r="A57" s="29"/>
      <c r="B57" s="26" t="s">
        <v>63</v>
      </c>
      <c r="C57" s="20" t="s">
        <v>34</v>
      </c>
      <c r="D57" s="23">
        <f>E57</f>
        <v>8082.025000000001</v>
      </c>
      <c r="E57" s="23">
        <f>8099.256-17.235+0.004</f>
        <v>8082.025000000001</v>
      </c>
      <c r="F57" s="20"/>
      <c r="G57" s="20"/>
      <c r="H57" s="14"/>
    </row>
    <row r="58" spans="1:8" s="7" customFormat="1" ht="38.25">
      <c r="A58" s="29"/>
      <c r="B58" s="26" t="s">
        <v>64</v>
      </c>
      <c r="C58" s="20" t="s">
        <v>57</v>
      </c>
      <c r="D58" s="21">
        <f>E58+F58+G58</f>
        <v>4</v>
      </c>
      <c r="E58" s="20">
        <v>4</v>
      </c>
      <c r="F58" s="20"/>
      <c r="G58" s="20"/>
      <c r="H58" s="14"/>
    </row>
    <row r="59" spans="1:8" s="7" customFormat="1" ht="51">
      <c r="A59" s="33"/>
      <c r="B59" s="26" t="s">
        <v>65</v>
      </c>
      <c r="C59" s="20" t="s">
        <v>34</v>
      </c>
      <c r="D59" s="23">
        <f>E59</f>
        <v>4149.053</v>
      </c>
      <c r="E59" s="23">
        <f>6469.853-822-1498.8</f>
        <v>4149.053</v>
      </c>
      <c r="F59" s="20"/>
      <c r="G59" s="20"/>
      <c r="H59" s="14"/>
    </row>
    <row r="60" spans="1:8" s="7" customFormat="1" ht="12.75">
      <c r="A60" s="17" t="s">
        <v>66</v>
      </c>
      <c r="B60" s="34"/>
      <c r="C60" s="34"/>
      <c r="D60" s="34"/>
      <c r="E60" s="34"/>
      <c r="F60" s="34"/>
      <c r="G60" s="34"/>
      <c r="H60" s="14"/>
    </row>
    <row r="61" spans="1:8" s="7" customFormat="1" ht="38.25">
      <c r="A61" s="28" t="s">
        <v>58</v>
      </c>
      <c r="B61" s="26" t="s">
        <v>67</v>
      </c>
      <c r="C61" s="20" t="s">
        <v>61</v>
      </c>
      <c r="D61" s="21">
        <f>E61+F61+G61</f>
        <v>13</v>
      </c>
      <c r="E61" s="20">
        <v>11</v>
      </c>
      <c r="F61" s="20">
        <v>2</v>
      </c>
      <c r="G61" s="20"/>
      <c r="H61" s="14"/>
    </row>
    <row r="62" spans="1:8" s="7" customFormat="1" ht="38.25">
      <c r="A62" s="33"/>
      <c r="B62" s="26" t="s">
        <v>63</v>
      </c>
      <c r="C62" s="20" t="s">
        <v>34</v>
      </c>
      <c r="D62" s="23">
        <f>E62+F62+G62</f>
        <v>248.118</v>
      </c>
      <c r="E62" s="23">
        <v>248.118</v>
      </c>
      <c r="F62" s="20"/>
      <c r="G62" s="20"/>
      <c r="H62" s="14"/>
    </row>
    <row r="63" spans="1:8" s="7" customFormat="1" ht="12.75">
      <c r="A63" s="17" t="s">
        <v>68</v>
      </c>
      <c r="B63" s="34"/>
      <c r="C63" s="34"/>
      <c r="D63" s="34"/>
      <c r="E63" s="34"/>
      <c r="F63" s="34"/>
      <c r="G63" s="34"/>
      <c r="H63" s="14"/>
    </row>
    <row r="64" spans="1:8" s="7" customFormat="1" ht="25.5">
      <c r="A64" s="28" t="s">
        <v>58</v>
      </c>
      <c r="B64" s="26" t="s">
        <v>69</v>
      </c>
      <c r="C64" s="20" t="s">
        <v>61</v>
      </c>
      <c r="D64" s="21">
        <f>E64+F64+G64</f>
        <v>1</v>
      </c>
      <c r="E64" s="20">
        <v>1</v>
      </c>
      <c r="F64" s="20"/>
      <c r="G64" s="20"/>
      <c r="H64" s="14"/>
    </row>
    <row r="65" spans="1:8" s="7" customFormat="1" ht="38.25">
      <c r="A65" s="33"/>
      <c r="B65" s="26" t="s">
        <v>63</v>
      </c>
      <c r="C65" s="20" t="s">
        <v>34</v>
      </c>
      <c r="D65" s="23">
        <f>E65+F65+G65</f>
        <v>21</v>
      </c>
      <c r="E65" s="23">
        <v>21</v>
      </c>
      <c r="F65" s="20"/>
      <c r="G65" s="20"/>
      <c r="H65" s="14"/>
    </row>
    <row r="66" spans="1:8" s="7" customFormat="1" ht="12.75">
      <c r="A66" s="17" t="s">
        <v>70</v>
      </c>
      <c r="B66" s="34"/>
      <c r="C66" s="34"/>
      <c r="D66" s="34"/>
      <c r="E66" s="34"/>
      <c r="F66" s="34"/>
      <c r="G66" s="34"/>
      <c r="H66" s="14"/>
    </row>
    <row r="67" spans="1:8" s="7" customFormat="1" ht="25.5">
      <c r="A67" s="28" t="s">
        <v>58</v>
      </c>
      <c r="B67" s="26" t="s">
        <v>69</v>
      </c>
      <c r="C67" s="20" t="s">
        <v>61</v>
      </c>
      <c r="D67" s="21">
        <f>E67+F67+G67</f>
        <v>1</v>
      </c>
      <c r="E67" s="20">
        <v>1</v>
      </c>
      <c r="F67" s="35"/>
      <c r="G67" s="35"/>
      <c r="H67" s="14"/>
    </row>
    <row r="68" spans="1:8" s="7" customFormat="1" ht="38.25">
      <c r="A68" s="33"/>
      <c r="B68" s="26" t="s">
        <v>63</v>
      </c>
      <c r="C68" s="20" t="s">
        <v>34</v>
      </c>
      <c r="D68" s="23">
        <f>E68+F68+G68</f>
        <v>3</v>
      </c>
      <c r="E68" s="23">
        <v>3</v>
      </c>
      <c r="F68" s="20"/>
      <c r="G68" s="20"/>
      <c r="H68" s="14"/>
    </row>
    <row r="69" spans="1:8" s="7" customFormat="1" ht="12.75">
      <c r="A69" s="36" t="s">
        <v>71</v>
      </c>
      <c r="B69" s="36"/>
      <c r="C69" s="36"/>
      <c r="D69" s="36"/>
      <c r="E69" s="36"/>
      <c r="F69" s="36"/>
      <c r="G69" s="36"/>
      <c r="H69" s="14"/>
    </row>
    <row r="70" spans="1:8" s="7" customFormat="1" ht="12.75">
      <c r="A70" s="12" t="s">
        <v>14</v>
      </c>
      <c r="B70" s="12"/>
      <c r="C70" s="12"/>
      <c r="D70" s="12"/>
      <c r="E70" s="12"/>
      <c r="F70" s="12"/>
      <c r="G70" s="12"/>
      <c r="H70" s="14"/>
    </row>
    <row r="71" spans="1:8" s="7" customFormat="1" ht="36">
      <c r="A71" s="29" t="s">
        <v>72</v>
      </c>
      <c r="B71" s="37" t="s">
        <v>73</v>
      </c>
      <c r="C71" s="20" t="s">
        <v>24</v>
      </c>
      <c r="D71" s="21">
        <f>E71</f>
        <v>7</v>
      </c>
      <c r="E71" s="21">
        <v>7</v>
      </c>
      <c r="F71" s="21"/>
      <c r="G71" s="21"/>
      <c r="H71" s="14"/>
    </row>
    <row r="72" spans="1:8" s="7" customFormat="1" ht="36">
      <c r="A72" s="33"/>
      <c r="B72" s="37" t="s">
        <v>74</v>
      </c>
      <c r="C72" s="20" t="s">
        <v>34</v>
      </c>
      <c r="D72" s="23">
        <f>E72</f>
        <v>237.159</v>
      </c>
      <c r="E72" s="23">
        <v>237.159</v>
      </c>
      <c r="F72" s="21"/>
      <c r="G72" s="21"/>
      <c r="H72" s="14"/>
    </row>
    <row r="73" spans="1:8" s="7" customFormat="1" ht="12.75">
      <c r="A73" s="36" t="s">
        <v>75</v>
      </c>
      <c r="B73" s="36"/>
      <c r="C73" s="36"/>
      <c r="D73" s="36"/>
      <c r="E73" s="36"/>
      <c r="F73" s="36"/>
      <c r="G73" s="36"/>
      <c r="H73" s="14"/>
    </row>
    <row r="74" spans="1:8" s="7" customFormat="1" ht="12.75">
      <c r="A74" s="12" t="s">
        <v>14</v>
      </c>
      <c r="B74" s="12"/>
      <c r="C74" s="12"/>
      <c r="D74" s="12"/>
      <c r="E74" s="12"/>
      <c r="F74" s="12"/>
      <c r="G74" s="12"/>
      <c r="H74" s="14"/>
    </row>
    <row r="75" spans="1:8" s="7" customFormat="1" ht="12.75">
      <c r="A75" s="18" t="s">
        <v>76</v>
      </c>
      <c r="B75" s="20"/>
      <c r="C75" s="14"/>
      <c r="D75" s="14"/>
      <c r="E75" s="14"/>
      <c r="F75" s="14"/>
      <c r="G75" s="14"/>
      <c r="H75" s="14"/>
    </row>
    <row r="76" spans="1:8" s="7" customFormat="1" ht="12.75">
      <c r="A76" s="18"/>
      <c r="B76" s="37" t="s">
        <v>77</v>
      </c>
      <c r="C76" s="20" t="s">
        <v>42</v>
      </c>
      <c r="D76" s="38">
        <v>4466666.67</v>
      </c>
      <c r="E76" s="38">
        <v>4466666.67</v>
      </c>
      <c r="F76" s="38">
        <v>4466666.67</v>
      </c>
      <c r="G76" s="38">
        <v>4466666.67</v>
      </c>
      <c r="H76" s="14"/>
    </row>
    <row r="77" spans="1:8" s="7" customFormat="1" ht="24">
      <c r="A77" s="18"/>
      <c r="B77" s="39" t="s">
        <v>78</v>
      </c>
      <c r="C77" s="20" t="s">
        <v>24</v>
      </c>
      <c r="D77" s="20">
        <v>40201</v>
      </c>
      <c r="E77" s="20">
        <v>40201</v>
      </c>
      <c r="F77" s="20">
        <v>40201</v>
      </c>
      <c r="G77" s="20">
        <v>40201</v>
      </c>
      <c r="H77" s="14"/>
    </row>
    <row r="78" spans="1:8" s="7" customFormat="1" ht="12.75">
      <c r="A78" s="18"/>
      <c r="B78" s="39" t="s">
        <v>79</v>
      </c>
      <c r="C78" s="20" t="s">
        <v>80</v>
      </c>
      <c r="D78" s="40">
        <v>41.16</v>
      </c>
      <c r="E78" s="40">
        <v>41.16</v>
      </c>
      <c r="F78" s="40">
        <v>41.16</v>
      </c>
      <c r="G78" s="40">
        <v>41.16</v>
      </c>
      <c r="H78" s="14"/>
    </row>
    <row r="79" spans="1:8" s="7" customFormat="1" ht="24">
      <c r="A79" s="18"/>
      <c r="B79" s="39" t="s">
        <v>81</v>
      </c>
      <c r="C79" s="20" t="s">
        <v>80</v>
      </c>
      <c r="D79" s="20">
        <v>396.9</v>
      </c>
      <c r="E79" s="20">
        <v>396.9</v>
      </c>
      <c r="F79" s="20">
        <v>396.9</v>
      </c>
      <c r="G79" s="20">
        <v>396.9</v>
      </c>
      <c r="H79" s="14"/>
    </row>
    <row r="80" spans="1:8" s="7" customFormat="1" ht="12.75">
      <c r="A80" s="18"/>
      <c r="B80" s="39" t="s">
        <v>82</v>
      </c>
      <c r="C80" s="20" t="s">
        <v>80</v>
      </c>
      <c r="D80" s="20">
        <v>4.793</v>
      </c>
      <c r="E80" s="20">
        <v>4.793</v>
      </c>
      <c r="F80" s="20">
        <v>4.793</v>
      </c>
      <c r="G80" s="20">
        <v>4.793</v>
      </c>
      <c r="H80" s="14"/>
    </row>
    <row r="81" spans="1:8" s="7" customFormat="1" ht="12.75">
      <c r="A81" s="18"/>
      <c r="B81" s="39" t="s">
        <v>83</v>
      </c>
      <c r="C81" s="20" t="s">
        <v>24</v>
      </c>
      <c r="D81" s="20">
        <v>39</v>
      </c>
      <c r="E81" s="20">
        <v>39</v>
      </c>
      <c r="F81" s="20">
        <v>39</v>
      </c>
      <c r="G81" s="20">
        <v>39</v>
      </c>
      <c r="H81" s="14"/>
    </row>
    <row r="82" spans="1:8" s="7" customFormat="1" ht="36">
      <c r="A82" s="18"/>
      <c r="B82" s="39" t="s">
        <v>84</v>
      </c>
      <c r="C82" s="20" t="s">
        <v>24</v>
      </c>
      <c r="D82" s="20">
        <v>60</v>
      </c>
      <c r="E82" s="20">
        <v>60</v>
      </c>
      <c r="F82" s="20">
        <v>60</v>
      </c>
      <c r="G82" s="20">
        <v>60</v>
      </c>
      <c r="H82" s="14"/>
    </row>
    <row r="83" spans="1:8" s="7" customFormat="1" ht="12.75">
      <c r="A83" s="18"/>
      <c r="B83" s="39" t="s">
        <v>85</v>
      </c>
      <c r="C83" s="20" t="s">
        <v>80</v>
      </c>
      <c r="D83" s="20">
        <v>51.125</v>
      </c>
      <c r="E83" s="20">
        <v>51.125</v>
      </c>
      <c r="F83" s="20">
        <v>51.125</v>
      </c>
      <c r="G83" s="20">
        <v>51.125</v>
      </c>
      <c r="H83" s="14"/>
    </row>
    <row r="84" spans="1:8" s="7" customFormat="1" ht="25.5">
      <c r="A84" s="18"/>
      <c r="B84" s="41" t="s">
        <v>86</v>
      </c>
      <c r="C84" s="20" t="s">
        <v>80</v>
      </c>
      <c r="D84" s="20">
        <f>E84</f>
        <v>9.26</v>
      </c>
      <c r="E84" s="20">
        <v>9.26</v>
      </c>
      <c r="F84" s="20"/>
      <c r="G84" s="20"/>
      <c r="H84" s="14"/>
    </row>
    <row r="85" spans="1:8" s="7" customFormat="1" ht="25.5">
      <c r="A85" s="18"/>
      <c r="B85" s="26" t="s">
        <v>87</v>
      </c>
      <c r="C85" s="20" t="s">
        <v>34</v>
      </c>
      <c r="D85" s="23">
        <f>E85+F85+G85</f>
        <v>7271.7080000000005</v>
      </c>
      <c r="E85" s="23">
        <f>4371.665+784.822+2115.221</f>
        <v>7271.7080000000005</v>
      </c>
      <c r="F85" s="20"/>
      <c r="G85" s="20"/>
      <c r="H85" s="14"/>
    </row>
    <row r="86" spans="1:8" s="7" customFormat="1" ht="38.25">
      <c r="A86" s="18"/>
      <c r="B86" s="42" t="s">
        <v>88</v>
      </c>
      <c r="C86" s="43" t="s">
        <v>34</v>
      </c>
      <c r="D86" s="44">
        <f>E86+F86+G86</f>
        <v>784.822</v>
      </c>
      <c r="E86" s="44">
        <v>784.822</v>
      </c>
      <c r="F86" s="20"/>
      <c r="G86" s="20"/>
      <c r="H86" s="14"/>
    </row>
    <row r="87" spans="1:8" s="7" customFormat="1" ht="102">
      <c r="A87" s="18"/>
      <c r="B87" s="42" t="s">
        <v>89</v>
      </c>
      <c r="C87" s="43" t="s">
        <v>34</v>
      </c>
      <c r="D87" s="44">
        <f>E87+F87+G87</f>
        <v>2115.221</v>
      </c>
      <c r="E87" s="44">
        <v>2115.221</v>
      </c>
      <c r="F87" s="20"/>
      <c r="G87" s="20"/>
      <c r="H87" s="14"/>
    </row>
    <row r="88" spans="1:8" s="7" customFormat="1" ht="12.75" customHeight="1">
      <c r="A88" s="18" t="s">
        <v>90</v>
      </c>
      <c r="B88" s="41"/>
      <c r="C88" s="14"/>
      <c r="D88" s="14"/>
      <c r="E88" s="14"/>
      <c r="F88" s="14"/>
      <c r="G88" s="14"/>
      <c r="H88" s="14"/>
    </row>
    <row r="89" spans="1:8" s="7" customFormat="1" ht="12.75">
      <c r="A89" s="18"/>
      <c r="B89" s="41" t="s">
        <v>91</v>
      </c>
      <c r="C89" s="20" t="s">
        <v>92</v>
      </c>
      <c r="D89" s="38">
        <f>E89+F89+G89</f>
        <v>32664756.450000003</v>
      </c>
      <c r="E89" s="38">
        <v>10888252.15</v>
      </c>
      <c r="F89" s="38">
        <v>10888252.15</v>
      </c>
      <c r="G89" s="38">
        <v>10888252.15</v>
      </c>
      <c r="H89" s="14"/>
    </row>
    <row r="90" spans="1:8" s="7" customFormat="1" ht="89.25">
      <c r="A90" s="18"/>
      <c r="B90" s="26" t="s">
        <v>93</v>
      </c>
      <c r="C90" s="20" t="s">
        <v>92</v>
      </c>
      <c r="D90" s="38">
        <f>E90+F90+G90</f>
        <v>1569506.73</v>
      </c>
      <c r="E90" s="38">
        <v>523168.91</v>
      </c>
      <c r="F90" s="38">
        <v>523168.91</v>
      </c>
      <c r="G90" s="38">
        <v>523168.91</v>
      </c>
      <c r="H90" s="14"/>
    </row>
    <row r="91" spans="1:8" s="7" customFormat="1" ht="12.75">
      <c r="A91" s="18"/>
      <c r="B91" s="41" t="s">
        <v>94</v>
      </c>
      <c r="C91" s="20" t="s">
        <v>92</v>
      </c>
      <c r="D91" s="38">
        <f>E91+F91+G91</f>
        <v>75555.29999999999</v>
      </c>
      <c r="E91" s="38">
        <v>25185.1</v>
      </c>
      <c r="F91" s="38">
        <v>25185.1</v>
      </c>
      <c r="G91" s="38">
        <v>25185.1</v>
      </c>
      <c r="H91" s="14"/>
    </row>
    <row r="92" spans="1:8" s="7" customFormat="1" ht="12.75">
      <c r="A92" s="18"/>
      <c r="B92" s="41" t="s">
        <v>95</v>
      </c>
      <c r="C92" s="20" t="s">
        <v>92</v>
      </c>
      <c r="D92" s="38">
        <f>E92+F92+G92</f>
        <v>202281</v>
      </c>
      <c r="E92" s="38">
        <v>67427</v>
      </c>
      <c r="F92" s="38">
        <v>67427</v>
      </c>
      <c r="G92" s="38">
        <v>67427</v>
      </c>
      <c r="H92" s="14"/>
    </row>
    <row r="93" spans="1:8" s="7" customFormat="1" ht="12.75">
      <c r="A93" s="18"/>
      <c r="B93" s="41" t="s">
        <v>96</v>
      </c>
      <c r="C93" s="20" t="s">
        <v>92</v>
      </c>
      <c r="D93" s="38">
        <f>E93+F93+G93</f>
        <v>1518633.33</v>
      </c>
      <c r="E93" s="38">
        <v>506211.11</v>
      </c>
      <c r="F93" s="38">
        <v>506211.11</v>
      </c>
      <c r="G93" s="38">
        <v>506211.11</v>
      </c>
      <c r="H93" s="14"/>
    </row>
    <row r="94" spans="1:8" s="7" customFormat="1" ht="25.5">
      <c r="A94" s="18"/>
      <c r="B94" s="26" t="s">
        <v>87</v>
      </c>
      <c r="C94" s="20" t="s">
        <v>34</v>
      </c>
      <c r="D94" s="23">
        <f>E94</f>
        <v>40.736</v>
      </c>
      <c r="E94" s="23">
        <v>40.736</v>
      </c>
      <c r="F94" s="38"/>
      <c r="G94" s="38"/>
      <c r="H94" s="14"/>
    </row>
    <row r="95" spans="1:8" s="7" customFormat="1" ht="12.75">
      <c r="A95" s="18" t="s">
        <v>97</v>
      </c>
      <c r="B95" s="41"/>
      <c r="C95" s="14"/>
      <c r="D95" s="14"/>
      <c r="E95" s="14"/>
      <c r="F95" s="14"/>
      <c r="G95" s="14"/>
      <c r="H95" s="14"/>
    </row>
    <row r="96" spans="1:8" s="7" customFormat="1" ht="25.5">
      <c r="A96" s="18"/>
      <c r="B96" s="41" t="s">
        <v>98</v>
      </c>
      <c r="C96" s="20" t="s">
        <v>99</v>
      </c>
      <c r="D96" s="38">
        <f>E96+F96+G96</f>
        <v>4117.71</v>
      </c>
      <c r="E96" s="38">
        <v>1372.57</v>
      </c>
      <c r="F96" s="38">
        <v>1372.57</v>
      </c>
      <c r="G96" s="38">
        <v>1372.57</v>
      </c>
      <c r="H96" s="14"/>
    </row>
    <row r="97" spans="1:8" s="7" customFormat="1" ht="25.5">
      <c r="A97" s="18"/>
      <c r="B97" s="41" t="s">
        <v>100</v>
      </c>
      <c r="C97" s="20" t="s">
        <v>99</v>
      </c>
      <c r="D97" s="38">
        <f>E97+F97+G97</f>
        <v>12857.400000000001</v>
      </c>
      <c r="E97" s="38">
        <v>4285.8</v>
      </c>
      <c r="F97" s="38">
        <v>4285.8</v>
      </c>
      <c r="G97" s="38">
        <v>4285.8</v>
      </c>
      <c r="H97" s="14"/>
    </row>
    <row r="98" spans="1:8" s="7" customFormat="1" ht="25.5">
      <c r="A98" s="18"/>
      <c r="B98" s="41" t="s">
        <v>101</v>
      </c>
      <c r="C98" s="20" t="s">
        <v>99</v>
      </c>
      <c r="D98" s="38">
        <f>E98+F98+G98</f>
        <v>34940.07</v>
      </c>
      <c r="E98" s="38">
        <v>11646.69</v>
      </c>
      <c r="F98" s="38">
        <v>11646.69</v>
      </c>
      <c r="G98" s="38">
        <v>11646.69</v>
      </c>
      <c r="H98" s="14"/>
    </row>
    <row r="99" spans="1:8" s="7" customFormat="1" ht="38.25">
      <c r="A99" s="18"/>
      <c r="B99" s="41" t="s">
        <v>102</v>
      </c>
      <c r="C99" s="20" t="s">
        <v>99</v>
      </c>
      <c r="D99" s="38">
        <f>E99+F99+G99</f>
        <v>6120.8099999999995</v>
      </c>
      <c r="E99" s="38">
        <v>2040.27</v>
      </c>
      <c r="F99" s="38">
        <v>2040.27</v>
      </c>
      <c r="G99" s="38">
        <v>2040.27</v>
      </c>
      <c r="H99" s="14"/>
    </row>
    <row r="100" spans="1:8" s="7" customFormat="1" ht="12.75" customHeight="1">
      <c r="A100" s="28" t="s">
        <v>103</v>
      </c>
      <c r="B100" s="41"/>
      <c r="C100" s="14"/>
      <c r="D100" s="14"/>
      <c r="E100" s="14"/>
      <c r="F100" s="14"/>
      <c r="G100" s="14"/>
      <c r="H100" s="14"/>
    </row>
    <row r="101" spans="1:8" s="7" customFormat="1" ht="12.75">
      <c r="A101" s="29"/>
      <c r="B101" s="41" t="s">
        <v>104</v>
      </c>
      <c r="C101" s="20" t="s">
        <v>42</v>
      </c>
      <c r="D101" s="21">
        <f>E101+F101+G101</f>
        <v>180739</v>
      </c>
      <c r="E101" s="21">
        <v>40151</v>
      </c>
      <c r="F101" s="21">
        <v>70294</v>
      </c>
      <c r="G101" s="21">
        <v>70294</v>
      </c>
      <c r="H101" s="14"/>
    </row>
    <row r="102" spans="1:8" s="7" customFormat="1" ht="25.5">
      <c r="A102" s="29"/>
      <c r="B102" s="41" t="s">
        <v>105</v>
      </c>
      <c r="C102" s="20" t="s">
        <v>24</v>
      </c>
      <c r="D102" s="21">
        <f>E102</f>
        <v>6136</v>
      </c>
      <c r="E102" s="20">
        <v>6136</v>
      </c>
      <c r="F102" s="20">
        <v>6136</v>
      </c>
      <c r="G102" s="20">
        <v>6136</v>
      </c>
      <c r="H102" s="14"/>
    </row>
    <row r="103" spans="1:8" s="7" customFormat="1" ht="12.75">
      <c r="A103" s="29"/>
      <c r="B103" s="41" t="s">
        <v>106</v>
      </c>
      <c r="C103" s="20" t="s">
        <v>42</v>
      </c>
      <c r="D103" s="21">
        <f>E103+F103+G103</f>
        <v>201792</v>
      </c>
      <c r="E103" s="21">
        <v>67264</v>
      </c>
      <c r="F103" s="21">
        <v>67264</v>
      </c>
      <c r="G103" s="21">
        <v>67264</v>
      </c>
      <c r="H103" s="14"/>
    </row>
    <row r="104" spans="1:8" s="7" customFormat="1" ht="25.5">
      <c r="A104" s="29"/>
      <c r="B104" s="41" t="s">
        <v>107</v>
      </c>
      <c r="C104" s="20" t="s">
        <v>24</v>
      </c>
      <c r="D104" s="20">
        <v>8200</v>
      </c>
      <c r="E104" s="20">
        <v>8200</v>
      </c>
      <c r="F104" s="20">
        <v>8040</v>
      </c>
      <c r="G104" s="20">
        <v>8040</v>
      </c>
      <c r="H104" s="14"/>
    </row>
    <row r="105" spans="1:8" s="7" customFormat="1" ht="38.25">
      <c r="A105" s="29"/>
      <c r="B105" s="41" t="s">
        <v>108</v>
      </c>
      <c r="C105" s="20" t="s">
        <v>24</v>
      </c>
      <c r="D105" s="45">
        <v>542</v>
      </c>
      <c r="E105" s="45">
        <v>542</v>
      </c>
      <c r="F105" s="45">
        <v>542</v>
      </c>
      <c r="G105" s="45">
        <v>542</v>
      </c>
      <c r="H105" s="14"/>
    </row>
    <row r="106" spans="1:8" s="7" customFormat="1" ht="12.75" customHeight="1">
      <c r="A106" s="29"/>
      <c r="B106" s="46" t="s">
        <v>109</v>
      </c>
      <c r="C106" s="20" t="s">
        <v>80</v>
      </c>
      <c r="D106" s="20">
        <v>425.09</v>
      </c>
      <c r="E106" s="20">
        <f>396.9+28.19</f>
        <v>425.09</v>
      </c>
      <c r="F106" s="20">
        <f>396.9+28.19</f>
        <v>425.09</v>
      </c>
      <c r="G106" s="20">
        <f>396.9+28.19</f>
        <v>425.09</v>
      </c>
      <c r="H106" s="14"/>
    </row>
    <row r="107" spans="1:8" s="7" customFormat="1" ht="38.25">
      <c r="A107" s="29"/>
      <c r="B107" s="41" t="s">
        <v>110</v>
      </c>
      <c r="C107" s="20" t="s">
        <v>24</v>
      </c>
      <c r="D107" s="20">
        <v>274</v>
      </c>
      <c r="E107" s="20">
        <v>274</v>
      </c>
      <c r="F107" s="20">
        <v>274</v>
      </c>
      <c r="G107" s="20">
        <v>274</v>
      </c>
      <c r="H107" s="14"/>
    </row>
    <row r="108" spans="1:8" s="7" customFormat="1" ht="25.5">
      <c r="A108" s="29"/>
      <c r="B108" s="41" t="s">
        <v>111</v>
      </c>
      <c r="C108" s="20" t="s">
        <v>24</v>
      </c>
      <c r="D108" s="20">
        <v>39</v>
      </c>
      <c r="E108" s="20">
        <v>39</v>
      </c>
      <c r="F108" s="20">
        <v>39</v>
      </c>
      <c r="G108" s="20">
        <v>39</v>
      </c>
      <c r="H108" s="14"/>
    </row>
    <row r="109" spans="1:8" s="7" customFormat="1" ht="25.5">
      <c r="A109" s="29"/>
      <c r="B109" s="41" t="s">
        <v>112</v>
      </c>
      <c r="C109" s="20" t="s">
        <v>24</v>
      </c>
      <c r="D109" s="20">
        <v>8</v>
      </c>
      <c r="E109" s="20">
        <v>8</v>
      </c>
      <c r="F109" s="20">
        <v>8</v>
      </c>
      <c r="G109" s="20">
        <v>8</v>
      </c>
      <c r="H109" s="14"/>
    </row>
    <row r="110" spans="1:8" s="7" customFormat="1" ht="25.5">
      <c r="A110" s="29"/>
      <c r="B110" s="26" t="s">
        <v>113</v>
      </c>
      <c r="C110" s="20" t="s">
        <v>24</v>
      </c>
      <c r="D110" s="20">
        <f>E110+F110+G110</f>
        <v>7450</v>
      </c>
      <c r="E110" s="20">
        <f>2330+460</f>
        <v>2790</v>
      </c>
      <c r="F110" s="20">
        <v>2330</v>
      </c>
      <c r="G110" s="20">
        <v>2330</v>
      </c>
      <c r="H110" s="14"/>
    </row>
    <row r="111" spans="1:8" s="7" customFormat="1" ht="25.5">
      <c r="A111" s="29"/>
      <c r="B111" s="26" t="s">
        <v>87</v>
      </c>
      <c r="C111" s="20" t="s">
        <v>34</v>
      </c>
      <c r="D111" s="24">
        <f>E111</f>
        <v>5800.914000000001</v>
      </c>
      <c r="E111" s="23">
        <f>4692.54+124.109+984.265</f>
        <v>5800.914000000001</v>
      </c>
      <c r="F111" s="20"/>
      <c r="G111" s="20"/>
      <c r="H111" s="14"/>
    </row>
    <row r="112" spans="1:8" s="7" customFormat="1" ht="38.25">
      <c r="A112" s="29"/>
      <c r="B112" s="42" t="s">
        <v>88</v>
      </c>
      <c r="C112" s="43" t="s">
        <v>34</v>
      </c>
      <c r="D112" s="47">
        <f>E112</f>
        <v>124.109</v>
      </c>
      <c r="E112" s="44">
        <v>124.109</v>
      </c>
      <c r="F112" s="20"/>
      <c r="G112" s="20"/>
      <c r="H112" s="14"/>
    </row>
    <row r="113" spans="1:8" s="7" customFormat="1" ht="102">
      <c r="A113" s="29"/>
      <c r="B113" s="42" t="s">
        <v>114</v>
      </c>
      <c r="C113" s="43" t="s">
        <v>34</v>
      </c>
      <c r="D113" s="47">
        <f>E113</f>
        <v>984.265</v>
      </c>
      <c r="E113" s="44">
        <v>984.265</v>
      </c>
      <c r="F113" s="20"/>
      <c r="G113" s="20"/>
      <c r="H113" s="14"/>
    </row>
    <row r="114" spans="1:8" s="7" customFormat="1" ht="12.75">
      <c r="A114" s="28" t="s">
        <v>115</v>
      </c>
      <c r="B114" s="26"/>
      <c r="C114" s="14"/>
      <c r="D114" s="14"/>
      <c r="E114" s="14"/>
      <c r="F114" s="14"/>
      <c r="G114" s="14"/>
      <c r="H114" s="14"/>
    </row>
    <row r="115" spans="1:8" s="7" customFormat="1" ht="12.75">
      <c r="A115" s="29"/>
      <c r="B115" s="48" t="s">
        <v>116</v>
      </c>
      <c r="C115" s="14" t="s">
        <v>117</v>
      </c>
      <c r="D115" s="14">
        <f>E115+F115+G115</f>
        <v>22</v>
      </c>
      <c r="E115" s="14">
        <v>22</v>
      </c>
      <c r="F115" s="14"/>
      <c r="G115" s="14"/>
      <c r="H115" s="14"/>
    </row>
    <row r="116" spans="1:8" s="7" customFormat="1" ht="12.75">
      <c r="A116" s="29"/>
      <c r="B116" s="49"/>
      <c r="C116" s="20" t="s">
        <v>118</v>
      </c>
      <c r="D116" s="23">
        <f>E116+F116+G116</f>
        <v>1.488</v>
      </c>
      <c r="E116" s="50">
        <f>0.988+0.5</f>
        <v>1.488</v>
      </c>
      <c r="F116" s="21"/>
      <c r="G116" s="21"/>
      <c r="H116" s="14"/>
    </row>
    <row r="117" spans="1:8" s="7" customFormat="1" ht="89.25">
      <c r="A117" s="29"/>
      <c r="B117" s="42" t="s">
        <v>119</v>
      </c>
      <c r="C117" s="43" t="s">
        <v>118</v>
      </c>
      <c r="D117" s="44">
        <f>E117+F117+G117</f>
        <v>1.488</v>
      </c>
      <c r="E117" s="51">
        <f>0.988+0.5</f>
        <v>1.488</v>
      </c>
      <c r="F117" s="21"/>
      <c r="G117" s="21"/>
      <c r="H117" s="14"/>
    </row>
    <row r="118" spans="1:8" s="7" customFormat="1" ht="25.5">
      <c r="A118" s="29"/>
      <c r="B118" s="26" t="s">
        <v>120</v>
      </c>
      <c r="C118" s="20" t="s">
        <v>18</v>
      </c>
      <c r="D118" s="23">
        <f>E118</f>
        <v>37.3497</v>
      </c>
      <c r="E118" s="23">
        <f>E119+E120</f>
        <v>37.3497</v>
      </c>
      <c r="F118" s="21"/>
      <c r="G118" s="21"/>
      <c r="H118" s="14"/>
    </row>
    <row r="119" spans="1:8" s="7" customFormat="1" ht="89.25">
      <c r="A119" s="29"/>
      <c r="B119" s="42" t="s">
        <v>119</v>
      </c>
      <c r="C119" s="43" t="s">
        <v>18</v>
      </c>
      <c r="D119" s="44">
        <f>E119</f>
        <v>15.239999999999998</v>
      </c>
      <c r="E119" s="44">
        <f>12.604+2.636</f>
        <v>15.239999999999998</v>
      </c>
      <c r="F119" s="21"/>
      <c r="G119" s="21"/>
      <c r="H119" s="14"/>
    </row>
    <row r="120" spans="1:8" s="7" customFormat="1" ht="102">
      <c r="A120" s="29"/>
      <c r="B120" s="42" t="s">
        <v>89</v>
      </c>
      <c r="C120" s="43" t="s">
        <v>18</v>
      </c>
      <c r="D120" s="52">
        <f>E120</f>
        <v>22.1097</v>
      </c>
      <c r="E120" s="52">
        <v>22.1097</v>
      </c>
      <c r="F120" s="21"/>
      <c r="G120" s="21"/>
      <c r="H120" s="14"/>
    </row>
    <row r="121" spans="1:8" s="7" customFormat="1" ht="25.5">
      <c r="A121" s="29"/>
      <c r="B121" s="26" t="s">
        <v>121</v>
      </c>
      <c r="C121" s="20" t="s">
        <v>18</v>
      </c>
      <c r="D121" s="23">
        <f>E121</f>
        <v>1.088</v>
      </c>
      <c r="E121" s="23">
        <f>E122</f>
        <v>1.088</v>
      </c>
      <c r="F121" s="21"/>
      <c r="G121" s="21"/>
      <c r="H121" s="14"/>
    </row>
    <row r="122" spans="1:8" s="7" customFormat="1" ht="102">
      <c r="A122" s="29"/>
      <c r="B122" s="42" t="s">
        <v>89</v>
      </c>
      <c r="C122" s="43" t="s">
        <v>18</v>
      </c>
      <c r="D122" s="44">
        <f>E122</f>
        <v>1.088</v>
      </c>
      <c r="E122" s="44">
        <v>1.088</v>
      </c>
      <c r="F122" s="53"/>
      <c r="G122" s="53"/>
      <c r="H122" s="14"/>
    </row>
    <row r="123" spans="1:8" s="7" customFormat="1" ht="12.75">
      <c r="A123" s="29"/>
      <c r="B123" s="41" t="s">
        <v>122</v>
      </c>
      <c r="C123" s="20" t="s">
        <v>24</v>
      </c>
      <c r="D123" s="21">
        <f>E123+F123+G123</f>
        <v>920</v>
      </c>
      <c r="E123" s="21">
        <v>920</v>
      </c>
      <c r="F123" s="21"/>
      <c r="G123" s="21"/>
      <c r="H123" s="14"/>
    </row>
    <row r="124" spans="1:8" s="7" customFormat="1" ht="12.75">
      <c r="A124" s="29"/>
      <c r="B124" s="26" t="s">
        <v>123</v>
      </c>
      <c r="C124" s="20" t="s">
        <v>24</v>
      </c>
      <c r="D124" s="21">
        <f>E124+F124+G124</f>
        <v>1781</v>
      </c>
      <c r="E124" s="21">
        <v>1781</v>
      </c>
      <c r="F124" s="21"/>
      <c r="G124" s="21"/>
      <c r="H124" s="14"/>
    </row>
    <row r="125" spans="1:8" s="7" customFormat="1" ht="38.25">
      <c r="A125" s="29"/>
      <c r="B125" s="26" t="s">
        <v>124</v>
      </c>
      <c r="C125" s="20" t="s">
        <v>24</v>
      </c>
      <c r="D125" s="21">
        <f>E125+F125+G125</f>
        <v>1</v>
      </c>
      <c r="E125" s="21">
        <v>1</v>
      </c>
      <c r="F125" s="21"/>
      <c r="G125" s="21"/>
      <c r="H125" s="14"/>
    </row>
    <row r="126" spans="1:8" s="7" customFormat="1" ht="25.5">
      <c r="A126" s="29"/>
      <c r="B126" s="26" t="s">
        <v>87</v>
      </c>
      <c r="C126" s="20" t="s">
        <v>34</v>
      </c>
      <c r="D126" s="23">
        <f>E126</f>
        <v>2172.085</v>
      </c>
      <c r="E126" s="23">
        <f>154.282+488.469+10.272+1519.062</f>
        <v>2172.085</v>
      </c>
      <c r="F126" s="21"/>
      <c r="G126" s="21"/>
      <c r="H126" s="14"/>
    </row>
    <row r="127" spans="1:8" s="7" customFormat="1" ht="38.25">
      <c r="A127" s="29"/>
      <c r="B127" s="42" t="s">
        <v>88</v>
      </c>
      <c r="C127" s="43" t="s">
        <v>34</v>
      </c>
      <c r="D127" s="44">
        <f>E127</f>
        <v>10.272</v>
      </c>
      <c r="E127" s="44">
        <v>10.272</v>
      </c>
      <c r="F127" s="21"/>
      <c r="G127" s="21"/>
      <c r="H127" s="14"/>
    </row>
    <row r="128" spans="1:8" s="7" customFormat="1" ht="102">
      <c r="A128" s="29"/>
      <c r="B128" s="54" t="s">
        <v>89</v>
      </c>
      <c r="C128" s="55" t="s">
        <v>34</v>
      </c>
      <c r="D128" s="56">
        <f>E128</f>
        <v>1519.062</v>
      </c>
      <c r="E128" s="56">
        <f>1519.062</f>
        <v>1519.062</v>
      </c>
      <c r="F128" s="57"/>
      <c r="G128" s="57"/>
      <c r="H128" s="14"/>
    </row>
    <row r="129" spans="1:8" s="7" customFormat="1" ht="12.75">
      <c r="A129" s="17" t="s">
        <v>125</v>
      </c>
      <c r="B129" s="17"/>
      <c r="C129" s="17"/>
      <c r="D129" s="17"/>
      <c r="E129" s="17"/>
      <c r="F129" s="17"/>
      <c r="G129" s="17"/>
      <c r="H129" s="14"/>
    </row>
    <row r="130" spans="1:8" s="7" customFormat="1" ht="12.75">
      <c r="A130" s="28" t="s">
        <v>76</v>
      </c>
      <c r="B130" s="26"/>
      <c r="C130" s="14"/>
      <c r="D130" s="14"/>
      <c r="E130" s="14"/>
      <c r="F130" s="14"/>
      <c r="G130" s="14"/>
      <c r="H130" s="14"/>
    </row>
    <row r="131" spans="1:8" s="7" customFormat="1" ht="25.5">
      <c r="A131" s="29"/>
      <c r="B131" s="41" t="s">
        <v>109</v>
      </c>
      <c r="C131" s="20" t="s">
        <v>42</v>
      </c>
      <c r="D131" s="40">
        <f>E131+F131+G131</f>
        <v>297000</v>
      </c>
      <c r="E131" s="40">
        <v>99000</v>
      </c>
      <c r="F131" s="40">
        <v>99000</v>
      </c>
      <c r="G131" s="40">
        <v>99000</v>
      </c>
      <c r="H131" s="14"/>
    </row>
    <row r="132" spans="1:8" s="7" customFormat="1" ht="25.5">
      <c r="A132" s="33"/>
      <c r="B132" s="41" t="s">
        <v>126</v>
      </c>
      <c r="C132" s="14" t="s">
        <v>24</v>
      </c>
      <c r="D132" s="45">
        <f>E132+F132+G132</f>
        <v>3</v>
      </c>
      <c r="E132" s="14">
        <v>1</v>
      </c>
      <c r="F132" s="14">
        <v>1</v>
      </c>
      <c r="G132" s="14">
        <v>1</v>
      </c>
      <c r="H132" s="14"/>
    </row>
    <row r="133" spans="1:8" s="7" customFormat="1" ht="12.75">
      <c r="A133" s="28" t="s">
        <v>127</v>
      </c>
      <c r="B133" s="41"/>
      <c r="C133" s="14"/>
      <c r="D133" s="45"/>
      <c r="E133" s="14"/>
      <c r="F133" s="14"/>
      <c r="G133" s="14"/>
      <c r="H133" s="14"/>
    </row>
    <row r="134" spans="1:8" s="7" customFormat="1" ht="25.5">
      <c r="A134" s="33"/>
      <c r="B134" s="41" t="s">
        <v>128</v>
      </c>
      <c r="C134" s="14" t="s">
        <v>129</v>
      </c>
      <c r="D134" s="58">
        <f>E134+F134+G134</f>
        <v>49833</v>
      </c>
      <c r="E134" s="14">
        <v>16611</v>
      </c>
      <c r="F134" s="14">
        <v>16611</v>
      </c>
      <c r="G134" s="14">
        <v>16611</v>
      </c>
      <c r="H134" s="14"/>
    </row>
    <row r="135" spans="1:8" s="7" customFormat="1" ht="12.75">
      <c r="A135" s="28" t="s">
        <v>103</v>
      </c>
      <c r="B135" s="26"/>
      <c r="C135" s="14"/>
      <c r="D135" s="14"/>
      <c r="E135" s="14"/>
      <c r="F135" s="14"/>
      <c r="G135" s="14"/>
      <c r="H135" s="14"/>
    </row>
    <row r="136" spans="1:8" s="7" customFormat="1" ht="12.75">
      <c r="A136" s="29"/>
      <c r="B136" s="48" t="s">
        <v>130</v>
      </c>
      <c r="C136" s="14" t="s">
        <v>42</v>
      </c>
      <c r="D136" s="24">
        <f>E136+F136+G136</f>
        <v>766.095</v>
      </c>
      <c r="E136" s="14">
        <v>255.365</v>
      </c>
      <c r="F136" s="14">
        <v>255.365</v>
      </c>
      <c r="G136" s="14">
        <v>255.365</v>
      </c>
      <c r="H136" s="14"/>
    </row>
    <row r="137" spans="1:8" s="7" customFormat="1" ht="12.75">
      <c r="A137" s="29"/>
      <c r="B137" s="49"/>
      <c r="C137" s="20" t="s">
        <v>131</v>
      </c>
      <c r="D137" s="45">
        <f>E137+F137+G137</f>
        <v>2685</v>
      </c>
      <c r="E137" s="45">
        <v>895</v>
      </c>
      <c r="F137" s="45">
        <v>895</v>
      </c>
      <c r="G137" s="45">
        <v>895</v>
      </c>
      <c r="H137" s="14"/>
    </row>
    <row r="138" spans="1:8" s="7" customFormat="1" ht="25.5">
      <c r="A138" s="29"/>
      <c r="B138" s="41" t="s">
        <v>132</v>
      </c>
      <c r="C138" s="20" t="s">
        <v>42</v>
      </c>
      <c r="D138" s="40">
        <f>E138+F138+G138</f>
        <v>7890</v>
      </c>
      <c r="E138" s="45">
        <v>2630</v>
      </c>
      <c r="F138" s="45">
        <v>2630</v>
      </c>
      <c r="G138" s="45">
        <v>2630</v>
      </c>
      <c r="H138" s="14"/>
    </row>
    <row r="139" spans="1:8" s="7" customFormat="1" ht="12.75">
      <c r="A139" s="18" t="s">
        <v>133</v>
      </c>
      <c r="B139" s="41"/>
      <c r="C139" s="14"/>
      <c r="D139" s="14"/>
      <c r="E139" s="14"/>
      <c r="F139" s="14"/>
      <c r="G139" s="14"/>
      <c r="H139" s="14"/>
    </row>
    <row r="140" spans="1:8" s="7" customFormat="1" ht="25.5">
      <c r="A140" s="18"/>
      <c r="B140" s="41" t="s">
        <v>134</v>
      </c>
      <c r="C140" s="20" t="s">
        <v>135</v>
      </c>
      <c r="D140" s="20">
        <f>E140+F140+G140</f>
        <v>177</v>
      </c>
      <c r="E140" s="20">
        <v>59</v>
      </c>
      <c r="F140" s="20">
        <v>59</v>
      </c>
      <c r="G140" s="20">
        <v>59</v>
      </c>
      <c r="H140" s="14"/>
    </row>
    <row r="141" spans="1:8" s="7" customFormat="1" ht="12.75">
      <c r="A141" s="18"/>
      <c r="B141" s="41" t="s">
        <v>136</v>
      </c>
      <c r="C141" s="20" t="s">
        <v>137</v>
      </c>
      <c r="D141" s="20">
        <f>E141+F141+G141</f>
        <v>1656.42</v>
      </c>
      <c r="E141" s="20">
        <v>552.14</v>
      </c>
      <c r="F141" s="20">
        <v>552.14</v>
      </c>
      <c r="G141" s="20">
        <v>552.14</v>
      </c>
      <c r="H141" s="14"/>
    </row>
    <row r="142" spans="1:8" s="7" customFormat="1" ht="12.75">
      <c r="A142" s="18" t="s">
        <v>138</v>
      </c>
      <c r="B142" s="41"/>
      <c r="C142" s="14"/>
      <c r="D142" s="14"/>
      <c r="E142" s="14"/>
      <c r="F142" s="14"/>
      <c r="G142" s="14"/>
      <c r="H142" s="14"/>
    </row>
    <row r="143" spans="1:8" s="7" customFormat="1" ht="26.25" customHeight="1">
      <c r="A143" s="18"/>
      <c r="B143" s="41" t="s">
        <v>139</v>
      </c>
      <c r="C143" s="20" t="s">
        <v>140</v>
      </c>
      <c r="D143" s="40">
        <f>E143+F143+G143</f>
        <v>20.580000000000002</v>
      </c>
      <c r="E143" s="40">
        <v>6.86</v>
      </c>
      <c r="F143" s="40">
        <v>6.86</v>
      </c>
      <c r="G143" s="40">
        <v>6.86</v>
      </c>
      <c r="H143" s="14"/>
    </row>
    <row r="144" spans="1:8" s="7" customFormat="1" ht="12.75">
      <c r="A144" s="59" t="s">
        <v>141</v>
      </c>
      <c r="B144" s="41"/>
      <c r="C144" s="20"/>
      <c r="D144" s="40"/>
      <c r="E144" s="40"/>
      <c r="F144" s="40"/>
      <c r="G144" s="40"/>
      <c r="H144" s="14"/>
    </row>
    <row r="145" spans="1:8" s="7" customFormat="1" ht="25.5">
      <c r="A145" s="60"/>
      <c r="B145" s="26" t="s">
        <v>142</v>
      </c>
      <c r="C145" s="20" t="s">
        <v>42</v>
      </c>
      <c r="D145" s="45">
        <f>E145+F145+G145</f>
        <v>371487</v>
      </c>
      <c r="E145" s="45">
        <v>123829</v>
      </c>
      <c r="F145" s="45">
        <v>123829</v>
      </c>
      <c r="G145" s="45">
        <v>123829</v>
      </c>
      <c r="H145" s="14"/>
    </row>
    <row r="146" spans="1:8" s="7" customFormat="1" ht="12.75">
      <c r="A146" s="59" t="s">
        <v>143</v>
      </c>
      <c r="B146" s="41"/>
      <c r="C146" s="20"/>
      <c r="D146" s="40"/>
      <c r="E146" s="40"/>
      <c r="F146" s="40"/>
      <c r="G146" s="40"/>
      <c r="H146" s="14"/>
    </row>
    <row r="147" spans="1:8" s="7" customFormat="1" ht="25.5">
      <c r="A147" s="60"/>
      <c r="B147" s="26" t="s">
        <v>87</v>
      </c>
      <c r="C147" s="20" t="s">
        <v>34</v>
      </c>
      <c r="D147" s="24">
        <f>E147+F147+G147</f>
        <v>181.109</v>
      </c>
      <c r="E147" s="23">
        <f>114.801+66.308</f>
        <v>181.109</v>
      </c>
      <c r="F147" s="40"/>
      <c r="G147" s="40"/>
      <c r="H147" s="14"/>
    </row>
    <row r="148" spans="1:8" s="7" customFormat="1" ht="12.75">
      <c r="A148" s="17" t="s">
        <v>144</v>
      </c>
      <c r="B148" s="17"/>
      <c r="C148" s="17"/>
      <c r="D148" s="17"/>
      <c r="E148" s="17"/>
      <c r="F148" s="17"/>
      <c r="G148" s="17"/>
      <c r="H148" s="14"/>
    </row>
    <row r="149" spans="1:8" s="7" customFormat="1" ht="12.75">
      <c r="A149" s="18" t="s">
        <v>76</v>
      </c>
      <c r="B149" s="41"/>
      <c r="C149" s="14"/>
      <c r="D149" s="14"/>
      <c r="E149" s="14"/>
      <c r="F149" s="14"/>
      <c r="G149" s="14"/>
      <c r="H149" s="14"/>
    </row>
    <row r="150" spans="1:8" s="7" customFormat="1" ht="25.5">
      <c r="A150" s="18"/>
      <c r="B150" s="41" t="s">
        <v>145</v>
      </c>
      <c r="C150" s="20" t="s">
        <v>42</v>
      </c>
      <c r="D150" s="38">
        <f>E150+F150+G150</f>
        <v>165747.41999999998</v>
      </c>
      <c r="E150" s="38">
        <v>54600</v>
      </c>
      <c r="F150" s="38">
        <v>55573.71</v>
      </c>
      <c r="G150" s="38">
        <v>55573.71</v>
      </c>
      <c r="H150" s="14"/>
    </row>
    <row r="151" spans="1:8" s="7" customFormat="1" ht="12.75">
      <c r="A151" s="18"/>
      <c r="B151" s="48" t="s">
        <v>109</v>
      </c>
      <c r="C151" s="20" t="s">
        <v>80</v>
      </c>
      <c r="D151" s="20">
        <f>E151+F151+G151</f>
        <v>60.637</v>
      </c>
      <c r="E151" s="23">
        <v>16.513</v>
      </c>
      <c r="F151" s="23">
        <v>22.062</v>
      </c>
      <c r="G151" s="23">
        <v>22.062</v>
      </c>
      <c r="H151" s="14"/>
    </row>
    <row r="152" spans="1:8" s="7" customFormat="1" ht="12.75">
      <c r="A152" s="18"/>
      <c r="B152" s="49"/>
      <c r="C152" s="20" t="s">
        <v>146</v>
      </c>
      <c r="D152" s="20">
        <f>E152+F152+G152</f>
        <v>121.156</v>
      </c>
      <c r="E152" s="23">
        <v>121.156</v>
      </c>
      <c r="F152" s="21"/>
      <c r="G152" s="21"/>
      <c r="H152" s="14"/>
    </row>
    <row r="153" spans="1:8" s="7" customFormat="1" ht="12.75">
      <c r="A153" s="28" t="s">
        <v>103</v>
      </c>
      <c r="B153" s="26"/>
      <c r="C153" s="20"/>
      <c r="D153" s="20"/>
      <c r="E153" s="21"/>
      <c r="F153" s="21"/>
      <c r="G153" s="21"/>
      <c r="H153" s="14"/>
    </row>
    <row r="154" spans="1:8" s="7" customFormat="1" ht="25.5">
      <c r="A154" s="29"/>
      <c r="B154" s="41" t="s">
        <v>130</v>
      </c>
      <c r="C154" s="20" t="s">
        <v>42</v>
      </c>
      <c r="D154" s="61">
        <f>E154+F154+G154</f>
        <v>804</v>
      </c>
      <c r="E154" s="61">
        <v>268</v>
      </c>
      <c r="F154" s="61">
        <v>268</v>
      </c>
      <c r="G154" s="61">
        <v>268</v>
      </c>
      <c r="H154" s="14"/>
    </row>
    <row r="155" spans="1:8" s="7" customFormat="1" ht="38.25">
      <c r="A155" s="29"/>
      <c r="B155" s="42" t="s">
        <v>147</v>
      </c>
      <c r="C155" s="43" t="s">
        <v>42</v>
      </c>
      <c r="D155" s="43">
        <f>E155+F155+G155</f>
        <v>302.46</v>
      </c>
      <c r="E155" s="62">
        <v>100.82</v>
      </c>
      <c r="F155" s="62">
        <v>100.82</v>
      </c>
      <c r="G155" s="62">
        <v>100.82</v>
      </c>
      <c r="H155" s="14"/>
    </row>
    <row r="156" spans="1:8" s="7" customFormat="1" ht="25.5">
      <c r="A156" s="29"/>
      <c r="B156" s="41" t="s">
        <v>148</v>
      </c>
      <c r="C156" s="20" t="s">
        <v>42</v>
      </c>
      <c r="D156" s="20">
        <f aca="true" t="shared" si="2" ref="D156:D161">E156+F156+G156</f>
        <v>2894.6200000000003</v>
      </c>
      <c r="E156" s="38">
        <v>1078.94</v>
      </c>
      <c r="F156" s="38">
        <v>907.84</v>
      </c>
      <c r="G156" s="38">
        <v>907.84</v>
      </c>
      <c r="H156" s="14"/>
    </row>
    <row r="157" spans="1:8" s="7" customFormat="1" ht="38.25">
      <c r="A157" s="29"/>
      <c r="B157" s="42" t="s">
        <v>147</v>
      </c>
      <c r="C157" s="43" t="s">
        <v>42</v>
      </c>
      <c r="D157" s="63">
        <f t="shared" si="2"/>
        <v>570</v>
      </c>
      <c r="E157" s="63">
        <v>190</v>
      </c>
      <c r="F157" s="63">
        <v>190</v>
      </c>
      <c r="G157" s="63">
        <v>190</v>
      </c>
      <c r="H157" s="14"/>
    </row>
    <row r="158" spans="1:8" s="7" customFormat="1" ht="38.25">
      <c r="A158" s="29"/>
      <c r="B158" s="41" t="s">
        <v>149</v>
      </c>
      <c r="C158" s="20" t="s">
        <v>24</v>
      </c>
      <c r="D158" s="20">
        <f t="shared" si="2"/>
        <v>202</v>
      </c>
      <c r="E158" s="21">
        <v>122</v>
      </c>
      <c r="F158" s="21">
        <v>40</v>
      </c>
      <c r="G158" s="21">
        <v>40</v>
      </c>
      <c r="H158" s="14"/>
    </row>
    <row r="159" spans="1:8" s="7" customFormat="1" ht="25.5">
      <c r="A159" s="29"/>
      <c r="B159" s="41" t="s">
        <v>150</v>
      </c>
      <c r="C159" s="20" t="s">
        <v>42</v>
      </c>
      <c r="D159" s="20">
        <f t="shared" si="2"/>
        <v>1383.219</v>
      </c>
      <c r="E159" s="23">
        <v>461.073</v>
      </c>
      <c r="F159" s="23">
        <v>461.073</v>
      </c>
      <c r="G159" s="23">
        <v>461.073</v>
      </c>
      <c r="H159" s="14"/>
    </row>
    <row r="160" spans="1:8" s="7" customFormat="1" ht="25.5">
      <c r="A160" s="29"/>
      <c r="B160" s="41" t="s">
        <v>151</v>
      </c>
      <c r="C160" s="20" t="s">
        <v>24</v>
      </c>
      <c r="D160" s="20">
        <f t="shared" si="2"/>
        <v>31</v>
      </c>
      <c r="E160" s="21">
        <v>27</v>
      </c>
      <c r="F160" s="21">
        <v>2</v>
      </c>
      <c r="G160" s="21">
        <v>2</v>
      </c>
      <c r="H160" s="14"/>
    </row>
    <row r="161" spans="1:8" s="7" customFormat="1" ht="38.25">
      <c r="A161" s="33"/>
      <c r="B161" s="42" t="s">
        <v>147</v>
      </c>
      <c r="C161" s="43" t="s">
        <v>24</v>
      </c>
      <c r="D161" s="43">
        <f t="shared" si="2"/>
        <v>31</v>
      </c>
      <c r="E161" s="53">
        <v>27</v>
      </c>
      <c r="F161" s="53">
        <v>2</v>
      </c>
      <c r="G161" s="53">
        <v>2</v>
      </c>
      <c r="H161" s="14"/>
    </row>
    <row r="162" spans="1:8" s="7" customFormat="1" ht="12.75">
      <c r="A162" s="18" t="s">
        <v>133</v>
      </c>
      <c r="B162" s="26"/>
      <c r="C162" s="14"/>
      <c r="D162" s="14"/>
      <c r="E162" s="14"/>
      <c r="F162" s="14"/>
      <c r="G162" s="14"/>
      <c r="H162" s="14"/>
    </row>
    <row r="163" spans="1:8" s="7" customFormat="1" ht="25.5">
      <c r="A163" s="18"/>
      <c r="B163" s="41" t="s">
        <v>134</v>
      </c>
      <c r="C163" s="20" t="s">
        <v>135</v>
      </c>
      <c r="D163" s="20">
        <f>E163+F163+G163</f>
        <v>216</v>
      </c>
      <c r="E163" s="20">
        <v>72</v>
      </c>
      <c r="F163" s="20">
        <v>72</v>
      </c>
      <c r="G163" s="20">
        <v>72</v>
      </c>
      <c r="H163" s="14"/>
    </row>
    <row r="164" spans="1:8" s="7" customFormat="1" ht="12.75">
      <c r="A164" s="18"/>
      <c r="B164" s="41" t="s">
        <v>152</v>
      </c>
      <c r="C164" s="20" t="s">
        <v>137</v>
      </c>
      <c r="D164" s="20">
        <f>E164+F164+G164</f>
        <v>777.597</v>
      </c>
      <c r="E164" s="20">
        <v>259.199</v>
      </c>
      <c r="F164" s="20">
        <v>259.199</v>
      </c>
      <c r="G164" s="20">
        <v>259.199</v>
      </c>
      <c r="H164" s="14"/>
    </row>
    <row r="165" spans="1:8" s="7" customFormat="1" ht="25.5">
      <c r="A165" s="18"/>
      <c r="B165" s="41" t="s">
        <v>153</v>
      </c>
      <c r="C165" s="20" t="s">
        <v>42</v>
      </c>
      <c r="D165" s="20">
        <f>E165+F165+G165</f>
        <v>724250.13</v>
      </c>
      <c r="E165" s="20">
        <v>241416.71</v>
      </c>
      <c r="F165" s="20">
        <v>241416.71</v>
      </c>
      <c r="G165" s="20">
        <v>241416.71</v>
      </c>
      <c r="H165" s="14"/>
    </row>
    <row r="166" spans="1:8" s="7" customFormat="1" ht="12.75">
      <c r="A166" s="64" t="s">
        <v>154</v>
      </c>
      <c r="B166" s="41"/>
      <c r="C166" s="20"/>
      <c r="D166" s="20"/>
      <c r="E166" s="20"/>
      <c r="F166" s="20"/>
      <c r="G166" s="20"/>
      <c r="H166" s="14"/>
    </row>
    <row r="167" spans="1:8" s="7" customFormat="1" ht="25.5">
      <c r="A167" s="64"/>
      <c r="B167" s="26" t="s">
        <v>87</v>
      </c>
      <c r="C167" s="20" t="s">
        <v>34</v>
      </c>
      <c r="D167" s="20">
        <f>E167</f>
        <v>719.3100000000001</v>
      </c>
      <c r="E167" s="23">
        <f>652.71+66.6</f>
        <v>719.3100000000001</v>
      </c>
      <c r="F167" s="20"/>
      <c r="G167" s="20"/>
      <c r="H167" s="14"/>
    </row>
    <row r="168" spans="1:8" s="7" customFormat="1" ht="12.75">
      <c r="A168" s="17" t="s">
        <v>155</v>
      </c>
      <c r="B168" s="17"/>
      <c r="C168" s="17"/>
      <c r="D168" s="17"/>
      <c r="E168" s="17"/>
      <c r="F168" s="17"/>
      <c r="G168" s="17"/>
      <c r="H168" s="14"/>
    </row>
    <row r="169" spans="1:8" s="7" customFormat="1" ht="12.75">
      <c r="A169" s="28" t="s">
        <v>76</v>
      </c>
      <c r="B169" s="41"/>
      <c r="C169" s="14"/>
      <c r="D169" s="14"/>
      <c r="E169" s="14"/>
      <c r="F169" s="14"/>
      <c r="G169" s="14"/>
      <c r="H169" s="14"/>
    </row>
    <row r="170" spans="1:8" s="7" customFormat="1" ht="25.5">
      <c r="A170" s="29"/>
      <c r="B170" s="41" t="s">
        <v>145</v>
      </c>
      <c r="C170" s="20" t="s">
        <v>42</v>
      </c>
      <c r="D170" s="21">
        <f>E170+F170+G170</f>
        <v>121889.25</v>
      </c>
      <c r="E170" s="38">
        <v>36889.25</v>
      </c>
      <c r="F170" s="21">
        <v>40000</v>
      </c>
      <c r="G170" s="21">
        <v>45000</v>
      </c>
      <c r="H170" s="14"/>
    </row>
    <row r="171" spans="1:8" s="7" customFormat="1" ht="38.25">
      <c r="A171" s="29"/>
      <c r="B171" s="42" t="s">
        <v>147</v>
      </c>
      <c r="C171" s="43" t="s">
        <v>42</v>
      </c>
      <c r="D171" s="62">
        <f>E171+F171+G171</f>
        <v>360.215</v>
      </c>
      <c r="E171" s="43">
        <v>360.215</v>
      </c>
      <c r="F171" s="43">
        <v>0</v>
      </c>
      <c r="G171" s="43">
        <v>0</v>
      </c>
      <c r="H171" s="14"/>
    </row>
    <row r="172" spans="1:8" s="7" customFormat="1" ht="25.5">
      <c r="A172" s="29"/>
      <c r="B172" s="41" t="s">
        <v>109</v>
      </c>
      <c r="C172" s="20" t="s">
        <v>42</v>
      </c>
      <c r="D172" s="20">
        <f>E172+F172+G172</f>
        <v>710000</v>
      </c>
      <c r="E172" s="20">
        <v>210000</v>
      </c>
      <c r="F172" s="20">
        <v>250000</v>
      </c>
      <c r="G172" s="20">
        <v>250000</v>
      </c>
      <c r="H172" s="14"/>
    </row>
    <row r="173" spans="1:8" s="7" customFormat="1" ht="25.5">
      <c r="A173" s="29"/>
      <c r="B173" s="41" t="s">
        <v>156</v>
      </c>
      <c r="C173" s="20" t="s">
        <v>24</v>
      </c>
      <c r="D173" s="20">
        <f>E173+F173+G173</f>
        <v>21</v>
      </c>
      <c r="E173" s="20">
        <v>7</v>
      </c>
      <c r="F173" s="20">
        <v>7</v>
      </c>
      <c r="G173" s="20">
        <v>7</v>
      </c>
      <c r="H173" s="14"/>
    </row>
    <row r="174" spans="1:8" s="7" customFormat="1" ht="25.5">
      <c r="A174" s="33"/>
      <c r="B174" s="41" t="s">
        <v>126</v>
      </c>
      <c r="C174" s="14" t="s">
        <v>24</v>
      </c>
      <c r="D174" s="45">
        <f>E174+F174+G174</f>
        <v>3</v>
      </c>
      <c r="E174" s="14">
        <v>1</v>
      </c>
      <c r="F174" s="14">
        <v>1</v>
      </c>
      <c r="G174" s="14">
        <v>1</v>
      </c>
      <c r="H174" s="14"/>
    </row>
    <row r="175" spans="1:8" s="7" customFormat="1" ht="12.75">
      <c r="A175" s="28" t="s">
        <v>127</v>
      </c>
      <c r="B175" s="41"/>
      <c r="C175" s="14"/>
      <c r="D175" s="45"/>
      <c r="E175" s="14"/>
      <c r="F175" s="14"/>
      <c r="G175" s="14"/>
      <c r="H175" s="14"/>
    </row>
    <row r="176" spans="1:8" s="7" customFormat="1" ht="25.5">
      <c r="A176" s="33"/>
      <c r="B176" s="41" t="s">
        <v>157</v>
      </c>
      <c r="C176" s="14" t="s">
        <v>129</v>
      </c>
      <c r="D176" s="58">
        <f>E176+F176+G176</f>
        <v>48000</v>
      </c>
      <c r="E176" s="14">
        <v>16000</v>
      </c>
      <c r="F176" s="14">
        <v>16000</v>
      </c>
      <c r="G176" s="14">
        <v>16000</v>
      </c>
      <c r="H176" s="14"/>
    </row>
    <row r="177" spans="1:8" s="7" customFormat="1" ht="12.75">
      <c r="A177" s="18" t="s">
        <v>90</v>
      </c>
      <c r="B177" s="41"/>
      <c r="C177" s="14"/>
      <c r="D177" s="14"/>
      <c r="E177" s="14"/>
      <c r="F177" s="14"/>
      <c r="G177" s="14"/>
      <c r="H177" s="14"/>
    </row>
    <row r="178" spans="1:8" s="7" customFormat="1" ht="12.75">
      <c r="A178" s="18"/>
      <c r="B178" s="41" t="s">
        <v>158</v>
      </c>
      <c r="C178" s="20" t="s">
        <v>92</v>
      </c>
      <c r="D178" s="23">
        <f>E178+F178+G178</f>
        <v>10818</v>
      </c>
      <c r="E178" s="21">
        <v>3606</v>
      </c>
      <c r="F178" s="21">
        <v>3606</v>
      </c>
      <c r="G178" s="21">
        <v>3606</v>
      </c>
      <c r="H178" s="14"/>
    </row>
    <row r="179" spans="1:8" s="7" customFormat="1" ht="12.75">
      <c r="A179" s="18" t="s">
        <v>103</v>
      </c>
      <c r="B179" s="41"/>
      <c r="C179" s="14"/>
      <c r="D179" s="14"/>
      <c r="E179" s="14"/>
      <c r="F179" s="14"/>
      <c r="G179" s="14"/>
      <c r="H179" s="14"/>
    </row>
    <row r="180" spans="1:8" s="7" customFormat="1" ht="12.75">
      <c r="A180" s="18"/>
      <c r="B180" s="39" t="s">
        <v>159</v>
      </c>
      <c r="C180" s="20" t="s">
        <v>131</v>
      </c>
      <c r="D180" s="20">
        <f>E180+F180+G180</f>
        <v>75.83</v>
      </c>
      <c r="E180" s="20">
        <v>10.83</v>
      </c>
      <c r="F180" s="61">
        <v>25</v>
      </c>
      <c r="G180" s="61">
        <v>40</v>
      </c>
      <c r="H180" s="14"/>
    </row>
    <row r="181" spans="1:8" s="7" customFormat="1" ht="24">
      <c r="A181" s="18"/>
      <c r="B181" s="39" t="s">
        <v>160</v>
      </c>
      <c r="C181" s="20" t="s">
        <v>42</v>
      </c>
      <c r="D181" s="20">
        <f>E181+F181+G181</f>
        <v>256.83</v>
      </c>
      <c r="E181" s="20">
        <v>81.83</v>
      </c>
      <c r="F181" s="61">
        <v>85</v>
      </c>
      <c r="G181" s="61">
        <v>90</v>
      </c>
      <c r="H181" s="14"/>
    </row>
    <row r="182" spans="1:8" s="7" customFormat="1" ht="25.5">
      <c r="A182" s="18"/>
      <c r="B182" s="41" t="s">
        <v>151</v>
      </c>
      <c r="C182" s="20" t="s">
        <v>24</v>
      </c>
      <c r="D182" s="45">
        <f>E182+F182+G182</f>
        <v>190</v>
      </c>
      <c r="E182" s="20">
        <v>40</v>
      </c>
      <c r="F182" s="45">
        <v>60</v>
      </c>
      <c r="G182" s="45">
        <v>90</v>
      </c>
      <c r="H182" s="14"/>
    </row>
    <row r="183" spans="1:8" s="7" customFormat="1" ht="38.25">
      <c r="A183" s="18"/>
      <c r="B183" s="41" t="s">
        <v>161</v>
      </c>
      <c r="C183" s="20" t="s">
        <v>42</v>
      </c>
      <c r="D183" s="24">
        <f>E183+F183+G183</f>
        <v>4898.499</v>
      </c>
      <c r="E183" s="20">
        <v>1598.499</v>
      </c>
      <c r="F183" s="61">
        <v>1600</v>
      </c>
      <c r="G183" s="61">
        <v>1700</v>
      </c>
      <c r="H183" s="14"/>
    </row>
    <row r="184" spans="1:8" s="7" customFormat="1" ht="12.75">
      <c r="A184" s="18" t="s">
        <v>133</v>
      </c>
      <c r="B184" s="41"/>
      <c r="C184" s="14"/>
      <c r="D184" s="14"/>
      <c r="E184" s="14"/>
      <c r="F184" s="14"/>
      <c r="G184" s="14"/>
      <c r="H184" s="14"/>
    </row>
    <row r="185" spans="1:8" s="7" customFormat="1" ht="25.5">
      <c r="A185" s="18"/>
      <c r="B185" s="41" t="s">
        <v>134</v>
      </c>
      <c r="C185" s="20" t="s">
        <v>135</v>
      </c>
      <c r="D185" s="20">
        <f>E185+F185+G185</f>
        <v>150</v>
      </c>
      <c r="E185" s="20">
        <v>50</v>
      </c>
      <c r="F185" s="20">
        <v>50</v>
      </c>
      <c r="G185" s="20">
        <v>50</v>
      </c>
      <c r="H185" s="14"/>
    </row>
    <row r="186" spans="1:8" s="7" customFormat="1" ht="12.75">
      <c r="A186" s="18"/>
      <c r="B186" s="41" t="s">
        <v>136</v>
      </c>
      <c r="C186" s="20" t="s">
        <v>137</v>
      </c>
      <c r="D186" s="20">
        <f>E186+F186+G186</f>
        <v>528.588</v>
      </c>
      <c r="E186" s="20">
        <v>168.588</v>
      </c>
      <c r="F186" s="20">
        <v>170</v>
      </c>
      <c r="G186" s="20">
        <v>190</v>
      </c>
      <c r="H186" s="14"/>
    </row>
    <row r="187" spans="1:8" s="7" customFormat="1" ht="12.75">
      <c r="A187" s="64" t="s">
        <v>138</v>
      </c>
      <c r="B187" s="41"/>
      <c r="C187" s="20"/>
      <c r="D187" s="20"/>
      <c r="E187" s="20"/>
      <c r="F187" s="20"/>
      <c r="G187" s="20"/>
      <c r="H187" s="14"/>
    </row>
    <row r="188" spans="1:8" s="7" customFormat="1" ht="25.5">
      <c r="A188" s="64"/>
      <c r="B188" s="41" t="s">
        <v>162</v>
      </c>
      <c r="C188" s="20" t="s">
        <v>24</v>
      </c>
      <c r="D188" s="20">
        <f>E188+F188+G188</f>
        <v>3800</v>
      </c>
      <c r="E188" s="20">
        <v>3800</v>
      </c>
      <c r="F188" s="20"/>
      <c r="G188" s="20"/>
      <c r="H188" s="14"/>
    </row>
    <row r="189" spans="1:8" s="7" customFormat="1" ht="25.5">
      <c r="A189" s="64"/>
      <c r="B189" s="41" t="s">
        <v>163</v>
      </c>
      <c r="C189" s="20" t="s">
        <v>24</v>
      </c>
      <c r="D189" s="20">
        <f>E189+F189+G189</f>
        <v>1</v>
      </c>
      <c r="E189" s="20">
        <v>1</v>
      </c>
      <c r="F189" s="20"/>
      <c r="G189" s="20"/>
      <c r="H189" s="14"/>
    </row>
    <row r="190" spans="1:8" s="7" customFormat="1" ht="12.75">
      <c r="A190" s="28" t="s">
        <v>115</v>
      </c>
      <c r="B190" s="41"/>
      <c r="C190" s="20"/>
      <c r="D190" s="20"/>
      <c r="E190" s="20"/>
      <c r="F190" s="20"/>
      <c r="G190" s="20"/>
      <c r="H190" s="14"/>
    </row>
    <row r="191" spans="1:8" s="7" customFormat="1" ht="25.5">
      <c r="A191" s="33"/>
      <c r="B191" s="26" t="s">
        <v>164</v>
      </c>
      <c r="C191" s="20" t="s">
        <v>24</v>
      </c>
      <c r="D191" s="20">
        <f>E191+F191+G191</f>
        <v>1</v>
      </c>
      <c r="E191" s="20">
        <v>1</v>
      </c>
      <c r="F191" s="20"/>
      <c r="G191" s="20"/>
      <c r="H191" s="14"/>
    </row>
    <row r="192" spans="1:8" s="7" customFormat="1" ht="12.75">
      <c r="A192" s="64" t="s">
        <v>154</v>
      </c>
      <c r="B192" s="41"/>
      <c r="C192" s="20"/>
      <c r="D192" s="20"/>
      <c r="E192" s="20"/>
      <c r="F192" s="20"/>
      <c r="G192" s="20"/>
      <c r="H192" s="14"/>
    </row>
    <row r="193" spans="1:8" s="7" customFormat="1" ht="25.5">
      <c r="A193" s="64"/>
      <c r="B193" s="26" t="s">
        <v>87</v>
      </c>
      <c r="C193" s="20" t="s">
        <v>34</v>
      </c>
      <c r="D193" s="23">
        <f>E193</f>
        <v>417.214</v>
      </c>
      <c r="E193" s="23">
        <f>400.528+16.686</f>
        <v>417.214</v>
      </c>
      <c r="F193" s="20"/>
      <c r="G193" s="20"/>
      <c r="H193" s="14"/>
    </row>
    <row r="194" spans="1:8" s="7" customFormat="1" ht="38.25">
      <c r="A194" s="64"/>
      <c r="B194" s="42" t="s">
        <v>147</v>
      </c>
      <c r="C194" s="43" t="s">
        <v>34</v>
      </c>
      <c r="D194" s="47">
        <f>E194</f>
        <v>9.33</v>
      </c>
      <c r="E194" s="44">
        <v>9.33</v>
      </c>
      <c r="F194" s="43"/>
      <c r="G194" s="43"/>
      <c r="H194" s="14"/>
    </row>
    <row r="195" spans="1:8" s="7" customFormat="1" ht="12.75">
      <c r="A195" s="17" t="s">
        <v>165</v>
      </c>
      <c r="B195" s="17"/>
      <c r="C195" s="17"/>
      <c r="D195" s="17"/>
      <c r="E195" s="17"/>
      <c r="F195" s="17"/>
      <c r="G195" s="17"/>
      <c r="H195" s="14"/>
    </row>
    <row r="196" spans="1:8" s="7" customFormat="1" ht="12.75">
      <c r="A196" s="28" t="s">
        <v>76</v>
      </c>
      <c r="B196" s="41"/>
      <c r="C196" s="14"/>
      <c r="D196" s="14"/>
      <c r="E196" s="14"/>
      <c r="F196" s="14"/>
      <c r="G196" s="14"/>
      <c r="H196" s="14"/>
    </row>
    <row r="197" spans="1:8" s="7" customFormat="1" ht="25.5">
      <c r="A197" s="29"/>
      <c r="B197" s="26" t="s">
        <v>145</v>
      </c>
      <c r="C197" s="20" t="s">
        <v>42</v>
      </c>
      <c r="D197" s="45">
        <f>E197+F197+G197</f>
        <v>96510.33</v>
      </c>
      <c r="E197" s="65">
        <v>14683.058</v>
      </c>
      <c r="F197" s="65">
        <v>40913.636</v>
      </c>
      <c r="G197" s="65">
        <v>40913.636</v>
      </c>
      <c r="H197" s="14"/>
    </row>
    <row r="198" spans="1:8" s="7" customFormat="1" ht="12.75">
      <c r="A198" s="29"/>
      <c r="B198" s="66" t="s">
        <v>166</v>
      </c>
      <c r="C198" s="20" t="s">
        <v>80</v>
      </c>
      <c r="D198" s="20">
        <f>E198+F198+G198</f>
        <v>88.005</v>
      </c>
      <c r="E198" s="20">
        <v>18.005</v>
      </c>
      <c r="F198" s="20">
        <v>35</v>
      </c>
      <c r="G198" s="20">
        <v>35</v>
      </c>
      <c r="H198" s="14"/>
    </row>
    <row r="199" spans="1:8" s="7" customFormat="1" ht="12.75">
      <c r="A199" s="29"/>
      <c r="B199" s="66"/>
      <c r="C199" s="20" t="s">
        <v>24</v>
      </c>
      <c r="D199" s="20">
        <f>E199+F199+G199</f>
        <v>65</v>
      </c>
      <c r="E199" s="67">
        <v>5</v>
      </c>
      <c r="F199" s="67">
        <v>30</v>
      </c>
      <c r="G199" s="67">
        <v>30</v>
      </c>
      <c r="H199" s="14"/>
    </row>
    <row r="200" spans="1:8" s="7" customFormat="1" ht="12.75">
      <c r="A200" s="29"/>
      <c r="B200" s="41" t="s">
        <v>167</v>
      </c>
      <c r="C200" s="20" t="s">
        <v>24</v>
      </c>
      <c r="D200" s="20">
        <f>E200+F200+G200</f>
        <v>11</v>
      </c>
      <c r="E200" s="68">
        <v>3</v>
      </c>
      <c r="F200" s="68">
        <v>4</v>
      </c>
      <c r="G200" s="68">
        <v>4</v>
      </c>
      <c r="H200" s="14"/>
    </row>
    <row r="201" spans="1:8" s="7" customFormat="1" ht="12.75">
      <c r="A201" s="18" t="s">
        <v>103</v>
      </c>
      <c r="B201" s="26"/>
      <c r="C201" s="14"/>
      <c r="D201" s="14"/>
      <c r="E201" s="14"/>
      <c r="F201" s="14"/>
      <c r="G201" s="14"/>
      <c r="H201" s="14"/>
    </row>
    <row r="202" spans="1:8" s="7" customFormat="1" ht="38.25">
      <c r="A202" s="18"/>
      <c r="B202" s="41" t="s">
        <v>168</v>
      </c>
      <c r="C202" s="20" t="s">
        <v>24</v>
      </c>
      <c r="D202" s="20">
        <f>E202+F202+G202</f>
        <v>256</v>
      </c>
      <c r="E202" s="68">
        <v>158</v>
      </c>
      <c r="F202" s="68">
        <v>49</v>
      </c>
      <c r="G202" s="68">
        <v>49</v>
      </c>
      <c r="H202" s="14"/>
    </row>
    <row r="203" spans="1:8" s="7" customFormat="1" ht="25.5">
      <c r="A203" s="18"/>
      <c r="B203" s="41" t="s">
        <v>169</v>
      </c>
      <c r="C203" s="20" t="s">
        <v>42</v>
      </c>
      <c r="D203" s="45">
        <f>E203+F203+G203</f>
        <v>5445</v>
      </c>
      <c r="E203" s="45">
        <v>1815</v>
      </c>
      <c r="F203" s="45">
        <v>1815</v>
      </c>
      <c r="G203" s="45">
        <v>1815</v>
      </c>
      <c r="H203" s="14"/>
    </row>
    <row r="204" spans="1:8" s="7" customFormat="1" ht="25.5">
      <c r="A204" s="18"/>
      <c r="B204" s="41" t="s">
        <v>150</v>
      </c>
      <c r="C204" s="68" t="s">
        <v>42</v>
      </c>
      <c r="D204" s="20">
        <f>E204+F204+G204</f>
        <v>7248.968</v>
      </c>
      <c r="E204" s="68">
        <v>2946.906</v>
      </c>
      <c r="F204" s="68">
        <v>2151.031</v>
      </c>
      <c r="G204" s="68">
        <v>2151.031</v>
      </c>
      <c r="H204" s="14"/>
    </row>
    <row r="205" spans="1:8" s="7" customFormat="1" ht="12.75">
      <c r="A205" s="18" t="s">
        <v>133</v>
      </c>
      <c r="B205" s="26"/>
      <c r="C205" s="14"/>
      <c r="D205" s="14"/>
      <c r="E205" s="14"/>
      <c r="F205" s="14"/>
      <c r="G205" s="14"/>
      <c r="H205" s="14"/>
    </row>
    <row r="206" spans="1:8" s="7" customFormat="1" ht="25.5">
      <c r="A206" s="18"/>
      <c r="B206" s="41" t="s">
        <v>134</v>
      </c>
      <c r="C206" s="20" t="s">
        <v>135</v>
      </c>
      <c r="D206" s="20">
        <f>E206+F206+G206</f>
        <v>1136</v>
      </c>
      <c r="E206" s="68">
        <v>536</v>
      </c>
      <c r="F206" s="68">
        <v>300</v>
      </c>
      <c r="G206" s="68">
        <v>300</v>
      </c>
      <c r="H206" s="14"/>
    </row>
    <row r="207" spans="1:8" s="7" customFormat="1" ht="25.5">
      <c r="A207" s="18"/>
      <c r="B207" s="41" t="s">
        <v>153</v>
      </c>
      <c r="C207" s="68" t="s">
        <v>42</v>
      </c>
      <c r="D207" s="20">
        <f>E207+F207+G207</f>
        <v>130495.041</v>
      </c>
      <c r="E207" s="68">
        <v>43498.347</v>
      </c>
      <c r="F207" s="68">
        <v>43498.347</v>
      </c>
      <c r="G207" s="68">
        <v>43498.347</v>
      </c>
      <c r="H207" s="14"/>
    </row>
    <row r="208" spans="1:8" s="7" customFormat="1" ht="38.25">
      <c r="A208" s="18"/>
      <c r="B208" s="41" t="s">
        <v>170</v>
      </c>
      <c r="C208" s="20" t="s">
        <v>137</v>
      </c>
      <c r="D208" s="20">
        <f>E208+F208+G208</f>
        <v>715.308</v>
      </c>
      <c r="E208" s="68">
        <v>238.436</v>
      </c>
      <c r="F208" s="68">
        <v>238.436</v>
      </c>
      <c r="G208" s="68">
        <v>238.436</v>
      </c>
      <c r="H208" s="14"/>
    </row>
    <row r="209" spans="1:8" s="7" customFormat="1" ht="12.75">
      <c r="A209" s="28" t="s">
        <v>138</v>
      </c>
      <c r="B209" s="41"/>
      <c r="C209" s="20"/>
      <c r="D209" s="20"/>
      <c r="E209" s="68"/>
      <c r="F209" s="68"/>
      <c r="G209" s="68"/>
      <c r="H209" s="14"/>
    </row>
    <row r="210" spans="1:8" s="7" customFormat="1" ht="25.5">
      <c r="A210" s="33"/>
      <c r="B210" s="41" t="s">
        <v>171</v>
      </c>
      <c r="C210" s="20" t="s">
        <v>118</v>
      </c>
      <c r="D210" s="20">
        <f>E210+F210+G210</f>
        <v>36.882</v>
      </c>
      <c r="E210" s="68">
        <v>14.902</v>
      </c>
      <c r="F210" s="68">
        <v>10.99</v>
      </c>
      <c r="G210" s="68">
        <v>10.99</v>
      </c>
      <c r="H210" s="14"/>
    </row>
    <row r="211" spans="1:8" s="7" customFormat="1" ht="12.75">
      <c r="A211" s="64" t="s">
        <v>154</v>
      </c>
      <c r="B211" s="41"/>
      <c r="C211" s="20"/>
      <c r="D211" s="20"/>
      <c r="E211" s="20"/>
      <c r="F211" s="20"/>
      <c r="G211" s="20"/>
      <c r="H211" s="14"/>
    </row>
    <row r="212" spans="1:8" s="7" customFormat="1" ht="25.5">
      <c r="A212" s="64"/>
      <c r="B212" s="26" t="s">
        <v>87</v>
      </c>
      <c r="C212" s="20" t="s">
        <v>34</v>
      </c>
      <c r="D212" s="20">
        <f>E212</f>
        <v>424.153</v>
      </c>
      <c r="E212" s="23">
        <f>392.095+32.058</f>
        <v>424.153</v>
      </c>
      <c r="F212" s="20"/>
      <c r="G212" s="20"/>
      <c r="H212" s="14"/>
    </row>
    <row r="213" spans="1:8" s="7" customFormat="1" ht="12.75">
      <c r="A213" s="17" t="s">
        <v>172</v>
      </c>
      <c r="B213" s="17"/>
      <c r="C213" s="17"/>
      <c r="D213" s="17"/>
      <c r="E213" s="17"/>
      <c r="F213" s="17"/>
      <c r="G213" s="17"/>
      <c r="H213" s="14"/>
    </row>
    <row r="214" spans="1:8" s="7" customFormat="1" ht="12.75">
      <c r="A214" s="28" t="s">
        <v>76</v>
      </c>
      <c r="B214" s="26"/>
      <c r="C214" s="14"/>
      <c r="D214" s="14"/>
      <c r="E214" s="14"/>
      <c r="F214" s="14"/>
      <c r="G214" s="14"/>
      <c r="H214" s="14"/>
    </row>
    <row r="215" spans="1:8" s="7" customFormat="1" ht="25.5">
      <c r="A215" s="29"/>
      <c r="B215" s="41" t="s">
        <v>145</v>
      </c>
      <c r="C215" s="14" t="s">
        <v>42</v>
      </c>
      <c r="D215" s="20">
        <f>E215+F215+G215</f>
        <v>2509.92</v>
      </c>
      <c r="E215" s="14">
        <v>836.64</v>
      </c>
      <c r="F215" s="14">
        <v>836.64</v>
      </c>
      <c r="G215" s="14">
        <v>836.64</v>
      </c>
      <c r="H215" s="14"/>
    </row>
    <row r="216" spans="1:8" s="7" customFormat="1" ht="12.75">
      <c r="A216" s="29"/>
      <c r="B216" s="41" t="s">
        <v>167</v>
      </c>
      <c r="C216" s="20" t="s">
        <v>24</v>
      </c>
      <c r="D216" s="20">
        <f>E216+F216+G216</f>
        <v>12</v>
      </c>
      <c r="E216" s="20">
        <v>4</v>
      </c>
      <c r="F216" s="20">
        <v>4</v>
      </c>
      <c r="G216" s="20">
        <v>4</v>
      </c>
      <c r="H216" s="14"/>
    </row>
    <row r="217" spans="1:8" s="7" customFormat="1" ht="12.75">
      <c r="A217" s="28" t="s">
        <v>103</v>
      </c>
      <c r="B217" s="41"/>
      <c r="C217" s="20"/>
      <c r="D217" s="20"/>
      <c r="E217" s="20"/>
      <c r="F217" s="20"/>
      <c r="G217" s="20"/>
      <c r="H217" s="14"/>
    </row>
    <row r="218" spans="1:8" s="7" customFormat="1" ht="25.5">
      <c r="A218" s="29"/>
      <c r="B218" s="41" t="s">
        <v>173</v>
      </c>
      <c r="C218" s="20" t="s">
        <v>42</v>
      </c>
      <c r="D218" s="20">
        <f>E218+F218+G218</f>
        <v>2499.9900000000002</v>
      </c>
      <c r="E218" s="20">
        <v>833.33</v>
      </c>
      <c r="F218" s="20">
        <v>833.33</v>
      </c>
      <c r="G218" s="20">
        <v>833.33</v>
      </c>
      <c r="H218" s="14"/>
    </row>
    <row r="219" spans="1:8" s="7" customFormat="1" ht="25.5">
      <c r="A219" s="29"/>
      <c r="B219" s="41" t="s">
        <v>132</v>
      </c>
      <c r="C219" s="20" t="s">
        <v>24</v>
      </c>
      <c r="D219" s="20">
        <f>E219+F219+G219</f>
        <v>171</v>
      </c>
      <c r="E219" s="20">
        <v>57</v>
      </c>
      <c r="F219" s="20">
        <v>57</v>
      </c>
      <c r="G219" s="20">
        <v>57</v>
      </c>
      <c r="H219" s="14"/>
    </row>
    <row r="220" spans="1:8" s="7" customFormat="1" ht="25.5">
      <c r="A220" s="29"/>
      <c r="B220" s="41" t="s">
        <v>174</v>
      </c>
      <c r="C220" s="20" t="s">
        <v>42</v>
      </c>
      <c r="D220" s="20">
        <f>E220+F220+G220</f>
        <v>1140</v>
      </c>
      <c r="E220" s="20">
        <v>380</v>
      </c>
      <c r="F220" s="20">
        <v>380</v>
      </c>
      <c r="G220" s="20">
        <v>380</v>
      </c>
      <c r="H220" s="14"/>
    </row>
    <row r="221" spans="1:8" s="7" customFormat="1" ht="12.75">
      <c r="A221" s="18" t="s">
        <v>133</v>
      </c>
      <c r="B221" s="41"/>
      <c r="C221" s="14"/>
      <c r="D221" s="14"/>
      <c r="E221" s="14"/>
      <c r="F221" s="14"/>
      <c r="G221" s="14"/>
      <c r="H221" s="14"/>
    </row>
    <row r="222" spans="1:8" s="7" customFormat="1" ht="25.5">
      <c r="A222" s="18"/>
      <c r="B222" s="41" t="s">
        <v>134</v>
      </c>
      <c r="C222" s="20" t="s">
        <v>135</v>
      </c>
      <c r="D222" s="20">
        <f>E222+F222+G222</f>
        <v>330</v>
      </c>
      <c r="E222" s="20">
        <v>110</v>
      </c>
      <c r="F222" s="20">
        <v>110</v>
      </c>
      <c r="G222" s="20">
        <v>110</v>
      </c>
      <c r="H222" s="14"/>
    </row>
    <row r="223" spans="1:8" s="7" customFormat="1" ht="12.75">
      <c r="A223" s="18"/>
      <c r="B223" s="41" t="s">
        <v>136</v>
      </c>
      <c r="C223" s="20" t="s">
        <v>129</v>
      </c>
      <c r="D223" s="20">
        <f>E223+F223+G223</f>
        <v>1140</v>
      </c>
      <c r="E223" s="20">
        <v>380</v>
      </c>
      <c r="F223" s="20">
        <v>380</v>
      </c>
      <c r="G223" s="20">
        <v>380</v>
      </c>
      <c r="H223" s="14"/>
    </row>
    <row r="224" spans="1:8" s="7" customFormat="1" ht="12.75">
      <c r="A224" s="18" t="s">
        <v>138</v>
      </c>
      <c r="B224" s="41"/>
      <c r="C224" s="14"/>
      <c r="D224" s="14"/>
      <c r="E224" s="14"/>
      <c r="F224" s="14"/>
      <c r="G224" s="14"/>
      <c r="H224" s="14"/>
    </row>
    <row r="225" spans="1:8" s="7" customFormat="1" ht="25.5">
      <c r="A225" s="18"/>
      <c r="B225" s="41" t="s">
        <v>175</v>
      </c>
      <c r="C225" s="20" t="s">
        <v>140</v>
      </c>
      <c r="D225" s="20">
        <f>E225+F225+G225</f>
        <v>45.69</v>
      </c>
      <c r="E225" s="20">
        <v>15.23</v>
      </c>
      <c r="F225" s="20">
        <v>15.23</v>
      </c>
      <c r="G225" s="20">
        <v>15.23</v>
      </c>
      <c r="H225" s="14"/>
    </row>
    <row r="226" spans="1:8" s="7" customFormat="1" ht="12.75">
      <c r="A226" s="28" t="s">
        <v>115</v>
      </c>
      <c r="B226" s="41"/>
      <c r="C226" s="20"/>
      <c r="D226" s="20"/>
      <c r="E226" s="20"/>
      <c r="F226" s="20"/>
      <c r="G226" s="20"/>
      <c r="H226" s="14"/>
    </row>
    <row r="227" spans="1:8" s="7" customFormat="1" ht="25.5">
      <c r="A227" s="33"/>
      <c r="B227" s="26" t="s">
        <v>164</v>
      </c>
      <c r="C227" s="20" t="s">
        <v>24</v>
      </c>
      <c r="D227" s="20">
        <f>E227+F227+G227</f>
        <v>3</v>
      </c>
      <c r="E227" s="20">
        <v>1</v>
      </c>
      <c r="F227" s="20">
        <v>1</v>
      </c>
      <c r="G227" s="20">
        <v>1</v>
      </c>
      <c r="H227" s="14"/>
    </row>
    <row r="228" spans="1:8" s="7" customFormat="1" ht="12.75">
      <c r="A228" s="64" t="s">
        <v>154</v>
      </c>
      <c r="B228" s="41"/>
      <c r="C228" s="20"/>
      <c r="D228" s="20"/>
      <c r="E228" s="20"/>
      <c r="F228" s="20"/>
      <c r="G228" s="20"/>
      <c r="H228" s="14"/>
    </row>
    <row r="229" spans="1:8" s="7" customFormat="1" ht="25.5">
      <c r="A229" s="64"/>
      <c r="B229" s="26" t="s">
        <v>87</v>
      </c>
      <c r="C229" s="20" t="s">
        <v>34</v>
      </c>
      <c r="D229" s="20">
        <f>E229</f>
        <v>406.328</v>
      </c>
      <c r="E229" s="23">
        <f>373.536+32.792</f>
        <v>406.328</v>
      </c>
      <c r="F229" s="20"/>
      <c r="G229" s="20"/>
      <c r="H229" s="14"/>
    </row>
    <row r="230" spans="1:8" s="7" customFormat="1" ht="12.75">
      <c r="A230" s="17" t="s">
        <v>52</v>
      </c>
      <c r="B230" s="17"/>
      <c r="C230" s="17"/>
      <c r="D230" s="17"/>
      <c r="E230" s="17"/>
      <c r="F230" s="17"/>
      <c r="G230" s="17"/>
      <c r="H230" s="14"/>
    </row>
    <row r="231" spans="1:8" s="7" customFormat="1" ht="12.75">
      <c r="A231" s="28" t="s">
        <v>76</v>
      </c>
      <c r="B231" s="41"/>
      <c r="C231" s="14"/>
      <c r="D231" s="14"/>
      <c r="E231" s="14"/>
      <c r="F231" s="14"/>
      <c r="G231" s="14"/>
      <c r="H231" s="14"/>
    </row>
    <row r="232" spans="1:8" s="7" customFormat="1" ht="25.5">
      <c r="A232" s="29"/>
      <c r="B232" s="41" t="s">
        <v>145</v>
      </c>
      <c r="C232" s="20" t="s">
        <v>42</v>
      </c>
      <c r="D232" s="21">
        <v>304945</v>
      </c>
      <c r="E232" s="21">
        <v>304945</v>
      </c>
      <c r="F232" s="21">
        <v>339945</v>
      </c>
      <c r="G232" s="21">
        <v>339945</v>
      </c>
      <c r="H232" s="14"/>
    </row>
    <row r="233" spans="1:8" s="7" customFormat="1" ht="25.5">
      <c r="A233" s="29"/>
      <c r="B233" s="41" t="s">
        <v>109</v>
      </c>
      <c r="C233" s="20" t="s">
        <v>80</v>
      </c>
      <c r="D233" s="20">
        <f>E233+F233+G233</f>
        <v>47.817</v>
      </c>
      <c r="E233" s="23">
        <v>15.939</v>
      </c>
      <c r="F233" s="23">
        <v>15.939</v>
      </c>
      <c r="G233" s="23">
        <v>15.939</v>
      </c>
      <c r="H233" s="14"/>
    </row>
    <row r="234" spans="1:8" s="7" customFormat="1" ht="12.75">
      <c r="A234" s="18" t="s">
        <v>103</v>
      </c>
      <c r="B234" s="26"/>
      <c r="C234" s="14"/>
      <c r="D234" s="14"/>
      <c r="E234" s="14"/>
      <c r="F234" s="14"/>
      <c r="G234" s="14"/>
      <c r="H234" s="14"/>
    </row>
    <row r="235" spans="1:8" s="7" customFormat="1" ht="25.5">
      <c r="A235" s="18"/>
      <c r="B235" s="41" t="s">
        <v>176</v>
      </c>
      <c r="C235" s="20" t="s">
        <v>42</v>
      </c>
      <c r="D235" s="24">
        <f>E235+F235+G235</f>
        <v>1214.205</v>
      </c>
      <c r="E235" s="23">
        <v>404.735</v>
      </c>
      <c r="F235" s="23">
        <v>404.735</v>
      </c>
      <c r="G235" s="23">
        <v>404.735</v>
      </c>
      <c r="H235" s="14"/>
    </row>
    <row r="236" spans="1:8" s="7" customFormat="1" ht="25.5">
      <c r="A236" s="18"/>
      <c r="B236" s="69" t="s">
        <v>177</v>
      </c>
      <c r="C236" s="20" t="s">
        <v>24</v>
      </c>
      <c r="D236" s="45">
        <f>E236+F236+G236</f>
        <v>45</v>
      </c>
      <c r="E236" s="21">
        <v>15</v>
      </c>
      <c r="F236" s="21">
        <v>15</v>
      </c>
      <c r="G236" s="21">
        <v>15</v>
      </c>
      <c r="H236" s="14"/>
    </row>
    <row r="237" spans="1:8" s="7" customFormat="1" ht="12.75">
      <c r="A237" s="18"/>
      <c r="B237" s="69" t="s">
        <v>178</v>
      </c>
      <c r="C237" s="20" t="s">
        <v>42</v>
      </c>
      <c r="D237" s="40">
        <f>E237+F237+G237</f>
        <v>5551.0199999999995</v>
      </c>
      <c r="E237" s="38">
        <v>1850.34</v>
      </c>
      <c r="F237" s="38">
        <v>1850.34</v>
      </c>
      <c r="G237" s="38">
        <v>1850.34</v>
      </c>
      <c r="H237" s="14"/>
    </row>
    <row r="238" spans="1:8" s="7" customFormat="1" ht="25.5">
      <c r="A238" s="18"/>
      <c r="B238" s="41" t="s">
        <v>132</v>
      </c>
      <c r="C238" s="20" t="s">
        <v>24</v>
      </c>
      <c r="D238" s="45">
        <f>E238+F238+G238</f>
        <v>543</v>
      </c>
      <c r="E238" s="21">
        <v>181</v>
      </c>
      <c r="F238" s="21">
        <v>181</v>
      </c>
      <c r="G238" s="21">
        <v>181</v>
      </c>
      <c r="H238" s="14"/>
    </row>
    <row r="239" spans="1:8" s="7" customFormat="1" ht="38.25">
      <c r="A239" s="18"/>
      <c r="B239" s="42" t="s">
        <v>147</v>
      </c>
      <c r="C239" s="43" t="s">
        <v>24</v>
      </c>
      <c r="D239" s="70">
        <f>E239+F239+G239</f>
        <v>66</v>
      </c>
      <c r="E239" s="21">
        <v>22</v>
      </c>
      <c r="F239" s="21">
        <v>22</v>
      </c>
      <c r="G239" s="21">
        <v>22</v>
      </c>
      <c r="H239" s="14"/>
    </row>
    <row r="240" spans="1:8" s="7" customFormat="1" ht="12.75">
      <c r="A240" s="18" t="s">
        <v>133</v>
      </c>
      <c r="B240" s="26"/>
      <c r="C240" s="14"/>
      <c r="D240" s="14"/>
      <c r="E240" s="14"/>
      <c r="F240" s="14"/>
      <c r="G240" s="14"/>
      <c r="H240" s="14"/>
    </row>
    <row r="241" spans="1:8" s="7" customFormat="1" ht="25.5">
      <c r="A241" s="18"/>
      <c r="B241" s="41" t="s">
        <v>134</v>
      </c>
      <c r="C241" s="20" t="s">
        <v>135</v>
      </c>
      <c r="D241" s="20">
        <f>E241+F241+G241</f>
        <v>150</v>
      </c>
      <c r="E241" s="21">
        <v>50</v>
      </c>
      <c r="F241" s="21">
        <v>50</v>
      </c>
      <c r="G241" s="21">
        <v>50</v>
      </c>
      <c r="H241" s="14"/>
    </row>
    <row r="242" spans="1:8" s="7" customFormat="1" ht="12.75">
      <c r="A242" s="18"/>
      <c r="B242" s="41" t="s">
        <v>136</v>
      </c>
      <c r="C242" s="20" t="s">
        <v>137</v>
      </c>
      <c r="D242" s="61">
        <f>E242+F242+G242</f>
        <v>968.4000000000001</v>
      </c>
      <c r="E242" s="30">
        <v>322.8</v>
      </c>
      <c r="F242" s="30">
        <v>322.8</v>
      </c>
      <c r="G242" s="30">
        <v>322.8</v>
      </c>
      <c r="H242" s="14"/>
    </row>
    <row r="243" spans="1:8" s="7" customFormat="1" ht="12.75">
      <c r="A243" s="28" t="s">
        <v>141</v>
      </c>
      <c r="B243" s="41"/>
      <c r="C243" s="20"/>
      <c r="D243" s="61"/>
      <c r="E243" s="30"/>
      <c r="F243" s="30"/>
      <c r="G243" s="30"/>
      <c r="H243" s="14"/>
    </row>
    <row r="244" spans="1:8" s="7" customFormat="1" ht="25.5">
      <c r="A244" s="33"/>
      <c r="B244" s="26" t="s">
        <v>179</v>
      </c>
      <c r="C244" s="20" t="s">
        <v>42</v>
      </c>
      <c r="D244" s="21">
        <f>E244+F244+G244</f>
        <v>63000</v>
      </c>
      <c r="E244" s="21">
        <v>21000</v>
      </c>
      <c r="F244" s="21">
        <v>21000</v>
      </c>
      <c r="G244" s="21">
        <v>21000</v>
      </c>
      <c r="H244" s="14"/>
    </row>
    <row r="245" spans="1:8" s="7" customFormat="1" ht="12.75">
      <c r="A245" s="64" t="s">
        <v>154</v>
      </c>
      <c r="B245" s="41"/>
      <c r="C245" s="20"/>
      <c r="D245" s="20"/>
      <c r="E245" s="20"/>
      <c r="F245" s="20"/>
      <c r="G245" s="20"/>
      <c r="H245" s="14"/>
    </row>
    <row r="246" spans="1:8" s="7" customFormat="1" ht="25.5">
      <c r="A246" s="64"/>
      <c r="B246" s="26" t="s">
        <v>87</v>
      </c>
      <c r="C246" s="20" t="s">
        <v>34</v>
      </c>
      <c r="D246" s="20">
        <f>E246</f>
        <v>256.513</v>
      </c>
      <c r="E246" s="20">
        <f>256.513</f>
        <v>256.513</v>
      </c>
      <c r="F246" s="20"/>
      <c r="G246" s="20"/>
      <c r="H246" s="14"/>
    </row>
    <row r="247" spans="1:8" s="7" customFormat="1" ht="12.75">
      <c r="A247" s="17" t="s">
        <v>70</v>
      </c>
      <c r="B247" s="17"/>
      <c r="C247" s="17"/>
      <c r="D247" s="17"/>
      <c r="E247" s="17"/>
      <c r="F247" s="17"/>
      <c r="G247" s="17"/>
      <c r="H247" s="14"/>
    </row>
    <row r="248" spans="1:8" s="7" customFormat="1" ht="12.75">
      <c r="A248" s="28" t="s">
        <v>76</v>
      </c>
      <c r="B248" s="41"/>
      <c r="C248" s="14"/>
      <c r="D248" s="14"/>
      <c r="E248" s="14"/>
      <c r="F248" s="14"/>
      <c r="G248" s="14"/>
      <c r="H248" s="14"/>
    </row>
    <row r="249" spans="1:8" s="7" customFormat="1" ht="12.75">
      <c r="A249" s="29"/>
      <c r="B249" s="66" t="s">
        <v>166</v>
      </c>
      <c r="C249" s="20" t="s">
        <v>80</v>
      </c>
      <c r="D249" s="20">
        <v>101.294</v>
      </c>
      <c r="E249" s="20">
        <v>101.294</v>
      </c>
      <c r="F249" s="20">
        <v>101.294</v>
      </c>
      <c r="G249" s="20">
        <v>101.294</v>
      </c>
      <c r="H249" s="14"/>
    </row>
    <row r="250" spans="1:8" s="7" customFormat="1" ht="12.75">
      <c r="A250" s="29"/>
      <c r="B250" s="66"/>
      <c r="C250" s="20" t="s">
        <v>80</v>
      </c>
      <c r="D250" s="20">
        <v>10.7</v>
      </c>
      <c r="E250" s="20">
        <v>10.7</v>
      </c>
      <c r="F250" s="20">
        <v>10.7</v>
      </c>
      <c r="G250" s="20">
        <v>10.7</v>
      </c>
      <c r="H250" s="14"/>
    </row>
    <row r="251" spans="1:8" s="7" customFormat="1" ht="25.5">
      <c r="A251" s="29"/>
      <c r="B251" s="26" t="s">
        <v>180</v>
      </c>
      <c r="C251" s="20" t="s">
        <v>24</v>
      </c>
      <c r="D251" s="20">
        <v>1</v>
      </c>
      <c r="E251" s="20">
        <v>1</v>
      </c>
      <c r="F251" s="20">
        <v>1</v>
      </c>
      <c r="G251" s="20">
        <v>1</v>
      </c>
      <c r="H251" s="14"/>
    </row>
    <row r="252" spans="1:8" s="7" customFormat="1" ht="12.75">
      <c r="A252" s="18" t="s">
        <v>103</v>
      </c>
      <c r="B252" s="41"/>
      <c r="C252" s="14"/>
      <c r="D252" s="14"/>
      <c r="E252" s="14"/>
      <c r="F252" s="14"/>
      <c r="G252" s="14"/>
      <c r="H252" s="14"/>
    </row>
    <row r="253" spans="1:8" s="7" customFormat="1" ht="25.5">
      <c r="A253" s="18"/>
      <c r="B253" s="46" t="s">
        <v>176</v>
      </c>
      <c r="C253" s="20" t="s">
        <v>42</v>
      </c>
      <c r="D253" s="40">
        <f>E253+F253+G253</f>
        <v>848.445</v>
      </c>
      <c r="E253" s="24">
        <v>405.005</v>
      </c>
      <c r="F253" s="40">
        <v>221.72</v>
      </c>
      <c r="G253" s="40">
        <v>221.72</v>
      </c>
      <c r="H253" s="14"/>
    </row>
    <row r="254" spans="1:8" s="7" customFormat="1" ht="38.25">
      <c r="A254" s="18"/>
      <c r="B254" s="41" t="s">
        <v>168</v>
      </c>
      <c r="C254" s="20" t="s">
        <v>24</v>
      </c>
      <c r="D254" s="20">
        <f>E254+F254+G254</f>
        <v>144</v>
      </c>
      <c r="E254" s="20">
        <v>48</v>
      </c>
      <c r="F254" s="20">
        <v>48</v>
      </c>
      <c r="G254" s="20">
        <v>48</v>
      </c>
      <c r="H254" s="14"/>
    </row>
    <row r="255" spans="1:8" s="7" customFormat="1" ht="25.5">
      <c r="A255" s="18"/>
      <c r="B255" s="41" t="s">
        <v>173</v>
      </c>
      <c r="C255" s="20" t="s">
        <v>42</v>
      </c>
      <c r="D255" s="24">
        <f>E255+F255+G255</f>
        <v>2143.887</v>
      </c>
      <c r="E255" s="24">
        <v>714.629</v>
      </c>
      <c r="F255" s="24">
        <v>714.629</v>
      </c>
      <c r="G255" s="24">
        <v>714.629</v>
      </c>
      <c r="H255" s="14"/>
    </row>
    <row r="256" spans="1:8" s="7" customFormat="1" ht="25.5">
      <c r="A256" s="18"/>
      <c r="B256" s="41" t="s">
        <v>132</v>
      </c>
      <c r="C256" s="20" t="s">
        <v>24</v>
      </c>
      <c r="D256" s="20">
        <f>E256+F256+G256</f>
        <v>462</v>
      </c>
      <c r="E256" s="20">
        <v>154</v>
      </c>
      <c r="F256" s="20">
        <v>154</v>
      </c>
      <c r="G256" s="20">
        <v>154</v>
      </c>
      <c r="H256" s="14"/>
    </row>
    <row r="257" spans="1:8" s="7" customFormat="1" ht="12.75">
      <c r="A257" s="18" t="s">
        <v>133</v>
      </c>
      <c r="B257" s="26"/>
      <c r="C257" s="14"/>
      <c r="D257" s="14"/>
      <c r="E257" s="14"/>
      <c r="F257" s="14"/>
      <c r="G257" s="14"/>
      <c r="H257" s="14"/>
    </row>
    <row r="258" spans="1:8" s="7" customFormat="1" ht="25.5">
      <c r="A258" s="18"/>
      <c r="B258" s="41" t="s">
        <v>181</v>
      </c>
      <c r="C258" s="20" t="s">
        <v>129</v>
      </c>
      <c r="D258" s="20">
        <f>E258+F258+G258</f>
        <v>202.5</v>
      </c>
      <c r="E258" s="20">
        <v>67.5</v>
      </c>
      <c r="F258" s="20">
        <v>67.5</v>
      </c>
      <c r="G258" s="20">
        <v>67.5</v>
      </c>
      <c r="H258" s="14"/>
    </row>
    <row r="259" spans="1:8" s="7" customFormat="1" ht="25.5">
      <c r="A259" s="18"/>
      <c r="B259" s="41" t="s">
        <v>134</v>
      </c>
      <c r="C259" s="20" t="s">
        <v>135</v>
      </c>
      <c r="D259" s="20">
        <f>E259+F259+G259</f>
        <v>282</v>
      </c>
      <c r="E259" s="20">
        <v>94</v>
      </c>
      <c r="F259" s="20">
        <v>94</v>
      </c>
      <c r="G259" s="20">
        <v>94</v>
      </c>
      <c r="H259" s="14"/>
    </row>
    <row r="260" spans="1:8" s="7" customFormat="1" ht="12.75">
      <c r="A260" s="18"/>
      <c r="B260" s="41" t="s">
        <v>136</v>
      </c>
      <c r="C260" s="20" t="s">
        <v>182</v>
      </c>
      <c r="D260" s="20">
        <f>E260+F260+G260</f>
        <v>1653.0149999999999</v>
      </c>
      <c r="E260" s="68">
        <v>551.005</v>
      </c>
      <c r="F260" s="68">
        <v>551.005</v>
      </c>
      <c r="G260" s="68">
        <v>551.005</v>
      </c>
      <c r="H260" s="14"/>
    </row>
    <row r="261" spans="1:8" s="7" customFormat="1" ht="12.75">
      <c r="A261" s="18" t="s">
        <v>97</v>
      </c>
      <c r="B261" s="26"/>
      <c r="C261" s="14"/>
      <c r="D261" s="14"/>
      <c r="E261" s="71"/>
      <c r="F261" s="14"/>
      <c r="G261" s="14"/>
      <c r="H261" s="14"/>
    </row>
    <row r="262" spans="1:8" s="7" customFormat="1" ht="38.25">
      <c r="A262" s="18"/>
      <c r="B262" s="26" t="s">
        <v>183</v>
      </c>
      <c r="C262" s="20" t="s">
        <v>129</v>
      </c>
      <c r="D262" s="20">
        <f>E262+F262+G262</f>
        <v>505.5</v>
      </c>
      <c r="E262" s="68">
        <v>168.5</v>
      </c>
      <c r="F262" s="68">
        <v>168.5</v>
      </c>
      <c r="G262" s="68">
        <v>168.5</v>
      </c>
      <c r="H262" s="14"/>
    </row>
    <row r="263" spans="1:8" s="7" customFormat="1" ht="12.75">
      <c r="A263" s="64" t="s">
        <v>138</v>
      </c>
      <c r="B263" s="41"/>
      <c r="C263" s="20"/>
      <c r="D263" s="20"/>
      <c r="E263" s="20"/>
      <c r="F263" s="20"/>
      <c r="G263" s="20"/>
      <c r="H263" s="14"/>
    </row>
    <row r="264" spans="1:8" s="7" customFormat="1" ht="12.75">
      <c r="A264" s="64"/>
      <c r="B264" s="26" t="s">
        <v>184</v>
      </c>
      <c r="C264" s="20" t="s">
        <v>140</v>
      </c>
      <c r="D264" s="24">
        <f>E264</f>
        <v>8.989</v>
      </c>
      <c r="E264" s="24">
        <v>8.989</v>
      </c>
      <c r="F264" s="20"/>
      <c r="G264" s="20"/>
      <c r="H264" s="14"/>
    </row>
    <row r="265" spans="1:8" s="7" customFormat="1" ht="25.5">
      <c r="A265" s="64"/>
      <c r="B265" s="41" t="s">
        <v>185</v>
      </c>
      <c r="C265" s="68" t="s">
        <v>24</v>
      </c>
      <c r="D265" s="45">
        <f>E265</f>
        <v>73</v>
      </c>
      <c r="E265" s="45">
        <v>73</v>
      </c>
      <c r="F265" s="20"/>
      <c r="G265" s="20"/>
      <c r="H265" s="14"/>
    </row>
    <row r="266" spans="1:8" s="7" customFormat="1" ht="12.75">
      <c r="A266" s="64" t="s">
        <v>154</v>
      </c>
      <c r="B266" s="41"/>
      <c r="C266" s="20"/>
      <c r="D266" s="20"/>
      <c r="E266" s="20"/>
      <c r="F266" s="20"/>
      <c r="G266" s="20"/>
      <c r="H266" s="14"/>
    </row>
    <row r="267" spans="1:8" s="7" customFormat="1" ht="25.5">
      <c r="A267" s="64"/>
      <c r="B267" s="26" t="s">
        <v>87</v>
      </c>
      <c r="C267" s="20" t="s">
        <v>34</v>
      </c>
      <c r="D267" s="24">
        <v>431.985</v>
      </c>
      <c r="E267" s="24">
        <v>431.985</v>
      </c>
      <c r="F267" s="20"/>
      <c r="G267" s="20"/>
      <c r="H267" s="14"/>
    </row>
    <row r="268" spans="1:8" s="72" customFormat="1" ht="12.75">
      <c r="A268" s="36" t="s">
        <v>186</v>
      </c>
      <c r="B268" s="36"/>
      <c r="C268" s="36"/>
      <c r="D268" s="36"/>
      <c r="E268" s="36"/>
      <c r="F268" s="36"/>
      <c r="G268" s="36"/>
      <c r="H268" s="26"/>
    </row>
    <row r="269" spans="1:8" s="72" customFormat="1" ht="12.75">
      <c r="A269" s="12" t="s">
        <v>14</v>
      </c>
      <c r="B269" s="12"/>
      <c r="C269" s="12"/>
      <c r="D269" s="12"/>
      <c r="E269" s="12"/>
      <c r="F269" s="12"/>
      <c r="G269" s="12"/>
      <c r="H269" s="26"/>
    </row>
    <row r="270" spans="1:8" s="72" customFormat="1" ht="12.75" customHeight="1">
      <c r="A270" s="18" t="s">
        <v>187</v>
      </c>
      <c r="B270" s="73"/>
      <c r="C270" s="14"/>
      <c r="D270" s="13"/>
      <c r="E270" s="13"/>
      <c r="F270" s="13"/>
      <c r="G270" s="13"/>
      <c r="H270" s="26"/>
    </row>
    <row r="271" spans="1:8" s="72" customFormat="1" ht="38.25">
      <c r="A271" s="18"/>
      <c r="B271" s="26" t="s">
        <v>188</v>
      </c>
      <c r="C271" s="14" t="s">
        <v>24</v>
      </c>
      <c r="D271" s="14">
        <f>E271+F271+G271</f>
        <v>3</v>
      </c>
      <c r="E271" s="14">
        <v>1</v>
      </c>
      <c r="F271" s="14">
        <v>1</v>
      </c>
      <c r="G271" s="14">
        <v>1</v>
      </c>
      <c r="H271" s="26"/>
    </row>
    <row r="272" spans="1:8" s="72" customFormat="1" ht="25.5">
      <c r="A272" s="18"/>
      <c r="B272" s="26" t="s">
        <v>87</v>
      </c>
      <c r="C272" s="14" t="s">
        <v>34</v>
      </c>
      <c r="D272" s="14">
        <f>E272</f>
        <v>147.941</v>
      </c>
      <c r="E272" s="14">
        <v>147.941</v>
      </c>
      <c r="F272" s="14"/>
      <c r="G272" s="14"/>
      <c r="H272" s="26"/>
    </row>
    <row r="273" spans="1:8" s="72" customFormat="1" ht="12.75">
      <c r="A273" s="36" t="s">
        <v>189</v>
      </c>
      <c r="B273" s="36"/>
      <c r="C273" s="36"/>
      <c r="D273" s="36"/>
      <c r="E273" s="36"/>
      <c r="F273" s="36"/>
      <c r="G273" s="36"/>
      <c r="H273" s="26"/>
    </row>
    <row r="274" spans="1:8" s="72" customFormat="1" ht="12.75">
      <c r="A274" s="12" t="s">
        <v>14</v>
      </c>
      <c r="B274" s="12"/>
      <c r="C274" s="12"/>
      <c r="D274" s="12"/>
      <c r="E274" s="12"/>
      <c r="F274" s="12"/>
      <c r="G274" s="12"/>
      <c r="H274" s="26"/>
    </row>
    <row r="275" spans="1:8" s="72" customFormat="1" ht="12.75">
      <c r="A275" s="18" t="s">
        <v>190</v>
      </c>
      <c r="B275" s="73"/>
      <c r="C275" s="14"/>
      <c r="D275" s="13"/>
      <c r="E275" s="13"/>
      <c r="F275" s="13"/>
      <c r="G275" s="13"/>
      <c r="H275" s="26"/>
    </row>
    <row r="276" spans="1:8" s="72" customFormat="1" ht="51">
      <c r="A276" s="18"/>
      <c r="B276" s="26" t="s">
        <v>191</v>
      </c>
      <c r="C276" s="14" t="s">
        <v>24</v>
      </c>
      <c r="D276" s="14">
        <f>E276+F276+G276</f>
        <v>300</v>
      </c>
      <c r="E276" s="14">
        <v>100</v>
      </c>
      <c r="F276" s="14">
        <v>100</v>
      </c>
      <c r="G276" s="14">
        <v>100</v>
      </c>
      <c r="H276" s="26"/>
    </row>
    <row r="277" spans="1:8" s="72" customFormat="1" ht="51">
      <c r="A277" s="18"/>
      <c r="B277" s="26" t="s">
        <v>192</v>
      </c>
      <c r="C277" s="20" t="s">
        <v>57</v>
      </c>
      <c r="D277" s="14">
        <f>E277+F277+G277</f>
        <v>5</v>
      </c>
      <c r="E277" s="14">
        <v>5</v>
      </c>
      <c r="F277" s="14"/>
      <c r="G277" s="14"/>
      <c r="H277" s="26"/>
    </row>
    <row r="278" spans="1:8" s="72" customFormat="1" ht="25.5">
      <c r="A278" s="18"/>
      <c r="B278" s="26" t="s">
        <v>87</v>
      </c>
      <c r="C278" s="14" t="s">
        <v>34</v>
      </c>
      <c r="D278" s="14">
        <f>E278</f>
        <v>250.237</v>
      </c>
      <c r="E278" s="74">
        <f>45.343+24.894+180</f>
        <v>250.237</v>
      </c>
      <c r="F278" s="14"/>
      <c r="G278" s="14"/>
      <c r="H278" s="26"/>
    </row>
    <row r="279" spans="1:8" s="72" customFormat="1" ht="12.75" customHeight="1">
      <c r="A279" s="12" t="s">
        <v>193</v>
      </c>
      <c r="B279" s="12"/>
      <c r="C279" s="12"/>
      <c r="D279" s="12"/>
      <c r="E279" s="12"/>
      <c r="F279" s="12"/>
      <c r="G279" s="12"/>
      <c r="H279" s="26"/>
    </row>
    <row r="280" spans="1:8" s="72" customFormat="1" ht="12.75" customHeight="1">
      <c r="A280" s="18" t="s">
        <v>190</v>
      </c>
      <c r="B280" s="73"/>
      <c r="C280" s="14"/>
      <c r="D280" s="13"/>
      <c r="E280" s="13"/>
      <c r="F280" s="13"/>
      <c r="G280" s="13"/>
      <c r="H280" s="26"/>
    </row>
    <row r="281" spans="1:8" s="72" customFormat="1" ht="63.75">
      <c r="A281" s="18"/>
      <c r="B281" s="26" t="s">
        <v>194</v>
      </c>
      <c r="C281" s="14" t="s">
        <v>24</v>
      </c>
      <c r="D281" s="14">
        <f>E281+F281+G281</f>
        <v>1</v>
      </c>
      <c r="E281" s="14">
        <v>1</v>
      </c>
      <c r="F281" s="14"/>
      <c r="G281" s="14"/>
      <c r="H281" s="26"/>
    </row>
    <row r="282" spans="1:8" s="72" customFormat="1" ht="63.75">
      <c r="A282" s="18"/>
      <c r="B282" s="26" t="s">
        <v>195</v>
      </c>
      <c r="C282" s="14" t="s">
        <v>196</v>
      </c>
      <c r="D282" s="14">
        <f>E282+F282+G282</f>
        <v>100</v>
      </c>
      <c r="E282" s="14">
        <v>100</v>
      </c>
      <c r="F282" s="14"/>
      <c r="G282" s="14"/>
      <c r="H282" s="26"/>
    </row>
    <row r="283" spans="1:8" s="72" customFormat="1" ht="12.75" customHeight="1">
      <c r="A283" s="12" t="s">
        <v>197</v>
      </c>
      <c r="B283" s="12"/>
      <c r="C283" s="12"/>
      <c r="D283" s="12"/>
      <c r="E283" s="12"/>
      <c r="F283" s="12"/>
      <c r="G283" s="12"/>
      <c r="H283" s="26"/>
    </row>
    <row r="284" spans="1:8" s="72" customFormat="1" ht="12.75">
      <c r="A284" s="18" t="s">
        <v>190</v>
      </c>
      <c r="B284" s="73"/>
      <c r="C284" s="14"/>
      <c r="D284" s="13"/>
      <c r="E284" s="13"/>
      <c r="F284" s="13"/>
      <c r="G284" s="13"/>
      <c r="H284" s="26"/>
    </row>
    <row r="285" spans="1:8" s="72" customFormat="1" ht="51">
      <c r="A285" s="18"/>
      <c r="B285" s="26" t="s">
        <v>198</v>
      </c>
      <c r="C285" s="14" t="s">
        <v>196</v>
      </c>
      <c r="D285" s="14">
        <f>E285+F285+G285</f>
        <v>100</v>
      </c>
      <c r="E285" s="14">
        <v>100</v>
      </c>
      <c r="F285" s="14"/>
      <c r="G285" s="14"/>
      <c r="H285" s="26"/>
    </row>
    <row r="286" spans="1:8" s="72" customFormat="1" ht="12.75" customHeight="1">
      <c r="A286" s="12" t="s">
        <v>199</v>
      </c>
      <c r="B286" s="12"/>
      <c r="C286" s="12"/>
      <c r="D286" s="12"/>
      <c r="E286" s="12"/>
      <c r="F286" s="12"/>
      <c r="G286" s="12"/>
      <c r="H286" s="26"/>
    </row>
    <row r="287" spans="1:8" s="72" customFormat="1" ht="12.75" customHeight="1">
      <c r="A287" s="18" t="s">
        <v>190</v>
      </c>
      <c r="B287" s="73"/>
      <c r="C287" s="14"/>
      <c r="D287" s="13"/>
      <c r="E287" s="13"/>
      <c r="F287" s="13"/>
      <c r="G287" s="13"/>
      <c r="H287" s="26"/>
    </row>
    <row r="288" spans="1:8" s="72" customFormat="1" ht="63.75">
      <c r="A288" s="18"/>
      <c r="B288" s="26" t="s">
        <v>200</v>
      </c>
      <c r="C288" s="14" t="s">
        <v>196</v>
      </c>
      <c r="D288" s="14">
        <f>E288+F288+G288</f>
        <v>100</v>
      </c>
      <c r="E288" s="14">
        <v>100</v>
      </c>
      <c r="F288" s="14"/>
      <c r="G288" s="14"/>
      <c r="H288" s="26"/>
    </row>
    <row r="289" spans="1:8" ht="12.75" customHeight="1">
      <c r="A289" s="75" t="s">
        <v>201</v>
      </c>
      <c r="B289" s="76"/>
      <c r="C289" s="76"/>
      <c r="D289" s="76"/>
      <c r="E289" s="76"/>
      <c r="F289" s="76"/>
      <c r="G289" s="77"/>
      <c r="H289" s="13"/>
    </row>
    <row r="290" spans="1:8" ht="12.75" customHeight="1">
      <c r="A290" s="78" t="s">
        <v>14</v>
      </c>
      <c r="B290" s="79"/>
      <c r="C290" s="79"/>
      <c r="D290" s="79"/>
      <c r="E290" s="79"/>
      <c r="F290" s="79"/>
      <c r="G290" s="80"/>
      <c r="H290" s="13"/>
    </row>
    <row r="291" spans="1:8" ht="72" customHeight="1">
      <c r="A291" s="18" t="s">
        <v>202</v>
      </c>
      <c r="B291" s="26" t="s">
        <v>203</v>
      </c>
      <c r="C291" s="14" t="s">
        <v>204</v>
      </c>
      <c r="D291" s="14">
        <f>E291+F291+G291</f>
        <v>609</v>
      </c>
      <c r="E291" s="14">
        <v>179</v>
      </c>
      <c r="F291" s="14">
        <v>215</v>
      </c>
      <c r="G291" s="14">
        <v>215</v>
      </c>
      <c r="H291" s="81"/>
    </row>
    <row r="292" spans="1:8" ht="25.5">
      <c r="A292" s="18"/>
      <c r="B292" s="26" t="s">
        <v>205</v>
      </c>
      <c r="C292" s="14" t="s">
        <v>204</v>
      </c>
      <c r="D292" s="14">
        <f>E292+F292+G292</f>
        <v>3</v>
      </c>
      <c r="E292" s="14">
        <v>3</v>
      </c>
      <c r="F292" s="14"/>
      <c r="G292" s="14"/>
      <c r="H292" s="81"/>
    </row>
    <row r="293" spans="1:8" ht="25.5">
      <c r="A293" s="18"/>
      <c r="B293" s="26" t="s">
        <v>87</v>
      </c>
      <c r="C293" s="14" t="s">
        <v>34</v>
      </c>
      <c r="D293" s="14">
        <f>E293</f>
        <v>21.861</v>
      </c>
      <c r="E293" s="74">
        <v>21.861</v>
      </c>
      <c r="F293" s="13"/>
      <c r="G293" s="13"/>
      <c r="H293" s="81"/>
    </row>
    <row r="296" spans="1:7" s="10" customFormat="1" ht="18.75">
      <c r="A296" s="10" t="s">
        <v>206</v>
      </c>
      <c r="C296" s="82"/>
      <c r="F296" s="8" t="s">
        <v>207</v>
      </c>
      <c r="G296" s="8"/>
    </row>
    <row r="297" spans="1:7" s="7" customFormat="1" ht="25.5" customHeight="1">
      <c r="A297" s="83"/>
      <c r="B297" s="6"/>
      <c r="D297" s="6"/>
      <c r="E297" s="6"/>
      <c r="F297" s="6"/>
      <c r="G297" s="6"/>
    </row>
    <row r="298" spans="1:7" s="7" customFormat="1" ht="17.25" customHeight="1">
      <c r="A298" s="83"/>
      <c r="B298" s="6"/>
      <c r="D298" s="6"/>
      <c r="E298" s="6"/>
      <c r="F298" s="6"/>
      <c r="G298" s="6"/>
    </row>
    <row r="299" spans="1:7" s="7" customFormat="1" ht="12.75">
      <c r="A299" s="83"/>
      <c r="B299" s="6"/>
      <c r="D299" s="6"/>
      <c r="E299" s="6"/>
      <c r="F299" s="6"/>
      <c r="G299" s="6"/>
    </row>
  </sheetData>
  <sheetProtection/>
  <mergeCells count="111">
    <mergeCell ref="A67:A68"/>
    <mergeCell ref="A69:G69"/>
    <mergeCell ref="A52:H52"/>
    <mergeCell ref="A201:A204"/>
    <mergeCell ref="A133:A134"/>
    <mergeCell ref="A71:A72"/>
    <mergeCell ref="A74:G74"/>
    <mergeCell ref="A268:G268"/>
    <mergeCell ref="A209:A210"/>
    <mergeCell ref="A211:A212"/>
    <mergeCell ref="A192:A194"/>
    <mergeCell ref="A196:A200"/>
    <mergeCell ref="A205:A208"/>
    <mergeCell ref="F296:G296"/>
    <mergeCell ref="A53:G53"/>
    <mergeCell ref="A60:G60"/>
    <mergeCell ref="A63:G63"/>
    <mergeCell ref="A289:G289"/>
    <mergeCell ref="A95:A99"/>
    <mergeCell ref="A274:G274"/>
    <mergeCell ref="A275:A278"/>
    <mergeCell ref="A66:G66"/>
    <mergeCell ref="A283:G283"/>
    <mergeCell ref="B17:B18"/>
    <mergeCell ref="E12:G12"/>
    <mergeCell ref="A15:H15"/>
    <mergeCell ref="B11:B13"/>
    <mergeCell ref="A11:A13"/>
    <mergeCell ref="D12:D13"/>
    <mergeCell ref="A33:G33"/>
    <mergeCell ref="A16:G16"/>
    <mergeCell ref="E5:G5"/>
    <mergeCell ref="E6:G6"/>
    <mergeCell ref="A9:G9"/>
    <mergeCell ref="A8:G8"/>
    <mergeCell ref="D11:G11"/>
    <mergeCell ref="C11:C13"/>
    <mergeCell ref="A32:H32"/>
    <mergeCell ref="A17:A31"/>
    <mergeCell ref="A34:A46"/>
    <mergeCell ref="A49:G49"/>
    <mergeCell ref="A50:G50"/>
    <mergeCell ref="A64:A65"/>
    <mergeCell ref="A54:A59"/>
    <mergeCell ref="A61:A62"/>
    <mergeCell ref="A70:G70"/>
    <mergeCell ref="B115:B116"/>
    <mergeCell ref="A135:A138"/>
    <mergeCell ref="B136:B137"/>
    <mergeCell ref="A129:G129"/>
    <mergeCell ref="A100:A113"/>
    <mergeCell ref="A130:A132"/>
    <mergeCell ref="A114:A128"/>
    <mergeCell ref="A88:A94"/>
    <mergeCell ref="A291:A293"/>
    <mergeCell ref="A290:G290"/>
    <mergeCell ref="A269:G269"/>
    <mergeCell ref="A273:G273"/>
    <mergeCell ref="A270:A272"/>
    <mergeCell ref="A284:A285"/>
    <mergeCell ref="A286:G286"/>
    <mergeCell ref="A287:A288"/>
    <mergeCell ref="A280:A282"/>
    <mergeCell ref="A279:G279"/>
    <mergeCell ref="A153:A161"/>
    <mergeCell ref="A139:A141"/>
    <mergeCell ref="A142:A143"/>
    <mergeCell ref="A144:A145"/>
    <mergeCell ref="A146:A147"/>
    <mergeCell ref="A73:G73"/>
    <mergeCell ref="A75:A87"/>
    <mergeCell ref="A148:G148"/>
    <mergeCell ref="A149:A152"/>
    <mergeCell ref="B151:B152"/>
    <mergeCell ref="A162:A165"/>
    <mergeCell ref="A168:G168"/>
    <mergeCell ref="A169:A174"/>
    <mergeCell ref="A175:A176"/>
    <mergeCell ref="A166:A167"/>
    <mergeCell ref="A177:A178"/>
    <mergeCell ref="A179:A183"/>
    <mergeCell ref="A184:A186"/>
    <mergeCell ref="B198:B199"/>
    <mergeCell ref="A195:G195"/>
    <mergeCell ref="A187:A189"/>
    <mergeCell ref="A190:A191"/>
    <mergeCell ref="A221:A223"/>
    <mergeCell ref="A213:G213"/>
    <mergeCell ref="A214:A216"/>
    <mergeCell ref="A217:A220"/>
    <mergeCell ref="A224:A225"/>
    <mergeCell ref="A226:A227"/>
    <mergeCell ref="A228:A229"/>
    <mergeCell ref="A247:G247"/>
    <mergeCell ref="A245:A246"/>
    <mergeCell ref="A248:A251"/>
    <mergeCell ref="B249:B250"/>
    <mergeCell ref="A230:G230"/>
    <mergeCell ref="A231:A233"/>
    <mergeCell ref="A234:A239"/>
    <mergeCell ref="A240:A242"/>
    <mergeCell ref="A47:G47"/>
    <mergeCell ref="A266:A267"/>
    <mergeCell ref="E1:G1"/>
    <mergeCell ref="E2:G2"/>
    <mergeCell ref="E3:G3"/>
    <mergeCell ref="A252:A256"/>
    <mergeCell ref="A257:A260"/>
    <mergeCell ref="A261:A262"/>
    <mergeCell ref="A263:A265"/>
    <mergeCell ref="A243:A244"/>
  </mergeCells>
  <printOptions/>
  <pageMargins left="1.1811023622047245" right="0.3937007874015748" top="0.7874015748031497" bottom="0.2755905511811024" header="0.3937007874015748" footer="0"/>
  <pageSetup fitToHeight="25" horizontalDpi="600" verticalDpi="600" orientation="landscape" paperSize="9" scale="95" r:id="rId1"/>
  <headerFooter alignWithMargins="0">
    <oddHeader>&amp;C&amp;P</oddHeader>
  </headerFooter>
  <rowBreaks count="6" manualBreakCount="6">
    <brk id="48" max="6" man="1"/>
    <brk id="87" max="6" man="1"/>
    <brk id="165" max="6" man="1"/>
    <brk id="191" max="6" man="1"/>
    <brk id="272" max="6" man="1"/>
    <brk id="288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2014-09-23T08:20:47Z</dcterms:created>
  <dcterms:modified xsi:type="dcterms:W3CDTF">2014-09-23T08:21:19Z</dcterms:modified>
  <cp:category/>
  <cp:version/>
  <cp:contentType/>
  <cp:contentStatus/>
</cp:coreProperties>
</file>