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2285" windowHeight="6720" activeTab="0"/>
  </bookViews>
  <sheets>
    <sheet name="додаток 1" sheetId="1" r:id="rId1"/>
    <sheet name="додаток 2" sheetId="2" r:id="rId2"/>
  </sheets>
  <definedNames>
    <definedName name="_xlnm.Print_Area" localSheetId="0">'додаток 1'!$A$1:$H$59</definedName>
    <definedName name="_xlnm.Print_Area" localSheetId="1">'додаток 2'!$A$1:$K$19</definedName>
  </definedNames>
  <calcPr fullCalcOnLoad="1" fullPrecision="0"/>
</workbook>
</file>

<file path=xl/sharedStrings.xml><?xml version="1.0" encoding="utf-8"?>
<sst xmlns="http://schemas.openxmlformats.org/spreadsheetml/2006/main" count="151" uniqueCount="88">
  <si>
    <t xml:space="preserve">Завдання та заходи </t>
  </si>
  <si>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</si>
  <si>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</si>
  <si>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</si>
  <si>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</si>
  <si>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Прогнозні обсяги, тис.грн.</t>
  </si>
  <si>
    <t>Всього</t>
  </si>
  <si>
    <t>1. Комплексні заходи по соціальному захисту населення</t>
  </si>
  <si>
    <t xml:space="preserve">Підтримка дітей, інвалідів, ветеранів, інших категорій громадян шляхом надання адресної допомоги за особистими зверненнями та цільової допомоги, соціальних послуг, проведення святкових заходів </t>
  </si>
  <si>
    <t>Управління соціального захисту населення Запорізької міської ради, управління праці та соціального захисту населення Запорізької міської ради по районах міста, Запорізький міський територіальний центр соціального обслуговування (надання соціальних послуг)</t>
  </si>
  <si>
    <t>Бюджет міста</t>
  </si>
  <si>
    <t>Управління соціального захисту населення Запорізької міської ради</t>
  </si>
  <si>
    <t>Бюджет міста (Інша субвенція з обласного бюджету)</t>
  </si>
  <si>
    <t>Погашення кредиторської заборгованості минулих років</t>
  </si>
  <si>
    <t>2. Надання адресної одноразової грошової допомоги мешканцям районів міста, в тому числі на поховання деяких категорій осіб</t>
  </si>
  <si>
    <t>Надання адресної допомоги за особистими зверненнями громадян</t>
  </si>
  <si>
    <t>Управління соціального захисту населення Запорізької міської ради,  управління праці та соціального захисту населення Запорізької міської ради по районах міста</t>
  </si>
  <si>
    <t>3. Матеріальна підтримка обдарованої молоді</t>
  </si>
  <si>
    <t>4. Матеріальне заохочення Почесних громадян міста Запоріжжя</t>
  </si>
  <si>
    <t xml:space="preserve">Щомісячна виплата матеріального заохочення Почесним громадянам міста Запоріжжя </t>
  </si>
  <si>
    <t>5. Фінансова підтримка громадських організацій ветеранів та інвалідів міста Запоріжжя</t>
  </si>
  <si>
    <t>Разом за завданням 5</t>
  </si>
  <si>
    <t>6. Компенсація пільгового проїзду окремих категорій громадян</t>
  </si>
  <si>
    <t>Разом за завданням 6</t>
  </si>
  <si>
    <t>Проведення капітальних видатків по об’єктах Запорізького міського територіального центру соціального обслуговування (надання соціальних послуг)</t>
  </si>
  <si>
    <t>Надання якісних послуг з соціальної реабілітації дітям-інвалідам відповідно до індивідуальних програм реабілітації у відділеннях соціальної реабілітації</t>
  </si>
  <si>
    <t xml:space="preserve">Управління соціального захисту населення Запорізької міської ради, Запорізький міський територіальний центр соціального обслуговування (надання соціальних послуг) </t>
  </si>
  <si>
    <t>Управління соціального захисту населення Запорізької міської ради, Запорізький міський територіальний центр соціального обслуговування (надання соціальних послуг)</t>
  </si>
  <si>
    <t xml:space="preserve">Організація надання адресної натуральної та грошової допомоги малозабезпеченим та іншим категоріям громадян </t>
  </si>
  <si>
    <t>Створення умов для забезпечення тимчасовим житлом осіб з числа дітей сиріт та дітей, позбавлених батьківського піклування, віком від 18 років, шляхом проведення реконструкції будівлі по вул. Таганська, 8 під соціальний готель</t>
  </si>
  <si>
    <t>Управління соціального захисту населення Запорізької міської ради, Запорізький міський центр соціальних служб для сім’ї, дітей та молоді</t>
  </si>
  <si>
    <t>Надання соціальних послуг дітям, молоді та сім’ям, які опинились в складних життєвих обставинах, службою екстреної психологічної допомоги «Телефон Довіри»</t>
  </si>
  <si>
    <t>Надання одноразової грошової допомоги внутрішньо переміщеним особам, які переїхали на територію м.Запоріжжя</t>
  </si>
  <si>
    <t xml:space="preserve">Управління соціального захисту населення Запорізької міської ради,
Запорізький міський територіальний центр соціального обслуговування (надання соціальних послуг)
</t>
  </si>
  <si>
    <t>Управління соціального захисту населення Запорізької міської ради, управління праці та соціального захисту населення Запорізької міської ради по районах міста</t>
  </si>
  <si>
    <t>Обсяги та джерела фінансування</t>
  </si>
  <si>
    <t>Орієнтовні обсяги та джерела фінансування</t>
  </si>
  <si>
    <t>(найменування міської цільової програми)</t>
  </si>
  <si>
    <t>Обсяг фінансування, всього, тис.грн.</t>
  </si>
  <si>
    <t>Державний бюджет</t>
  </si>
  <si>
    <t>Обласний бюджет (інша субвенція)</t>
  </si>
  <si>
    <t>Інші джерела</t>
  </si>
  <si>
    <t>Усього</t>
  </si>
  <si>
    <t>-</t>
  </si>
  <si>
    <t>Надання  соціально-психологічних послуг учасникам антитерористичної операції та членам їх сімей</t>
  </si>
  <si>
    <t>Надання фінансової допомоги Запорізькій міській організації ветеранів України у рамках проведення телемарафону «Пам’ять», присвяченому відзначенню Перемоги у Великій Вітчизняній війні 1941-1945 років, у розмірі 100,000 тис.грн., та у рамках проведення обласного благодійного телевізійного марафону до Дня захисника України – у розмірі 100,000 тис.грн.</t>
  </si>
  <si>
    <t>Термомодернізація будівлі Запорізького територіального центру обслуговування (надання соціальних послуг по вул.Парамонова, 11 (проектні роботи)</t>
  </si>
  <si>
    <t>Фінансування заходів з поховання невпізнаних тіл загиблих бійців у зоні проведення антитерорис-тичної операції, їх транспортування для проведення ДНК-аналізу та перепоховання, у разі ідентифікації</t>
  </si>
  <si>
    <t>Додаток 1</t>
  </si>
  <si>
    <t>Секретар міської ради</t>
  </si>
  <si>
    <t>Додаток 2</t>
  </si>
  <si>
    <t>до Міської комплексної програми соціального захисту населення міста Запоріжжя на 2016-2018 роки</t>
  </si>
  <si>
    <t>Р.О.Пидорич</t>
  </si>
  <si>
    <t>Забезпечення фінансової підтримки міських громадських організацій інвалідів і ветеранів для статутної діяльності</t>
  </si>
  <si>
    <t xml:space="preserve">Забезпечення фінансової підтримки районних громадських організацій інвалідів і ветеранів для статутної діяльності </t>
  </si>
  <si>
    <t>з виконання Міської комплексної програми соціального захисту населення міста Запоріжжя на 2016-2018 роки</t>
  </si>
  <si>
    <t>Міської комплексної програми соціального захисту населення міста Запоріжжя на 2016-2018 роки</t>
  </si>
  <si>
    <t xml:space="preserve">Разом за завданням 1 </t>
  </si>
  <si>
    <t>Створення умов для забезпечення надання тимчасового притулку бездомним особам шляхом проведення реконструкції будівлі центру реінтеграції по вул.Перспективній, 2а (проектні роботи та експертиза)</t>
  </si>
  <si>
    <t xml:space="preserve">Придбання комп’ютерної техніки та інших предметів довгострокового користування </t>
  </si>
  <si>
    <t xml:space="preserve">Разом за завданням 9 </t>
  </si>
  <si>
    <t>Разом за завданням 11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</si>
  <si>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</si>
  <si>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</si>
  <si>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</si>
  <si>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Надання пільг окремим категоріям громадян з оплати послуг зв’язку</t>
  </si>
  <si>
    <t>Разом за завданням 7</t>
  </si>
  <si>
    <t>7. Надання пільг на послуги зв’язку та інших пільг мешканцям міста Запоріжжя</t>
  </si>
  <si>
    <t>Створення умов для тимчасового проживання та безоплатного харчування внутрішньо переміщених осіб, які переїхали на територію м.Запоріжжя шляхом надання грошової допомоги у безготівковій формі закладам, перелік яких затверджений рішенням виконавчого комітету міської ради</t>
  </si>
  <si>
    <t xml:space="preserve">Надання якісних соціальних послуг громадянам похилого віку та інвалідам:
- соціально-побутових послуг за місцем проживання у відділеннях соціальної допомоги вдома; 
- послуг з соціальної адаптації у відділеннях соціально-побутової адаптації; - тимчасового проживання в стаціонарному відділенні (Запорізькому міському геріатричному стаціонарі)
</t>
  </si>
  <si>
    <t>Разом за завданням 12</t>
  </si>
  <si>
    <t>Проведення капітального ремонту будівель та приміщень органів соціального захисту населення</t>
  </si>
  <si>
    <t>Разом за завданням 8</t>
  </si>
  <si>
    <t>9. Надання соціальних послуг громадянам похилого віку та інвалідам, соціальна реабілітація дітей-інвалідів, ведення обліку бездомних осіб через діяльність Запорізького міського територіального центру соціального обслуговування (надання соціальних послуг)</t>
  </si>
  <si>
    <t xml:space="preserve">Разом за завданням 10 </t>
  </si>
  <si>
    <t>11. Підтримка внутрішньо переміщених осіб, які переїхали на територію м.Запоріжжя</t>
  </si>
  <si>
    <t>12. Придбання комп’ютерної техніки та інших предметів довгострокового користування для органів соціального захисту населення</t>
  </si>
  <si>
    <t>13. Проведення капітального ремонту будівель та приміщень органів соціального захисту населення</t>
  </si>
  <si>
    <t>Разом за завданням 13</t>
  </si>
  <si>
    <t>Надання матеріальної підтримки молодим вченим, студентам вищих навчальних закладів ІІІ-ІV рівня акредитації, студентам технікумів, коледжів, студентам професійно-технічних училищ, дітям, що досягли певних результатів у спорті та в галузі культури і мистецтва</t>
  </si>
  <si>
    <t>Виявлення бездомних осіб, ведення їх обліку, реєстрація за юридичною адресою територіального центру, забезпечення  осіб з числа дітей сиріт та дітей, позбавлених батьківського піклування віком від 18 років, тимчасовим житлом, надання інших соціальних послуг</t>
  </si>
  <si>
    <t xml:space="preserve">Надання інших пільг (безоплатне забезпечення санаторно -курортним лікуванням або одержання компенсації вартості самостійного санаторно-курортного лікування, охорона квартир, безоплатний капітальний ремонт будинків та квартир, компенсація витрат на придбання автопалива, безплатний проїзд транспортом дальнього сполучення, безплатне поховання, встановлення надгробка, матеріальна допомога на поховання) </t>
  </si>
  <si>
    <t>8. Забезпечення безкоштовного проїзду деяких категорій громадян - мешканців міста Запоріжжя</t>
  </si>
  <si>
    <t>Компенсаційні виплати Запорізькому міському комунальному підприємству міського транспорту «Запоріжелектротранс» за надання права безкоштовного проїзду в трамваях, тролейбусах та автобусах підприємства одному з батьків багатодітної сім’ї шляхом надання квартальних проїзних квитків</t>
  </si>
  <si>
    <t xml:space="preserve">10. Здійснення соціальної роботи з дітьми, молоддю та сім’ями, які опинились у складних життєвих обставинах та потребують сторонньої допомоги через діяльність Запорізького міського центру соціальних служб для сім’ї, дітей та молоді </t>
  </si>
  <si>
    <t>Надання соціальних послуг дітям, молоді та сім’ям, які опинились в складних життєвих обставинах та потребують сторонньої допомоги; проведення інформаційно-просвітницької роботи, спрямованої на</t>
  </si>
  <si>
    <t>популяризацію здорового способу життя, запобігання тютюнопалінню, вживанню алкоголю та наркотиків, зниження шкоди від вживання наркотиків, дотримання безпечної сексуальної поведінки</t>
  </si>
  <si>
    <t xml:space="preserve">Компенсаційні виплати за пільговий проїзд окремих категорій громадян на водному транспорті до садово -  городніх ділянок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</si>
</sst>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3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1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164" fontId="2" fillId="0" borderId="11" xfId="0" applyNumberFormat="1" applyFont="1" applyBorder="1" applyAlignment="1">
      <alignment vertical="top"/>
    </xf>
    <xf numFmtId="164" fontId="2" fillId="0" borderId="12" xfId="0" applyNumberFormat="1" applyFont="1" applyBorder="1" applyAlignment="1">
      <alignment vertical="top"/>
    </xf>
    <xf numFmtId="164" fontId="3" fillId="0" borderId="12" xfId="0" applyNumberFormat="1" applyFont="1" applyBorder="1" applyAlignment="1">
      <alignment vertical="top"/>
    </xf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2" fillId="0" borderId="0" xfId="0" applyNumberFormat="1" applyFont="1" applyAlignment="1">
      <alignment/>
    </xf>
    <xf numFmtId="164" fontId="2" fillId="0" borderId="10" xfId="0" applyNumberFormat="1" applyFont="1" applyFill="1" applyBorder="1" applyAlignment="1">
      <alignment vertical="top"/>
    </xf>
    <xf numFmtId="164" fontId="2" fillId="0" borderId="12" xfId="0" applyNumberFormat="1" applyFont="1" applyFill="1" applyBorder="1" applyAlignment="1">
      <alignment vertical="top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169" fontId="2" fillId="0" borderId="10" xfId="0" applyNumberFormat="1" applyFont="1" applyBorder="1" applyAlignment="1">
      <alignment vertical="top"/>
    </xf>
    <xf numFmtId="169" fontId="2" fillId="0" borderId="10" xfId="0" applyNumberFormat="1" applyFont="1" applyBorder="1" applyAlignment="1">
      <alignment horizontal="right" vertical="top"/>
    </xf>
    <xf numFmtId="169" fontId="2" fillId="0" borderId="1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169" fontId="2" fillId="0" borderId="12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 horizontal="justify"/>
    </xf>
    <xf numFmtId="0" fontId="8" fillId="0" borderId="12" xfId="0" applyFont="1" applyBorder="1" applyAlignment="1">
      <alignment horizont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164" fontId="2" fillId="0" borderId="13" xfId="0" applyNumberFormat="1" applyFont="1" applyBorder="1" applyAlignment="1">
      <alignment vertical="top" wrapText="1"/>
    </xf>
    <xf numFmtId="164" fontId="2" fillId="0" borderId="13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top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12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169" fontId="2" fillId="0" borderId="11" xfId="0" applyNumberFormat="1" applyFont="1" applyBorder="1" applyAlignment="1">
      <alignment horizontal="center" vertical="top"/>
    </xf>
    <xf numFmtId="169" fontId="2" fillId="0" borderId="1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/>
    </xf>
    <xf numFmtId="164" fontId="3" fillId="0" borderId="12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75" zoomScaleNormal="65" zoomScaleSheetLayoutView="75" zoomScalePageLayoutView="0" workbookViewId="0" topLeftCell="A50">
      <selection activeCell="F54" sqref="F54"/>
    </sheetView>
  </sheetViews>
  <sheetFormatPr defaultColWidth="8.875" defaultRowHeight="12.75"/>
  <cols>
    <col min="1" max="1" width="29.75390625" style="1" customWidth="1"/>
    <col min="2" max="2" width="34.875" style="1" customWidth="1"/>
    <col min="3" max="3" width="33.00390625" style="1" customWidth="1"/>
    <col min="4" max="4" width="19.75390625" style="1" customWidth="1"/>
    <col min="5" max="5" width="15.375" style="1" customWidth="1"/>
    <col min="6" max="6" width="15.875" style="1" customWidth="1"/>
    <col min="7" max="7" width="14.375" style="1" customWidth="1"/>
    <col min="8" max="8" width="14.875" style="1" customWidth="1"/>
    <col min="9" max="9" width="13.375" style="1" bestFit="1" customWidth="1"/>
    <col min="10" max="16384" width="8.875" style="1" customWidth="1"/>
  </cols>
  <sheetData>
    <row r="1" spans="5:7" ht="25.5" customHeight="1">
      <c r="E1" s="26" t="s">
        <v>48</v>
      </c>
      <c r="F1" s="26"/>
      <c r="G1" s="26"/>
    </row>
    <row r="2" spans="5:8" ht="24.75" customHeight="1">
      <c r="E2" s="73" t="s">
        <v>51</v>
      </c>
      <c r="F2" s="73"/>
      <c r="G2" s="73"/>
      <c r="H2" s="73"/>
    </row>
    <row r="3" spans="5:8" ht="21.75" customHeight="1">
      <c r="E3" s="73"/>
      <c r="F3" s="73"/>
      <c r="G3" s="73"/>
      <c r="H3" s="73"/>
    </row>
    <row r="4" spans="5:8" ht="18.75" customHeight="1">
      <c r="E4" s="73"/>
      <c r="F4" s="73"/>
      <c r="G4" s="73"/>
      <c r="H4" s="73"/>
    </row>
    <row r="5" spans="5:7" ht="18.75">
      <c r="E5" s="28"/>
      <c r="F5" s="28"/>
      <c r="G5" s="28"/>
    </row>
    <row r="6" spans="5:7" ht="18.75">
      <c r="E6" s="28"/>
      <c r="F6" s="28"/>
      <c r="G6" s="28"/>
    </row>
    <row r="7" spans="1:7" ht="22.5">
      <c r="A7" s="67" t="s">
        <v>0</v>
      </c>
      <c r="B7" s="67"/>
      <c r="C7" s="67"/>
      <c r="D7" s="67"/>
      <c r="E7" s="67"/>
      <c r="F7" s="67"/>
      <c r="G7" s="67"/>
    </row>
    <row r="8" spans="1:7" ht="23.25">
      <c r="A8" s="68" t="s">
        <v>55</v>
      </c>
      <c r="B8" s="68"/>
      <c r="C8" s="68"/>
      <c r="D8" s="68"/>
      <c r="E8" s="68"/>
      <c r="F8" s="68"/>
      <c r="G8" s="68"/>
    </row>
    <row r="10" spans="1:8" ht="109.5" customHeight="1">
      <c r="A10" s="51" t="s">
        <v>1</v>
      </c>
      <c r="B10" s="51" t="s">
        <v>2</v>
      </c>
      <c r="C10" s="51" t="s">
        <v>3</v>
      </c>
      <c r="D10" s="51" t="s">
        <v>4</v>
      </c>
      <c r="E10" s="51" t="s">
        <v>5</v>
      </c>
      <c r="F10" s="51"/>
      <c r="G10" s="51"/>
      <c r="H10" s="51"/>
    </row>
    <row r="11" spans="1:8" ht="18.75">
      <c r="A11" s="51"/>
      <c r="B11" s="51"/>
      <c r="C11" s="51"/>
      <c r="D11" s="51"/>
      <c r="E11" s="74" t="s">
        <v>6</v>
      </c>
      <c r="F11" s="74"/>
      <c r="G11" s="74"/>
      <c r="H11" s="74"/>
    </row>
    <row r="12" spans="1:8" ht="18.75">
      <c r="A12" s="51"/>
      <c r="B12" s="51"/>
      <c r="C12" s="51"/>
      <c r="D12" s="51"/>
      <c r="E12" s="74"/>
      <c r="F12" s="2">
        <v>2016</v>
      </c>
      <c r="G12" s="2">
        <v>2017</v>
      </c>
      <c r="H12" s="2">
        <v>2018</v>
      </c>
    </row>
    <row r="13" spans="1:8" s="4" customFormat="1" ht="18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</row>
    <row r="14" spans="1:8" ht="230.25" customHeight="1">
      <c r="A14" s="52" t="s">
        <v>7</v>
      </c>
      <c r="B14" s="7" t="s">
        <v>8</v>
      </c>
      <c r="C14" s="7" t="s">
        <v>9</v>
      </c>
      <c r="D14" s="7" t="s">
        <v>10</v>
      </c>
      <c r="E14" s="9">
        <f>F14+G14+H14</f>
        <v>36570.971</v>
      </c>
      <c r="F14" s="18">
        <f>11327.978+78.4</f>
        <v>11406.378</v>
      </c>
      <c r="G14" s="10">
        <v>12245.544</v>
      </c>
      <c r="H14" s="10">
        <v>12919.049</v>
      </c>
    </row>
    <row r="15" spans="1:8" ht="169.5" customHeight="1" hidden="1">
      <c r="A15" s="53"/>
      <c r="B15" s="21" t="s">
        <v>47</v>
      </c>
      <c r="C15" s="7" t="s">
        <v>11</v>
      </c>
      <c r="D15" s="7" t="s">
        <v>12</v>
      </c>
      <c r="E15" s="9">
        <f>F15+G15+H15</f>
        <v>0</v>
      </c>
      <c r="F15" s="18">
        <v>0</v>
      </c>
      <c r="G15" s="10">
        <v>0</v>
      </c>
      <c r="H15" s="22">
        <v>0</v>
      </c>
    </row>
    <row r="16" spans="1:8" ht="27.75" customHeight="1">
      <c r="A16" s="65" t="s">
        <v>57</v>
      </c>
      <c r="B16" s="66"/>
      <c r="C16" s="7"/>
      <c r="D16" s="7"/>
      <c r="E16" s="9">
        <f>F16+G16+H16</f>
        <v>36570.971</v>
      </c>
      <c r="F16" s="9">
        <f>F14+F15</f>
        <v>11406.378</v>
      </c>
      <c r="G16" s="9">
        <f>G14+G15</f>
        <v>12245.544</v>
      </c>
      <c r="H16" s="9">
        <f>H14+H15</f>
        <v>12919.049</v>
      </c>
    </row>
    <row r="17" spans="1:8" ht="152.25" customHeight="1">
      <c r="A17" s="7" t="s">
        <v>14</v>
      </c>
      <c r="B17" s="5" t="s">
        <v>15</v>
      </c>
      <c r="C17" s="5" t="s">
        <v>16</v>
      </c>
      <c r="D17" s="5" t="s">
        <v>10</v>
      </c>
      <c r="E17" s="9">
        <f>F17+G17+H17</f>
        <v>3915.916</v>
      </c>
      <c r="F17" s="11">
        <v>1215.574</v>
      </c>
      <c r="G17" s="11">
        <v>1314.035</v>
      </c>
      <c r="H17" s="41">
        <v>1386.307</v>
      </c>
    </row>
    <row r="18" spans="1:8" ht="210.75" customHeight="1">
      <c r="A18" s="7" t="s">
        <v>17</v>
      </c>
      <c r="B18" s="38" t="s">
        <v>79</v>
      </c>
      <c r="C18" s="7" t="s">
        <v>11</v>
      </c>
      <c r="D18" s="7" t="s">
        <v>10</v>
      </c>
      <c r="E18" s="9">
        <f>F18+G18+H18</f>
        <v>4480.975</v>
      </c>
      <c r="F18" s="10">
        <v>1390.979</v>
      </c>
      <c r="G18" s="10">
        <v>1503.648</v>
      </c>
      <c r="H18" s="10">
        <v>1586.348</v>
      </c>
    </row>
    <row r="19" spans="1:8" ht="95.25" customHeight="1">
      <c r="A19" s="6" t="s">
        <v>18</v>
      </c>
      <c r="B19" s="6" t="s">
        <v>19</v>
      </c>
      <c r="C19" s="6" t="s">
        <v>11</v>
      </c>
      <c r="D19" s="6" t="s">
        <v>10</v>
      </c>
      <c r="E19" s="13">
        <f aca="true" t="shared" si="0" ref="E19:E26">F19+G19+H19</f>
        <v>1438.29</v>
      </c>
      <c r="F19" s="12">
        <v>446.472</v>
      </c>
      <c r="G19" s="12">
        <v>482.637</v>
      </c>
      <c r="H19" s="27">
        <v>509.181</v>
      </c>
    </row>
    <row r="20" spans="1:8" ht="98.25" customHeight="1">
      <c r="A20" s="69" t="s">
        <v>20</v>
      </c>
      <c r="B20" s="29" t="s">
        <v>53</v>
      </c>
      <c r="C20" s="6" t="s">
        <v>11</v>
      </c>
      <c r="D20" s="6" t="s">
        <v>10</v>
      </c>
      <c r="E20" s="9">
        <f t="shared" si="0"/>
        <v>2434.618</v>
      </c>
      <c r="F20" s="10">
        <v>755.751</v>
      </c>
      <c r="G20" s="10">
        <v>816.967</v>
      </c>
      <c r="H20" s="23">
        <v>861.9</v>
      </c>
    </row>
    <row r="21" spans="1:8" ht="132" customHeight="1">
      <c r="A21" s="72"/>
      <c r="B21" s="29" t="s">
        <v>54</v>
      </c>
      <c r="C21" s="7" t="s">
        <v>16</v>
      </c>
      <c r="D21" s="7" t="s">
        <v>10</v>
      </c>
      <c r="E21" s="9">
        <f t="shared" si="0"/>
        <v>3224.045</v>
      </c>
      <c r="F21" s="18">
        <v>1000.804</v>
      </c>
      <c r="G21" s="10">
        <v>1081.869</v>
      </c>
      <c r="H21" s="41">
        <v>1141.372</v>
      </c>
    </row>
    <row r="22" spans="1:8" ht="266.25" customHeight="1" hidden="1">
      <c r="A22" s="6"/>
      <c r="B22" s="30" t="s">
        <v>45</v>
      </c>
      <c r="C22" s="6" t="s">
        <v>11</v>
      </c>
      <c r="D22" s="6" t="s">
        <v>10</v>
      </c>
      <c r="E22" s="9">
        <f t="shared" si="0"/>
        <v>0</v>
      </c>
      <c r="F22" s="10">
        <v>0</v>
      </c>
      <c r="G22" s="10">
        <v>0</v>
      </c>
      <c r="H22" s="23">
        <v>0</v>
      </c>
    </row>
    <row r="23" spans="1:8" ht="22.5" customHeight="1">
      <c r="A23" s="7" t="s">
        <v>21</v>
      </c>
      <c r="B23" s="7"/>
      <c r="C23" s="7"/>
      <c r="D23" s="7"/>
      <c r="E23" s="9">
        <f t="shared" si="0"/>
        <v>5658.663</v>
      </c>
      <c r="F23" s="9">
        <f>F22+F21+F20</f>
        <v>1756.555</v>
      </c>
      <c r="G23" s="9">
        <f>G22+G21+G20</f>
        <v>1898.836</v>
      </c>
      <c r="H23" s="9">
        <f>H22+H21+H20</f>
        <v>2003.272</v>
      </c>
    </row>
    <row r="24" spans="1:8" ht="154.5" customHeight="1">
      <c r="A24" s="69" t="s">
        <v>22</v>
      </c>
      <c r="B24" s="36" t="s">
        <v>62</v>
      </c>
      <c r="C24" s="7" t="s">
        <v>16</v>
      </c>
      <c r="D24" s="7" t="s">
        <v>10</v>
      </c>
      <c r="E24" s="9">
        <f t="shared" si="0"/>
        <v>15706.339</v>
      </c>
      <c r="F24" s="10">
        <f>1158.426+3717.116</f>
        <v>4875.542</v>
      </c>
      <c r="G24" s="43">
        <v>5270.461</v>
      </c>
      <c r="H24" s="43">
        <v>5560.336</v>
      </c>
    </row>
    <row r="25" spans="1:8" ht="75" customHeight="1">
      <c r="A25" s="70"/>
      <c r="B25" s="16" t="s">
        <v>63</v>
      </c>
      <c r="C25" s="6" t="s">
        <v>11</v>
      </c>
      <c r="D25" s="6" t="s">
        <v>10</v>
      </c>
      <c r="E25" s="13">
        <f t="shared" si="0"/>
        <v>13925.774</v>
      </c>
      <c r="F25" s="10">
        <f>1054.803+3268.018</f>
        <v>4322.821</v>
      </c>
      <c r="G25" s="18">
        <v>4672.97</v>
      </c>
      <c r="H25" s="41">
        <v>4929.983</v>
      </c>
    </row>
    <row r="26" spans="1:8" ht="75" customHeight="1">
      <c r="A26" s="70"/>
      <c r="B26" s="16" t="s">
        <v>64</v>
      </c>
      <c r="C26" s="6" t="s">
        <v>11</v>
      </c>
      <c r="D26" s="6" t="s">
        <v>10</v>
      </c>
      <c r="E26" s="13">
        <f t="shared" si="0"/>
        <v>136320.297</v>
      </c>
      <c r="F26" s="18">
        <f>10975.058+31341.317</f>
        <v>42316.375</v>
      </c>
      <c r="G26" s="18">
        <v>45744.001</v>
      </c>
      <c r="H26" s="41">
        <v>48259.921</v>
      </c>
    </row>
    <row r="27" spans="1:8" ht="19.5" customHeight="1">
      <c r="A27" s="7" t="s">
        <v>23</v>
      </c>
      <c r="B27" s="7"/>
      <c r="C27" s="7"/>
      <c r="D27" s="7"/>
      <c r="E27" s="9">
        <f>E24+E25+E26</f>
        <v>165952.41</v>
      </c>
      <c r="F27" s="9">
        <f>F24+F25+F26</f>
        <v>51514.738</v>
      </c>
      <c r="G27" s="9">
        <f>G24+G25+G26</f>
        <v>55687.432</v>
      </c>
      <c r="H27" s="9">
        <f>H24+H25+H26</f>
        <v>58750.24</v>
      </c>
    </row>
    <row r="28" spans="1:8" ht="152.25" customHeight="1">
      <c r="A28" s="37" t="s">
        <v>67</v>
      </c>
      <c r="B28" s="37" t="s">
        <v>65</v>
      </c>
      <c r="C28" s="7" t="s">
        <v>16</v>
      </c>
      <c r="D28" s="7" t="s">
        <v>10</v>
      </c>
      <c r="E28" s="9">
        <f>F28+G28+H28</f>
        <v>12448.852</v>
      </c>
      <c r="F28" s="9">
        <f>2203.321+1661.036</f>
        <v>3864.357</v>
      </c>
      <c r="G28" s="44">
        <v>4177.37</v>
      </c>
      <c r="H28" s="44">
        <v>4407.125</v>
      </c>
    </row>
    <row r="29" spans="1:8" ht="326.25" customHeight="1">
      <c r="A29" s="37"/>
      <c r="B29" s="45" t="s">
        <v>81</v>
      </c>
      <c r="C29" s="7" t="s">
        <v>16</v>
      </c>
      <c r="D29" s="7" t="s">
        <v>10</v>
      </c>
      <c r="E29" s="9">
        <f>F29+G29+H29</f>
        <v>3687.459</v>
      </c>
      <c r="F29" s="9">
        <f>141.02+984.255</f>
        <v>1125.275</v>
      </c>
      <c r="G29" s="9">
        <v>1246.805</v>
      </c>
      <c r="H29" s="9">
        <v>1315.379</v>
      </c>
    </row>
    <row r="30" spans="1:8" ht="18.75">
      <c r="A30" s="7" t="s">
        <v>66</v>
      </c>
      <c r="B30" s="7"/>
      <c r="C30" s="7"/>
      <c r="D30" s="7"/>
      <c r="E30" s="9">
        <f>E28+E29</f>
        <v>16136.311</v>
      </c>
      <c r="F30" s="9">
        <f>F28+F29</f>
        <v>4989.632</v>
      </c>
      <c r="G30" s="9">
        <f>G28+G29</f>
        <v>5424.175</v>
      </c>
      <c r="H30" s="9">
        <f>H28+H29</f>
        <v>5722.504</v>
      </c>
    </row>
    <row r="31" spans="1:8" ht="228.75" customHeight="1">
      <c r="A31" s="71" t="s">
        <v>82</v>
      </c>
      <c r="B31" s="37" t="s">
        <v>83</v>
      </c>
      <c r="C31" s="7" t="s">
        <v>11</v>
      </c>
      <c r="D31" s="7" t="s">
        <v>10</v>
      </c>
      <c r="E31" s="9">
        <f>F31+G31+H31</f>
        <v>6992.656</v>
      </c>
      <c r="F31" s="10">
        <v>2200.5</v>
      </c>
      <c r="G31" s="10">
        <v>2330.55</v>
      </c>
      <c r="H31" s="41">
        <v>2461.606</v>
      </c>
    </row>
    <row r="32" spans="1:8" ht="95.25" customHeight="1">
      <c r="A32" s="71"/>
      <c r="B32" s="46" t="s">
        <v>87</v>
      </c>
      <c r="C32" s="6" t="s">
        <v>11</v>
      </c>
      <c r="D32" s="6" t="s">
        <v>10</v>
      </c>
      <c r="E32" s="13">
        <f>F32+G32+H32</f>
        <v>6918.493</v>
      </c>
      <c r="F32" s="13">
        <v>2147.63</v>
      </c>
      <c r="G32" s="13">
        <v>2321.588</v>
      </c>
      <c r="H32" s="13">
        <v>2449.275</v>
      </c>
    </row>
    <row r="33" spans="1:9" ht="18.75">
      <c r="A33" s="7" t="s">
        <v>72</v>
      </c>
      <c r="B33" s="7"/>
      <c r="C33" s="7"/>
      <c r="D33" s="7"/>
      <c r="E33" s="9">
        <f>E31+E32</f>
        <v>13911.149</v>
      </c>
      <c r="F33" s="9">
        <f>F31+F32</f>
        <v>4348.13</v>
      </c>
      <c r="G33" s="9">
        <f>G31+G32</f>
        <v>4652.138</v>
      </c>
      <c r="H33" s="9">
        <f>H31+H32</f>
        <v>4910.881</v>
      </c>
      <c r="I33" s="17">
        <f>F27+F30+F33</f>
        <v>60852.5</v>
      </c>
    </row>
    <row r="34" spans="1:8" ht="266.25" customHeight="1">
      <c r="A34" s="62" t="s">
        <v>73</v>
      </c>
      <c r="B34" s="38" t="s">
        <v>69</v>
      </c>
      <c r="C34" s="7" t="s">
        <v>26</v>
      </c>
      <c r="D34" s="7" t="s">
        <v>10</v>
      </c>
      <c r="E34" s="9">
        <f>F34+G34+H34</f>
        <v>56896.218</v>
      </c>
      <c r="F34" s="18">
        <f>17604.567-1422.754+290.058</f>
        <v>16471.871</v>
      </c>
      <c r="G34" s="10">
        <v>19918.315</v>
      </c>
      <c r="H34" s="10">
        <v>20506.032</v>
      </c>
    </row>
    <row r="35" spans="1:8" ht="154.5" customHeight="1">
      <c r="A35" s="62"/>
      <c r="B35" s="8" t="s">
        <v>25</v>
      </c>
      <c r="C35" s="7" t="s">
        <v>27</v>
      </c>
      <c r="D35" s="7" t="s">
        <v>10</v>
      </c>
      <c r="E35" s="9">
        <f aca="true" t="shared" si="1" ref="E35:E54">F35+G35+H35</f>
        <v>18183.244</v>
      </c>
      <c r="F35" s="18">
        <f>5584.897-451.357+225.428</f>
        <v>5358.968</v>
      </c>
      <c r="G35" s="10">
        <v>6318.914</v>
      </c>
      <c r="H35" s="41">
        <v>6505.362</v>
      </c>
    </row>
    <row r="36" spans="1:8" ht="154.5" customHeight="1">
      <c r="A36" s="62"/>
      <c r="B36" s="7" t="s">
        <v>28</v>
      </c>
      <c r="C36" s="7" t="s">
        <v>27</v>
      </c>
      <c r="D36" s="7" t="s">
        <v>10</v>
      </c>
      <c r="E36" s="13">
        <f t="shared" si="1"/>
        <v>1327.317</v>
      </c>
      <c r="F36" s="18">
        <f>412.797-33.361</f>
        <v>379.436</v>
      </c>
      <c r="G36" s="10">
        <v>467.05</v>
      </c>
      <c r="H36" s="23">
        <v>480.831</v>
      </c>
    </row>
    <row r="37" spans="1:8" ht="208.5" customHeight="1">
      <c r="A37" s="62"/>
      <c r="B37" s="38" t="s">
        <v>80</v>
      </c>
      <c r="C37" s="7" t="s">
        <v>27</v>
      </c>
      <c r="D37" s="7" t="s">
        <v>10</v>
      </c>
      <c r="E37" s="9">
        <f t="shared" si="1"/>
        <v>2608.304</v>
      </c>
      <c r="F37" s="18">
        <f>679.901+367.187</f>
        <v>1047.088</v>
      </c>
      <c r="G37" s="10">
        <v>769.259</v>
      </c>
      <c r="H37" s="22">
        <v>791.957</v>
      </c>
    </row>
    <row r="38" spans="1:8" ht="208.5" customHeight="1">
      <c r="A38" s="62"/>
      <c r="B38" s="7" t="s">
        <v>24</v>
      </c>
      <c r="C38" s="7" t="s">
        <v>27</v>
      </c>
      <c r="D38" s="7" t="s">
        <v>10</v>
      </c>
      <c r="E38" s="9">
        <f>F38+G38+H38</f>
        <v>1635.549</v>
      </c>
      <c r="F38" s="18">
        <f>530.597+1104.952</f>
        <v>1635.549</v>
      </c>
      <c r="G38" s="10">
        <v>0</v>
      </c>
      <c r="H38" s="23">
        <v>0</v>
      </c>
    </row>
    <row r="39" spans="1:8" ht="171.75" customHeight="1">
      <c r="A39" s="62"/>
      <c r="B39" s="7" t="s">
        <v>29</v>
      </c>
      <c r="C39" s="7" t="s">
        <v>27</v>
      </c>
      <c r="D39" s="7" t="s">
        <v>10</v>
      </c>
      <c r="E39" s="9">
        <f t="shared" si="1"/>
        <v>3954.466</v>
      </c>
      <c r="F39" s="18">
        <f>584.067+3370.399</f>
        <v>3954.466</v>
      </c>
      <c r="G39" s="18">
        <v>0</v>
      </c>
      <c r="H39" s="24">
        <v>0</v>
      </c>
    </row>
    <row r="40" spans="1:8" ht="173.25" customHeight="1">
      <c r="A40" s="62"/>
      <c r="B40" s="7" t="s">
        <v>58</v>
      </c>
      <c r="C40" s="7" t="s">
        <v>27</v>
      </c>
      <c r="D40" s="7" t="s">
        <v>10</v>
      </c>
      <c r="E40" s="9">
        <f t="shared" si="1"/>
        <v>120</v>
      </c>
      <c r="F40" s="18">
        <v>120</v>
      </c>
      <c r="G40" s="18">
        <v>0</v>
      </c>
      <c r="H40" s="24">
        <v>0</v>
      </c>
    </row>
    <row r="41" spans="1:8" ht="135.75" customHeight="1">
      <c r="A41" s="62"/>
      <c r="B41" s="7" t="s">
        <v>46</v>
      </c>
      <c r="C41" s="7" t="s">
        <v>27</v>
      </c>
      <c r="D41" s="7" t="s">
        <v>10</v>
      </c>
      <c r="E41" s="9">
        <f t="shared" si="1"/>
        <v>222.9</v>
      </c>
      <c r="F41" s="18">
        <v>222.9</v>
      </c>
      <c r="G41" s="18">
        <v>0</v>
      </c>
      <c r="H41" s="24">
        <v>0</v>
      </c>
    </row>
    <row r="42" spans="1:8" ht="21" customHeight="1">
      <c r="A42" s="65" t="s">
        <v>60</v>
      </c>
      <c r="B42" s="66"/>
      <c r="C42" s="7"/>
      <c r="D42" s="7"/>
      <c r="E42" s="9">
        <f>E34+E35+E36+E37+E38+E39+E40+E41</f>
        <v>84947.998</v>
      </c>
      <c r="F42" s="9">
        <f>F34+F35+F36+F37+F38+F39+F40+F41</f>
        <v>29190.278</v>
      </c>
      <c r="G42" s="9">
        <f>G34+G35+G36+G37+G38+G39+G40+G41</f>
        <v>27473.538</v>
      </c>
      <c r="H42" s="9">
        <f>H34+H35+H36+H37+H38+H39+H40+H41</f>
        <v>28284.182</v>
      </c>
    </row>
    <row r="43" spans="1:8" ht="216.75" customHeight="1">
      <c r="A43" s="7" t="s">
        <v>84</v>
      </c>
      <c r="B43" s="7" t="s">
        <v>31</v>
      </c>
      <c r="C43" s="7" t="s">
        <v>30</v>
      </c>
      <c r="D43" s="7" t="s">
        <v>10</v>
      </c>
      <c r="E43" s="9">
        <f t="shared" si="1"/>
        <v>497.262</v>
      </c>
      <c r="F43" s="18">
        <v>145.174</v>
      </c>
      <c r="G43" s="10">
        <v>167.596</v>
      </c>
      <c r="H43" s="23">
        <v>184.492</v>
      </c>
    </row>
    <row r="44" spans="1:8" ht="153" customHeight="1">
      <c r="A44" s="62"/>
      <c r="B44" s="48" t="s">
        <v>85</v>
      </c>
      <c r="C44" s="56" t="s">
        <v>30</v>
      </c>
      <c r="D44" s="56" t="s">
        <v>10</v>
      </c>
      <c r="E44" s="58">
        <f t="shared" si="1"/>
        <v>61.53</v>
      </c>
      <c r="F44" s="60">
        <v>19.1</v>
      </c>
      <c r="G44" s="60">
        <v>20.647</v>
      </c>
      <c r="H44" s="54">
        <v>21.783</v>
      </c>
    </row>
    <row r="45" spans="1:8" ht="153" customHeight="1">
      <c r="A45" s="63"/>
      <c r="B45" s="47" t="s">
        <v>86</v>
      </c>
      <c r="C45" s="64"/>
      <c r="D45" s="57"/>
      <c r="E45" s="59"/>
      <c r="F45" s="61"/>
      <c r="G45" s="61"/>
      <c r="H45" s="55"/>
    </row>
    <row r="46" spans="1:8" ht="113.25" customHeight="1">
      <c r="A46" s="62"/>
      <c r="B46" s="49" t="s">
        <v>44</v>
      </c>
      <c r="C46" s="6" t="s">
        <v>30</v>
      </c>
      <c r="D46" s="6" t="s">
        <v>10</v>
      </c>
      <c r="E46" s="13">
        <f t="shared" si="1"/>
        <v>270.062</v>
      </c>
      <c r="F46" s="19">
        <f>79.061+1.852</f>
        <v>80.913</v>
      </c>
      <c r="G46" s="12">
        <v>90.531</v>
      </c>
      <c r="H46" s="27">
        <v>98.618</v>
      </c>
    </row>
    <row r="47" spans="1:8" ht="21" customHeight="1">
      <c r="A47" s="65" t="s">
        <v>74</v>
      </c>
      <c r="B47" s="66"/>
      <c r="C47" s="7"/>
      <c r="D47" s="7"/>
      <c r="E47" s="9">
        <f t="shared" si="1"/>
        <v>828.854</v>
      </c>
      <c r="F47" s="9">
        <f>F44+F43+F46</f>
        <v>245.187</v>
      </c>
      <c r="G47" s="9">
        <f>G44+G43+G46</f>
        <v>278.774</v>
      </c>
      <c r="H47" s="9">
        <f>H44+H43+H46</f>
        <v>304.893</v>
      </c>
    </row>
    <row r="48" spans="1:8" ht="149.25" customHeight="1" hidden="1">
      <c r="A48" s="7"/>
      <c r="B48" s="7" t="s">
        <v>13</v>
      </c>
      <c r="C48" s="7" t="s">
        <v>30</v>
      </c>
      <c r="D48" s="7" t="s">
        <v>10</v>
      </c>
      <c r="E48" s="13">
        <f t="shared" si="1"/>
        <v>0</v>
      </c>
      <c r="F48" s="10">
        <v>0</v>
      </c>
      <c r="G48" s="10">
        <v>0</v>
      </c>
      <c r="H48" s="23"/>
    </row>
    <row r="49" spans="1:8" ht="134.25" customHeight="1">
      <c r="A49" s="7" t="s">
        <v>75</v>
      </c>
      <c r="B49" s="7" t="s">
        <v>32</v>
      </c>
      <c r="C49" s="7" t="s">
        <v>33</v>
      </c>
      <c r="D49" s="7" t="s">
        <v>10</v>
      </c>
      <c r="E49" s="13">
        <f t="shared" si="1"/>
        <v>50.09</v>
      </c>
      <c r="F49" s="10">
        <v>50.09</v>
      </c>
      <c r="G49" s="10">
        <v>0</v>
      </c>
      <c r="H49" s="23">
        <v>0</v>
      </c>
    </row>
    <row r="50" spans="1:8" ht="215.25" customHeight="1">
      <c r="A50" s="7"/>
      <c r="B50" s="38" t="s">
        <v>68</v>
      </c>
      <c r="C50" s="7" t="s">
        <v>34</v>
      </c>
      <c r="D50" s="7" t="s">
        <v>12</v>
      </c>
      <c r="E50" s="9">
        <f t="shared" si="1"/>
        <v>3688.68</v>
      </c>
      <c r="F50" s="18">
        <v>3688.68</v>
      </c>
      <c r="G50" s="10">
        <v>0</v>
      </c>
      <c r="H50" s="22">
        <v>0</v>
      </c>
    </row>
    <row r="51" spans="1:8" ht="18.75">
      <c r="A51" s="7" t="s">
        <v>61</v>
      </c>
      <c r="B51" s="31"/>
      <c r="C51" s="7"/>
      <c r="D51" s="7"/>
      <c r="E51" s="13">
        <f t="shared" si="1"/>
        <v>3738.77</v>
      </c>
      <c r="F51" s="9">
        <f>F50+F49</f>
        <v>3738.77</v>
      </c>
      <c r="G51" s="9">
        <f>G50+G49</f>
        <v>0</v>
      </c>
      <c r="H51" s="9">
        <f>H50+H49</f>
        <v>0</v>
      </c>
    </row>
    <row r="52" spans="1:8" ht="150">
      <c r="A52" s="7" t="s">
        <v>76</v>
      </c>
      <c r="B52" s="29" t="s">
        <v>59</v>
      </c>
      <c r="C52" s="7" t="s">
        <v>34</v>
      </c>
      <c r="D52" s="7" t="s">
        <v>10</v>
      </c>
      <c r="E52" s="13">
        <f t="shared" si="1"/>
        <v>1371.994</v>
      </c>
      <c r="F52" s="9">
        <f>85.23+504.469+782.295</f>
        <v>1371.994</v>
      </c>
      <c r="G52" s="9">
        <v>0</v>
      </c>
      <c r="H52" s="9">
        <v>0</v>
      </c>
    </row>
    <row r="53" spans="1:8" ht="18.75">
      <c r="A53" s="7" t="s">
        <v>70</v>
      </c>
      <c r="B53" s="35"/>
      <c r="C53" s="7"/>
      <c r="D53" s="34"/>
      <c r="E53" s="13">
        <f t="shared" si="1"/>
        <v>1371.994</v>
      </c>
      <c r="F53" s="9">
        <f>F52</f>
        <v>1371.994</v>
      </c>
      <c r="G53" s="9">
        <f>G52</f>
        <v>0</v>
      </c>
      <c r="H53" s="9">
        <f>H52</f>
        <v>0</v>
      </c>
    </row>
    <row r="54" spans="1:8" ht="157.5" customHeight="1">
      <c r="A54" s="7" t="s">
        <v>77</v>
      </c>
      <c r="B54" s="7" t="s">
        <v>71</v>
      </c>
      <c r="C54" s="7" t="s">
        <v>34</v>
      </c>
      <c r="D54" s="7" t="s">
        <v>10</v>
      </c>
      <c r="E54" s="13">
        <f t="shared" si="1"/>
        <v>4970.33</v>
      </c>
      <c r="F54" s="9">
        <f>3153.694+1816.636</f>
        <v>4970.33</v>
      </c>
      <c r="G54" s="9">
        <v>0</v>
      </c>
      <c r="H54" s="9">
        <v>0</v>
      </c>
    </row>
    <row r="55" spans="1:8" ht="18.75">
      <c r="A55" s="7" t="s">
        <v>78</v>
      </c>
      <c r="B55" s="34"/>
      <c r="C55" s="34"/>
      <c r="D55" s="34"/>
      <c r="E55" s="42">
        <f>E54</f>
        <v>4970.33</v>
      </c>
      <c r="F55" s="42">
        <f>F54</f>
        <v>4970.33</v>
      </c>
      <c r="G55" s="42">
        <f>G54</f>
        <v>0</v>
      </c>
      <c r="H55" s="42">
        <f>H54</f>
        <v>0</v>
      </c>
    </row>
    <row r="56" spans="1:8" ht="18.75">
      <c r="A56" s="20"/>
      <c r="E56" s="17"/>
      <c r="F56" s="17"/>
      <c r="G56" s="17"/>
      <c r="H56" s="17"/>
    </row>
    <row r="57" spans="1:8" ht="18.75">
      <c r="A57" s="20"/>
      <c r="E57" s="17"/>
      <c r="F57" s="17"/>
      <c r="G57" s="17"/>
      <c r="H57" s="17"/>
    </row>
    <row r="58" spans="1:5" ht="23.25">
      <c r="A58" s="26" t="s">
        <v>49</v>
      </c>
      <c r="B58" s="33"/>
      <c r="C58" s="33"/>
      <c r="D58" s="33"/>
      <c r="E58" s="26" t="s">
        <v>52</v>
      </c>
    </row>
  </sheetData>
  <sheetProtection/>
  <mergeCells count="27">
    <mergeCell ref="E2:H4"/>
    <mergeCell ref="D10:D12"/>
    <mergeCell ref="E11:E12"/>
    <mergeCell ref="F11:H11"/>
    <mergeCell ref="E10:H10"/>
    <mergeCell ref="C10:C12"/>
    <mergeCell ref="A34:A36"/>
    <mergeCell ref="A37:A39"/>
    <mergeCell ref="A40:A41"/>
    <mergeCell ref="A16:B16"/>
    <mergeCell ref="B10:B12"/>
    <mergeCell ref="A20:A21"/>
    <mergeCell ref="A44:A46"/>
    <mergeCell ref="C44:C45"/>
    <mergeCell ref="A47:B47"/>
    <mergeCell ref="A7:G7"/>
    <mergeCell ref="A8:G8"/>
    <mergeCell ref="A42:B42"/>
    <mergeCell ref="A24:A26"/>
    <mergeCell ref="A10:A12"/>
    <mergeCell ref="A14:A15"/>
    <mergeCell ref="A31:A32"/>
    <mergeCell ref="H44:H45"/>
    <mergeCell ref="D44:D45"/>
    <mergeCell ref="E44:E45"/>
    <mergeCell ref="F44:F45"/>
    <mergeCell ref="G44:G45"/>
  </mergeCells>
  <printOptions/>
  <pageMargins left="1.1811023622047245" right="0.3937007874015748" top="0.7874015748031497" bottom="0.7874015748031497" header="0.5118110236220472" footer="0.5118110236220472"/>
  <pageSetup fitToHeight="9" horizontalDpi="600" verticalDpi="600" orientation="landscape" paperSize="9" scale="72" r:id="rId1"/>
  <rowBreaks count="4" manualBreakCount="4">
    <brk id="16" max="7" man="1"/>
    <brk id="21" max="7" man="1"/>
    <brk id="43" max="7" man="1"/>
    <brk id="4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75" zoomScaleSheetLayoutView="75" zoomScalePageLayoutView="0" workbookViewId="0" topLeftCell="A1">
      <selection activeCell="F1" sqref="F1:K1"/>
    </sheetView>
  </sheetViews>
  <sheetFormatPr defaultColWidth="8.875" defaultRowHeight="12.75"/>
  <cols>
    <col min="1" max="1" width="29.75390625" style="1" customWidth="1"/>
    <col min="2" max="2" width="30.375" style="1" customWidth="1"/>
    <col min="3" max="3" width="16.75390625" style="1" customWidth="1"/>
    <col min="4" max="4" width="18.00390625" style="1" customWidth="1"/>
    <col min="5" max="5" width="16.625" style="1" customWidth="1"/>
    <col min="6" max="6" width="13.00390625" style="1" customWidth="1"/>
    <col min="7" max="16384" width="8.875" style="1" customWidth="1"/>
  </cols>
  <sheetData>
    <row r="1" spans="6:11" ht="23.25">
      <c r="F1" s="75" t="s">
        <v>50</v>
      </c>
      <c r="G1" s="75"/>
      <c r="H1" s="75"/>
      <c r="I1" s="75"/>
      <c r="J1" s="75"/>
      <c r="K1" s="75"/>
    </row>
    <row r="2" spans="6:11" ht="67.5" customHeight="1">
      <c r="F2" s="73" t="s">
        <v>51</v>
      </c>
      <c r="G2" s="73"/>
      <c r="H2" s="73"/>
      <c r="I2" s="73"/>
      <c r="J2" s="73"/>
      <c r="K2" s="73"/>
    </row>
    <row r="3" spans="6:11" ht="21" customHeight="1">
      <c r="F3" s="76"/>
      <c r="G3" s="76"/>
      <c r="H3" s="76"/>
      <c r="I3" s="76"/>
      <c r="J3" s="76"/>
      <c r="K3" s="76"/>
    </row>
    <row r="4" spans="3:10" ht="18.75" customHeight="1">
      <c r="C4" s="25"/>
      <c r="F4" s="50"/>
      <c r="G4" s="50"/>
      <c r="H4" s="50"/>
      <c r="I4" s="50"/>
      <c r="J4" s="50"/>
    </row>
    <row r="5" spans="3:6" ht="18.75">
      <c r="C5" s="25"/>
      <c r="F5" s="25"/>
    </row>
    <row r="6" spans="1:4" ht="22.5">
      <c r="A6" s="67" t="s">
        <v>35</v>
      </c>
      <c r="B6" s="67"/>
      <c r="C6" s="67"/>
      <c r="D6" s="67"/>
    </row>
    <row r="7" spans="1:4" ht="29.25" customHeight="1">
      <c r="A7" s="68" t="s">
        <v>36</v>
      </c>
      <c r="B7" s="68"/>
      <c r="C7" s="68"/>
      <c r="D7" s="68"/>
    </row>
    <row r="8" spans="1:4" ht="20.25">
      <c r="A8" s="32" t="s">
        <v>56</v>
      </c>
      <c r="B8" s="32"/>
      <c r="C8" s="32"/>
      <c r="D8" s="32"/>
    </row>
    <row r="9" spans="1:4" ht="18.75">
      <c r="A9" s="79" t="s">
        <v>37</v>
      </c>
      <c r="B9" s="79"/>
      <c r="C9" s="79"/>
      <c r="D9" s="79"/>
    </row>
    <row r="11" spans="1:5" ht="25.5" customHeight="1">
      <c r="A11" s="77"/>
      <c r="B11" s="77" t="s">
        <v>38</v>
      </c>
      <c r="C11" s="80"/>
      <c r="D11" s="80"/>
      <c r="E11" s="81"/>
    </row>
    <row r="12" spans="1:5" ht="18.75">
      <c r="A12" s="78"/>
      <c r="B12" s="78"/>
      <c r="C12" s="2">
        <v>2016</v>
      </c>
      <c r="D12" s="2">
        <v>2017</v>
      </c>
      <c r="E12" s="3">
        <v>2018</v>
      </c>
    </row>
    <row r="13" spans="1:5" s="4" customFormat="1" ht="18.75">
      <c r="A13" s="14">
        <v>1</v>
      </c>
      <c r="B13" s="3">
        <v>2</v>
      </c>
      <c r="C13" s="3">
        <v>3</v>
      </c>
      <c r="D13" s="3">
        <v>4</v>
      </c>
      <c r="E13" s="3">
        <v>5</v>
      </c>
    </row>
    <row r="14" spans="1:5" ht="29.25" customHeight="1">
      <c r="A14" s="15" t="s">
        <v>10</v>
      </c>
      <c r="B14" s="39">
        <f>C14+D14+E14</f>
        <v>340233.951</v>
      </c>
      <c r="C14" s="10">
        <f>'додаток 1'!F16+'додаток 1'!F17+'додаток 1'!F18+'додаток 1'!F19+'додаток 1'!F23+'додаток 1'!F27+'додаток 1'!F30+'додаток 1'!F33+'додаток 1'!F42+'додаток 1'!F47+'додаток 1'!F49+'додаток 1'!F53+'додаток 1'!F55</f>
        <v>112896.337</v>
      </c>
      <c r="D14" s="10">
        <f>'додаток 1'!G16+'додаток 1'!G17+'додаток 1'!G18+'додаток 1'!G19+'додаток 1'!G23+'додаток 1'!G27+'додаток 1'!G30+'додаток 1'!G33+'додаток 1'!G42+'додаток 1'!G47+'додаток 1'!G49+'додаток 1'!G53+'додаток 1'!G55</f>
        <v>110960.757</v>
      </c>
      <c r="E14" s="10">
        <f>'додаток 1'!H16+'додаток 1'!H17+'додаток 1'!H18+'додаток 1'!H19+'додаток 1'!H23+'додаток 1'!H27+'додаток 1'!H30+'додаток 1'!H33+'додаток 1'!H42+'додаток 1'!H47+'додаток 1'!H49+'додаток 1'!H53+'додаток 1'!H55</f>
        <v>116376.857</v>
      </c>
    </row>
    <row r="15" spans="1:5" ht="29.25" customHeight="1">
      <c r="A15" s="16" t="s">
        <v>39</v>
      </c>
      <c r="B15" s="40" t="s">
        <v>43</v>
      </c>
      <c r="C15" s="40" t="s">
        <v>43</v>
      </c>
      <c r="D15" s="40" t="s">
        <v>43</v>
      </c>
      <c r="E15" s="40" t="s">
        <v>43</v>
      </c>
    </row>
    <row r="16" spans="1:5" ht="40.5" customHeight="1">
      <c r="A16" s="16" t="s">
        <v>40</v>
      </c>
      <c r="B16" s="39">
        <f>C16+D16+E16</f>
        <v>3688.68</v>
      </c>
      <c r="C16" s="10">
        <f>'додаток 1'!F15+'додаток 1'!F50</f>
        <v>3688.68</v>
      </c>
      <c r="D16" s="10">
        <f>'додаток 1'!G15+'додаток 1'!G50</f>
        <v>0</v>
      </c>
      <c r="E16" s="10">
        <f>'додаток 1'!H15+'додаток 1'!H50</f>
        <v>0</v>
      </c>
    </row>
    <row r="17" spans="1:5" ht="27" customHeight="1">
      <c r="A17" s="16" t="s">
        <v>41</v>
      </c>
      <c r="B17" s="40" t="s">
        <v>43</v>
      </c>
      <c r="C17" s="40" t="s">
        <v>43</v>
      </c>
      <c r="D17" s="40" t="s">
        <v>43</v>
      </c>
      <c r="E17" s="40" t="s">
        <v>43</v>
      </c>
    </row>
    <row r="18" spans="1:5" ht="27" customHeight="1">
      <c r="A18" s="15" t="s">
        <v>42</v>
      </c>
      <c r="B18" s="39">
        <f>C18+D18+E18</f>
        <v>343922.631</v>
      </c>
      <c r="C18" s="39">
        <f>C14+C16</f>
        <v>116585.017</v>
      </c>
      <c r="D18" s="39">
        <f>D14+D16</f>
        <v>110960.757</v>
      </c>
      <c r="E18" s="39">
        <f>E14+E16</f>
        <v>116376.857</v>
      </c>
    </row>
    <row r="19" spans="1:4" ht="64.5" customHeight="1">
      <c r="A19" s="26" t="s">
        <v>49</v>
      </c>
      <c r="B19" s="33"/>
      <c r="C19" s="33"/>
      <c r="D19" s="26" t="s">
        <v>52</v>
      </c>
    </row>
    <row r="20" ht="43.5" customHeight="1">
      <c r="C20" s="17"/>
    </row>
    <row r="21" ht="43.5" customHeight="1"/>
    <row r="22" ht="43.5" customHeight="1"/>
    <row r="23" ht="43.5" customHeight="1"/>
    <row r="24" ht="43.5" customHeight="1"/>
    <row r="25" ht="43.5" customHeight="1"/>
    <row r="26" ht="43.5" customHeight="1"/>
  </sheetData>
  <sheetProtection/>
  <mergeCells count="9">
    <mergeCell ref="A11:A12"/>
    <mergeCell ref="A6:D6"/>
    <mergeCell ref="A7:D7"/>
    <mergeCell ref="A9:D9"/>
    <mergeCell ref="C11:E11"/>
    <mergeCell ref="F1:K1"/>
    <mergeCell ref="F2:K2"/>
    <mergeCell ref="F3:K3"/>
    <mergeCell ref="B11:B12"/>
  </mergeCells>
  <printOptions/>
  <pageMargins left="1.1811023622047245" right="0.3937007874015748" top="0.7874015748031497" bottom="0.7874015748031497" header="0.5118110236220472" footer="0.5118110236220472"/>
  <pageSetup fitToHeight="9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2016-03-22T07:36:49Z</cp:lastPrinted>
  <dcterms:created xsi:type="dcterms:W3CDTF">2015-03-18T09:01:08Z</dcterms:created>
  <dcterms:modified xsi:type="dcterms:W3CDTF">2016-03-28T14:36:30Z</dcterms:modified>
  <cp:category/>
  <cp:version/>
  <cp:contentType/>
  <cp:contentStatus/>
</cp:coreProperties>
</file>