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885" yWindow="45" windowWidth="10590" windowHeight="7950" activeTab="1"/>
  </bookViews>
  <sheets>
    <sheet name="Диаграмма1" sheetId="1" r:id="rId1"/>
    <sheet name="бюджет 2016" sheetId="2" r:id="rId2"/>
  </sheets>
  <externalReferences>
    <externalReference r:id="rId5"/>
  </externalReferences>
  <definedNames>
    <definedName name="_xlnm.Print_Titles" localSheetId="1">'бюджет 2016'!$9:$9</definedName>
    <definedName name="_xlnm.Print_Area" localSheetId="1">'бюджет 2016'!$A$1:$I$1008</definedName>
  </definedNames>
  <calcPr fullCalcOnLoad="1"/>
</workbook>
</file>

<file path=xl/sharedStrings.xml><?xml version="1.0" encoding="utf-8"?>
<sst xmlns="http://schemas.openxmlformats.org/spreadsheetml/2006/main" count="2433" uniqueCount="932">
  <si>
    <t>Будівництво мереж зовнішнього освітлення по Академіка Павлова в м. Запоріжжя  (проектні роботи та експертиза)</t>
  </si>
  <si>
    <t>Будівництво мереж зовнішнього освітлення по Алейна в м. Запоріжжя (проектні роботи та експертиза)</t>
  </si>
  <si>
    <t>Будівництво мереж зовнішнього освітлення по вул. Воєнбуд, 85 в м. Запоріжжя  (проектні роботи та експертиза)</t>
  </si>
  <si>
    <t>Будівництво мереж зовнішнього освітлення по вул.Червоногірська (від вул. Панфьорова до вул. Автодорожня) у м. Запоріжжі  (проектні роботи та експертиза)</t>
  </si>
  <si>
    <t>Будівництво мереж зовнішнього освітлення по вул. Балкова (від вул. Тимірязєва до вул. Верещагіна) у м. Запоріжжі  (проектні роботи та експертиза)</t>
  </si>
  <si>
    <t>Будівництво мереж зовнішнього освітлення по вул. Довженко (від вул. Лірична до вул. Московська) у м. Запоріжжі  (проектні роботи та експертиза)</t>
  </si>
  <si>
    <t>Будівництво мереж зовнішнього освітлення по вул. Лірична (від вул. Волоколамська до вул. Довженко) у м. Запоріжжі  (проектні роботи та експертиза)</t>
  </si>
  <si>
    <t>Будівництво мереж зовнішнього освітлення по вул. Алтайська (від вул. Балкова до вул. Тульська) у м. Запоріжжі  (проектні роботи та експертиза)</t>
  </si>
  <si>
    <t>Будівництво мереж зовнішнього освітлення по вул. Іркутська (від річки Капустянка до вул. Кіровоградська) у м.Запоріжжі  (проектні роботи та експертиза)</t>
  </si>
  <si>
    <t>Будівництво мереж зовнішнього освітлення по вул. Бузкова у м. Запоріжжі  (проектні роботи та експертиза)</t>
  </si>
  <si>
    <t>Будівництво мереж зовнішнього освітлення парк між вул. Павлокічкаська та вул. Історична у м. Запоріжжі  (проектні роботи та експертиза)</t>
  </si>
  <si>
    <t>Будівництво мереж зовнішнього освітлення по пров. Водяний у м. Запоріжжі  (проектні роботи та експертиза)</t>
  </si>
  <si>
    <t>Будівництво мереж зовнішнього освітлення по вул. Лассаля, 61  у м. Запоріжжі  (проектні роботи та експертиза)</t>
  </si>
  <si>
    <t>Будівництво мереж зовнішнього освітлення по вул. Придніпровська, 6, 8 у м. Запоріжжі  (проектні роботи та експертиза)</t>
  </si>
  <si>
    <t>Будівництво мереж зовнішнього освітлення по вул. Автодорівська, 1-28 у м.Запоріжжі  (проектні роботи та експертиза)</t>
  </si>
  <si>
    <t>Будівництво мереж зовнішнього освітлення по вул.Морфлотська, 21 у м.Запоріжжі  (проектні роботи та експертиза)</t>
  </si>
  <si>
    <t>Будівництво мереж зовнішнього освітлення по вул. Лижна, 1-9 у м. Запоріжжі  (проектні роботи та експертиза)</t>
  </si>
  <si>
    <t>Будівництво мереж зовнішнього освітлення по вул. Орловська у м. Запоріжжі  (проектні роботи та експертиза)</t>
  </si>
  <si>
    <t>Будівництво мереж зовнішнього освітлення по вул. Морфлотська, 100-110 у м. Запоріжжі  (проектні роботи та експертиза)</t>
  </si>
  <si>
    <t>Будівництво мереж зовнішнього освітлення по вул. Досягнень, 18-24 у м. Запоріжжі  (проектні роботи та експертиза)</t>
  </si>
  <si>
    <t>Будівництво мереж зовнішнього освітлення по вул. Чорногорівська (від вул. Початкової до вул. Відмінної) у м. Запоріжжі  (проектні роботи та експертиза)</t>
  </si>
  <si>
    <t>Будівництво мереж зовнішнього освітлення по вул. Листопадовий у м. Запоріжжі  (проектні роботи та експертиза)</t>
  </si>
  <si>
    <t>Будівництво мереж зовнішнього освітлення по вул. Косарева школа 36 в м. Запоріжжі  (проектні роботи та експертиза)</t>
  </si>
  <si>
    <t>Будівництво мереж зовнішнього освітлення по вул. Славгородська (від. вул. Похила до пров. Сніжний) в м. Запоріжжі  (проектні роботи та експертиза)</t>
  </si>
  <si>
    <t>Будівництво мереж зовнішнього освітлення по пішохідної доріжки від вул. Автобусна до зуп.трамвая РМЗ в м. Запоріжжі  (проектні роботи та експертиза)</t>
  </si>
  <si>
    <t>Реконструкція приміщень будівлі (літера А-2) КУ "Центральна клінічна лікарня № 4 Заводського району" по вул.Оптимістична,1 у м.Запоріжжя під жіночу консультацію</t>
  </si>
  <si>
    <t>Реконструкція житлової кімнати на 2-му поверсі під житловий блок гуртожитку по вул. Незалежної України,21 (40 років Радянської України )</t>
  </si>
  <si>
    <t>Виготовлення та встановлення дитячого майданчику по вул.Магістральна, 1-44</t>
  </si>
  <si>
    <t>Будівництво мереж зовнішнього освітлення вулиці Історична (від ж/б №1 до ж/б №5) у  м. Запоріжжі</t>
  </si>
  <si>
    <t>вул.Аваліані,1</t>
  </si>
  <si>
    <t>вул.Паралельна,4</t>
  </si>
  <si>
    <t>вул.Іванова,81а</t>
  </si>
  <si>
    <t>вул.Уральська,61</t>
  </si>
  <si>
    <t>пр.Моторобудівників,28</t>
  </si>
  <si>
    <t>вул.Панфьорова,146а</t>
  </si>
  <si>
    <t>вул.Полякова,13</t>
  </si>
  <si>
    <t>вул.Чарівна,113</t>
  </si>
  <si>
    <t>вул.Пархоменко,14</t>
  </si>
  <si>
    <t>вул.Кузнецова,30б</t>
  </si>
  <si>
    <t>вул.Кузнецова,30-32</t>
  </si>
  <si>
    <t>вул.Шевченка,123</t>
  </si>
  <si>
    <t>вул.Парфьорова,146а</t>
  </si>
  <si>
    <t>вул.Авраменко,16</t>
  </si>
  <si>
    <t>вул.Чарівна,125 - вул.Цитрусова,1</t>
  </si>
  <si>
    <t>вул.М.Краснова,7а</t>
  </si>
  <si>
    <t>вул.Тополіна,33</t>
  </si>
  <si>
    <t>вул.Новокузнецька,31</t>
  </si>
  <si>
    <t>вул.Новокузнецька,1</t>
  </si>
  <si>
    <t>вул.Космічна,5</t>
  </si>
  <si>
    <t>Реконструкція житлового будинку по вул.Гастелло,26 в м.Запоріжжі</t>
  </si>
  <si>
    <t>Будівництво мереж зовнішнього освітлення на внутрішньоквартальній території по вул. Іванівська, №16, 20- вул. Трегубова,№13, 15, 17, 19,21, 23, 25- вул. Вавилова, 11, 13, 15, 17, 19- вул. Вишневського, № 10, 12, 14, 16 в м. Запоріжжя (проектні роботи та експертиза)</t>
  </si>
  <si>
    <t>Будівництво мереж зовнішнього освітлення на внутрішньоквартальній території по б. Бельфорський, 13 в м. Запоріжжя (проектні роботи та експертиза)</t>
  </si>
  <si>
    <t>Будівництво мереж зовнішнього освітлення на внутрішньоквартальній території по вул. Вавилова, № 6, 8, 10, 12- вул. Вишневського, №18, 20, 20-А, 22, 22-А, 24, 26, 28, 30- вул. Трегубова, №27, 29, 31,  33, 35, 37, 39 в м. Запоріжжя (проектні роботи та експертиза)</t>
  </si>
  <si>
    <t>Будівництво мереж зовнішнього освітлення на внутрішньоквартальній території по вул. Вавилова, №2- вул. Кремлівська,№ 27 в м. Запоріжжя (проектні роботи та експертиза)</t>
  </si>
  <si>
    <t>Будівництво мереж зовнішнього освітлення на внутрішньоквартальній території по вул. Кияшка, №24, 26, 28, 30, 32 в м. Запоріжжя (проектні роботи та експертиза)</t>
  </si>
  <si>
    <t>Будівництво мереж зовнішнього освітлення по на внутрішньоквартальній території вул. Кремлівська,№ 5, 7, 9, 11, 13, 15 - вул. Мінська, 3, 4, 6, 8 - вул. Таганська, 4- вул. Ризька, 3 - вул. Трегубова, №6,8  в м. Запоріжжя (проектні роботи та експертиза)</t>
  </si>
  <si>
    <t>Будівництво мереж зовнішнього освітлення на внутрішньоквартальній території по вул. Трегубова,№ 10,12, 12-А, 14, 16-вул. Вавилова,№ 1, 3, 5, 7, 9- вул. Кремлівська,№ 17, 19, 21, 23, 25 в м. Запоріжжя (проектні роботи та експертиза)</t>
  </si>
  <si>
    <t>Реконструкція інженерних мереж житлового будинку по пр. Леніна, 173 в м. Запоріжжя</t>
  </si>
  <si>
    <t>Реконструкція елементів благоустрою території з встановленням декоративної скульптури, присвяченої ліквідаторам Чорнобильської катастрофи вздовж Вознесенвського узвозу в м.Запоріжжі</t>
  </si>
  <si>
    <t>Будівництво мереж зовнішнього освітлення на внутрішньоквартальній території по вул. Ситова, 9, 9а, 9б, 11б і вул.Північнокольцева,12 у м.Запоріжжі</t>
  </si>
  <si>
    <t>Будівництво мереж зовнішнього освітлення по вул. Саперна від буд. № 46 до пров. Літній у м.Запоріжжі</t>
  </si>
  <si>
    <t>Будівництво мереж зовнішнього освітлення по бул. Будівельників, 10 (уздовж дитячого садка) в м.Запоріжжя</t>
  </si>
  <si>
    <t>Будівництво мереж зовнішнього освітлення по вул. Магістральна,1-44 в м. Запорожжя</t>
  </si>
  <si>
    <t>Будівництво мереж зовнішнього освітлення по вул.Свердлова (від вул. Жуковського до вул. Гоголя) у м.Запоріжжі</t>
  </si>
  <si>
    <t>Будівництво мереж зовнішнього освітлення по вул. Горького (від вул. Радянської до вул. Червоногвардійської) у м. Запоріжжі</t>
  </si>
  <si>
    <t>Будівництво мереж зовнішнього освітлення на внутрішньоквартальній території по вул. Кремлівська, № 43, 45, 47, 49, 49-А, 51, 53, 53-А, 55, 57, 57-А, 59, 61, 61-А, 63 - вул. Трегубова, №36, 38, 40, 42 в м. Запоріжжя (проектні роботи та експертиза)</t>
  </si>
  <si>
    <t>Будівництво мереж зовнішнього освітлення на внутрішньоквартальній території по вул. Л.Українки, № 2, 4, 6, 8, 10 - вул. Трегубова, №22,20, 26, 28, 30, 32 - вул. Адмиралтейська,№ 3, 5, 7, 9- вул. Кремлівська, 29, 31, 33, 35, 37, 39, 41 в м. Запоріжжя (проектні роботи та експертиза)</t>
  </si>
  <si>
    <t>Будівництво мереж зовнішнього освітлення по вул. Академіка Грекова в м. Запоріжжя (проектні роботи та експертиза)</t>
  </si>
  <si>
    <t>Будівництво мереж зовнішнього освітлення по пров. Архангельський в м. Запоріжжя (проектні роботи та експертиза)</t>
  </si>
  <si>
    <t>Будівництво мереж зовнішнього освітлення по вул. Верхоянська в м. Запоріжжя (проектні роботи та експертиза)</t>
  </si>
  <si>
    <t>Будівництво мереж зовнішнього освітлення по пров. Весняний в м. Запоріжжя (проектні роботи та експертиза)</t>
  </si>
  <si>
    <t>Будівництво мереж зовнішнього освітлення по вул. Загорська в м. Запоріжжя (проектні роботи та експертиза)</t>
  </si>
  <si>
    <t>Будівництво мереж зовнішнього освітлення по пров. Зустрічний в м. Запоріжжя (проектні роботи та експертиза)</t>
  </si>
  <si>
    <t>Будівництво мереж зовнішнього освітлення по вул. Калужська в м. Запоріжжя (проектні роботи та експертиза)</t>
  </si>
  <si>
    <t>Будівництво мереж зовнішнього освітлення по пров. Лазурний в м. Запоріжжя (проектні роботи та експертиза)</t>
  </si>
  <si>
    <t>Будівництво мереж зовнішнього освітлення по вул. Леоніда Приня в м. Запоріжжя (проектні роботи та експертиза)</t>
  </si>
  <si>
    <t>Будівництво мереж зовнішнього освітлення по вул. Максима Кривоноса в м. Запоріжжя (проектні роботи та експертиза)</t>
  </si>
  <si>
    <t>Будівництво мереж зовнішнього освітлення по вул. Миколи Хвильового в м. Запоріжжя (проектні роботи та експертиза)</t>
  </si>
  <si>
    <t>Будівництво мереж зовнішнього освітлення по вул. Натальївська в м. Запоріжжя (проектні роботи та експертиза)</t>
  </si>
  <si>
    <t>Будівництво мереж зовнішнього освітлення по вул. Незалежності в м. Запоріжжя (проектні роботи та експертиза)</t>
  </si>
  <si>
    <t>Будівництво мереж зовнішнього освітлення по вул. Несторова, 1-24 в м. Запоріжжя (проектні роботи та експертиза)</t>
  </si>
  <si>
    <t>Будівництво мереж зовнішнього освітлення по вул. Орехівська в м. Запоріжжя (проектні роботи та експертиза)</t>
  </si>
  <si>
    <t>Будівництво мереж зовнішнього освітлення по вул. Пшенична в м. Запоріжжя (проектні роботи та експертиза)</t>
  </si>
  <si>
    <t>Будівництво мереж зовнішнього освітлення по вул. Тольятті в м. Запоріжжя (проектні роботи та експертиза)</t>
  </si>
  <si>
    <t>Будівництво мереж зовнішнього освітлення по вул. Центральна, 7, 7а в м. Запоріжжя (проектні роботи та експертиза)</t>
  </si>
  <si>
    <t>Реконструкція зони відпочинку по вул.Л.Шмідта під пляж (проектні та будівельні роботи)</t>
  </si>
  <si>
    <t>Реконструкція зливової каналізації  (в районі будинку № 5) по вул. Челябінській  в м. Запоріжжі</t>
  </si>
  <si>
    <t xml:space="preserve">Реконструкція будівель та інженерних мереж комунальної установи «Міська клінічна лікарня екстреної та швидкої медичної допомоги м.Запоріжжя" по вул. Перемоги, 80 м.Запоріжжя (проектні та будівельні роботи) </t>
  </si>
  <si>
    <t>Термомодернізація будівлі Запорізького міського територіального центру соціального обслуговування (надання соціальних послуг) за адресою: вул.Парамонова, 11а (проектні роботи)</t>
  </si>
  <si>
    <t>вул.Аваліані,9</t>
  </si>
  <si>
    <t>бул.Гвардейський,26</t>
  </si>
  <si>
    <t>вул.Нижньодніпровська,2б</t>
  </si>
  <si>
    <t>вул.Яценка,4-6а</t>
  </si>
  <si>
    <t>вул.Гастело,41,43</t>
  </si>
  <si>
    <t>вул.Сталеварів,25а</t>
  </si>
  <si>
    <t>вул.Дунайську,14</t>
  </si>
  <si>
    <t>бул.Центральний,3</t>
  </si>
  <si>
    <t>пр.Соборний,151</t>
  </si>
  <si>
    <t>вул.Тбіліська,9а</t>
  </si>
  <si>
    <t>бул.Гвардійський,22</t>
  </si>
  <si>
    <t>вул.Патріотична,62</t>
  </si>
  <si>
    <t>вул.12 Квітня 2б,2в</t>
  </si>
  <si>
    <t>Термомодернізація дошкільного навчального закладу (ясла-садок) № 126 «Суничка», вул.Патріотична, 40а м.Запоріжжя - реконструкція</t>
  </si>
  <si>
    <t>Термомодернізація загальноосвітньої школи І-ІІІ ступенів № 101 по вул.Бочарова, 10-б  м.Запоріжжя - реконструкція</t>
  </si>
  <si>
    <t>Будівництво мереж зовнішнього освітлення по вул. Молодогвардійська в м. Запоріжжя (проектні роботи та експертиза)</t>
  </si>
  <si>
    <t>Будівництво мереж зовнішнього освітлення по вул.Воронезька,22 ( дитяча юнацька школа №4) в м.Запоріжжя</t>
  </si>
  <si>
    <t>Будівля поліклініки комунальної установи «Запорізька міська багатопрофільна клінічна лікарня №9», м.Запоріжжя - реконструкція</t>
  </si>
  <si>
    <t>Централізовані бухгалтерії</t>
  </si>
  <si>
    <t>Департамент освіти і науки Запорізької міської ради</t>
  </si>
  <si>
    <t>Будівництво мереж зовнішнього освітлення по вул. Аваліані в м. Запоріжжя (проетні роботи та експертиза)</t>
  </si>
  <si>
    <t>Будівництво внутрішньо квартальних мереж зовнішнього освітлення по вул. Стефанова № 44,46 в м. Запоріжжя (проетні роботи та експертиза)</t>
  </si>
  <si>
    <t>Будівництво мереж зовнішнього освітлення по вул. Новгородська, 8-4 в м. Запоріжжя (проетні роботи та експертиза)</t>
  </si>
  <si>
    <t xml:space="preserve">Будівництво мереж зовнішнього освітлення по пров. Придорожній в м. Запоріжжя (проетні роботи та експертиза) </t>
  </si>
  <si>
    <t>Будівництво мереж зовнішнього освітлення по вул. Новоросійська в м. Запоріжжя (проетні роботи та експертиза)</t>
  </si>
  <si>
    <t>Реконструкція мереж зовнішнього освітлення по вул. Автодорожня  (від вул. Тульська до вул. Теплова) в м. Запоріжжя</t>
  </si>
  <si>
    <t>Реконструкція мереж зовнішнього освітлення на розділювальній смузі по вул. Перемоги в м. Запоріжжя</t>
  </si>
  <si>
    <t>Реконструкція мереж зовнішнього освітлення по Прибрежній магістралі (від р. Мокра Московка до р. Суха Московка) у  м. Запоріжжя</t>
  </si>
  <si>
    <t>Реконструкція мереж зовнішнього освітлення по Прибрежній магістралі (від  р. Суха Московка до вул. Тюленіна) у  м. Запоріжжя</t>
  </si>
  <si>
    <t>Реконструкція об'єкта благоустрою "Центральний міський пляж" в м. Запоріжжя (права сторона) (проектні та вишукувальні роботи)</t>
  </si>
  <si>
    <t>Реконструкція об'єкта благоустрою "Центральний міський пляж" в м. Запоріжжя (ліва сторона) (проектні та вишукувальні роботи)</t>
  </si>
  <si>
    <t>Реконструкція об'єкта благоустрою "Правобережного міського пляжу",  м. Запоріжжя  (проектні та вишукувальні роботи)</t>
  </si>
  <si>
    <t>Комунальне підприємство "Експлуатаційне лінійне управління автомобільних шляхів"  (установка для переробки асфальтобетонної крихти - 1од., дорожня фреза  - 1од., машина дорожня  на шасі самоскида МАЗ - 10 од., асфальтоукладальник - 1 од., самоскид  - 3 од., тягач сідельний - 1 од. )</t>
  </si>
  <si>
    <t>Комунальне підприємство "Запоріжміськсвітло" (автопідйомник -2 од., електротехнічна лабораторія - 1од.)</t>
  </si>
  <si>
    <t>Комунальне ремонтно-будівельне підприємство "Зеленбуд" (гідравлічна стріла тракторна - 1 од., машина прибиральна  -320 - 1 од., обладнання для гідро посіву  - 1од., комбінований фрезерний культиватор з катком- 4 од., мотоблок бензиновий з навісним обладнанням - 4 од., автомобіль-самоскид  - 2 од., автомобіль ГАЗЕЛЬ  - 1 од, автогідропідіймач  - 1 од., екскаватор-навантажувач  - 1 од., мінітрактор - косарка  - 3 од. )</t>
  </si>
  <si>
    <t>КП "Титан" (газонокосарки - 2од., тример - 3 од., контейнер стальний оцинкований - 2 од., пам'ятний знак - 1од., комунальна підмітально - прибиральна машина  - 1 од., пластиковий човен - 2 од., агрегат для перевезення води - 1 од, пляжеприбиральна машина - 2 од.)</t>
  </si>
  <si>
    <t xml:space="preserve">Реконструкція елементів благоустрою на Майдані Героїв в м. Запоріжжі </t>
  </si>
  <si>
    <t>Реконструкція вулично - дорожньої мережі по вул. Куликовській в м. Запоріжжі (проектні роботи)</t>
  </si>
  <si>
    <t>Реконструкція автодороги по вул.Офіцерській в м. Запоріжжі (проектні роботи)</t>
  </si>
  <si>
    <t>Реконструкція автодороги по вул.Стрельникова в м. Запоріжжі (проектні роботи)</t>
  </si>
  <si>
    <t>Реконструкція автодороги по вул. Академіка Філатова в м. Запоріжжі (проектні роботи)</t>
  </si>
  <si>
    <t>Реконструкція автодороги по вул. Баранова в м. Запоріжжі (проектні роботи, експертиза)</t>
  </si>
  <si>
    <t>Реконструкція автодороги по вул. Бузковій в м. Запоріжжі (проектні роботи)</t>
  </si>
  <si>
    <t>Реконструкція автодороги по вул. Гродненській в м. Запоріжжі (проектні роботи, експертиза)</t>
  </si>
  <si>
    <t>Реконструкція автодороги по вул.Тимірязєва від вул. 8 Березня до вул. Солідарності в м. Запоріжжі (проектні роботи)</t>
  </si>
  <si>
    <t>Реконструкція автодороги по вул.Ударників м. Запоріжжі (проектні роботи)</t>
  </si>
  <si>
    <t>Реконструкція автодороги  вул.Ферганській в м. Запоріжжі (проектні роботи)</t>
  </si>
  <si>
    <t>Реконструкція автодороги  по пров. Штурманський м. Запоріжжі (проектні роботи)</t>
  </si>
  <si>
    <t>Реконструкція вул. Шамотної від вул. Прияружної до вул. Шламової у м. Запоріжжі (проектні роботи)</t>
  </si>
  <si>
    <t>Реконструкція вул.Фінальної від вул. Історичної до вул. Оптимістичної у м. Запоріжжі (проектні роботи)</t>
  </si>
  <si>
    <t>Реконструкція елементів благоустрою по вул. Чумаченко, 32 в м. Запоріжжі</t>
  </si>
  <si>
    <t>Запорізьке комунальне підприємство міського електротранспорту "Запоріжелектротранс" (проведення капітального ремонту 2 понтонів ПП-501, ПП-518, реконструкція (технічне переоснащення) котелень, вагоноремонтних майстерень та тролейбусного парку №1, придбання 10-ти тролейбусів, 10-ти автобусів, встановлення систем моніторингу та диспетчеризації транспортних засобів із впровадженням програмного забезпечення та встановлення інтерактивних екранів на зупинках міського електротранспорту )</t>
  </si>
  <si>
    <t>Будівництво пішохідного переходу по вул. Радіальній через шламонакопичувач у м. Запоріжжі</t>
  </si>
  <si>
    <t>Реконструкція зливової каналізації в районі будинку № 4 по вул. окружній в м. Запоріжжі (проектні роботи)</t>
  </si>
  <si>
    <t>Реконструкція тротуару по вул. Круговій від вул. Іванова до вул. Паралельної в м. Запоріжжі (проектні роботи)</t>
  </si>
  <si>
    <t>0401</t>
  </si>
  <si>
    <t>Будівництво житлового будинку № 25 в кварталі по вул. Алмазній у сел. Павло-Кічкас м. Запоріжжя</t>
  </si>
  <si>
    <t>Реконструкція Центрального парку культури і відпочинку "Дубовий гай", м. Запоріжжя (проектні роботи та експертиза)</t>
  </si>
  <si>
    <t>КП "Центр управління інформаційнии технологіями"</t>
  </si>
  <si>
    <t xml:space="preserve">Реконструкція пішохідної доріжки від вул. Софієвської до кінцевої зупинки трамваїв № 3 та № 12 - "Запоріжжя - Ліве" з улаштуванням мереж зовнішнього освітлення </t>
  </si>
  <si>
    <t>30.06.2016 №48</t>
  </si>
  <si>
    <t>Ліквідація аварійного стану водопроводу Д=450мм по вул. Запорізькій (від Набережної магістралі до вул.Дзержинського) м.Запоріжжя</t>
  </si>
  <si>
    <t>Ліквідація аварійного стану водопровідних мереж по вул. Космічній Ø700 та по вул. Радгоспній Ø400 в м. Запоріжжі.</t>
  </si>
  <si>
    <t xml:space="preserve">Ліквідація аварійного стану  водопроводу Ø500 по вул.Огнеупорній (від вул. Глазунова до вул. Фундаментальної) в м. Запоріжжя </t>
  </si>
  <si>
    <t>Реконструкція водопроводу Д=400мм по вул.Радгоспній від вул.Парамонова до вул.Польовій м.Запоріжжя</t>
  </si>
  <si>
    <t>Реконструкція водоводу діаметром 500мм на території ДніпроГЕС</t>
  </si>
  <si>
    <t>Реконструкція водоводу Д=800мм по балці Панській в районі кладовища "Бугайова" в Заводському районі м. Запоріжжя</t>
  </si>
  <si>
    <t>Бак гарячого водопостачання V=400м3 ЦТП-6 по вул.Парамонова, 11б м.Запоріжжя - реконструкція</t>
  </si>
  <si>
    <t>Теплова мережа по вул.Артема від ТК110а до ТК123, м.Запоріжжя - реконструкція</t>
  </si>
  <si>
    <t>Центральний тепловий пункт по вул.Патріотична,37 м.Запоріжжя – модернізація технологічної схеми (технічне переоснащення)</t>
  </si>
  <si>
    <t>Понижувальна насосна по бул.Гвардійському,137, м.Запоріжжя – технічне переоснащення та модернізація технологічної схеми із заміною водопідігрівачів ГВП</t>
  </si>
  <si>
    <t>Будівництво дитячих майданчиків  на прибудинковій території житлового фонду</t>
  </si>
  <si>
    <t>Будівництво спортивних майданчиків  на прибудинковій території житлового фонду</t>
  </si>
  <si>
    <t>Реконструкція мостового переходу через залізницю по вул. Заводській в м.Запоріжжі (проектні роботи)</t>
  </si>
  <si>
    <t>Будівництво зливової каналізації на проїжджій частині ділянки автодороги загального користування державного значення М-18 Харьків-Сімферополь на 299 км у Комунарському районі м.Запоріжжя (будівельні роботи)</t>
  </si>
  <si>
    <t>Будівництво зливової каналізації на ділянці автодороги загального користування державного значення М-18 Харьків-Сімферополь  у Шевченківському районі м.Запоріжжя (будівельні роботи)</t>
  </si>
  <si>
    <t>Реконструкція мереж зовнішнього освітлення по вул. Українська (від пр.Леніна  до Прибережної магістралі) у м.Запоріжжі</t>
  </si>
  <si>
    <t>Реконструкція мереж зовнішнього освітлення по вул. Північне шосе в м.Запоріжжі</t>
  </si>
  <si>
    <t xml:space="preserve">Реконструкція мереж зовнішнього освітлення по вул. Яворницького в м.Запоріжжі </t>
  </si>
  <si>
    <t>Реконструкція мереж зовнішнього освітлення по вул. Шишкіна в м.Запоріжжі</t>
  </si>
  <si>
    <t>Реконструкція мереж зовнішнього освітлення по вул. Першотравнева у м.Запоріжжі</t>
  </si>
  <si>
    <t>Реконструкція мереж зовнішнього освітлення по вул. Єднання у м.Запоріжжі</t>
  </si>
  <si>
    <t>Реконструкція мереж зовнішнього освітлення по вул. Сталеварів (на ділянці від вул. Заводський до вул. 40 років Радянської України) в м.Запоріжжі</t>
  </si>
  <si>
    <t>Реконструкція мереж зовнішнього освітлення по вул. Гагаріна (на ділянці від пр. Леніна до вул. Патріотична) в м.Запоріжжі</t>
  </si>
  <si>
    <t>Реконструкція мереж зовнішнього освітлення на внутрішньо квартальній території по вул. Сталеварів 1-3, вул. 40 років Радянської України 49-53, вул. Рекордна 30-40 (квартал 65) в м.Запоріжжі</t>
  </si>
  <si>
    <t>Реконструкція мереж зовнішнього освітлення по пр. Радянський, навколо БК Хортицький в м.Запоріжжі</t>
  </si>
  <si>
    <t>Реконструкція мереж зовнішнього освітлення по вул. Новгородська (на ділянці від вул. Жукова до залізничного мосту) в м.Запоріжжі</t>
  </si>
  <si>
    <t>Реконструкція мереж зовнішнього освітлення по вул. Силова в м.Запоріжжі</t>
  </si>
  <si>
    <t>Реконструкція мереж зовнішнього освітлення по вул. Славутича в м.Запоріжжі</t>
  </si>
  <si>
    <t>Реконструкція мереж зовнішнього освітлення по вул. Санаторна в м.Запоріжжі</t>
  </si>
  <si>
    <t>Реконструкція мереж зовнішнього освітлення по вул. Чарівна (на ділянці від вул. Полякова до вул. Бочарова - тротуар) у м.Запоріжжі</t>
  </si>
  <si>
    <t>Реконструкція мереж зовнішнього освітлення по пров. Глибокий в м.Запоріжжі</t>
  </si>
  <si>
    <t>Будівництво мереж зовнішнього освітлення по вул.Донецька-вул.Зелена у м.Запоріжжі</t>
  </si>
  <si>
    <t xml:space="preserve">Будівництво мереж зовнішнього освітлення Прибережна магістраль (рятувальна станція КП "Титан") у м.Запоріжжі  </t>
  </si>
  <si>
    <t>Будівництво мереж зовнішнього освітлення по вул. Скеляста у м.Запоріжжі</t>
  </si>
  <si>
    <t xml:space="preserve">Будівництво мереж зовнішнього освітлення по вул. Аджарська у м.Запоріжжі </t>
  </si>
  <si>
    <t>Будівництво мереж зовнішнього освітлення по вул. Рилєєва, 7-18 у м. Запоріжжі</t>
  </si>
  <si>
    <t>Будівництво мереж зовнішнього освітлення по вул.Васильєва у м.Запоріжжі</t>
  </si>
  <si>
    <t>Будівництво мереж зовнішнього освітлення по пров. Глибокий у м.Запоріжжі</t>
  </si>
  <si>
    <t>Будівництво мереж зовнішнього освітлення по вул. Каспійська (від вул.Відмінна до вул.Футбольна) у м.Запоріжжі</t>
  </si>
  <si>
    <t>Будівництво мереж зовнішнього освітлення вулиці Кам'янсько-Дніпровська у м. Запоріжжі</t>
  </si>
  <si>
    <t>Будівництво мереж зовнішнього освітлення вулиці Салавата-Юлаєва у м. Запоріжжі</t>
  </si>
  <si>
    <t>Будівництва мереж зовнішнього освітлення по вул. Азовській у м.Запоріжжі</t>
  </si>
  <si>
    <t>Будівництво мереж зовнішнього освітлення по  пров. Вузький у  м. Запоріжжі</t>
  </si>
  <si>
    <t>Будівництво мереж зовнішнього освітлення по вул. Морфлотська у м.Запоріжжі</t>
  </si>
  <si>
    <t xml:space="preserve">Будівництво мереж зовнішнього освітлення по вул. Олеко Дундича у   м.Запоріжжі  </t>
  </si>
  <si>
    <t xml:space="preserve">Будівництво мереж зовнішнього освітлення по вул. Початкова у м.Запоріжжі </t>
  </si>
  <si>
    <t xml:space="preserve">Будівництво мереж зовнішнього освітлення по  пров. Сріблястий у  м. Запоріжжі  </t>
  </si>
  <si>
    <t xml:space="preserve">Будівництво мереж зовнішнього освітлення по вул. Овочівництва на о. Хортиця </t>
  </si>
  <si>
    <t>Будівництво світлофорного об'єкту із визивним пристроєм для пішохідів на перехресті вул. Культурна - Таманська в м.Запоріжжя</t>
  </si>
  <si>
    <t>Реконструкція світлофорного об'єкту із визивним пристроєм для пішохідів  на перехресті  вул.Діагональна - зуп. "ЗФЗ" в м.Запоріжжя</t>
  </si>
  <si>
    <t>Капітальні вкладення (нерозподілені видатки)</t>
  </si>
  <si>
    <t>Технічне переоснащення центральних теплових пунктів Орджонікідзевського району м.Запоріжжя.Центральний тепловий пункт по вул.Сталеварів, 7</t>
  </si>
  <si>
    <r>
      <t>Реконструкція вул.Рекордної від вул. Портова до вул. Алюмінева (проектні роботи)</t>
    </r>
    <r>
      <rPr>
        <b/>
        <sz val="14"/>
        <color indexed="10"/>
        <rFont val="Times New Roman"/>
        <family val="1"/>
      </rPr>
      <t xml:space="preserve"> </t>
    </r>
  </si>
  <si>
    <t>Реконструкція будівлі дошкільного навчального закладу № 144 Комунарського району м.Запоріжжя (проектні та будівельні роботи)</t>
  </si>
  <si>
    <t>Реконструкція приміщення спортивного комплексу на території дитячої спортивної та юнацької школи "Локомотив"</t>
  </si>
  <si>
    <t>Реконструкція будівлі загальноосвітньої школи І-ІІІ ступенів № 75 по вул.Історична,92 Заводського району м.Запоріжжя</t>
  </si>
  <si>
    <t>Реконструкція будівлі Міського Палацу дитячої та юнацької творчості, за адресою: пл.Леніна ,1 в м.Запоріжжя</t>
  </si>
  <si>
    <t>Реконструкція амбулаторії №6 Центру первинної медико-санітарної допомоги №2 по вул.Брюллова,6 в м.Запоріжжя</t>
  </si>
  <si>
    <t>Термомодернізація будівлі комунального закладу "Центр первинної медико-санітарної допомоги №2"  по вул Авраменко, 4 в Шевченківському районі м. Запоріжжя - реконструкція</t>
  </si>
  <si>
    <t xml:space="preserve">Термомодернізація будівлі комунального закладу "Запорізький центр первинної медико-санітарної допомоги №5" по вул. Запорозького Козацтва, 25 в Хортицькому районі м.Запоріжжя - реконструкція </t>
  </si>
  <si>
    <t>Реконструкція філії Центру надання адміністративних послуг Заводського району в м.Запоріжжя (по вул.Лізи Чайкіної, 56)</t>
  </si>
  <si>
    <t xml:space="preserve">Реконструкція Центру надання адміністративних послуг Центральний по бул.Центральному, б.27 в м.Запоріжжя </t>
  </si>
  <si>
    <t xml:space="preserve">Реконструкція філії Центру надання адміністративних послуг Ленінського та Хортицького районів по вул.Кияшко буд.22 в м.Запоріжжя </t>
  </si>
  <si>
    <t>Реконструкція філії Центру надання адміністративних послуг Комунарського району в м.Запоріжжя (по вул.Чумаченка, 32 )</t>
  </si>
  <si>
    <t>Реконструкція житлового будинку  по вул.Республіканська, 88 в м.Запоріжжя</t>
  </si>
  <si>
    <t>Реконструкція житлового будинку по вул.Ракетній, 38а в м.Запоріжжя</t>
  </si>
  <si>
    <t>Житловий будинок по бул. Вінтера,50 - реконструкція в м.Запоріжжя</t>
  </si>
  <si>
    <t>Житловий будинок по вул.Дзержинського, 52 - реконструкція в м.Запоріжжі</t>
  </si>
  <si>
    <t>Реконструкція житлового будинку № 4 по пл. Профспілок м.Запоріжжя</t>
  </si>
  <si>
    <t>Теплові мережі по вул.Лізи Чайкіна, Тенісна, Алмазна, Республіканська, м.Запоріжжя - реконструкція</t>
  </si>
  <si>
    <t>Кабельна лінія 6кВ РП-25 п/ст. Зелений Яр. м.Запоріжжя - технічне переоснащення</t>
  </si>
  <si>
    <t>Теплова мережа від котельні по провулку Зустрічний, 10, м.Запоріжжя - реконструкція</t>
  </si>
  <si>
    <t>Технічне переоснащення центральних теплових пунктів Орджонікідзевського району м.Запоріжжя. Центральний тепловий пункт по вул.Сталеварів, 13</t>
  </si>
  <si>
    <t>Теплові мережі по вул.Ногіна-Дегтярьова, м.Запоріжжя - технічне переоснащення із заміною теплової ізоляції</t>
  </si>
  <si>
    <t xml:space="preserve">Реконструкція зливової каналізації по вул. Задніпровській в м. Запоріжжя (будівельні роботи) </t>
  </si>
  <si>
    <t xml:space="preserve">Будівництво світлофорного об'єкту з визивним пристроєм для пішоходів на перехресті вул.Б.Хмельницького - вул.Леонова в м.Запоріжжя </t>
  </si>
  <si>
    <t>Будівництво світлофорного об'єкту на перехресті вул. Радгоспної - вул. Магара в м.Запоріжжя</t>
  </si>
  <si>
    <t>Реконструкція світлофорного об'єкту на перехресті  вул.8 Березня - вул. Іванова в м.Запоріжжя</t>
  </si>
  <si>
    <t xml:space="preserve">Будівництво мереж зовнішнього освітлення  пров.Кедровий (від вул. Учительської до вул.Каспійської) у м. Запоріжжі </t>
  </si>
  <si>
    <t>Будівництво мереж зовнішнього освітлення по пров.Якутський (від вул. Панфьорова до вул.Паторжинського)  у м.Запоріжжі</t>
  </si>
  <si>
    <t>Реконструкція Дніпровської водопровідної станції № 1 (ДВС-1) у м. Запоріжжі (розробка техніко-економічного обґрунтування)</t>
  </si>
  <si>
    <t>Реконструкція вул. Уральської від вул. Кругової до вул. Чарівної  в Шевченківському районі м. Запоріжжя</t>
  </si>
  <si>
    <t xml:space="preserve">Реконструкція вулично- шляхової мережі   по вул. Грибоєдова  від Щасливої до вул. Тобольської у Ленінському районі м. Запоріжжя </t>
  </si>
  <si>
    <t xml:space="preserve">Реконструкція вулиці Жуковського від вул.Леппіка до вул.Залізничної у Жовтневому районі м.Запоріжжі </t>
  </si>
  <si>
    <t>Будівництво мереж зовнішнього освітлення по вул. Крамського у м. Запоріжжі</t>
  </si>
  <si>
    <t>Р.О.Пидорич</t>
  </si>
  <si>
    <t xml:space="preserve"> Технічне переоснащення приміщень комунального закладу "Орбіта" з встановленням систем пожежогасіння та системи пожежної сигналізації по вул. Лермонтова, 9 м.Запоріжжя</t>
  </si>
  <si>
    <t>Департамент надання реєстраційних послуг міської ради</t>
  </si>
  <si>
    <t>Реконструкція автодороги Запоріжжя-Підпорожнянка на Дніпровську водопровідну станцію (ДВС-1) в районі шлакових відвалів ВАТ "Запоріжсталь" у м.Запоріжжя</t>
  </si>
  <si>
    <t>Реконструкція котельні по вул.Задніпровська, 7, м.Запоріжжя (ліквідація аварійного стану)</t>
  </si>
  <si>
    <t xml:space="preserve">Завершення будівництва по вул. Калнишевського, вул. Дорошенка, вул. Рубана (зовнішнє освітлення та дороги) </t>
  </si>
  <si>
    <t>Будівництво теплової мережі до ІІІ-ої секції житлового будинку по вул.Дзержинського,114 (м.Заплріжжя)</t>
  </si>
  <si>
    <t xml:space="preserve">Будівництво дорожнього полотна пров.Ставропольський в м. Запоріжжя </t>
  </si>
  <si>
    <t>Ліквідація аварійного стану на ділянці автодороги загального користування державного значення М-18 Харків-Сімферополь-Алушта-Ялта (від км 289 + 665 до км 299 + 491) у Шевченківському районі (в районі "М'ясокомбінату") у м.Запоріжжя</t>
  </si>
  <si>
    <t>Реконструкція приміщень роздягальні та комп'ютерного класу навчально-виховного оздоровчого комплексу  № 110  по вул.Стешенка,19 Комунарського району м.Запоріжжя</t>
  </si>
  <si>
    <t>Нове будівництво дошкільного навчального закладу № 49 в мікрорайоні № 6 по вул.Бородинська м.Запоріжжі (проектні роботи та експертиза)</t>
  </si>
  <si>
    <t>Реконструкція будівлі дошкільного навчального закладу №186 по вул.12 Квітня, 2а, м.Запоріжжя (проектні та будівельні роботи)</t>
  </si>
  <si>
    <t>Реконструкція будівлі дошкільного навчального закладу №77 по пр. Маяковського, 3-б Орджонікідзевського району, м. Запоріжжя (проектні та будівельні роботи)</t>
  </si>
  <si>
    <t>070501</t>
  </si>
  <si>
    <t>0930</t>
  </si>
  <si>
    <t>Професійно-технічні заклади освіти</t>
  </si>
  <si>
    <r>
      <t>Будівництво зливової каналізації по вул. Іванова у Шевченківському районі м. Запоріжжя</t>
    </r>
    <r>
      <rPr>
        <strike/>
        <sz val="14"/>
        <rFont val="Times New Roman"/>
        <family val="1"/>
      </rPr>
      <t xml:space="preserve"> </t>
    </r>
  </si>
  <si>
    <t>Технічне переоснащення радіотехнічних засобів навігації та посадки аеродромного комплексу КП "Міжнародний аеропорт Запоріжжя"</t>
  </si>
  <si>
    <t>Реконструкція світлосигнальної системи та електропостачання</t>
  </si>
  <si>
    <t>Реконструкція пр.Леніна від вул.Лермонтова до вул.Якова Новицького в м.Запоріжжі (проектні та будівельні роботи)</t>
  </si>
  <si>
    <t>Реконструкція автодороги по пр. Маяковського від пр. Леніна до вул. Патріотичної  в м. Запоріжжі  (проектні  та будівельні роботи  по першій черзі)</t>
  </si>
  <si>
    <t>Реконструкція шляхопроводу по пр.Металургів в м.Запоріжжі (проектні роботи)</t>
  </si>
  <si>
    <t>Реконструкція пішохідного мосту по пр.Металургів в м.Запоріжжі (проектні роботи)</t>
  </si>
  <si>
    <t>Реконструкція шляхопроводу №1 по вул.Калібровій в м.Запоріжжі (проектні роботи)</t>
  </si>
  <si>
    <t>Реконструкція шляхопроводу №2 по вул.Калібровій в м.Запоріжжі (проектні роботи)</t>
  </si>
  <si>
    <t>Реконструкція  дороги  по вул. Нагнибіди  в м. Запоріжжі (проектні роботи)</t>
  </si>
  <si>
    <t>Реконструкція   автодороги по вул. Щасливій  в м. Запоріжжі (проектні роботи)</t>
  </si>
  <si>
    <t>Реконструкція автодороги по вул.Тиражній та автомобільної дороги, яка з'єднує автодорогу Н-08 Бориспіль-Дніпропетровськ-Запоріжжя (через Кременчуг) в м.Запоріжжі (проектні та будівельні роботи)</t>
  </si>
  <si>
    <t>Реконструкція шляхопроводу №39 по пр.Леніна (район вул.12 Квітня) в м.Запоріжжі (проектні роботи)</t>
  </si>
  <si>
    <t xml:space="preserve">Реконструкція Палацу спорту "Юність" у м. Запоріжжя"(проектні та будівельні роботи) </t>
  </si>
  <si>
    <t>Реконструкція каналізаційного напірного колектору Д=710 мм від КНС-23. Ділянка № 3 від вулиці Істоміна до камери гасіння м.Запоріжжя</t>
  </si>
  <si>
    <t>Будівництво світлофорного об'єкту з визивним пристроєм в районі зупинкового комплексу "Скворцова" по вул. Скворцова в м.Запоріжжі</t>
  </si>
  <si>
    <t>Будівництво мереж зовнішнього освітлення по вул. Дальня в м. Запоріжжя (проектні та будівельні роботи )</t>
  </si>
  <si>
    <t>Будівництво мереж зовнішнього освітлення по вул. Цегельна, 8, 13 в м. Запоріжжя (проектні та будівельні роботи )</t>
  </si>
  <si>
    <t>Будівництво мереж зовнішнього освітлення по вул. Магістральна, 1-44 в м. Запоріжжя (проектні та будівельні роботи )</t>
  </si>
  <si>
    <t>Будівництво мереж зовнішнього освітлення по вул. Крайня в м. Запоріжжя (проектні та будівельні роботи )</t>
  </si>
  <si>
    <t>Ремонтні та реставраційні роботи по будівлі закладу охорони здоров'я "Студентська поліклініка" по пр.Леніна, 59 м.Запоріжжя</t>
  </si>
  <si>
    <t>081002</t>
  </si>
  <si>
    <t>081003</t>
  </si>
  <si>
    <t>Реконструкція будівлі по вул.Таганська,8 під соціальний готель</t>
  </si>
  <si>
    <t>Будівництво спортивних майданчиків</t>
  </si>
  <si>
    <t>вул.Бєлгородська</t>
  </si>
  <si>
    <t>вул.Республіканська, 61а</t>
  </si>
  <si>
    <t>вул.Сеченова, 64/48</t>
  </si>
  <si>
    <t>вул.Радіаторна,27</t>
  </si>
  <si>
    <t>вул.Республіканська, 79</t>
  </si>
  <si>
    <t>вул.Гончара,117</t>
  </si>
  <si>
    <t>вул.Історична,106</t>
  </si>
  <si>
    <t>вул.Вогнетривка,23 25</t>
  </si>
  <si>
    <t>вул.Радіаторна / вул.Лассаля</t>
  </si>
  <si>
    <t>Будівництво дитячих майданчиків:</t>
  </si>
  <si>
    <t>Будівництво дитячих майданчиків</t>
  </si>
  <si>
    <t>вул.Машинна</t>
  </si>
  <si>
    <t>зона відпочинку по вул.Л. Шмідта</t>
  </si>
  <si>
    <t>вул.Історична, 25</t>
  </si>
  <si>
    <t>вул.Вроцлавська,34</t>
  </si>
  <si>
    <t>Будівництво світлофорного обєкту з визивним пристроєи для пішоходів по вул.Червона в районі будинку культури ім.Т.Г.Шевченка в м.Запоріжжі</t>
  </si>
  <si>
    <t>Реконструкція з газифікації житлового будинку  по вул.Горького, 99, в м.Запоріжжя</t>
  </si>
  <si>
    <t>Реконструкція будівлі  насосної станції (літера А) з розташуванням в ній котельної та насосної групи по вул. Софіївській, 232б в м. Запоріжжя</t>
  </si>
  <si>
    <t xml:space="preserve"> Будівництво споруд зливової каналізації в межах відновлення берегової території сел. Павло-Кічкас в м. Запоріжжя (будівельні роботи)</t>
  </si>
  <si>
    <t>Реконструкція зливової каналізації від вул. Карпенка Карого до вул. Листопрокатна в м. Запоріжжя (будівельні роботи)</t>
  </si>
  <si>
    <t>Будівництво світлофорного об'єкту на перехресті вул. Північне шосе - дорога на Сталепрокатний завод у м.Запоріжжя</t>
  </si>
  <si>
    <t>Реконструкція світлофорного об'єкту на перехресті вул.Іванова-вул.Безіменна в м.Запоріжжі</t>
  </si>
  <si>
    <t xml:space="preserve">Будівництва мереж зовнішнього освітлення по вул. Батарейна у м.Запоріжжі  </t>
  </si>
  <si>
    <t>Будівництва мереж зовнішнього освітлення по вул. Балка-Поповка (від буд.241 до буд. №315) у м.Запоріжжя</t>
  </si>
  <si>
    <t>Реконструкція мереж зовнішнього освітлення по вул. Українська (від вул. Семафорної до пр. Леніна) в м. Запоріжжі</t>
  </si>
  <si>
    <t>Реконструкція мереж зовнішнього освітлення по вул. Сєдова (біля будівлі Орджонікідзевської РА) в м.Запоріжжі</t>
  </si>
  <si>
    <t>Реконструкція мереж зовнішнього освітлення по вул. Ентузіастів (на ділянці від вул. Задніпровська до вул. Запорізького Козацтва) в м.Запоріжжі</t>
  </si>
  <si>
    <t>Реконструкція вул. Жовтневої від пр. Леніна  до вул.  Жуковського в Жовтневому районі м. Запоріжжя (проектні та будівельні роботи)</t>
  </si>
  <si>
    <t>вул.Воронезька,10</t>
  </si>
  <si>
    <t>вул.Воронезька,30</t>
  </si>
  <si>
    <t>вул.Гудименка,22</t>
  </si>
  <si>
    <t>пр.Ювілейний,39-а</t>
  </si>
  <si>
    <t>вул.Ентузіастів,3</t>
  </si>
  <si>
    <t>вул.Маршала Судця,7</t>
  </si>
  <si>
    <t>Реконструкція нежитлових приміщень під житлові по пр.Інженера Преображенського, 3 у м.Запоріжжі</t>
  </si>
  <si>
    <t>Реконструкція центральної алеї скверу по пр.Ювілейному в Хортицькому районі у м.Запоріжжя</t>
  </si>
  <si>
    <t>Реконструкція дороги по вул. Південноукраїнська та вул. Панфіловців з влаштуванням автомобільних гостьових стоянок м.Запоріжжя</t>
  </si>
  <si>
    <t xml:space="preserve"> Районна адміністрація Запорізької міської ради по Дніпровському району</t>
  </si>
  <si>
    <t xml:space="preserve"> Районна адміністрація Запорізької міської ради по Вознесенівському району</t>
  </si>
  <si>
    <t>Реконструкція Запорізького багатопрофільного ліцею "Перспектива" Запорізької міської ради по вул.Уральській, 3б в м.Запоріжжі (передпроектні та проектні роботи)</t>
  </si>
  <si>
    <t>Огородження та система технічного нагляду і контролю доступу по периметру охоронної зони обмеженого доступу КП "Міжнародний аеропорт Запоріжжя" м.Запоріжжя, вул.Блакитна,4. Реконструкція</t>
  </si>
  <si>
    <t>Реконструкція павільйону - накопичувачу П-72 Літ.К-.4 інв.№000082 (будівля для обслуговування пасажирів на внутрішніх авіалініях)  КП "Міжнародний аеропорт Запоріжжя" розташовану за адресою: м.Запоріжжя, вул.Блакитна, буд.4</t>
  </si>
  <si>
    <t>вул.Товариська, 39а</t>
  </si>
  <si>
    <t>вул.Вишневського, 18</t>
  </si>
  <si>
    <t>пр.Металургів, 5</t>
  </si>
  <si>
    <t>вул.Хакаська,7</t>
  </si>
  <si>
    <t>вул.Вишневського, 10</t>
  </si>
  <si>
    <t>вул.Незалежної України 1/2</t>
  </si>
  <si>
    <t>сквер Чорнобильців</t>
  </si>
  <si>
    <t>вул.Руставі,6</t>
  </si>
  <si>
    <t>сквер по вул.Клубній</t>
  </si>
  <si>
    <t>вул.Кремлівська,83</t>
  </si>
  <si>
    <t>парк Металургів</t>
  </si>
  <si>
    <t>сквер по вул.Бородинській,1</t>
  </si>
  <si>
    <t>вул.Кремлівська пустир біля Вовчої балки</t>
  </si>
  <si>
    <t>парк Піонерів</t>
  </si>
  <si>
    <t>сквер ім.І.В.Гутніка - Залужного</t>
  </si>
  <si>
    <t>вул.Хакаська,5</t>
  </si>
  <si>
    <t>вул.Щаслива,2б</t>
  </si>
  <si>
    <t>вул.Мала,3</t>
  </si>
  <si>
    <t>сквер по вул.Розенталь</t>
  </si>
  <si>
    <t xml:space="preserve">бул.Бельфорський </t>
  </si>
  <si>
    <t>вул.Звенігородська,1</t>
  </si>
  <si>
    <t>парк Енергетиків</t>
  </si>
  <si>
    <t>вул.Дехтярьова,6</t>
  </si>
  <si>
    <t>вул.Історична, 18б, 18а</t>
  </si>
  <si>
    <t>вул.Павлокічкаська, 5, 7</t>
  </si>
  <si>
    <t>вул.Тенісна, 5, 7</t>
  </si>
  <si>
    <t>вул.Павлокічкаська, 52, 52а</t>
  </si>
  <si>
    <t>вул.Ушакова,141 / вул.Молодіжна</t>
  </si>
  <si>
    <t>вул.Історична,38</t>
  </si>
  <si>
    <t>вул.Історична,37б, 37в</t>
  </si>
  <si>
    <t>вул.Історична,35, 35а</t>
  </si>
  <si>
    <t>парк по вул.Нагнібіди - Новокузнецька</t>
  </si>
  <si>
    <t>сквер по вул.Автозаводська,20</t>
  </si>
  <si>
    <t>сквер Автозаводська,40</t>
  </si>
  <si>
    <t>вул.Чумаченко,15г</t>
  </si>
  <si>
    <t>вул.Комарова,25</t>
  </si>
  <si>
    <t>вул.Новокузнецька, 45</t>
  </si>
  <si>
    <t>вул.Олімпійська,22</t>
  </si>
  <si>
    <t>вул.Автозаводська,6</t>
  </si>
  <si>
    <t>Дослідна станція,88</t>
  </si>
  <si>
    <t>вул,Ситова,11</t>
  </si>
  <si>
    <t>вул.Ситова,9</t>
  </si>
  <si>
    <t>Дослідна станція,78</t>
  </si>
  <si>
    <t>вул.Парамонова,12</t>
  </si>
  <si>
    <t>вул.Космічна,30</t>
  </si>
  <si>
    <t>вул.Автозаводська,10</t>
  </si>
  <si>
    <t>вул.Олімпійська,1</t>
  </si>
  <si>
    <t>Районна адміністрація Запорізької міської ради по Олександрівському району</t>
  </si>
  <si>
    <t>вул.Жуковського,57</t>
  </si>
  <si>
    <t>вул.Олександрівська,97а</t>
  </si>
  <si>
    <t>вул.Українська,2б - вул.Запорізька,3</t>
  </si>
  <si>
    <t>пр.Соборний,43</t>
  </si>
  <si>
    <t>пр.Соборний.91</t>
  </si>
  <si>
    <t>вул.Академіка Амосова,61</t>
  </si>
  <si>
    <t>вул.Запорізька,5</t>
  </si>
  <si>
    <t>вул.Запорізька,4а</t>
  </si>
  <si>
    <t>вул.Запорізька,9а</t>
  </si>
  <si>
    <t>вул.Шкільна,24</t>
  </si>
  <si>
    <t>вул.Глісерна,18</t>
  </si>
  <si>
    <t>вул.Дніпровська,4</t>
  </si>
  <si>
    <t>парк Студентський</t>
  </si>
  <si>
    <t>вул.Жуковського,82</t>
  </si>
  <si>
    <t>вул.Приходська,64</t>
  </si>
  <si>
    <t>вул.Гоголя,147</t>
  </si>
  <si>
    <t>вул.Фортечна,1</t>
  </si>
  <si>
    <t>вул.Глісерна,20а</t>
  </si>
  <si>
    <t>пр.Соборний,38</t>
  </si>
  <si>
    <t>вул.Академіка Амосова,63</t>
  </si>
  <si>
    <t>вул.Запорізька,9</t>
  </si>
  <si>
    <t>вул.Українська,29</t>
  </si>
  <si>
    <t>сквер Олександрівський</t>
  </si>
  <si>
    <t>вул.Вишнева,42а</t>
  </si>
  <si>
    <t>вул.Харчова,17</t>
  </si>
  <si>
    <t>вул.Цегельна,8</t>
  </si>
  <si>
    <t>вул.Памірська,91</t>
  </si>
  <si>
    <t>вул.Червона,24</t>
  </si>
  <si>
    <t>вул.Чарівна,34</t>
  </si>
  <si>
    <t>вул.Магістральна,92</t>
  </si>
  <si>
    <t>вул.Моторобудівників,26</t>
  </si>
  <si>
    <t>вул.Цегельна,13</t>
  </si>
  <si>
    <t>вул.Хортицьке шосе,34</t>
  </si>
  <si>
    <t>пр.Інженера Преображенського, 5а, 5б</t>
  </si>
  <si>
    <t>вул.Світла,4</t>
  </si>
  <si>
    <t>сквер по вул.Святоволодимирівська- Культурна</t>
  </si>
  <si>
    <t>вул.Привокзальна,7</t>
  </si>
  <si>
    <t>вул.Незалежної України,18 22, 24  на торці будівель</t>
  </si>
  <si>
    <t>Будівництво світлофорного об'єкту на перехресті вул. Братська - вул. Михайла Грушевського в м.Запоріжжя</t>
  </si>
  <si>
    <t>Будівництво світлофорного обєкту на перехресті вул. Новгородська - вул. Козака Бабури в м.Запоріжжя</t>
  </si>
  <si>
    <t>Реконструкція світлофорного об'єкту на перехресті  пр. Соборний - вул. Запорізька в м.Запоріжжя</t>
  </si>
  <si>
    <t>Реконструкція світлофорного об'єкту на перехресті  пр. Соборний - вул.Дніпровська в м.Запоріжжя</t>
  </si>
  <si>
    <t>Реконструкція світлофорного об'єкту на перехресті  пр. Соборний - вул.Тургенєва в м.Запоріжжя</t>
  </si>
  <si>
    <t>Реконструкція світлофорного об'єкту на перехресті  пр.Соборний - вул.Троїцька в м.Запоріжжя</t>
  </si>
  <si>
    <t>Реконструкція світлофорного об'єкту на перехресті  вул. Шкільна - вул.Запорізька в м.Запоріжжя</t>
  </si>
  <si>
    <t>Реконструкція світлофорного об'єкту на перехресті вул. Незалежної України - вул. Я.Новицького в м.Запоріжжя</t>
  </si>
  <si>
    <t>Реконструкція світлофорного об'єкту на перехресті  вул.Північне шосе - вул. Оптимістична в м.Запоріжжя</t>
  </si>
  <si>
    <t xml:space="preserve"> грн.</t>
  </si>
  <si>
    <t>вул.Вузлова,21</t>
  </si>
  <si>
    <t>Реконструкція мереж зовнішнього освітлення по вул.Новокузнецька (пішохідна доріжка від вул.Автозаводська до вул.Нагнібіди) в м.Запоріжжя</t>
  </si>
  <si>
    <t>Видатки на впровадження засобів обліку витрат та регулювання споживання води та теплової енергії</t>
  </si>
  <si>
    <t>пр.Інженера Преображенського, 23</t>
  </si>
  <si>
    <t>вул.Світла,6</t>
  </si>
  <si>
    <t>вул.Будівельників,13</t>
  </si>
  <si>
    <t>вул.Новгородська,26б</t>
  </si>
  <si>
    <t>вул.Задніпровська,36</t>
  </si>
  <si>
    <t>вул.14 Жовтня,5</t>
  </si>
  <si>
    <t>вул.Хортицьке шосе,32</t>
  </si>
  <si>
    <t>вул.Ентузіастів,4</t>
  </si>
  <si>
    <t>вул.Будівельників,11</t>
  </si>
  <si>
    <t>вул.Маршала Судця,5</t>
  </si>
  <si>
    <t>вул.Курузова,7</t>
  </si>
  <si>
    <t>вул.Задніпровська,39</t>
  </si>
  <si>
    <t>парк Перемоги</t>
  </si>
  <si>
    <t>вул.Наукове містечко,19</t>
  </si>
  <si>
    <t>вул.Лермонтова,2</t>
  </si>
  <si>
    <t>пр.Соборний,170а</t>
  </si>
  <si>
    <t>вул.12 Квітня,25</t>
  </si>
  <si>
    <t>бул.Шевченка,16</t>
  </si>
  <si>
    <t>бул.Центральний,26</t>
  </si>
  <si>
    <t>вул.Перемоги,93</t>
  </si>
  <si>
    <t>вул.О.Матросова,19</t>
  </si>
  <si>
    <t>вул.Патріотична,65</t>
  </si>
  <si>
    <t>пр.Соборний,170б</t>
  </si>
  <si>
    <t>вул.Єнісейська,14</t>
  </si>
  <si>
    <t>вул.Портова,4</t>
  </si>
  <si>
    <t>вул.Патріотична,84</t>
  </si>
  <si>
    <t>вул.Незалежної України,45б</t>
  </si>
  <si>
    <t>бул.Шевченка,6</t>
  </si>
  <si>
    <t>0763</t>
  </si>
  <si>
    <t>вул.Водограйна,2, 4 - 40-річчя Перемоги,57</t>
  </si>
  <si>
    <t>Департамент спорту, сім'ї та молоді Запорізької міської ради</t>
  </si>
  <si>
    <t>Інспекція державного архітектурно-будівельного контролю Запорізької міської ради</t>
  </si>
  <si>
    <t>Департамент охорони здоров"я  Запорізької  міської ради</t>
  </si>
  <si>
    <t>Департамент культури і туризму Запорізької міської ради</t>
  </si>
  <si>
    <t>Будівництво мереж зовнішнього освітлення по вул.Вахтова (від вул. Саперна,46 до вул. Бєлінського) у м.Запоріжжі</t>
  </si>
  <si>
    <t>Будівництво мереж зовнішнього освітлення по вул. Парамонова 4, 4а, 4б у м.Запоріжжі</t>
  </si>
  <si>
    <t>Будівництво мереж зовнішнього освітлення по вул. Європейська, 4 у м.Запоріжжі</t>
  </si>
  <si>
    <t>Будівництво мереж зовнішнього освітлення по вул. Магара, 6, 6а, 8 у м.Запоріжжі</t>
  </si>
  <si>
    <t>Будівництво мереж зовнішнього освітлення на внутрішньоквартальній території по вул. Гоголя, 147 у м.Запоріжжі</t>
  </si>
  <si>
    <t>Будівництво мереж зовнішнього освітлення по вул. Ігоря Сікорського, 16-46 в м.Запоріжжі</t>
  </si>
  <si>
    <t>Будівництво мереж зовнішнього освітлення по вул. Вербова, 39-55 в м.Запоріжжі</t>
  </si>
  <si>
    <t>Будівництво мереж зовнішнього освітлення на внутрішньоквартальній території по вул. Незалежної України,42 у м.Запоріжжі</t>
  </si>
  <si>
    <t>Будівництво мереж зовнішнього освітлення по бул. Шевченка,16,20 в м.Запоріжжі</t>
  </si>
  <si>
    <t>Будівництво мереж зовнішнього освітлення по вул.Лахтинська,4а,4б  в м.Запоріжжя</t>
  </si>
  <si>
    <t>Будівництво мереж зовнішнього освітлення по вул.Лахтинська,6 в м.Запоріжжя</t>
  </si>
  <si>
    <t>Будівництво мереж зовнішнього освітлення по вул.Лахтинська,8, 10,10а,10б  в м.Запоріжжя</t>
  </si>
  <si>
    <t>Будівництво мереж зовнішнього освітлення по вул.Запорізького козацтва,17,19,21,23,21а,27,29,31,33,35  в м.Запоріжжя</t>
  </si>
  <si>
    <t>Будівництво мереж зовнішнього освітлення по вул.Задніпровська,36,38,40,42,44 в м.Запоріжжя</t>
  </si>
  <si>
    <t>Будівництво мереж зовнішнього освітлення по вул.Козака Бабури,12 (дитячий садок 237) в м.Запоріжжя</t>
  </si>
  <si>
    <t>Будівництво мереж зовнішнього освітлення по вул.Козака Бабури,20 (дитячий майданчик) в м.Запоріжжя</t>
  </si>
  <si>
    <t>Будівництво мереж зовнішнього освітлення по вул.Козака Бабури,18а (дитячий садок 231) в м.Запоріжжя</t>
  </si>
  <si>
    <t>Будівництво мереж зовнішнього освітлення по вул. 14 Жовтня, 15  в м.Запоріжжя</t>
  </si>
  <si>
    <t>Будівництво мереж зовнішнього освітлення по вул. 14 Жовтня, 13  в м.Запоріжжя</t>
  </si>
  <si>
    <t>Будівництво мереж зовнішнього освітлення по вул.Гудименка,40  в м.Запоріжжя</t>
  </si>
  <si>
    <t>Будівництво мереж зовнішнього освітлення по пр. Інженера Преображенського, 27 в м.Запоріжжя</t>
  </si>
  <si>
    <t>Будівництво мереж зовнішнього освітлення провулка між вул. Дніпродзержинська та вул. Гребельна в м. Запоріжжя</t>
  </si>
  <si>
    <t>Будівництво мереж зовнішнього освітлення по вул. Волзька (від вул. Листопрокатна до вул. Виробнича) в м.Запоріжжя</t>
  </si>
  <si>
    <t>Будівництво мереж зовнішнього освітлення по вул. Дальня в м.Запоріжжя</t>
  </si>
  <si>
    <t>Будівництво мереж зовнішнього освітлення по вул. Крайня в м.Запоріжжя</t>
  </si>
  <si>
    <t>Будівництво мереж зовнішнього освітлення по вул. Стрєльникова у м.Запоріжжі</t>
  </si>
  <si>
    <t>Будівництво мереж зовнішнього освітлення по вул.Московська (від вул. Слави до вул. Памірська) у м.Запоріжжі</t>
  </si>
  <si>
    <t>Будівництво мереж зовнішнього освітлення по вул. Волоколамська (від вул. Ферганська до вул. Владивостоцька) у м.Запоріжжі</t>
  </si>
  <si>
    <t>Будівництво мереж зовнішнього освітлення по вул.Героїв Дніпра  (від вул.Кривоносова до вул.Високовольтна) у м.Запоріжжі</t>
  </si>
  <si>
    <t>Будівництво мереж зовнішнього освітлення по вул. Радіаторна, 48 у м.Запоріжжі</t>
  </si>
  <si>
    <t>Будівництво мереж зовнішнього освітлення по вул. Бодянського у м.Запоріжжі</t>
  </si>
  <si>
    <t>Будівництво мереж зовнішнього освітлення по вул. Норільська у м.Запоріжжі</t>
  </si>
  <si>
    <t>Будівництво мереж зовнішнього освітлення по вул. Початкова в м. Запоріжжя</t>
  </si>
  <si>
    <t>Будівництво мереж зовнішнього освітлення по вул. Електрична, 241, 241а в м. Запоріжжя</t>
  </si>
  <si>
    <t>Будівництво мереж зовнішнього освітлення по пров. Боковий (від вул. Основна до вул. Амурська) в м. Запоріжжя</t>
  </si>
  <si>
    <t>Будівництво мереж зовнішнього освітлення по вул.Лахтинська,13,13а,15,17,19,21/пр.Ювілейний,33,35,50/вул Задніпровська,48 в м.Запоріжжя</t>
  </si>
  <si>
    <t>Будівництво мереж зовнішнього освітлення по вул.Гудименка, 18 (зона парку ЗОШ №40)  в м.Запоріжжя</t>
  </si>
  <si>
    <t>Будівництво мереж зовнішнього освітлення по вул. Громовій буд. № 87-99 в м.Запоріжжя</t>
  </si>
  <si>
    <t>Будівництво мереж зовнішнього освітлення по пров. Перлинному (від вул. Медична до вул. Каховська) в м. Запоріжжя</t>
  </si>
  <si>
    <t>Будівництво мереж зовнішнього освітлення по вул. Тверська (від вул. Карпенка-Карого до вул. Орликова) в м.Запоріжжя</t>
  </si>
  <si>
    <t>Будівництво мереж зовнішнього освітлення по вул. Скульптурна у м.Запоріжжі</t>
  </si>
  <si>
    <t>Будівництво мереж зовнішнього освітлення по вул. Мальовнича у м.Запоріжжі</t>
  </si>
  <si>
    <t>Будівництво мереж зовнішнього освітлення по вул. Світловодська від буд. №24 до буд. №98 у м.Запоріжжі</t>
  </si>
  <si>
    <t>Будівництво мереж зовнішнього освітлення по вул.Політехнічна у м.Запоріжжі</t>
  </si>
  <si>
    <t>Будівництво мереж зовнішнього освітлення по вул.Академіка Івченка (від вул.Уральська до вул.Героїв Дніпра) у м.Запоріжжі</t>
  </si>
  <si>
    <t>Реконструкція нежитлового приміщення під житловий блок гуртожитку по вул. Привокзальна,7 (Луначарського) в м. Запоріжжя</t>
  </si>
  <si>
    <t>вул.Магнітна / вул.Електрична</t>
  </si>
  <si>
    <t>Технічне переоснащення котельні по вул. Горького,6 з підключенням будинків по вул. Жовтнева,2 та вул. Жовтнева,4 в м. Запоріжжя</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</si>
  <si>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</si>
  <si>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</si>
  <si>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Будівництво мереж зовнішнього освітлення по вул.Ситова, 2 у м.Запоріжжі  (проектні роботи та експертиза)</t>
  </si>
  <si>
    <t>Будівництво мереж зовнішнього освітлення по вул.Козака Бабури,3 в м.Запоріжжя  (проектні роботи та експертиза)</t>
  </si>
  <si>
    <t>Будівництво мереж зовнішнього освітлення по вул.Балкова (від вул. Григорія Квітки - Основ`яненка до вул. Ігоря Сікорського) у м.Запоріжжі  (проектні роботи та експертиза)</t>
  </si>
  <si>
    <t xml:space="preserve">Реконструкція будівлі під центр реінтеграції бездомних осіб по вул. Перспективна, 2А в м.Запоріжжі </t>
  </si>
  <si>
    <t xml:space="preserve">Будівництво трамвайної колії від пр. Леніна до вул. Жовтневої в м. Запоріжжі </t>
  </si>
  <si>
    <t>Будівництво мереж зовнішнього освітлення по вул. Фучика (від вул. Піщана до вул. Пожарського) в м. Запоріжжя</t>
  </si>
  <si>
    <t>Будівництво мереж зовнішнього освітлення вулиці Косарєва (від вул. Билкіна до вул. Автобусної) у м. Запоріжжі</t>
  </si>
  <si>
    <t>Будівництво дитячого будинку сімейного типу в сел. Тепличне по вул. Центральній між будинками №№ 7а та 7 в м.Запоріжжі</t>
  </si>
  <si>
    <t>Будівництво мереж зовнішнього освітлення на внутрішньоквартальній території по вул. Космічна, 8а у м. Запоріжжі (проектні роботи та експертиза)</t>
  </si>
  <si>
    <t>Будівництво мереж зовнішнього освітлення по вул. Закарпатська (від буд. №2 до буд. №39/42) у м.Запоріжжі  (проектні роботи та експертиза)</t>
  </si>
  <si>
    <t>Будівництво мереж зовнішнього освітлення по вул. Вахтова (від вул. Саперна до вул. Арбузова) у м.Запоріжжі  (проектні роботи та експертиза)</t>
  </si>
  <si>
    <t>Будівництво мереж зовнішнього освітлення по вул. Космічна 100, 100а, 100б, 102а у м. Запоріжжі  (проектні роботи та експертиза)</t>
  </si>
  <si>
    <t>Будівництво мереж зовнішнього освітлення по вул. Північнокільцева 1, 3 у м. Запоріжжі  (проектні роботи та експертиза)</t>
  </si>
  <si>
    <t>Будівництво мереж зовнішнього освітлення по вул. Магара, 3 у м. Запоріжжі  (проектні роботи та експертиза)</t>
  </si>
  <si>
    <t>Будівництво мереж зовнішнього освітлення по вул. Задніпровська, 6, Задніпровська ,8 Задніпровська, 10 в м. Запоріжжя  (проектні роботи та експертиза)</t>
  </si>
  <si>
    <t>Будівництво мереж зовнішнього освітлення по вул. Ентузіастів, 4 в м. Запоріжжя  (проектні роботи та експертиза)</t>
  </si>
  <si>
    <t>Будівництво мереж зовнішнього освітлення по вул. Лахтинська,2,  Лахтинська, 4 в м.Запоріжжя  (проектні роботи та експертиза)</t>
  </si>
  <si>
    <t>Будівництво мереж зовнішнього освітлення по вул. Лахтинська, 12  в м. Запоріжжя  (проектні роботи та експертиза)</t>
  </si>
  <si>
    <t>Будівництво мереж зовнішнього освітлення по вул. Лахтинська, 21 в м. Запоріжжя  (проектні роботи та експертиза)</t>
  </si>
  <si>
    <t>Будівництво мереж зовнішнього освітлення по вул. Запорізького козацтва, 3,5,7,11а,13а,15а в м. Запоріжжя  (проектні роботи та експертиза)</t>
  </si>
  <si>
    <t>Будівництво мереж зовнішнього освітлення по вул. Задніпровська, 24а в м. Запоріжжя  (проектні роботи та експертиза)</t>
  </si>
  <si>
    <t>Будівництво мереж зовнішнього освітлення по вул. Задніпровська, 28,30 в м. Запоріжжя  (проектні роботи та експертиза)</t>
  </si>
  <si>
    <t>Будівництво мереж зовнішнього освітлення по вул. Ентузіастів, 10 в м. Запоріжжя  (проектні роботи та експертиза)</t>
  </si>
  <si>
    <t>Будівництво мереж зовнішнього освітлення по вул. Ентузіастів, 8 в м. Запоріжжя  (проектні роботи та експертиза)</t>
  </si>
  <si>
    <t>Будівництво мереж зовнішнього освітлення по вул. Ентузіастів, 12 в м. Запоріжжя  (проектні роботи та експертиза)</t>
  </si>
  <si>
    <t>Будівництво мереж зовнішнього освітлення по вул. Ентузіастів, 14а в м. Запоріжжя  (проектні роботи та експертиза)</t>
  </si>
  <si>
    <t>Будівництво мереж зовнішнього освітлення по вул. Ентузіастів, 20/вул. Задніпровська, 34 в м.Запоріжжя  (проектні роботи та експертиза)</t>
  </si>
  <si>
    <t>Будівництво мереж зовнішнього освітлення по вул. Лахтинська, 3 в м. Запоріжжя  (проектні роботи та експертиза)</t>
  </si>
  <si>
    <t>Будівництво мереж зовнішнього освітлення по вул. Лахтинська, 5 в м. Запоріжжя  (проектні роботи та експертиза)</t>
  </si>
  <si>
    <t>Будівництво мереж зовнішнього освітлення по вул. Козака Бабури, 10 в м. Запоріжжя  (проектні роботи та експертиза)</t>
  </si>
  <si>
    <t>Будівництво мереж зовнішнього освітлення по вул. Задніпровська, 5а в м. Запоріжжя  (проектні роботи та експертиза)</t>
  </si>
  <si>
    <t>Будівництво мереж зовнішнього освітлення по вул. Задніпровська, 46а в м. Запоріжжя  (проектні роботи та експертиза)</t>
  </si>
  <si>
    <t>Будівництво мереж зовнішнього освітлення по пр.Ювілейний, 30а в м. Запоріжжя  (проектні роботи та експертиза)</t>
  </si>
  <si>
    <t>Будівництво мереж зовнішнього освітлення по вул. Бульвар Будівельників, 15 (центр естетичного виховання) в м. Запоріжжя  (проектні роботи та експертиза)</t>
  </si>
  <si>
    <t>Будівництво мереж зовнішнього освітлення по вул. Бульвар Будівельників, 19 в м. Запоріжжя  (проектні роботи та експертиза)</t>
  </si>
  <si>
    <t>Будівництво мереж зовнішнього освітлення по вул. Бульвар Будівельників, 21 в м. Запоріжжя  (проектні роботи та експертиза)</t>
  </si>
  <si>
    <t>Будівництво мереж зовнішнього освітлення по вул. Бульвар Будівельників, 15 в м. Запоріжжя  (проектні роботи та експертиза)</t>
  </si>
  <si>
    <t>Будівництво мереж зовнішнього освітлення по вул. Бульвар Будівельників, 23 в м. Запоріжжя  (проектні роботи та експертиза)</t>
  </si>
  <si>
    <t>Будівництво мереж зовнішнього освітлення по вул. М. Судца 3А в м. Запоріжжя  (проектні роботи та експертиза)</t>
  </si>
  <si>
    <t>Будівництво мереж зовнішнього освітлення по вул. Воронізька, 16, 16а в м. Запоріжжя  (проектні роботи та експертиза)</t>
  </si>
  <si>
    <t>Будівництво мереж зовнішнього освітлення по вул. Задніпровська,33,39 по пішохідній доріжці увздовж ринку у напрямку до будинку Воронізька, 30 в м. Запоріжжя  (проектні роботи та експертиза)</t>
  </si>
  <si>
    <t>Будівництво мереж зовнішнього освітлення по вул. Бородинська від буд. № 43а/1 до буд. 49А в м. Запоріжжя  (проектні роботи та експертиза)</t>
  </si>
  <si>
    <t>Будівництво мереж зовнішнього освітлення по вул. Медична, від буд.72 до буд.80 в м. Запоріжжі  (проектні роботи та експертиза)</t>
  </si>
  <si>
    <t>Будівництво мереж зовнішнього освітлення по вул. Відродження в м. Запоріжжя  (проектні роботи та експертиза)</t>
  </si>
  <si>
    <t>Будівництво мереж зовнішнього освітлення по вул. Цегельна (від вул. Фабрична буд. 4, 15, 23, 23а, 23б, 24, 26, 26а до мосту річки Суха Московка та від вул. Фабрична, 61 до буд. 199) в м. Запоріжжя  (проектні роботи та експертиза)</t>
  </si>
  <si>
    <t>Будівництво мереж зовнішнього освітлення по вул. Фабрична, 123-150 в м. Запоріжжя  (проектні роботи та експертиза)</t>
  </si>
  <si>
    <t>Будівництво мереж зовнішнього освітлення по пров. Художній в м. Запоріжжя  (проектні роботи та експертиза)</t>
  </si>
  <si>
    <t>Будівництво мереж зовнішнього освітлення по пров. Звивистий в м. Запоріжжя  (проектні роботи та експертиза)</t>
  </si>
  <si>
    <t>Будівництво мереж зовнішнього освітлення по вул. Милосердя в м. Запоріжжя  (проектні роботи та експертиза)</t>
  </si>
  <si>
    <t>091209</t>
  </si>
  <si>
    <t>Фінансова підтримка громадських організацій інвалідів і ветеранів</t>
  </si>
  <si>
    <t>100106</t>
  </si>
  <si>
    <t>Капітальний ремонт житлового фонду об'єднань співвласників багатоквартирних будинків</t>
  </si>
  <si>
    <t>091204</t>
  </si>
  <si>
    <t>Територіальні центри соціального обслуговування (надання соціальних послуг)</t>
  </si>
  <si>
    <t>Реконструкція приміщень управління праці та соціального захисту населення  Хортицької районної адміністрації міської ради за адресою: вул. Лахтинська, 4-Б (проектні та будівельні роботи)</t>
  </si>
  <si>
    <t>Реконструкція будівлі по вул. Таганська, 8 під соціальний готель (проектні та будівельні роботи)</t>
  </si>
  <si>
    <t>Управління з питань правового забезпечення роботи галузей міського господарства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</si>
  <si>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</si>
  <si>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</si>
  <si>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</si>
  <si>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</si>
  <si>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</si>
  <si>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</si>
  <si>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</si>
  <si>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</si>
  <si>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</si>
  <si>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 xml:space="preserve">Інші культурно-освітні заклади та заходи </t>
  </si>
  <si>
    <t>32</t>
  </si>
  <si>
    <t>Департамент житлово-комунального господарства Запорізької міської ради</t>
  </si>
  <si>
    <t>100102</t>
  </si>
  <si>
    <t>Капітальний ремонт житлового фонду місцевих органів ради</t>
  </si>
  <si>
    <t>Благоустрій міст, сіл, селищ</t>
  </si>
  <si>
    <t>250404</t>
  </si>
  <si>
    <t>Інші видатки</t>
  </si>
  <si>
    <t>Житловий будинок по пр. Леніна, 133  м. Запоріжжя - ліквідація  аварійного стану надбудови над аркою</t>
  </si>
  <si>
    <t>Житловий будинок по вул. Республіканській,185 - реконструкція  системи теплопостачання</t>
  </si>
  <si>
    <t>150118</t>
  </si>
  <si>
    <t>Житлове будівництво та придбання житла для окремих категорій населення</t>
  </si>
  <si>
    <t>Інші субвенції</t>
  </si>
  <si>
    <t>Внески органів місцевого самоврядування у статутні капітали суб'єктів підприємницької діяльності</t>
  </si>
  <si>
    <t>070805</t>
  </si>
  <si>
    <t>Групи централізованого господарського обслуговування</t>
  </si>
  <si>
    <t>070802</t>
  </si>
  <si>
    <t>Методична робота, інші заходи у сфері народної освіти</t>
  </si>
  <si>
    <t>100203</t>
  </si>
  <si>
    <t>45</t>
  </si>
  <si>
    <t>Департамент комунальної власності та приватизації Запорізької міської ради</t>
  </si>
  <si>
    <t>56</t>
  </si>
  <si>
    <t>Управління з питань земельних відносин Запорізької міської ради</t>
  </si>
  <si>
    <t>Управління з питань транспортного забезпечення та зв'язку Запорізької міської ради</t>
  </si>
  <si>
    <t>Діяльність і послуги не віднесені до інших категорій</t>
  </si>
  <si>
    <t xml:space="preserve">Внески у статутні капітали комунальних підприємств міста </t>
  </si>
  <si>
    <t>Управління з питань попередження надзвичайних ситуацій та цивільного захисту населення Запорізької міської ради</t>
  </si>
  <si>
    <t xml:space="preserve">Видатки на запобігання та ліквідацію надзвичайних ситуацій та наслідків стихійного лиха </t>
  </si>
  <si>
    <t>Заходи з організації рятування на водах</t>
  </si>
  <si>
    <t>Департамент економічного розвитку Запорізької міської ради</t>
  </si>
  <si>
    <t>Реконструкція хлораторної ДВС-2,  м. Запоріжжя (проектні та будівельні роботи)</t>
  </si>
  <si>
    <t>Реконструкція ринку Соцміста КП "Запоріжринок" по вул. Рекордній, 2, у м. Запоріжжі (проектні та будівельні роботи)</t>
  </si>
  <si>
    <t xml:space="preserve">Газифікація житлових будинків № 7, 9, 10, 11, 12, 14 по вул. Пшеничній сел. Будівельників Шевченківського району м.Запоріжжя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</si>
  <si>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</si>
  <si>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Магістральна теплова мережа по вул. Героїв Сталінграду, м. Запоріжжя - реконструкція </t>
  </si>
  <si>
    <t>75</t>
  </si>
  <si>
    <t>Департамент фінансової та бюджетної політики Запорізької міської ради</t>
  </si>
  <si>
    <t>76</t>
  </si>
  <si>
    <t>Благоустрій міста</t>
  </si>
  <si>
    <t>150101</t>
  </si>
  <si>
    <t>Районна адміністрація Запорізької міської ради по Хортицькому району</t>
  </si>
  <si>
    <t>Реконструкція парку "Трудової слави" в м. Запоріжжі</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</si>
  <si>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</si>
  <si>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</si>
  <si>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Районна адміністрація Запорізької міської ради по Комунарському району</t>
  </si>
  <si>
    <t>Всього видатків</t>
  </si>
  <si>
    <t>Секретар міської ради</t>
  </si>
  <si>
    <t>капітальні видатки - погашення заборгованості за минулі роки</t>
  </si>
  <si>
    <t>вул.Узбекистанська, 5</t>
  </si>
  <si>
    <t xml:space="preserve">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 </t>
  </si>
  <si>
    <t xml:space="preserve">Реконструкція  приміщень комунальної установи  "Міська клінічна лікарня №2", м. Запоріжжя (проектні та будівельні роботи)   </t>
  </si>
  <si>
    <t xml:space="preserve">капітальні видатки </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</si>
  <si>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</si>
  <si>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Періодичні видання (газети та журнали)</t>
  </si>
  <si>
    <t>080500</t>
  </si>
  <si>
    <t>Загальні і спеціалізовані стоматологічні поліклініки</t>
  </si>
  <si>
    <t>в тому числі</t>
  </si>
  <si>
    <t>пр.Ювілейний,23А</t>
  </si>
  <si>
    <t>070202</t>
  </si>
  <si>
    <t>Вечірні (змінні) школи</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</si>
  <si>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м.Запоріжжя  </t>
  </si>
  <si>
    <t xml:space="preserve">Реконструкція прибудови до житлової будівлі під амбулаторію сімейного лікаря по вул. Дорошенко, 3 в Хортицькому районі, м.Запоріжжя </t>
  </si>
  <si>
    <t>Відділ охорони культурної спадщини Запорізької міської ради</t>
  </si>
  <si>
    <t>Будівництво майданчику для силової гімнастики з благоустроєм в районі будинку №15 по вул. Південноукраїнської в м.Запоріжжі</t>
  </si>
  <si>
    <t>130110</t>
  </si>
  <si>
    <t>Фінансова підтримка спортивних споруд</t>
  </si>
  <si>
    <t>130107</t>
  </si>
  <si>
    <t>Утримання та навчально-тренувальна робота дитячо-юнацьких спортивних шкіл</t>
  </si>
  <si>
    <t>Будівництво капітальної будівлі громадського туалету на Центральному міському пляжі по Прибрежній магістралі в м.Запоріжжі (проектні та будівельні роботи)</t>
  </si>
  <si>
    <t xml:space="preserve">Реконструкція пішохідного переходу через балку Маркусова від вул. Історичної до вул. Сеченова в м. Запоріжжі </t>
  </si>
  <si>
    <t>48</t>
  </si>
  <si>
    <t>Департамент архітектури та містобудування Запорізької міської ради</t>
  </si>
  <si>
    <t>Термомодернізація будівлі комунальної установи "Центральна поліклініка Жовтневого району" по пр.Леніна, 88, м.Запоріжжя - реконструкція</t>
  </si>
  <si>
    <t xml:space="preserve">Реконструкція будівлі дошкільного навчального закладу № 220 по вул. Давидова, 11 Ленінського району м.Запоріжжя (проектні та будівельні роботи) </t>
  </si>
  <si>
    <t>Нове будівництво триповерхової прибудови до будівлі класичного ліцею по вул.Правди, 23 м.Запоріжжя (проектні роботи)</t>
  </si>
  <si>
    <t>Реконструкція нежитлового приміщення по вул.Горького, 55 під амбулаторію сімейного лікаря КЗ "Запорізький центр первинної медико-санітарної допомоги № 1" в м.Запоріжжя</t>
  </si>
  <si>
    <t>Будівництво водопропуску через річку Сагайдачку по вул.Скельній в м.Запоріжжя</t>
  </si>
  <si>
    <t>Комунальна установа "Міська клінічна лікарня екстренної та швидкої медичної допомоги м.Запоріжжя" - реконструкція резервного джерела енергопостачання</t>
  </si>
  <si>
    <t>до рішення  міської ради</t>
  </si>
  <si>
    <t>Назва об'єктів відповідно до проектно-кошторисної документації, тощо</t>
  </si>
  <si>
    <t xml:space="preserve">Додаток 6                           </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</si>
  <si>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</si>
  <si>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</si>
  <si>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Охорона та раціональне використання природних ресурсів</t>
  </si>
  <si>
    <t>Заходи щодо відновлення і підтримання сприятливого гідрологічного режиму та санітарного стану річок. Розчистка русла р. Верхня Хортиця на ділянці від залізничного переїзду до р. Дніпро</t>
  </si>
  <si>
    <t>Реконструкція самопливного каналізаційного колектору від вул. Новгородська до ЦОС-2. Ділянка колектору від дюкеру до ЦОС-2 (проектні роботи)</t>
  </si>
  <si>
    <t>Інші природоохронні заходи</t>
  </si>
  <si>
    <t>Код функціональної класифікації видатків та кредитування бюджету</t>
  </si>
  <si>
    <t>Найменування згідно з типовою відомчою / типовою програмною / тимчасовою класифікацією видатків та кредитування місцевого бюджету</t>
  </si>
  <si>
    <t>Реконструкція приміщень другого поверху травматологічного корпусу КУ "Міська багатопрофільна клінічна лікарня №9" під відділення інтенсивної терапії" (проектні роботи та експертиза)</t>
  </si>
  <si>
    <t xml:space="preserve">Реконструкція системи вентиляції і кондиціювання в корпусах комунальної установи "Міська клінічна лікарня екстреної та швидкої медичної допомоги м.Запоріжжя"  по вул. Перемоги, 80 (проектні роботи та експертиза) </t>
  </si>
  <si>
    <t>Комунальна установа "Центральна лікарня Орджонікідзевського району" по бул. Шевченка, 25 м.Запоріжжя - реконструкція</t>
  </si>
  <si>
    <t xml:space="preserve">Реконструкція системи диспетчеризації ліфтового господарства в Комунарському районі м. Запоріжжя </t>
  </si>
  <si>
    <t>Будівництво дитячих будинків сімейного типу сел. Тепличне в районі житлової забудови по вул. Центральній в м. Запоріжжі (проектні роботи, експертиза)</t>
  </si>
  <si>
    <t xml:space="preserve">Будівництво дорожнього полотна пров. Ставропольський в м. Запоріжжя </t>
  </si>
  <si>
    <t>Реконструкція дороги по вул. Глісерній з автомобільною стоянкою в районі парку «Дубовий гай»  м. Запоріжжя</t>
  </si>
  <si>
    <t xml:space="preserve">Ліквідація аварійного стану на ділянці дороги загального користування державного значення М-18 траса Харків-Сімферополь-Алушта-Ялта (від км 289+665 до км 299+491) у Шевченківському районі (в районі "М'ясокомбінату") у м. Запоріжжя </t>
  </si>
  <si>
    <t>Будівництво трамвайної колії від пр. Леніна до вул. Жовтневої в м. Запоріжжі (проектно-вишукувальні роботи, експертиза)</t>
  </si>
  <si>
    <t xml:space="preserve">Реконструкція вул. Жуковського від вул. Леппіка до вул. Залізничної  у Жовтневому районі м. Запоріжжя (проектні  роботи) </t>
  </si>
  <si>
    <t xml:space="preserve">Будівництво водогону Д=315 мм по вул.Сапожнікова, м.Запоріжжя </t>
  </si>
  <si>
    <t>Нове будівництво грунтової підпірної стінки в котловані незавершеного будівництва житлового будинку по вул.Горького, 167 в м. Запоріжжі</t>
  </si>
  <si>
    <t>Реконструкція автодороги Запоріжжя-Підпорожнянка на Дніпровську водопровідну станцію (ДВС-1) в районі шлакових відвалів ВАТ "Запоріжсталь" у м. Запоріжжя</t>
  </si>
  <si>
    <t xml:space="preserve">Реконструкція вул. Сталеварів (від пр. Леніна до вул. Перемоги) </t>
  </si>
  <si>
    <t xml:space="preserve">Влаштування флагштоків у парку Металургів в м. Запоріжжі на алеї Памяті Героїв, загиблих в АТО - нове будівництво </t>
  </si>
  <si>
    <t>Будівництво світлофорного об'єкту на перехресті вул. Леппіка - вул. Дзержинського в м. Запоріжжі</t>
  </si>
  <si>
    <t>Будівництво світлофорного об'єкту на перехресті вул. Гоголя - вул. Комунарівська в м. Запоріжжі</t>
  </si>
  <si>
    <t>Будівництво світлофорного об'єкту на перехресті вул. Сєдова - виїзд з 7 медсанчастини в м. Запоріжжі</t>
  </si>
  <si>
    <t>оплата послуг аукціону та придбання обладнання</t>
  </si>
  <si>
    <t>Реконструкція мереж зовнішнього освітлення на внутрішньоквартальній території по вул. Малиновського ТП-153 у м. Запоріжжя</t>
  </si>
  <si>
    <t>Реконструкція мереж зовнішнього освітлення на внутрішньоквартальній території по вул. Малиновського ТП-158 у м. Запоріжжя</t>
  </si>
  <si>
    <t>Реконструкція мереж зовнішнього освітлення на внутрішньоквартальній території по вул. Малиновського ТП-118 у м. Запоріжжя</t>
  </si>
  <si>
    <t>Реконструкція мереж зовнішнього освітлення на внутрішньоквартальній території по вул. Героїв Сталінграду,  ТП-311 в м.Запоріжжі</t>
  </si>
  <si>
    <t>Реконструкція мереж зовнішнього освітлення на внутрішньоквартальній території по вул. Грязнова  ТП-312 в м.Запоріжжі</t>
  </si>
  <si>
    <t xml:space="preserve">Ліквідація аварійного стану автодороги, зливової та побутової каналізації по вул. М.Судця, м.Запоріжжя </t>
  </si>
  <si>
    <t xml:space="preserve">Реконструкція скверу на пл. Театральній зі спорудженням пам"ятника Т.Г. Шевченку (проектні роботи та експертиза) </t>
  </si>
  <si>
    <t xml:space="preserve">Реконструкція зовнішнього освітлення в районі вул. Правда - вул. Чубаря, м.Запоріжжя (проектні та будівельні роботи) </t>
  </si>
  <si>
    <t>Виготовлення та встановлення пам"ятника Т.Г. Шевченку в сквері Театральному м. Запоріжжя - нове будівництво</t>
  </si>
  <si>
    <t>Реконструкція скверу  Театрального  в м. Запоріжжя (проектні та будівельні роботи)</t>
  </si>
  <si>
    <t>Нове будівництво гостьової автостоянки КП "Центральний парк культури та відпочинку "Дубовий гай" по Прибережній магістралі в м.Запоріжжя</t>
  </si>
  <si>
    <t>Будівництво світлофорного об'єкту   з визивним пристроєм на перехресті бул.Шевченка- бул.Гвардійського  в м.Запоріжжя (проектні роботи)</t>
  </si>
  <si>
    <t>Реконструкція мереж зовнішнього освітлення по. вул.Трегубова в м.Запоріжжі</t>
  </si>
  <si>
    <t>Реконструкція мереж зовнішнього освітлення по вул. Ризька в м. Запоріжжі</t>
  </si>
  <si>
    <t>Реконструкція мереж зовнішнього освітлення по вул. Автодорівська в м. Запоріжжі</t>
  </si>
  <si>
    <t>Реконструкція мереж зовнішнього освітлення по вул. Північне шосе в м.Запоріжжя</t>
  </si>
  <si>
    <t xml:space="preserve">Житловий будинок  по вул. Вузлова,21 - реконструкція мереж гарячого водопостачання та системи теплопостачання </t>
  </si>
  <si>
    <t>Будівництво Кушугумського кладовища в м. Запоріжжя</t>
  </si>
  <si>
    <t>Реконструкція трамвайної колії на ділянці: вул.Шевченка, вул.Солідарності, вул.Каліброва - Завод "Дніпроспецсталь" з урахуванням заміни опор контактної мережі та реконструкцією зливової каналізації (без урахування робіт з реконструкції дорожнього покриття, зливової каналізації)   Проектні роботи</t>
  </si>
  <si>
    <r>
      <t>Газифікація житлових будинків по вул. Воєнбуд м.Запоріжжя</t>
    </r>
  </si>
  <si>
    <t>Реконструкція пішохідної частини проспекту Маяковського в м.Запоріжжі</t>
  </si>
  <si>
    <t>Будівництво мереж зовнішнього освітлення по вул.Прияружна, 4а-12 у м. Запоріжжі (проектні та будівельні роботи)</t>
  </si>
  <si>
    <t>Будівництво мереж зовнішнього освітлення по вул. Вогнетривка, 1-11у м. Запоріжжя (проектні та будівельні роботи )</t>
  </si>
  <si>
    <t>Будівництво мереж зовнішнього освітлення по вул. Горького (від вул. Радянської до вул. Червоногвардійської) у м.Запоріжжі  (проектні та будівельні  роботи )</t>
  </si>
  <si>
    <t>Будівництво мереж зовнішнього освітлення по вул. Свердлова (від вул. Жуковського до вул. Гоголя) у м. Запоріжжя (проектні та будівельні роботи)</t>
  </si>
  <si>
    <t>Будівництво мереж зовнішнього освітлення вулиці Історична від (ж/б № 1 до ж/б №5) у м. Запоріжжі (проектні та будівельні роботи)</t>
  </si>
  <si>
    <t>Будівництво мереж зовнішнього освітлення по вул. Скеляста у м.Запоріжжі (проектні роботи та експертиза)</t>
  </si>
  <si>
    <t>Будівництво мереж зовнішнього освітлення по вул. Аджарська у м.Запоріжжі (проектні роботи та експертиза)</t>
  </si>
  <si>
    <t>Будівництво мереж зовнішнього освітлення по вул. Рилєєва,7-18 у м. Запоріжжі (проектні роботи та експертиза)</t>
  </si>
  <si>
    <t xml:space="preserve">Реконструкція мереж зовнішнього освітлення дитячого майданчика по вул. Дорошенка, 6 (квартал 18) у м.Запоріжжя </t>
  </si>
  <si>
    <t>Реконструкція мереж зовнішнього освітлення по вул. Новгородська (гуртожиток по вул. Новгородська) у м. Запоріжжі</t>
  </si>
  <si>
    <t>Реконструкція мереж зовнішнього освітлення по вул. Теплова в м. Запоріжжі</t>
  </si>
  <si>
    <t>Реконструкція мереж зовнішнього освітлення по вул. Кустанайська  в м. Запоріжжі</t>
  </si>
  <si>
    <t>Реконструкція мереж зовнішнього освітлення по вул. Крилова в м. Запоріжжі</t>
  </si>
  <si>
    <t>Реконструкція мереж зовнішнього освітлення на внутрішньоквартальній території по вул. Грязнова в м.Запоріжжі</t>
  </si>
  <si>
    <t>Реконструкція тротуару по вул. Південноукраїнській до вул. Чубаря під пішохідну алею з влаштуванням дитячих майданчиків в м. Запоріжжі</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</si>
  <si>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</si>
  <si>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</si>
  <si>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</si>
  <si>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</si>
  <si>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03</t>
  </si>
  <si>
    <t>Виконавчий комітет міської ради</t>
  </si>
  <si>
    <t>010116</t>
  </si>
  <si>
    <t>Органи місцевого самоврядування</t>
  </si>
  <si>
    <t>капітальні видатки</t>
  </si>
  <si>
    <t>Капітальні вкладення</t>
  </si>
  <si>
    <t xml:space="preserve">Будівництво систем відеоспостереження у місцях масового перебування громадян </t>
  </si>
  <si>
    <t>в тому числі погашення заборгованості за минулі роки</t>
  </si>
  <si>
    <t>070101</t>
  </si>
  <si>
    <t>Дошкільні заклади освіти</t>
  </si>
  <si>
    <t>070201</t>
  </si>
  <si>
    <t>Загальноосвітні школи (в т.ч.школа-дитячий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</si>
  <si>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</si>
  <si>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</si>
  <si>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091101</t>
  </si>
  <si>
    <t>Утримання центрів соціальних служб для сім'ї, дітей та молоді</t>
  </si>
  <si>
    <t>Будівля навчального комплексу "Запорізька Січ" о. Хортиця, м.Запоріжжя - реконструкція</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</si>
  <si>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</si>
  <si>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080800</t>
  </si>
  <si>
    <t>Центри первинної медичної (медико-санітарної) допомоги</t>
  </si>
  <si>
    <t>070804</t>
  </si>
  <si>
    <t>Централізовані бухгалтерії обласних, міських, районних відділів освіти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</si>
  <si>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</si>
  <si>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</si>
  <si>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заходи по охороні здоров'я</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</si>
  <si>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</si>
  <si>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Заходи, пов'язані з поліпшенням питної води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</si>
  <si>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</si>
  <si>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t>пр.40 річчя Перемоги,67</t>
  </si>
  <si>
    <t>вул. Кузнецова,34б</t>
  </si>
  <si>
    <t>вул.Перемоги, 131а</t>
  </si>
  <si>
    <t>вул.Чернівецька, 6</t>
  </si>
  <si>
    <t>вул.Дегтярьова, 5а</t>
  </si>
  <si>
    <t xml:space="preserve">Реконструкція Палацу спорту "Юність" в м. Запоріжжя"(проектні та будівельні роботи) </t>
  </si>
  <si>
    <t>Управління з питань екологічної безпеки Запорізької міської ради</t>
  </si>
  <si>
    <t>Реконструкція відділення мікрохірургії ока комунальної установи "Запорізька міська багатопрофільна клінічна лікарня №9 м.Запоріжжя"</t>
  </si>
  <si>
    <t>070806</t>
  </si>
  <si>
    <t>Телебачення і радіомовлення</t>
  </si>
  <si>
    <t>070803</t>
  </si>
  <si>
    <t>Забезпечення технічного нагляду за будівництвом і капітальним ремонтом та іншими окремими господарськими функціями</t>
  </si>
  <si>
    <t>Розробка схем та проектних рішень масового застосування</t>
  </si>
  <si>
    <t>розроблення містобудівної документації</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</si>
  <si>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</si>
  <si>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Реконструкція будівлі дошкільного навчального закладу № 285  по пр. 40-річчя Перемоги, 15а, Комунарського району (проектні та будівельні роботи)</t>
  </si>
  <si>
    <t>Будівництво теплиці "Запорізького міського ботанічного саду" І черга (проектні роботи та будівництво)</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</si>
  <si>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</si>
  <si>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</si>
  <si>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</si>
  <si>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</si>
  <si>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</si>
  <si>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</si>
  <si>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</si>
  <si>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Управління соціального захисту населення Запорізької міської ради</t>
  </si>
  <si>
    <t>вул.Тенісна, 11</t>
  </si>
  <si>
    <t>Інші заклади освіти</t>
  </si>
  <si>
    <t>Реконструкція каналізаційних мереж діаметром 150 мм від ж/б №218 по пр. Леніна до пр. Металургів м. Запоріжжя</t>
  </si>
  <si>
    <t xml:space="preserve">Газифікація житлових будинків по вул. Шушенська в Ленінському районі м.Запоріжжя </t>
  </si>
  <si>
    <t>Інші природоохоронні заходи</t>
  </si>
  <si>
    <t>Реконструкція частини будівлі під амбулаторію сімейного лікаря по вул. Воронезька, 10 в Хортицькому районі м. Запоріжжя</t>
  </si>
  <si>
    <t>Будівництво мереж зовнішнього освітлення по вул. Васильєва у м. Запоріжжі</t>
  </si>
  <si>
    <t>Будівництво мереж зовнішнього освітлення  вулиці Камянсько-Дніпровська у м. Запоріжжя</t>
  </si>
  <si>
    <t>Будівництво мереж зовнішнього освітлення вулиці Салавата - Юлаєва у м. Запоріжжя</t>
  </si>
  <si>
    <t>Будівництво мереж зовнішнього освітлення по пров. Писарєва у м. Запоріжжя</t>
  </si>
  <si>
    <t>Будівництво мереж зовнішнього освітлення вулиці Байконурівська у м. Запоріжжя</t>
  </si>
  <si>
    <t>Будівництво мереж зовнішнього освітлення по вул. Сурікова у м. Запоріжжі</t>
  </si>
  <si>
    <t>Будівництво мереж зовнішнього освітлення по вул. Булавіна у м. Запоріжжі</t>
  </si>
  <si>
    <t>Будівництво мереж зовнішнього освітлення по вул. Колонтай у м. Запоріжжі</t>
  </si>
  <si>
    <t>Будівництво мереж зовнішнього освітлення по пров. Глибокий у м. Запоріжжі</t>
  </si>
  <si>
    <t>Будівництво мереж зовнішнього освітлення по вул. Тимірязєва (від вул. Балкова до вул. Баранова) у м. Запоріжжі</t>
  </si>
  <si>
    <t>Будівництво мереж зовнішнього освітлення по вул. Тимірязєва (від вул. 8 Березня до пров. Преснєнський) у м. Запоріжжі</t>
  </si>
  <si>
    <t>Будівництво мереж зовнішнього освітлення по вул. Каспійська (від вул. Відмінна до вул. Футбольна) у м. Запоріжжі</t>
  </si>
  <si>
    <t>Будівництво мереж зовнішнього освітлення по вул. Автодорівська у м. Запоріжжі</t>
  </si>
  <si>
    <t>Реконструкція внутрішніх  інженерних мереж житлового будинку по пр. Леніна, 171-а в м. Запоріжжя</t>
  </si>
  <si>
    <t>Реконструкція  зливової каналізації в районі будинку № 18 по вул. Авраменка в м. Запоріжжі (проектні роботи, експертиза)</t>
  </si>
  <si>
    <t>Реконструкція прогонових споруд підмостового автодорожнього проїзду дамби ім. Ленінського комсомолу по вул. Перемоги - вул. Яценко в м. Запоріжжі (проектні роботи, експертиза)</t>
  </si>
  <si>
    <t>Реконструкція пішохідного мосту через Вознесенівський спуск по вул. Перемоги - бул. Центральний в м. Запоріжжі (проектні роботи, експертиза)</t>
  </si>
  <si>
    <t>Реконструкція площі ім. Леніна в м. Запоріжжя (проектні робои та експертиза)</t>
  </si>
  <si>
    <t>вул. Н. Містечко, 19 гол. Фасад</t>
  </si>
  <si>
    <t>Видатки на проведення робіт, пов'язаних із будівництвом, реконструкцією, ремонтом  автомобільних доріг</t>
  </si>
  <si>
    <t>вул. Памірська, 91</t>
  </si>
  <si>
    <t>вул. 40- років Радянської України, 49</t>
  </si>
  <si>
    <t>бул. Центральний,3</t>
  </si>
  <si>
    <t>вул. Свердлова, 39</t>
  </si>
  <si>
    <t>пр. Леніна, 96</t>
  </si>
  <si>
    <t>вул. Задніпровська, 3б</t>
  </si>
  <si>
    <t>вул Рубана,13</t>
  </si>
  <si>
    <t>вул Чарівна, 34</t>
  </si>
  <si>
    <t>вул. Історична, 29</t>
  </si>
  <si>
    <t>вул. Глазунова, 6</t>
  </si>
  <si>
    <t>пр. Моторобудівників,2б</t>
  </si>
  <si>
    <t>Будівництво мереж зовнішнього освітлення  пров.Кедровий (від вул. Учительської до вул.Каспійської) у м. Запоріжжі (проектні та будівельні роботи)</t>
  </si>
  <si>
    <t>Будівництво мереж зовнішнього освітлення пров.Якутський (від вул. Панфьорова до вул. Паторжинського)  у м. Запоріжжі (проектні та будівельні роботи)</t>
  </si>
  <si>
    <t>Нове будівництво інформаційних систем та телекомунікаційних мереж в м. Запоріжжі</t>
  </si>
  <si>
    <t>Реконструкція скверу ім. 30 річчя визволення України від фашиських загарбників по вул. Л. Чайкіної в м. Запоріжжя</t>
  </si>
  <si>
    <t>Реконструкція парку ім. Гагаріна в Комунарському районі м. Запоріжжя</t>
  </si>
  <si>
    <t>інші видатки</t>
  </si>
  <si>
    <t>придбання обладнання для ведення містобудівного кадастру</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</si>
  <si>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</si>
  <si>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внутрішніх інженерних мереж житлового будинку по пр. Леніна, 171 в м.Запоріжжя</t>
  </si>
  <si>
    <t xml:space="preserve">Реконструкція мереж зовнішнього освітлення по автодорозі від вул. Таганська з обох боків залізничного мосту та по споруді  мосту Преображенського (міст Преображенського, Н.Дніпро) у м.Запоріжжі </t>
  </si>
  <si>
    <t xml:space="preserve">Реконструкція мереж зовнішнього освітлення по вул. Міська та по споруді мосту Преображенського (міст Преображенського, С. Дніпро) у м.Запоріжжі </t>
  </si>
  <si>
    <t>0111</t>
  </si>
  <si>
    <t>0490</t>
  </si>
  <si>
    <t>0910</t>
  </si>
  <si>
    <t>0921</t>
  </si>
  <si>
    <t>0960</t>
  </si>
  <si>
    <t>0990</t>
  </si>
  <si>
    <t>0810</t>
  </si>
  <si>
    <t>0540</t>
  </si>
  <si>
    <t>0731</t>
  </si>
  <si>
    <t>0733</t>
  </si>
  <si>
    <t>0721</t>
  </si>
  <si>
    <t>0722</t>
  </si>
  <si>
    <t>0726</t>
  </si>
  <si>
    <t>1030</t>
  </si>
  <si>
    <t>1020</t>
  </si>
  <si>
    <t>0821</t>
  </si>
  <si>
    <t>0824</t>
  </si>
  <si>
    <t>0828</t>
  </si>
  <si>
    <t>0829</t>
  </si>
  <si>
    <t>0610</t>
  </si>
  <si>
    <t>0620</t>
  </si>
  <si>
    <t>1060</t>
  </si>
  <si>
    <t>0456</t>
  </si>
  <si>
    <t>0133</t>
  </si>
  <si>
    <t>0443</t>
  </si>
  <si>
    <t>0460</t>
  </si>
  <si>
    <t>0830</t>
  </si>
  <si>
    <t>0320</t>
  </si>
  <si>
    <t>0180</t>
  </si>
  <si>
    <t>вул. Ентузіастів, 3</t>
  </si>
  <si>
    <t>Будівництво мереж зовнішнього освітлення по вул. Столярна у м. Запоріжжі</t>
  </si>
  <si>
    <t>Будівництво мереж зовнішнього освітлення Прибережна магістраль (рятувальна станція КП"Титан") у м.Запоріжжі  (проектні роботи та експертиза)</t>
  </si>
  <si>
    <t>Реконструкція мереж зовнішнього освітлення  по вул.Халтуріна (з виходом на вул.Ялтинську) у м.Запоріжжі</t>
  </si>
  <si>
    <t>Реконструкція контактної мережі тролейбусу на повороті з вул.Південне шосе на вул.Седова в м. Запоріжжя</t>
  </si>
  <si>
    <t>Будівництво та встановлення оглядових веж на території КП "Міжнародний аеропорт "Запоріжжя" за адресою м.Запоріжжя, вул. Блакитна, буд.4</t>
  </si>
  <si>
    <t xml:space="preserve">Будівництво мереж освітлення на оглядових вежах КП "Міжнародний аеропорт "Запоріжжя" (вул.Блакитна,4) </t>
  </si>
  <si>
    <t>Будівництво спортивних майданчиків для занять паркуром в районі будинку №19 по вул.Південноукраїнській в м.Запоріжжі</t>
  </si>
  <si>
    <t>Реконструкція ігрового майданчика для дітей середнього віку з благоустроєм прилеглої території в районі житлового будинку по вул. Південноукраїнській, 15 в м.Запоріжжі (проектні роботи та експертиза)</t>
  </si>
  <si>
    <t>Реконструкція скверу по вул.Бочарова - вул.Чарівній в Шевченківському районі м.Запоріжжя</t>
  </si>
  <si>
    <t>1921</t>
  </si>
  <si>
    <t>Реконструкція автошляхопроводу  по вул. Карпенка-Карого в м.Запоріжжя</t>
  </si>
  <si>
    <t>капітальний ремонт доріг</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</si>
  <si>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</si>
  <si>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</si>
  <si>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Будівництво мереж зовнішнього освітлення по вул. Тельмана (від вул. Кривоносова до залізничної колії АТ "Мотор Січ") у м. Запоріжжі</t>
  </si>
  <si>
    <t>Реконструкція скверу на площі Маяковського в м.Запоріжжі, присвяченого ліквідаторам Чорнобильської катастрофи (проектні роботи, експертиза)</t>
  </si>
  <si>
    <t>Будівництво мереж зовнішнього освітлення внутрішньоквартальної території по вул Авраменка, 1-3 в м. Запоріжжі</t>
  </si>
  <si>
    <t>Будівництво мереж зовнішнього освітлення внутрішньоквартальної території по вул. Авраменко, 5 в м. Запоріжжі</t>
  </si>
  <si>
    <t>Будівництво мереж зовнішнього освітлення по вул. Початкова у м. Запоріжжі</t>
  </si>
  <si>
    <t>Встановлення типових мобільних споруд з влаштуванням  електро- та водопостачання для тимчасового перебування переселенців із зони АТО в мікрорайоні № 6 житлового масиву "Південний" м.Запоріжжя</t>
  </si>
  <si>
    <t>Реконструкція мереж зовнішнього освітлення автодорожнього проїзду від пл.Леніна до греблі ДніпроГЕС (лівий берег р.Дніпро) у м.Запоріжжя</t>
  </si>
  <si>
    <t>Реконструкція мереж зовнішнього освітлення автодорожнього проїзду від греблі ДніпрГЕС до бул.Вінтера (правий берег р.Дніпро ТП-74) у м.Запоріжжі</t>
  </si>
  <si>
    <t>Реконструкція мереж зовнішнього освітлення автодорожнього проїзду по споруді греблі ДніпроГЕС у м.Запоріжжі</t>
  </si>
  <si>
    <t>Інспекція з благоустрою міської ради</t>
  </si>
  <si>
    <t>Ліквідація аварійного стану на дорожньому насипу проїжджої частини дороги по вул. Перемоги (в районі міської лікарні №6) в м.Запоріжжя</t>
  </si>
  <si>
    <t>Служба (управління) у справах дітей Запорізької міської ради</t>
  </si>
  <si>
    <t>Роботи пов`язані з поліпшенням технічного стану та благоустрою малої водойми ЦПКтаВ "Дубовий гай". Реконструкція</t>
  </si>
  <si>
    <t>Попередження створенню аварійного стану прибудови  комунального закладу Палац культури "Орбіта"</t>
  </si>
  <si>
    <t>Реконструкція горища під мансардний поверх або надбудову у житловому будинку № 42 по вул.40 Років Радянської України в м.Запоріжжя (проектні роботи, експертиза)</t>
  </si>
  <si>
    <t>Вертикальне планування в балці Капустянка біля житлового будинку № 30а по вул.Гагаріна в м.Запоріжжя - нове будівництво</t>
  </si>
  <si>
    <t>Будівництво мереж зовнішнього освітлення вулиці  Косарєва (від вул. Билкіна  до вул. Автобусної) у м. Запоріжжі (проектні та будівельні роботи)</t>
  </si>
  <si>
    <t>Реконструкція  мереж зовнішнього освітлення на внутрішньоквартальній території по вул. Бородінська 2 етап ТП-885 в м.Запоріжжі</t>
  </si>
  <si>
    <t>Реконструкція будівлі по вул.Горького, 139 в м.Запоріжжі - демонтажні роботи</t>
  </si>
  <si>
    <t>Реконструкція бул.Будівельників у Хортицькому районі м.Запоріжжя</t>
  </si>
  <si>
    <t>0455</t>
  </si>
  <si>
    <t>Інші заходи у сфері електротранспорту</t>
  </si>
  <si>
    <t>Винос водогону з-під житлової забудови по вул.Першотравневій  (від вул. Кооперативної до вул.Української, 92)  в м.Запоріжжя</t>
  </si>
  <si>
    <t>Реконструкція мереж зовнішнього освітлення по Прибрежній магістралі (від вул.Луначарського до р. Мокра Московка) у  м. Запоріжжі</t>
  </si>
  <si>
    <t xml:space="preserve">Реконструкція каналізаційного напірного колектору Д=710 мм від КНС-23. Ділянка №3 від вул. Істоміна до камери гасіння </t>
  </si>
  <si>
    <t>Реконструкція самопливного каналізаційного колектору по пр. Металургів від вул. Рекордної до вул. Лучєвої м.Запоріжжя</t>
  </si>
  <si>
    <t>Встановлення стели з декоративним освітленням, присвячена Дню незалежності в парку по вул.Новукузнецька - Нагнибіди в м.Запоріжжя</t>
  </si>
  <si>
    <t>Реконструкція загальноосвітньої школи І-ІІІ ступенів № 53 по вул.Шевченка,123 у м.Запоріжжі</t>
  </si>
  <si>
    <t>Вертикальне планування котловану на території КЗ «Запорізька міська багатопрофільна дитяча лікарня №5» по вул.Новгородська, 28а в м.Запоріжжі - нове будівництво</t>
  </si>
  <si>
    <t>Будівництво мереж зовнішнього освітлення по вул.Донецька - вул.Зелена у м.Запоріжжі</t>
  </si>
  <si>
    <t>вул.Товариська,39а - вул.Зернова, 44</t>
  </si>
  <si>
    <t>вул.Зернова, 42</t>
  </si>
  <si>
    <t>Проектування та реконструкція водопроводу технічної води для поливу зелених насаджень і технічного водопостачання парку "Енергетиків" в м.Запоріжжя</t>
  </si>
  <si>
    <t>Комунальна установа «Запорізька міська багатопрофільна дитяча лікарня №5»  (відділення недоношених новонароджених)  - реконструкція, м.Запоріжжя</t>
  </si>
  <si>
    <t>Комунальний заклад "Міська клінічна лікарня №3" - реконструкція відділення очної травми та приймального відділення, м.Запоріжжя</t>
  </si>
  <si>
    <t>Реконструкція тротуару по вул. Новокузнецька (непарна сторона) в м. Запоріжжі</t>
  </si>
  <si>
    <t>Реконструкція контактної мережі тролейбусу на греблі "Дніпрогес" і на ділянці від площі Леніна до естакади через шлюзи у м.Запоріжжя</t>
  </si>
  <si>
    <t>Реконструкція дороги по вул. Південноукраїнська та вул. Панфіловців з влаштуванням гостьових автомобільних стоянок м.Запоріжжя</t>
  </si>
  <si>
    <t>Реконструкція дороги по вул. Чубаря з влаштуванням гостьових автомобільних стоянок м.Запоріжжя</t>
  </si>
  <si>
    <t xml:space="preserve">Реконструкція світлофорного об'єкту вул.Чарівна - зупинка "Заводська" в м.Запоріжжі </t>
  </si>
  <si>
    <t xml:space="preserve">Будівництво світлофорного об'єкту на перехресті вул. Л.Чайкіної - вул. Історична в м.Запоріжжя </t>
  </si>
  <si>
    <t>Будівництво мереж зовнішнього освітлення по вул. Грязнова, 88, 88а, 88б, 90а, 90, 94 у м. Запоріжжі</t>
  </si>
  <si>
    <t>Реконструкція мереж зовнішнього освітлення по вул. Димитрова (від вул. Харчова до траси Харків - Сімферополь) у м. Запоріжжі</t>
  </si>
  <si>
    <t>Заходи щодо відновлення і підтримання сприятливого гідрологічного режиму та санітарного стану річок. Розчистка русла балки Поповка м.Запоріжжя</t>
  </si>
  <si>
    <t>Реконструкція зливової каналізації по вул. Тургенєва в м. Запоріжжя</t>
  </si>
  <si>
    <t xml:space="preserve">Будівництво дороги до каналізаційної насосної станції №3 по вул. Лізи Чайкіної  м.Запоріжжя </t>
  </si>
  <si>
    <t>Реконструкція площі Т.Г.Шевченка з прилеглою територією у Шевченківському районі  м.Запоріжжя</t>
  </si>
  <si>
    <t>Будівництво декоративних підпірних стін від вул.Правда до вул.Перемога (проектні та будівельні роботи)</t>
  </si>
  <si>
    <t>Реконструкція ділянки пішохідної алеї від вул.Правда до вул.Патріотична (проектні та будівельні роботи)</t>
  </si>
  <si>
    <t>Будівництво світлофорного об'єкту з пішохідним визивним пристроєм ПВП по вул. Яценка в районі парку Перемоги у м.Запоріжжі</t>
  </si>
  <si>
    <t>Реконструкція теплового вузла багатоквартирного житлового будинку по вул.40 років Радянської України,78 у м.Запоріжжі</t>
  </si>
  <si>
    <t>вул.Узбекистанська, 9а</t>
  </si>
  <si>
    <t>Реконструкція мереж зовнішнього освітлення Дамби (розділювальна смуга) в м.Запоріжжі</t>
  </si>
  <si>
    <t>Будівництво мереж зовнішнього освітлення у парку Трудової слави (майданчик "Фортеця") в м.Запоріжжі</t>
  </si>
  <si>
    <t>Будівництво мереж зовнішнього освітлення у парку Трудової слави (майданчик для заняття паркуром) в м.Запоріжжі</t>
  </si>
  <si>
    <t>Будівля котельні по вул.Карпенка-Карого, 21-Б, м.Запоріжжя - ліквідація аварійного стану</t>
  </si>
  <si>
    <t>Реконструкція розділювальної смуги на Прибережній магістралі від вул. Української до вул. Глісерної з будівництвом світлофорних об"єктів у м. Запоріжжя (проектні та будівельні роботи)</t>
  </si>
  <si>
    <t>Перелік об'єктів, видатки на які у 2016 році будуть проводитися за рахунок коштів бюджету розвитку</t>
  </si>
  <si>
    <t>Міське комунальне підприємство "Основаніє"</t>
  </si>
  <si>
    <t>СКП "Запорізька ритуальна служба"</t>
  </si>
  <si>
    <t xml:space="preserve">Концерн "Міські теплові мережі"  </t>
  </si>
  <si>
    <t>Комунальне підприємство "Водоканал"</t>
  </si>
  <si>
    <t>Реконструкція колегіуму "Мала гуманітарна академія" (благоустрій території, заміна конструкцій даху) по вул.Гудименка, буд.13 в м.Запоріжжя</t>
  </si>
  <si>
    <t>Реконструкція гімназії № 28  по вул.Лермонтова, 16 Орджонікідзевського району м.Запоріжжя</t>
  </si>
  <si>
    <t>Реконструкція контактної мережі тролейбусу від вул.Кияшка (т.А) по вул.Кремлівській (т.Б)</t>
  </si>
  <si>
    <t>Ліквідація аварійного стану водопровідних мереж д-600мм по вул. Виробничій (від вул. Магістральної до вул. К.Карого) в м. Запоріжжі</t>
  </si>
  <si>
    <t>Ліквідація аварійного стану водопровідних мереж Д=600мм по вул. Виробничій (від вул. К.Карого до камери №8 по вул.Колерова) у м. Запоріжжя</t>
  </si>
  <si>
    <t>Винос водогону з–під житлової забудови по вул. Першотравневій (від вул. Кооперативної до вул. Української, 92) м. Запоріжжя</t>
  </si>
  <si>
    <t>Реконструкція водопроводу Ø630 по вул. Первомайській (від ЗЦП до вул. Кооперативної) м. Запоріжжя</t>
  </si>
  <si>
    <t>Реконструкція Дніпровської водопровідної станції № 2 (ДВС-2) у м. Запоріжжя (розробка техніко-економічного обґрунтування)</t>
  </si>
  <si>
    <t>Ліквідація аварійного стану водопроводу Ø500 мм по вул.Круговій від ж.б. №59 до вул.Паралельної (винесення водопроводу з території заводу «Мотор Січ») в м. Запоріжжі</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</si>
</sst>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_р_."/>
    <numFmt numFmtId="183" formatCode="0.000"/>
  </numFmts>
  <fonts count="51">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Calibri"/>
      <family val="2"/>
    </font>
    <font>
      <sz val="12"/>
      <color indexed="8"/>
      <name val="Arial"/>
      <family val="2"/>
    </font>
    <font>
      <sz val="8"/>
      <name val="Calibri"/>
      <family val="2"/>
    </font>
    <font>
      <u val="single"/>
      <sz val="8.25"/>
      <color indexed="12"/>
      <name val="Calibri"/>
      <family val="2"/>
    </font>
    <font>
      <u val="single"/>
      <sz val="8.25"/>
      <color indexed="36"/>
      <name val="Calibri"/>
      <family val="2"/>
    </font>
    <font>
      <sz val="12"/>
      <color indexed="8"/>
      <name val="Times New Roman"/>
      <family val="1"/>
    </font>
    <font>
      <sz val="22"/>
      <color indexed="8"/>
      <name val="Times New Roman"/>
      <family val="1"/>
    </font>
    <font>
      <b/>
      <sz val="18"/>
      <color indexed="8"/>
      <name val="Times New Roman"/>
      <family val="1"/>
    </font>
    <font>
      <b/>
      <sz val="12"/>
      <color indexed="8"/>
      <name val="Arial"/>
      <family val="2"/>
    </font>
    <font>
      <sz val="10"/>
      <color indexed="8"/>
      <name val="Arial"/>
      <family val="2"/>
    </font>
    <font>
      <b/>
      <sz val="12"/>
      <color indexed="8"/>
      <name val="Arial Cyr"/>
      <family val="2"/>
    </font>
    <font>
      <u val="single"/>
      <sz val="11"/>
      <color indexed="8"/>
      <name val="Calibri"/>
      <family val="2"/>
    </font>
    <font>
      <b/>
      <sz val="11"/>
      <color indexed="10"/>
      <name val="Calibri"/>
      <family val="2"/>
    </font>
    <font>
      <b/>
      <sz val="11"/>
      <name val="Calibri"/>
      <family val="2"/>
    </font>
    <font>
      <sz val="12"/>
      <name val="Arial"/>
      <family val="2"/>
    </font>
    <font>
      <sz val="9"/>
      <name val="Arial Cyr"/>
      <family val="2"/>
    </font>
    <font>
      <sz val="12"/>
      <color indexed="10"/>
      <name val="Arial"/>
      <family val="2"/>
    </font>
    <font>
      <sz val="14"/>
      <name val="Times New Roman"/>
      <family val="1"/>
    </font>
    <font>
      <b/>
      <i/>
      <sz val="12"/>
      <color indexed="8"/>
      <name val="Arial"/>
      <family val="2"/>
    </font>
    <font>
      <b/>
      <sz val="13"/>
      <name val="Times New Roman"/>
      <family val="1"/>
    </font>
    <font>
      <sz val="25"/>
      <name val="Times New Roman"/>
      <family val="1"/>
    </font>
    <font>
      <sz val="25"/>
      <color indexed="8"/>
      <name val="Times New Roman"/>
      <family val="1"/>
    </font>
    <font>
      <b/>
      <sz val="12"/>
      <name val="Arial"/>
      <family val="2"/>
    </font>
    <font>
      <b/>
      <sz val="14"/>
      <color indexed="10"/>
      <name val="Times New Roman"/>
      <family val="1"/>
    </font>
    <font>
      <strike/>
      <sz val="14"/>
      <name val="Times New Roman"/>
      <family val="1"/>
    </font>
    <font>
      <sz val="11"/>
      <name val="Calibri"/>
      <family val="2"/>
    </font>
    <font>
      <sz val="20"/>
      <name val="Calibri"/>
      <family val="2"/>
    </font>
    <font>
      <sz val="18"/>
      <name val="Calibri"/>
      <family val="2"/>
    </font>
    <font>
      <b/>
      <sz val="12"/>
      <name val="Arial Cyr"/>
      <family val="2"/>
    </font>
    <font>
      <sz val="10"/>
      <color indexed="8"/>
      <name val="Calibri"/>
      <family val="0"/>
    </font>
    <font>
      <sz val="8.45"/>
      <color indexed="8"/>
      <name val="Calibri"/>
      <family val="0"/>
    </font>
    <font>
      <b/>
      <u val="single"/>
      <sz val="25"/>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color indexed="8"/>
      </left>
      <right style="thin">
        <color indexed="8"/>
      </right>
      <top style="thin"/>
      <bottom style="thin">
        <color indexed="8"/>
      </bottom>
    </border>
    <border>
      <left style="thin">
        <color indexed="8"/>
      </left>
      <right style="thin">
        <color indexed="8"/>
      </right>
      <top style="thin">
        <color indexed="8"/>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0" borderId="0">
      <alignment/>
      <protection/>
    </xf>
    <xf numFmtId="0" fontId="0" fillId="0" borderId="0">
      <alignment/>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22" fillId="0" borderId="0" applyNumberFormat="0" applyFill="0" applyBorder="0" applyAlignment="0" applyProtection="0"/>
    <xf numFmtId="178" fontId="1" fillId="0" borderId="0" applyFill="0" applyBorder="0" applyAlignment="0" applyProtection="0"/>
    <xf numFmtId="176"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3" fillId="0" borderId="0">
      <alignment/>
      <protection/>
    </xf>
    <xf numFmtId="0" fontId="13" fillId="0" borderId="0">
      <alignment/>
      <protection/>
    </xf>
    <xf numFmtId="0" fontId="23"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9" fontId="1" fillId="0" borderId="0" applyFill="0" applyBorder="0" applyAlignment="0" applyProtection="0"/>
    <xf numFmtId="177" fontId="1" fillId="0" borderId="0" applyFill="0" applyBorder="0" applyAlignment="0" applyProtection="0"/>
    <xf numFmtId="0" fontId="18" fillId="4" borderId="0" applyNumberFormat="0" applyBorder="0" applyAlignment="0" applyProtection="0"/>
  </cellStyleXfs>
  <cellXfs count="178">
    <xf numFmtId="0" fontId="0" fillId="0" borderId="0" xfId="0" applyAlignment="1">
      <alignment/>
    </xf>
    <xf numFmtId="0" fontId="0" fillId="24" borderId="0" xfId="0" applyFill="1" applyAlignment="1">
      <alignment horizontal="right" wrapText="1"/>
    </xf>
    <xf numFmtId="0" fontId="0" fillId="24" borderId="0" xfId="0" applyFill="1" applyAlignment="1">
      <alignment horizontal="left" wrapText="1"/>
    </xf>
    <xf numFmtId="0" fontId="0" fillId="24" borderId="0" xfId="0" applyFill="1" applyAlignment="1">
      <alignment wrapText="1"/>
    </xf>
    <xf numFmtId="0" fontId="19" fillId="24" borderId="0" xfId="0" applyFont="1" applyFill="1" applyAlignment="1">
      <alignment horizontal="right" wrapText="1"/>
    </xf>
    <xf numFmtId="0" fontId="0" fillId="24" borderId="0" xfId="0" applyFill="1" applyBorder="1" applyAlignment="1">
      <alignment horizontal="right" wrapText="1"/>
    </xf>
    <xf numFmtId="0" fontId="0" fillId="24" borderId="0" xfId="0" applyFill="1" applyBorder="1" applyAlignment="1">
      <alignment horizontal="left" wrapText="1"/>
    </xf>
    <xf numFmtId="0" fontId="20" fillId="24" borderId="10" xfId="0" applyFont="1" applyFill="1" applyBorder="1" applyAlignment="1">
      <alignment horizontal="center" vertical="center" wrapText="1"/>
    </xf>
    <xf numFmtId="0" fontId="0" fillId="24" borderId="0" xfId="0" applyFill="1" applyAlignment="1">
      <alignment horizontal="center" vertical="center" wrapText="1"/>
    </xf>
    <xf numFmtId="0" fontId="0" fillId="0" borderId="0" xfId="0" applyFill="1" applyAlignment="1">
      <alignment horizontal="right" wrapText="1"/>
    </xf>
    <xf numFmtId="0" fontId="0" fillId="0" borderId="0" xfId="0" applyFill="1" applyBorder="1" applyAlignment="1">
      <alignment horizontal="right" wrapText="1"/>
    </xf>
    <xf numFmtId="0" fontId="20" fillId="0"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5" fillId="24" borderId="0" xfId="0" applyFont="1" applyFill="1" applyAlignment="1">
      <alignment horizontal="right"/>
    </xf>
    <xf numFmtId="0" fontId="20" fillId="24" borderId="10" xfId="0" applyFont="1" applyFill="1" applyBorder="1" applyAlignment="1">
      <alignment horizontal="right" wrapText="1"/>
    </xf>
    <xf numFmtId="0" fontId="20" fillId="24" borderId="10" xfId="0" applyFont="1" applyFill="1" applyBorder="1" applyAlignment="1">
      <alignment horizontal="left" wrapText="1"/>
    </xf>
    <xf numFmtId="3" fontId="20" fillId="24" borderId="10" xfId="0" applyNumberFormat="1" applyFont="1" applyFill="1" applyBorder="1" applyAlignment="1">
      <alignment horizontal="right" wrapText="1"/>
    </xf>
    <xf numFmtId="180" fontId="20" fillId="24" borderId="10" xfId="0" applyNumberFormat="1" applyFont="1" applyFill="1" applyBorder="1" applyAlignment="1">
      <alignment horizontal="right" wrapText="1"/>
    </xf>
    <xf numFmtId="3" fontId="20" fillId="0" borderId="10" xfId="0" applyNumberFormat="1" applyFont="1" applyFill="1" applyBorder="1" applyAlignment="1">
      <alignment horizontal="right" wrapText="1"/>
    </xf>
    <xf numFmtId="0" fontId="0" fillId="24" borderId="0" xfId="0" applyFont="1" applyFill="1" applyAlignment="1">
      <alignment wrapText="1"/>
    </xf>
    <xf numFmtId="0" fontId="20" fillId="0" borderId="10" xfId="0" applyFont="1" applyFill="1" applyBorder="1" applyAlignment="1">
      <alignment horizontal="left" wrapText="1"/>
    </xf>
    <xf numFmtId="0" fontId="27" fillId="22" borderId="10" xfId="0" applyFont="1" applyFill="1" applyBorder="1" applyAlignment="1">
      <alignment horizontal="right" wrapText="1"/>
    </xf>
    <xf numFmtId="0" fontId="27" fillId="22" borderId="10" xfId="0" applyFont="1" applyFill="1" applyBorder="1" applyAlignment="1">
      <alignment horizontal="left" wrapText="1"/>
    </xf>
    <xf numFmtId="3" fontId="27" fillId="22" borderId="10" xfId="0" applyNumberFormat="1" applyFont="1" applyFill="1" applyBorder="1" applyAlignment="1">
      <alignment horizontal="right" wrapText="1"/>
    </xf>
    <xf numFmtId="0" fontId="9" fillId="24" borderId="0" xfId="0" applyFont="1" applyFill="1" applyAlignment="1">
      <alignment wrapText="1"/>
    </xf>
    <xf numFmtId="180" fontId="27" fillId="22" borderId="10" xfId="0" applyNumberFormat="1" applyFont="1" applyFill="1" applyBorder="1" applyAlignment="1">
      <alignment horizontal="right" wrapText="1"/>
    </xf>
    <xf numFmtId="0" fontId="20" fillId="22" borderId="10" xfId="0" applyFont="1" applyFill="1" applyBorder="1" applyAlignment="1">
      <alignment horizontal="left" wrapText="1"/>
    </xf>
    <xf numFmtId="0" fontId="27" fillId="24" borderId="10" xfId="0" applyFont="1" applyFill="1" applyBorder="1" applyAlignment="1">
      <alignment horizontal="right" wrapText="1"/>
    </xf>
    <xf numFmtId="0" fontId="27" fillId="24" borderId="10" xfId="0" applyFont="1" applyFill="1" applyBorder="1" applyAlignment="1">
      <alignment horizontal="left" wrapText="1"/>
    </xf>
    <xf numFmtId="3" fontId="9" fillId="24" borderId="0" xfId="0" applyNumberFormat="1" applyFont="1" applyFill="1" applyAlignment="1">
      <alignment wrapText="1"/>
    </xf>
    <xf numFmtId="0" fontId="0" fillId="0" borderId="0" xfId="0" applyFont="1" applyAlignment="1">
      <alignment/>
    </xf>
    <xf numFmtId="0" fontId="9" fillId="0" borderId="0" xfId="0" applyFont="1" applyFill="1" applyAlignment="1">
      <alignment wrapText="1"/>
    </xf>
    <xf numFmtId="49" fontId="20" fillId="0" borderId="10" xfId="0" applyNumberFormat="1" applyFont="1" applyBorder="1" applyAlignment="1">
      <alignment horizontal="right"/>
    </xf>
    <xf numFmtId="0" fontId="20" fillId="0" borderId="10" xfId="0" applyFont="1" applyBorder="1" applyAlignment="1">
      <alignment horizontal="left" vertical="center" wrapText="1"/>
    </xf>
    <xf numFmtId="0" fontId="20" fillId="0" borderId="10" xfId="0" applyFont="1" applyBorder="1" applyAlignment="1">
      <alignment horizontal="left" wrapText="1"/>
    </xf>
    <xf numFmtId="3" fontId="20" fillId="25" borderId="10" xfId="0" applyNumberFormat="1" applyFont="1" applyFill="1" applyBorder="1" applyAlignment="1">
      <alignment horizontal="right" wrapText="1"/>
    </xf>
    <xf numFmtId="0" fontId="20" fillId="24" borderId="11" xfId="0" applyFont="1" applyFill="1" applyBorder="1" applyAlignment="1">
      <alignment horizontal="left" wrapText="1"/>
    </xf>
    <xf numFmtId="3" fontId="20" fillId="24" borderId="11" xfId="0" applyNumberFormat="1" applyFont="1" applyFill="1" applyBorder="1" applyAlignment="1">
      <alignment horizontal="right" wrapText="1"/>
    </xf>
    <xf numFmtId="180" fontId="20" fillId="24" borderId="11" xfId="0" applyNumberFormat="1" applyFont="1" applyFill="1" applyBorder="1" applyAlignment="1">
      <alignment horizontal="right" wrapText="1"/>
    </xf>
    <xf numFmtId="0" fontId="20" fillId="24" borderId="12" xfId="0" applyFont="1" applyFill="1" applyBorder="1" applyAlignment="1">
      <alignment horizontal="left" wrapText="1"/>
    </xf>
    <xf numFmtId="180" fontId="20" fillId="24" borderId="12" xfId="0" applyNumberFormat="1" applyFont="1" applyFill="1" applyBorder="1" applyAlignment="1">
      <alignment horizontal="right" wrapText="1"/>
    </xf>
    <xf numFmtId="3" fontId="20" fillId="24" borderId="13" xfId="0" applyNumberFormat="1" applyFont="1" applyFill="1" applyBorder="1" applyAlignment="1">
      <alignment horizontal="right" wrapText="1"/>
    </xf>
    <xf numFmtId="0" fontId="20" fillId="24" borderId="14" xfId="0" applyFont="1" applyFill="1" applyBorder="1" applyAlignment="1">
      <alignment horizontal="right" wrapText="1"/>
    </xf>
    <xf numFmtId="0" fontId="20" fillId="24" borderId="14" xfId="0" applyFont="1" applyFill="1" applyBorder="1" applyAlignment="1">
      <alignment horizontal="left" wrapText="1"/>
    </xf>
    <xf numFmtId="3" fontId="20" fillId="24" borderId="14" xfId="0" applyNumberFormat="1" applyFont="1" applyFill="1" applyBorder="1" applyAlignment="1">
      <alignment horizontal="right" wrapText="1"/>
    </xf>
    <xf numFmtId="0" fontId="20" fillId="0" borderId="10" xfId="0" applyFont="1" applyFill="1" applyBorder="1" applyAlignment="1">
      <alignment horizontal="right" wrapText="1"/>
    </xf>
    <xf numFmtId="180" fontId="20" fillId="0" borderId="10" xfId="0" applyNumberFormat="1" applyFont="1" applyFill="1" applyBorder="1" applyAlignment="1">
      <alignment horizontal="right" wrapText="1"/>
    </xf>
    <xf numFmtId="0" fontId="0" fillId="0" borderId="0" xfId="0" applyFont="1" applyFill="1" applyAlignment="1">
      <alignment wrapText="1"/>
    </xf>
    <xf numFmtId="0" fontId="20" fillId="24" borderId="10" xfId="0" applyFont="1" applyFill="1" applyBorder="1" applyAlignment="1" quotePrefix="1">
      <alignment horizontal="right" wrapText="1"/>
    </xf>
    <xf numFmtId="49" fontId="20" fillId="24" borderId="10" xfId="0" applyNumberFormat="1" applyFont="1" applyFill="1" applyBorder="1" applyAlignment="1">
      <alignment horizontal="right" wrapText="1"/>
    </xf>
    <xf numFmtId="3" fontId="0" fillId="24" borderId="0" xfId="0" applyNumberFormat="1" applyFont="1" applyFill="1" applyAlignment="1">
      <alignment wrapText="1"/>
    </xf>
    <xf numFmtId="0" fontId="29" fillId="22" borderId="10" xfId="0" applyFont="1" applyFill="1" applyBorder="1" applyAlignment="1">
      <alignment horizontal="left" wrapText="1"/>
    </xf>
    <xf numFmtId="0" fontId="28" fillId="24" borderId="0" xfId="0" applyFont="1" applyFill="1" applyAlignment="1">
      <alignment horizontal="right" wrapText="1"/>
    </xf>
    <xf numFmtId="0" fontId="28" fillId="24" borderId="0" xfId="0" applyFont="1" applyFill="1" applyAlignment="1">
      <alignment horizontal="left" wrapText="1"/>
    </xf>
    <xf numFmtId="0" fontId="28" fillId="0" borderId="0" xfId="0" applyFont="1" applyFill="1" applyAlignment="1">
      <alignment horizontal="right" wrapText="1"/>
    </xf>
    <xf numFmtId="3" fontId="0" fillId="24" borderId="0" xfId="0" applyNumberFormat="1" applyFill="1" applyAlignment="1">
      <alignment horizontal="right" wrapText="1"/>
    </xf>
    <xf numFmtId="3" fontId="20" fillId="0" borderId="15" xfId="0" applyNumberFormat="1" applyFont="1" applyFill="1" applyBorder="1" applyAlignment="1">
      <alignment horizontal="right" wrapText="1"/>
    </xf>
    <xf numFmtId="3" fontId="27" fillId="22" borderId="15" xfId="0" applyNumberFormat="1" applyFont="1" applyFill="1" applyBorder="1" applyAlignment="1">
      <alignment horizontal="right" wrapText="1"/>
    </xf>
    <xf numFmtId="3" fontId="9" fillId="0" borderId="0" xfId="0" applyNumberFormat="1" applyFont="1" applyFill="1" applyAlignment="1">
      <alignment wrapText="1"/>
    </xf>
    <xf numFmtId="0" fontId="30" fillId="24" borderId="0" xfId="0" applyFont="1" applyFill="1" applyAlignment="1">
      <alignment horizontal="center" vertical="center" wrapText="1"/>
    </xf>
    <xf numFmtId="1" fontId="31" fillId="24" borderId="0" xfId="0" applyNumberFormat="1" applyFont="1" applyFill="1" applyAlignment="1">
      <alignment wrapText="1"/>
    </xf>
    <xf numFmtId="1" fontId="32" fillId="24" borderId="0" xfId="0" applyNumberFormat="1" applyFont="1" applyFill="1" applyAlignment="1">
      <alignment wrapText="1"/>
    </xf>
    <xf numFmtId="0" fontId="31" fillId="24" borderId="0" xfId="0" applyFont="1" applyFill="1" applyAlignment="1">
      <alignment wrapText="1"/>
    </xf>
    <xf numFmtId="0" fontId="17" fillId="24" borderId="0" xfId="0" applyFont="1" applyFill="1" applyAlignment="1">
      <alignment wrapText="1"/>
    </xf>
    <xf numFmtId="0" fontId="17" fillId="0" borderId="0" xfId="0" applyFont="1" applyFill="1" applyAlignment="1">
      <alignment wrapText="1"/>
    </xf>
    <xf numFmtId="1" fontId="17" fillId="0" borderId="0" xfId="0" applyNumberFormat="1" applyFont="1" applyFill="1" applyAlignment="1">
      <alignment wrapText="1"/>
    </xf>
    <xf numFmtId="1" fontId="17" fillId="24" borderId="0" xfId="0" applyNumberFormat="1" applyFont="1" applyFill="1" applyAlignment="1">
      <alignment wrapText="1"/>
    </xf>
    <xf numFmtId="1" fontId="31" fillId="0" borderId="0" xfId="0" applyNumberFormat="1" applyFont="1" applyFill="1" applyAlignment="1">
      <alignment wrapText="1"/>
    </xf>
    <xf numFmtId="0" fontId="33" fillId="0" borderId="10" xfId="0" applyFont="1" applyFill="1" applyBorder="1" applyAlignment="1">
      <alignment horizontal="right" wrapText="1"/>
    </xf>
    <xf numFmtId="0" fontId="34" fillId="0" borderId="12" xfId="0" applyFont="1" applyFill="1" applyBorder="1" applyAlignment="1">
      <alignment wrapText="1"/>
    </xf>
    <xf numFmtId="3" fontId="33" fillId="24" borderId="10" xfId="0" applyNumberFormat="1" applyFont="1" applyFill="1" applyBorder="1" applyAlignment="1">
      <alignment horizontal="right" wrapText="1"/>
    </xf>
    <xf numFmtId="3" fontId="33" fillId="0" borderId="10" xfId="0" applyNumberFormat="1" applyFont="1" applyFill="1" applyBorder="1" applyAlignment="1">
      <alignment horizontal="right" wrapText="1"/>
    </xf>
    <xf numFmtId="180" fontId="33" fillId="24" borderId="10" xfId="0" applyNumberFormat="1" applyFont="1" applyFill="1" applyBorder="1" applyAlignment="1">
      <alignment horizontal="right" wrapText="1"/>
    </xf>
    <xf numFmtId="49" fontId="20" fillId="0" borderId="11" xfId="0" applyNumberFormat="1" applyFont="1" applyBorder="1" applyAlignment="1">
      <alignment horizontal="right"/>
    </xf>
    <xf numFmtId="0" fontId="33" fillId="24" borderId="10" xfId="0" applyFont="1" applyFill="1" applyBorder="1" applyAlignment="1">
      <alignment horizontal="left" wrapText="1"/>
    </xf>
    <xf numFmtId="3" fontId="29" fillId="22" borderId="10" xfId="0" applyNumberFormat="1" applyFont="1" applyFill="1" applyBorder="1" applyAlignment="1">
      <alignment horizontal="right" wrapText="1"/>
    </xf>
    <xf numFmtId="0" fontId="20" fillId="0" borderId="10" xfId="0" applyFont="1" applyFill="1" applyBorder="1" applyAlignment="1">
      <alignment horizontal="left" wrapText="1"/>
    </xf>
    <xf numFmtId="0" fontId="20" fillId="24" borderId="10" xfId="0" applyFont="1" applyFill="1" applyBorder="1" applyAlignment="1">
      <alignment horizontal="left" wrapText="1"/>
    </xf>
    <xf numFmtId="3" fontId="35" fillId="0" borderId="10" xfId="0" applyNumberFormat="1" applyFont="1" applyFill="1" applyBorder="1" applyAlignment="1">
      <alignment horizontal="right" wrapText="1"/>
    </xf>
    <xf numFmtId="180" fontId="35" fillId="0" borderId="10" xfId="0" applyNumberFormat="1" applyFont="1" applyFill="1" applyBorder="1" applyAlignment="1">
      <alignment horizontal="right" wrapText="1"/>
    </xf>
    <xf numFmtId="3" fontId="17" fillId="24" borderId="0" xfId="0" applyNumberFormat="1" applyFont="1" applyFill="1" applyAlignment="1">
      <alignment wrapText="1"/>
    </xf>
    <xf numFmtId="0" fontId="24" fillId="0" borderId="10" xfId="0" applyFont="1" applyFill="1" applyBorder="1" applyAlignment="1">
      <alignment horizontal="center" vertical="center" wrapText="1"/>
    </xf>
    <xf numFmtId="0" fontId="35" fillId="24" borderId="10" xfId="0" applyFont="1" applyFill="1" applyBorder="1" applyAlignment="1">
      <alignment horizontal="right" wrapText="1"/>
    </xf>
    <xf numFmtId="0" fontId="35" fillId="24" borderId="10" xfId="0" applyFont="1" applyFill="1" applyBorder="1" applyAlignment="1">
      <alignment horizontal="left" wrapText="1"/>
    </xf>
    <xf numFmtId="0" fontId="17" fillId="24" borderId="0" xfId="0" applyFont="1" applyFill="1" applyAlignment="1">
      <alignment wrapText="1"/>
    </xf>
    <xf numFmtId="0" fontId="33" fillId="24" borderId="10" xfId="0" applyFont="1" applyFill="1" applyBorder="1" applyAlignment="1">
      <alignment horizontal="right" wrapText="1"/>
    </xf>
    <xf numFmtId="3" fontId="20" fillId="0" borderId="13" xfId="0" applyNumberFormat="1" applyFont="1" applyFill="1" applyBorder="1" applyAlignment="1">
      <alignment horizontal="right" wrapText="1"/>
    </xf>
    <xf numFmtId="3" fontId="36" fillId="0" borderId="12" xfId="0" applyNumberFormat="1" applyFont="1" applyFill="1" applyBorder="1" applyAlignment="1">
      <alignment horizontal="right" wrapText="1"/>
    </xf>
    <xf numFmtId="180" fontId="36" fillId="0" borderId="12" xfId="64" applyNumberFormat="1" applyFont="1" applyFill="1" applyBorder="1" applyAlignment="1">
      <alignment horizontal="right" wrapText="1"/>
    </xf>
    <xf numFmtId="0" fontId="37" fillId="24" borderId="10" xfId="0" applyFont="1" applyFill="1" applyBorder="1" applyAlignment="1">
      <alignment horizontal="right" wrapText="1"/>
    </xf>
    <xf numFmtId="0" fontId="17" fillId="26" borderId="0" xfId="0" applyFont="1" applyFill="1" applyAlignment="1">
      <alignment wrapText="1"/>
    </xf>
    <xf numFmtId="0" fontId="0" fillId="26" borderId="0" xfId="0" applyFont="1" applyFill="1" applyAlignment="1">
      <alignment wrapText="1"/>
    </xf>
    <xf numFmtId="180" fontId="33" fillId="0" borderId="10" xfId="0" applyNumberFormat="1" applyFont="1" applyFill="1" applyBorder="1" applyAlignment="1">
      <alignment horizontal="right" wrapText="1"/>
    </xf>
    <xf numFmtId="0" fontId="20" fillId="0" borderId="10" xfId="0" applyFont="1" applyBorder="1" applyAlignment="1">
      <alignment horizontal="left" wrapText="1"/>
    </xf>
    <xf numFmtId="0" fontId="39" fillId="0" borderId="16" xfId="0" applyFont="1" applyBorder="1" applyAlignment="1">
      <alignment horizontal="left"/>
    </xf>
    <xf numFmtId="0" fontId="40" fillId="24" borderId="0" xfId="0" applyFont="1" applyFill="1" applyAlignment="1">
      <alignment horizontal="left"/>
    </xf>
    <xf numFmtId="0" fontId="40" fillId="24" borderId="0" xfId="0" applyFont="1" applyFill="1" applyAlignment="1">
      <alignment horizontal="right"/>
    </xf>
    <xf numFmtId="180" fontId="20" fillId="24" borderId="15" xfId="0" applyNumberFormat="1" applyFont="1" applyFill="1" applyBorder="1" applyAlignment="1">
      <alignment horizontal="right" wrapText="1"/>
    </xf>
    <xf numFmtId="0" fontId="20" fillId="24" borderId="10" xfId="0" applyFont="1" applyFill="1" applyBorder="1" applyAlignment="1">
      <alignment horizontal="right" wrapText="1"/>
    </xf>
    <xf numFmtId="0" fontId="20" fillId="24" borderId="10" xfId="0" applyFont="1" applyFill="1" applyBorder="1" applyAlignment="1">
      <alignment horizontal="left" wrapText="1"/>
    </xf>
    <xf numFmtId="0" fontId="17" fillId="24" borderId="0" xfId="0" applyFont="1" applyFill="1" applyAlignment="1">
      <alignment wrapText="1"/>
    </xf>
    <xf numFmtId="0" fontId="0" fillId="24" borderId="0" xfId="0" applyFont="1" applyFill="1" applyAlignment="1">
      <alignment wrapText="1"/>
    </xf>
    <xf numFmtId="0" fontId="20" fillId="24" borderId="10" xfId="0" applyFont="1" applyFill="1" applyBorder="1" applyAlignment="1">
      <alignment horizontal="right" wrapText="1"/>
    </xf>
    <xf numFmtId="3" fontId="27" fillId="24" borderId="10" xfId="0" applyNumberFormat="1" applyFont="1" applyFill="1" applyBorder="1" applyAlignment="1">
      <alignment horizontal="right" wrapText="1"/>
    </xf>
    <xf numFmtId="180" fontId="27" fillId="24" borderId="10" xfId="0" applyNumberFormat="1" applyFont="1" applyFill="1" applyBorder="1" applyAlignment="1">
      <alignment horizontal="right" wrapText="1"/>
    </xf>
    <xf numFmtId="0" fontId="28" fillId="24" borderId="10" xfId="0" applyFont="1" applyFill="1" applyBorder="1" applyAlignment="1">
      <alignment horizontal="left" wrapText="1"/>
    </xf>
    <xf numFmtId="49" fontId="20" fillId="24" borderId="10" xfId="0" applyNumberFormat="1" applyFont="1" applyFill="1" applyBorder="1" applyAlignment="1">
      <alignment horizontal="right" wrapText="1"/>
    </xf>
    <xf numFmtId="49" fontId="20" fillId="24" borderId="14" xfId="0" applyNumberFormat="1" applyFont="1" applyFill="1" applyBorder="1" applyAlignment="1">
      <alignment horizontal="right" wrapText="1"/>
    </xf>
    <xf numFmtId="49" fontId="20" fillId="0" borderId="10" xfId="0" applyNumberFormat="1" applyFont="1" applyFill="1" applyBorder="1" applyAlignment="1">
      <alignment horizontal="right" wrapText="1"/>
    </xf>
    <xf numFmtId="49" fontId="20" fillId="0" borderId="10" xfId="0" applyNumberFormat="1" applyFont="1" applyBorder="1" applyAlignment="1">
      <alignment horizontal="right"/>
    </xf>
    <xf numFmtId="49" fontId="20" fillId="0" borderId="10" xfId="0" applyNumberFormat="1" applyFont="1" applyFill="1" applyBorder="1" applyAlignment="1">
      <alignment horizontal="right" wrapText="1"/>
    </xf>
    <xf numFmtId="49" fontId="33" fillId="0" borderId="10" xfId="0" applyNumberFormat="1" applyFont="1" applyFill="1" applyBorder="1" applyAlignment="1">
      <alignment horizontal="right" wrapText="1"/>
    </xf>
    <xf numFmtId="49" fontId="27" fillId="22" borderId="10" xfId="0" applyNumberFormat="1" applyFont="1" applyFill="1" applyBorder="1" applyAlignment="1">
      <alignment horizontal="right" wrapText="1"/>
    </xf>
    <xf numFmtId="49" fontId="35" fillId="24" borderId="10" xfId="0" applyNumberFormat="1" applyFont="1" applyFill="1" applyBorder="1" applyAlignment="1">
      <alignment horizontal="right" wrapText="1"/>
    </xf>
    <xf numFmtId="49" fontId="33" fillId="24" borderId="10" xfId="0" applyNumberFormat="1" applyFont="1" applyFill="1" applyBorder="1" applyAlignment="1">
      <alignment horizontal="right" wrapText="1"/>
    </xf>
    <xf numFmtId="49" fontId="27" fillId="24" borderId="10" xfId="0" applyNumberFormat="1" applyFont="1" applyFill="1" applyBorder="1" applyAlignment="1">
      <alignment horizontal="right" wrapText="1"/>
    </xf>
    <xf numFmtId="1" fontId="9" fillId="24" borderId="0" xfId="0" applyNumberFormat="1" applyFont="1" applyFill="1" applyAlignment="1">
      <alignment wrapText="1"/>
    </xf>
    <xf numFmtId="0" fontId="20" fillId="24" borderId="11" xfId="0" applyFont="1" applyFill="1" applyBorder="1" applyAlignment="1">
      <alignment horizontal="left" wrapText="1"/>
    </xf>
    <xf numFmtId="3" fontId="27" fillId="24" borderId="13" xfId="0" applyNumberFormat="1" applyFont="1" applyFill="1" applyBorder="1" applyAlignment="1">
      <alignment horizontal="right" wrapText="1"/>
    </xf>
    <xf numFmtId="0" fontId="20" fillId="24" borderId="14" xfId="0" applyFont="1" applyFill="1" applyBorder="1" applyAlignment="1">
      <alignment horizontal="right" wrapText="1"/>
    </xf>
    <xf numFmtId="49" fontId="20" fillId="24" borderId="14" xfId="0" applyNumberFormat="1" applyFont="1" applyFill="1" applyBorder="1" applyAlignment="1">
      <alignment horizontal="right" wrapText="1"/>
    </xf>
    <xf numFmtId="0" fontId="20" fillId="24" borderId="14" xfId="0" applyFont="1" applyFill="1" applyBorder="1" applyAlignment="1">
      <alignment horizontal="left" wrapText="1"/>
    </xf>
    <xf numFmtId="49" fontId="20" fillId="24" borderId="15" xfId="0" applyNumberFormat="1" applyFont="1" applyFill="1" applyBorder="1" applyAlignment="1">
      <alignment horizontal="right" wrapText="1"/>
    </xf>
    <xf numFmtId="49" fontId="20" fillId="24" borderId="15" xfId="0" applyNumberFormat="1" applyFont="1" applyFill="1" applyBorder="1" applyAlignment="1">
      <alignment horizontal="right" wrapText="1"/>
    </xf>
    <xf numFmtId="3" fontId="33" fillId="0" borderId="13" xfId="0" applyNumberFormat="1" applyFont="1" applyFill="1" applyBorder="1" applyAlignment="1">
      <alignment horizontal="right" wrapText="1"/>
    </xf>
    <xf numFmtId="3" fontId="35" fillId="24" borderId="10" xfId="0" applyNumberFormat="1" applyFont="1" applyFill="1" applyBorder="1" applyAlignment="1">
      <alignment horizontal="right" wrapText="1"/>
    </xf>
    <xf numFmtId="3" fontId="0" fillId="0" borderId="0" xfId="0" applyNumberFormat="1" applyFont="1" applyFill="1" applyAlignment="1">
      <alignment wrapText="1"/>
    </xf>
    <xf numFmtId="3" fontId="33" fillId="25" borderId="10" xfId="0" applyNumberFormat="1" applyFont="1" applyFill="1" applyBorder="1" applyAlignment="1">
      <alignment horizontal="right" wrapText="1"/>
    </xf>
    <xf numFmtId="180" fontId="35" fillId="24" borderId="10" xfId="0" applyNumberFormat="1" applyFont="1" applyFill="1" applyBorder="1" applyAlignment="1">
      <alignment horizontal="right" wrapText="1"/>
    </xf>
    <xf numFmtId="180" fontId="36" fillId="0" borderId="17" xfId="64" applyNumberFormat="1" applyFont="1" applyFill="1" applyBorder="1" applyAlignment="1">
      <alignment horizontal="right" wrapText="1"/>
    </xf>
    <xf numFmtId="3" fontId="36" fillId="0" borderId="18" xfId="0" applyNumberFormat="1" applyFont="1" applyFill="1" applyBorder="1" applyAlignment="1">
      <alignment horizontal="right" wrapText="1"/>
    </xf>
    <xf numFmtId="3" fontId="0" fillId="0" borderId="0" xfId="0" applyNumberFormat="1" applyFill="1" applyAlignment="1">
      <alignment horizontal="right" wrapText="1"/>
    </xf>
    <xf numFmtId="3" fontId="0" fillId="24" borderId="0" xfId="0" applyNumberFormat="1" applyFill="1" applyAlignment="1">
      <alignment wrapText="1"/>
    </xf>
    <xf numFmtId="0" fontId="20" fillId="24" borderId="12" xfId="0" applyFont="1" applyFill="1" applyBorder="1" applyAlignment="1">
      <alignment horizontal="left" wrapText="1"/>
    </xf>
    <xf numFmtId="3" fontId="33" fillId="0" borderId="11" xfId="0" applyNumberFormat="1" applyFont="1" applyFill="1" applyBorder="1" applyAlignment="1">
      <alignment horizontal="right" wrapText="1"/>
    </xf>
    <xf numFmtId="0" fontId="35" fillId="24" borderId="10" xfId="0" applyFont="1" applyFill="1" applyBorder="1" applyAlignment="1">
      <alignment horizontal="left" wrapText="1"/>
    </xf>
    <xf numFmtId="3" fontId="33" fillId="0" borderId="14" xfId="0" applyNumberFormat="1" applyFont="1" applyFill="1" applyBorder="1" applyAlignment="1">
      <alignment horizontal="right" wrapText="1"/>
    </xf>
    <xf numFmtId="3" fontId="33" fillId="24" borderId="10" xfId="0" applyNumberFormat="1" applyFont="1" applyFill="1" applyBorder="1" applyAlignment="1">
      <alignment horizontal="right" wrapText="1"/>
    </xf>
    <xf numFmtId="3" fontId="41" fillId="24" borderId="10" xfId="0" applyNumberFormat="1" applyFont="1" applyFill="1" applyBorder="1" applyAlignment="1">
      <alignment horizontal="right" wrapText="1"/>
    </xf>
    <xf numFmtId="0" fontId="41" fillId="24" borderId="10" xfId="0" applyFont="1" applyFill="1" applyBorder="1" applyAlignment="1">
      <alignment horizontal="left" wrapText="1"/>
    </xf>
    <xf numFmtId="0" fontId="9" fillId="24" borderId="0" xfId="0" applyFont="1" applyFill="1" applyAlignment="1">
      <alignment wrapText="1"/>
    </xf>
    <xf numFmtId="3" fontId="31" fillId="24" borderId="0" xfId="0" applyNumberFormat="1" applyFont="1" applyFill="1" applyAlignment="1">
      <alignment wrapText="1"/>
    </xf>
    <xf numFmtId="3" fontId="41" fillId="0" borderId="10" xfId="0" applyNumberFormat="1" applyFont="1" applyFill="1" applyBorder="1" applyAlignment="1">
      <alignment horizontal="right" wrapText="1"/>
    </xf>
    <xf numFmtId="0" fontId="33" fillId="24" borderId="19" xfId="0" applyFont="1" applyFill="1" applyBorder="1" applyAlignment="1">
      <alignment horizontal="left" wrapText="1"/>
    </xf>
    <xf numFmtId="1" fontId="20" fillId="24" borderId="10" xfId="0" applyNumberFormat="1" applyFont="1" applyFill="1" applyBorder="1" applyAlignment="1">
      <alignment horizontal="right" wrapText="1"/>
    </xf>
    <xf numFmtId="180" fontId="33" fillId="24" borderId="10" xfId="0" applyNumberFormat="1" applyFont="1" applyFill="1" applyBorder="1" applyAlignment="1">
      <alignment horizontal="right" wrapText="1"/>
    </xf>
    <xf numFmtId="0" fontId="20" fillId="27" borderId="10" xfId="0" applyFont="1" applyFill="1" applyBorder="1" applyAlignment="1">
      <alignment horizontal="right" wrapText="1"/>
    </xf>
    <xf numFmtId="3" fontId="17" fillId="0" borderId="0" xfId="0" applyNumberFormat="1" applyFont="1" applyFill="1" applyAlignment="1">
      <alignment wrapText="1"/>
    </xf>
    <xf numFmtId="0" fontId="33" fillId="0" borderId="10" xfId="0" applyFont="1" applyFill="1" applyBorder="1" applyAlignment="1">
      <alignment horizontal="left" wrapText="1"/>
    </xf>
    <xf numFmtId="0" fontId="35" fillId="0" borderId="10" xfId="0" applyFont="1" applyFill="1" applyBorder="1" applyAlignment="1">
      <alignment horizontal="right" wrapText="1"/>
    </xf>
    <xf numFmtId="180" fontId="33" fillId="0" borderId="11" xfId="0" applyNumberFormat="1" applyFont="1" applyFill="1" applyBorder="1" applyAlignment="1">
      <alignment horizontal="right" wrapText="1"/>
    </xf>
    <xf numFmtId="3" fontId="20" fillId="24" borderId="10" xfId="0" applyNumberFormat="1" applyFont="1" applyFill="1" applyBorder="1" applyAlignment="1">
      <alignment horizontal="right" wrapText="1"/>
    </xf>
    <xf numFmtId="3" fontId="20" fillId="0" borderId="10" xfId="0" applyNumberFormat="1" applyFont="1" applyFill="1" applyBorder="1" applyAlignment="1">
      <alignment horizontal="right" wrapText="1"/>
    </xf>
    <xf numFmtId="49" fontId="33" fillId="24" borderId="10" xfId="0" applyNumberFormat="1" applyFont="1" applyFill="1" applyBorder="1" applyAlignment="1">
      <alignment horizontal="left" wrapText="1"/>
    </xf>
    <xf numFmtId="0" fontId="33" fillId="24" borderId="11" xfId="0" applyFont="1" applyFill="1" applyBorder="1" applyAlignment="1">
      <alignment horizontal="left" wrapText="1"/>
    </xf>
    <xf numFmtId="3" fontId="44" fillId="0" borderId="0" xfId="0" applyNumberFormat="1" applyFont="1" applyFill="1" applyAlignment="1">
      <alignment wrapText="1"/>
    </xf>
    <xf numFmtId="0" fontId="44" fillId="0" borderId="0" xfId="0" applyFont="1" applyFill="1" applyAlignment="1">
      <alignment wrapText="1"/>
    </xf>
    <xf numFmtId="0" fontId="44" fillId="24" borderId="0" xfId="0" applyFont="1" applyFill="1" applyAlignment="1">
      <alignment wrapText="1"/>
    </xf>
    <xf numFmtId="180" fontId="33" fillId="24" borderId="0" xfId="0" applyNumberFormat="1" applyFont="1" applyFill="1" applyBorder="1" applyAlignment="1">
      <alignment horizontal="right" wrapText="1"/>
    </xf>
    <xf numFmtId="0" fontId="45" fillId="24" borderId="0" xfId="0" applyFont="1" applyFill="1" applyAlignment="1">
      <alignment wrapText="1"/>
    </xf>
    <xf numFmtId="0" fontId="46" fillId="24" borderId="0" xfId="0" applyFont="1" applyFill="1" applyAlignment="1">
      <alignment wrapText="1"/>
    </xf>
    <xf numFmtId="180" fontId="33" fillId="24" borderId="19" xfId="0" applyNumberFormat="1" applyFont="1" applyFill="1" applyBorder="1" applyAlignment="1">
      <alignment horizontal="right" wrapText="1"/>
    </xf>
    <xf numFmtId="0" fontId="33" fillId="24" borderId="10" xfId="0" applyFont="1" applyFill="1" applyBorder="1" applyAlignment="1">
      <alignment horizontal="right" wrapText="1"/>
    </xf>
    <xf numFmtId="0" fontId="33" fillId="24" borderId="10" xfId="0" applyFont="1" applyFill="1" applyBorder="1" applyAlignment="1">
      <alignment horizontal="left" wrapText="1"/>
    </xf>
    <xf numFmtId="0" fontId="44" fillId="25" borderId="0" xfId="0" applyFont="1" applyFill="1" applyAlignment="1">
      <alignment wrapText="1"/>
    </xf>
    <xf numFmtId="3" fontId="33" fillId="24" borderId="13" xfId="0" applyNumberFormat="1" applyFont="1" applyFill="1" applyBorder="1" applyAlignment="1">
      <alignment horizontal="right" wrapText="1"/>
    </xf>
    <xf numFmtId="0" fontId="35" fillId="24" borderId="10" xfId="0" applyFont="1" applyFill="1" applyBorder="1" applyAlignment="1">
      <alignment horizontal="right" wrapText="1"/>
    </xf>
    <xf numFmtId="49" fontId="35" fillId="24" borderId="10" xfId="0" applyNumberFormat="1" applyFont="1" applyFill="1" applyBorder="1" applyAlignment="1">
      <alignment horizontal="right" wrapText="1"/>
    </xf>
    <xf numFmtId="3" fontId="35" fillId="25" borderId="10" xfId="0" applyNumberFormat="1" applyFont="1" applyFill="1" applyBorder="1" applyAlignment="1">
      <alignment horizontal="right" wrapText="1"/>
    </xf>
    <xf numFmtId="0" fontId="17" fillId="25" borderId="0" xfId="0" applyFont="1" applyFill="1" applyAlignment="1">
      <alignment wrapText="1"/>
    </xf>
    <xf numFmtId="3" fontId="41" fillId="22" borderId="10" xfId="0" applyNumberFormat="1" applyFont="1" applyFill="1" applyBorder="1" applyAlignment="1">
      <alignment horizontal="right" wrapText="1"/>
    </xf>
    <xf numFmtId="0" fontId="41" fillId="22" borderId="10" xfId="0" applyFont="1" applyFill="1" applyBorder="1" applyAlignment="1">
      <alignment horizontal="left" wrapText="1"/>
    </xf>
    <xf numFmtId="0" fontId="47" fillId="22" borderId="10" xfId="0" applyFont="1" applyFill="1" applyBorder="1" applyAlignment="1">
      <alignment horizontal="left" wrapText="1"/>
    </xf>
    <xf numFmtId="3" fontId="33" fillId="24" borderId="13" xfId="0" applyNumberFormat="1" applyFont="1" applyFill="1" applyBorder="1" applyAlignment="1">
      <alignment horizontal="right" wrapText="1"/>
    </xf>
    <xf numFmtId="3" fontId="20" fillId="24" borderId="10" xfId="0" applyNumberFormat="1" applyFont="1" applyFill="1" applyBorder="1" applyAlignment="1">
      <alignment horizontal="right" wrapText="1"/>
    </xf>
    <xf numFmtId="180" fontId="20" fillId="24" borderId="10" xfId="0" applyNumberFormat="1" applyFont="1" applyFill="1" applyBorder="1" applyAlignment="1">
      <alignment horizontal="right" wrapText="1"/>
    </xf>
    <xf numFmtId="0" fontId="26" fillId="24" borderId="0" xfId="0" applyFont="1" applyFill="1" applyBorder="1" applyAlignment="1">
      <alignment horizontal="center" wrapText="1"/>
    </xf>
    <xf numFmtId="0" fontId="50" fillId="0" borderId="0" xfId="0" applyFont="1" applyAlignment="1">
      <alignment horizontal="left"/>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0" xfId="55"/>
    <cellStyle name="Обычный 11" xfId="56"/>
    <cellStyle name="Обычный 12" xfId="57"/>
    <cellStyle name="Обычный 5" xfId="58"/>
    <cellStyle name="Followed Hyperlink" xfId="59"/>
    <cellStyle name="Плохой" xfId="60"/>
    <cellStyle name="Пояснение" xfId="61"/>
    <cellStyle name="Примечание" xfId="62"/>
    <cellStyle name="Percent" xfId="63"/>
    <cellStyle name="Процентный 2" xfId="64"/>
    <cellStyle name="Процентный 2 3" xfId="65"/>
    <cellStyle name="Процентный 5"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2325"/>
          <c:w val="0.89925"/>
          <c:h val="0.935"/>
        </c:manualLayout>
      </c:layout>
      <c:barChart>
        <c:barDir val="col"/>
        <c:grouping val="clustered"/>
        <c:varyColors val="0"/>
        <c:ser>
          <c:idx val="0"/>
          <c:order val="0"/>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'бюджет 2016'!$B$321:$E$668</c:f>
              <c:multiLvlStrCache>
                <c:ptCount val="295"/>
                <c:lvl>
                  <c:pt idx="0">
                    <c:v>Будівництво світлофорного об'єкту на перехресті вул. Сєдова - виїзд з 7 медсанчастини в м. Запоріжжі</c:v>
                  </c:pt>
                  <c:pt idx="1">
                    <c:v>Будівництво світлофорного об'єкту на перехресті вул. Північне шосе - дорога на Сталепрокатний завод у м.Запоріжжя</c:v>
                  </c:pt>
                  <c:pt idx="2">
                    <c:v>Будівництво світлофорного об'єкту з пішохідним визивним пристроєм ПВП по вул. Яценка в районі парку Перемоги у м.Запоріжжі</c:v>
                  </c:pt>
                  <c:pt idx="3">
                    <c:v>Будівництво світлофорного об'єкту на перехресті вул. Л.Чайкіної - вул. Історична в м.Запоріжжя </c:v>
                  </c:pt>
                  <c:pt idx="4">
                    <c:v>Будівництво світлофорного об'єкту з визивним пристроєм в районі зупинкового комплексу "Скворцова" по вул. Скворцова в м.Запоріжжі</c:v>
                  </c:pt>
                  <c:pt idx="5">
                    <c:v>Будівництво світлофорного об'єкту на перехресті вул. Братська - вул. Михайла Грушевського в м.Запоріжжя</c:v>
                  </c:pt>
                  <c:pt idx="6">
                    <c:v>Будівництво світлофорного обєкту на перехресті вул. Новгородська - вул. Козака Бабури в м.Запоріжжя</c:v>
                  </c:pt>
                  <c:pt idx="7">
                    <c:v>Будівництво світлофорного об'єкту із визивним пристроєм для пішохідів на перехресті вул. Культурна - Таманська в м.Запоріжжя</c:v>
                  </c:pt>
                  <c:pt idx="8">
                    <c:v>Реконструкція світлофорного об'єкту на перехресті вул.Іванова-вул.Безіменна в м.Запоріжжі</c:v>
                  </c:pt>
                  <c:pt idx="9">
                    <c:v>Реконструкція світлофорного об'єкту вул.Чарівна - зупинка "Заводська" в м.Запоріжжі </c:v>
                  </c:pt>
                  <c:pt idx="10">
                    <c:v>Будівництво світлофорного об'єкту на перехресті вул. Радгоспної - вул. Магара в м.Запоріжжя</c:v>
                  </c:pt>
                  <c:pt idx="11">
                    <c:v>Будівництво світлофорного об'єкту з визивним пристроєм для пішоходів на перехресті вул.Б.Хмельницького - вул.Леонова в м.Запоріжжя </c:v>
                  </c:pt>
                  <c:pt idx="12">
                    <c:v>Будівництво мереж зовнішнього освітлення по вул.Прияружна, 4а-12 у м. Запоріжжі (проектні та будівельні роботи)</c:v>
                  </c:pt>
                  <c:pt idx="13">
                    <c:v>Будівництво мереж зовнішнього освітлення по вул. Вогнетривка, 1-11у м. Запоріжжя (проектні та будівельні роботи )</c:v>
                  </c:pt>
                  <c:pt idx="14">
                    <c:v>Реконструкція світлофорного об'єкту на перехресті  пр. Соборний - вул. Запорізька в м.Запоріжжя</c:v>
                  </c:pt>
                  <c:pt idx="15">
                    <c:v>Реконструкція світлофорного об'єкту на перехресті  пр. Соборний - вул.Дніпровська в м.Запоріжжя</c:v>
                  </c:pt>
                  <c:pt idx="16">
                    <c:v>Реконструкція світлофорного об'єкту на перехресті  пр. Соборний - вул.Тургенєва в м.Запоріжжя</c:v>
                  </c:pt>
                  <c:pt idx="17">
                    <c:v>Реконструкція світлофорного об'єкту на перехресті  пр.Соборний - вул.Троїцька в м.Запоріжжя</c:v>
                  </c:pt>
                  <c:pt idx="18">
                    <c:v>Реконструкція світлофорного об'єкту на перехресті  вул. Шкільна - вул.Запорізька в м.Запоріжжя</c:v>
                  </c:pt>
                  <c:pt idx="19">
                    <c:v>Реконструкція світлофорного об'єкту на перехресті  вул.8 Березня - вул. Іванова в м.Запоріжжя</c:v>
                  </c:pt>
                  <c:pt idx="20">
                    <c:v>Реконструкція світлофорного об'єкту із визивним пристроєм для пішохідів  на перехресті  вул.Діагональна - зуп. "ЗФЗ" в м.Запоріжжя</c:v>
                  </c:pt>
                  <c:pt idx="21">
                    <c:v>Реконструкція світлофорного об'єкту на перехресті вул. Незалежної України - вул. Я.Новицького в м.Запоріжжя</c:v>
                  </c:pt>
                  <c:pt idx="22">
                    <c:v>Реконструкція світлофорного об'єкту на перехресті  вул.Північне шосе - вул. Оптимістична в м.Запоріжжя</c:v>
                  </c:pt>
                  <c:pt idx="23">
                    <c:v>Будівництво мереж зовнішнього освітлення по вул. Фучика (від вул. Піщана до вул. Пожарського) в м. Запоріжжя</c:v>
                  </c:pt>
                  <c:pt idx="24">
                    <c:v>Будівництво мереж зовнішнього освітлення вулиці Байконурівська у м. Запоріжжя</c:v>
                  </c:pt>
                  <c:pt idx="25">
                    <c:v>Будівництво мереж зовнішнього освітлення по вул. Сурікова у м. Запоріжжі</c:v>
                  </c:pt>
                  <c:pt idx="26">
                    <c:v>Будівництво мереж зовнішнього освітлення Прибережна магістраль (рятувальна станція КП "Титан") у м.Запоріжжі  </c:v>
                  </c:pt>
                  <c:pt idx="27">
                    <c:v>Будівництво мереж зовнішнього освітлення по вул. Скеляста у м.Запоріжжі</c:v>
                  </c:pt>
                  <c:pt idx="28">
                    <c:v>Будівництво мереж зовнішнього освітлення по вул. Аджарська у м.Запоріжжі </c:v>
                  </c:pt>
                  <c:pt idx="29">
                    <c:v>Будівництво мереж зовнішнього освітлення по вул. Рилєєва, 7-18 у м. Запоріжжі</c:v>
                  </c:pt>
                  <c:pt idx="30">
                    <c:v>Будівництво мереж зовнішнього освітлення по вул. Тимірязєва (від вул. Балкова до вул. Баранова) у м. Запоріжжі</c:v>
                  </c:pt>
                  <c:pt idx="31">
                    <c:v>Будівництво мереж зовнішнього освітлення по вул. Тимірязєва (від вул. 8 Березня до пров. Преснєнський) у м. Запоріжжі</c:v>
                  </c:pt>
                  <c:pt idx="32">
                    <c:v>Будівництво мереж зовнішнього освітлення по вул.Васильєва у м.Запоріжжі</c:v>
                  </c:pt>
                  <c:pt idx="33">
                    <c:v>Будівництво мереж зовнішнього освітлення по пров. Глибокий у м.Запоріжжі</c:v>
                  </c:pt>
                  <c:pt idx="34">
                    <c:v>Будівництво мереж зовнішнього освітлення по вул. Каспійська (від вул.Відмінна до вул.Футбольна) у м.Запоріжжі</c:v>
                  </c:pt>
                  <c:pt idx="35">
                    <c:v>Будівництво мереж зовнішнього освітлення по вул. Грязнова, 88, 88а, 88б, 90а, 90, 94 у м. Запоріжжі</c:v>
                  </c:pt>
                  <c:pt idx="36">
                    <c:v>Будівництво мереж зовнішнього освітлення вулиці Кам'янсько-Дніпровська у м. Запоріжжі</c:v>
                  </c:pt>
                  <c:pt idx="37">
                    <c:v>Будівництво мереж зовнішнього освітлення вулиці Салавата-Юлаєва у м. Запоріжжі</c:v>
                  </c:pt>
                  <c:pt idx="38">
                    <c:v>Будівництво мереж зовнішнього освітлення по вул. Колонтай у м. Запоріжжі</c:v>
                  </c:pt>
                  <c:pt idx="39">
                    <c:v>Будівництво мереж зовнішнього освітлення по вул. Крамського у м. Запоріжжі</c:v>
                  </c:pt>
                  <c:pt idx="40">
                    <c:v>Будівництво мереж зовнішнього освітлення  пров.Кедровий (від вул. Учительської до вул.Каспійської) у м. Запоріжжі </c:v>
                  </c:pt>
                  <c:pt idx="41">
                    <c:v>Будівництва мереж зовнішнього освітлення по вул. Азовській у м.Запоріжжі</c:v>
                  </c:pt>
                  <c:pt idx="42">
                    <c:v>Будівництво мереж зовнішнього освітлення по  пров. Вузький у  м. Запоріжжі</c:v>
                  </c:pt>
                  <c:pt idx="43">
                    <c:v>Будівництво мереж зовнішнього освітлення по вул. Морфлотська у м.Запоріжжі</c:v>
                  </c:pt>
                  <c:pt idx="44">
                    <c:v>Будівництво мереж зовнішнього освітлення по вул. Початкова у м.Запоріжжі </c:v>
                  </c:pt>
                  <c:pt idx="45">
                    <c:v>Будівництво мереж зовнішнього освітлення по пров.Якутський (від вул. Панфьорова до вул.Паторжинського)  у м.Запоріжжі</c:v>
                  </c:pt>
                  <c:pt idx="46">
                    <c:v>Будівництво мереж зовнішнього освітлення по  пров. Сріблястий у  м. Запоріжжі  </c:v>
                  </c:pt>
                  <c:pt idx="47">
                    <c:v>Будівництва мереж зовнішнього освітлення по вул. Батарейна у м.Запоріжжі  </c:v>
                  </c:pt>
                  <c:pt idx="48">
                    <c:v>Будівництва мереж зовнішнього освітлення по вул. Балка-Поповка (від буд.241 до буд. №315) у м.Запоріжжя</c:v>
                  </c:pt>
                  <c:pt idx="49">
                    <c:v>Будівництво мереж зовнішнього освітлення по вул. Овочівництва на о. Хортиця </c:v>
                  </c:pt>
                  <c:pt idx="50">
                    <c:v>Будівництво мереж зовнішнього освітлення по вул. Тельмана (від вул. Кривоносова до залізничної колії АТ "Мотор Січ") у м. Запоріжжі</c:v>
                  </c:pt>
                  <c:pt idx="51">
                    <c:v>Будівництво мереж зовнішнього освітлення у парку Трудової слави (майданчик "Фортеця") в м.Запоріжжі</c:v>
                  </c:pt>
                  <c:pt idx="52">
                    <c:v>Будівництво мереж зовнішнього освітлення у парку Трудової слави (майданчик для заняття паркуром) в м.Запоріжжі</c:v>
                  </c:pt>
                  <c:pt idx="53">
                    <c:v>Будівництво мереж зовнішнього освітлення по вул.Донецька-вул.Зелена у м.Запоріжжі</c:v>
                  </c:pt>
                  <c:pt idx="54">
                    <c:v>Будівництво мереж зовнішнього освітлення на внутрішньоквартальній території по вул. Ситова, 9, 9а, 9б, 11б і вул.Північнокольцева,12 у м.Запоріжжі</c:v>
                  </c:pt>
                  <c:pt idx="55">
                    <c:v>Будівництво мереж зовнішнього освітлення по вул. Саперна від буд. № 46 до пров. Літній у м.Запоріжжі</c:v>
                  </c:pt>
                  <c:pt idx="56">
                    <c:v>Будівництво мереж зовнішнього освітлення по вул.Вахтова (від вул. Саперна,46 до вул. Бєлінського) у м.Запоріжжі</c:v>
                  </c:pt>
                  <c:pt idx="57">
                    <c:v>Будівництво мереж зовнішнього освітлення по вул. Парамонова 4, 4а, 4б у м.Запоріжжі</c:v>
                  </c:pt>
                  <c:pt idx="58">
                    <c:v>Будівництво мереж зовнішнього освітлення по вул. Європейська, 4 у м.Запоріжжі</c:v>
                  </c:pt>
                  <c:pt idx="59">
                    <c:v>Будівництво мереж зовнішнього освітлення по вул. Магара, 6, 6а, 8 у м.Запоріжжі</c:v>
                  </c:pt>
                  <c:pt idx="60">
                    <c:v>Будівництво мереж зовнішнього освітлення на внутрішньоквартальній території по вул. Гоголя, 147 у м.Запоріжжі</c:v>
                  </c:pt>
                  <c:pt idx="61">
                    <c:v>Будівництво мереж зовнішнього освітлення по вул. Ігоря Сікорського, 16-46 в м.Запоріжжі</c:v>
                  </c:pt>
                  <c:pt idx="62">
                    <c:v>Будівництво мереж зовнішнього освітлення по вул. Вербова, 39-55 в м.Запоріжжі</c:v>
                  </c:pt>
                  <c:pt idx="63">
                    <c:v>Будівництво мереж зовнішнього освітлення на внутрішньоквартальній території по вул. Незалежної України,42 у м.Запоріжжі</c:v>
                  </c:pt>
                  <c:pt idx="64">
                    <c:v>Будівництво мереж зовнішнього освітлення по бул. Шевченка,16,20 в м.Запоріжжі</c:v>
                  </c:pt>
                  <c:pt idx="65">
                    <c:v>Будівництво мереж зовнішнього освітлення по вул.Лахтинська,4а,4б  в м.Запоріжжя</c:v>
                  </c:pt>
                  <c:pt idx="66">
                    <c:v>Будівництво мереж зовнішнього освітлення по вул.Лахтинська,6 в м.Запоріжжя</c:v>
                  </c:pt>
                  <c:pt idx="67">
                    <c:v>Будівництво мереж зовнішнього освітлення по вул.Лахтинська,8, 10,10а,10б  в м.Запоріжжя</c:v>
                  </c:pt>
                  <c:pt idx="68">
                    <c:v>Будівництво мереж зовнішнього освітлення по вул.Запорізького козацтва,17,19,21,23,21а,27,29,31,33,35  в м.Запоріжжя</c:v>
                  </c:pt>
                  <c:pt idx="69">
                    <c:v>Будівництво мереж зовнішнього освітлення по вул.Задніпровська,36,38,40,42,44 в м.Запоріжжя</c:v>
                  </c:pt>
                  <c:pt idx="70">
                    <c:v>Будівництво мереж зовнішнього освітлення по вул.Козака Бабури,12 (дитячий садок 237) в м.Запоріжжя</c:v>
                  </c:pt>
                  <c:pt idx="71">
                    <c:v>Будівництво мереж зовнішнього освітлення по вул.Козака Бабури,20 (дитячий майданчик) в м.Запоріжжя</c:v>
                  </c:pt>
                  <c:pt idx="72">
                    <c:v>Будівництво мереж зовнішнього освітлення по вул.Козака Бабури,18а (дитячий садок 231) в м.Запоріжжя</c:v>
                  </c:pt>
                  <c:pt idx="73">
                    <c:v>Будівництво мереж зовнішнього освітлення по вул.Лахтинська,13,13а,15,17,19,21/пр.Ювілейний,33,35,50/вул Задніпровська,48 в м.Запоріжжя</c:v>
                  </c:pt>
                  <c:pt idx="74">
                    <c:v>Будівництво мереж зовнішнього освітлення по бул. Будівельників, 10 (уздовж дитячого садка) в м.Запоріжжя</c:v>
                  </c:pt>
                  <c:pt idx="75">
                    <c:v>Будівництво мереж зовнішнього освітлення по вул. 14 Жовтня, 15  в м.Запоріжжя</c:v>
                  </c:pt>
                  <c:pt idx="76">
                    <c:v>Будівництво мереж зовнішнього освітлення по вул. 14 Жовтня, 13  в м.Запоріжжя</c:v>
                  </c:pt>
                  <c:pt idx="77">
                    <c:v>Будівництво мереж зовнішнього освітлення по вул.Гудименка,40  в м.Запоріжжя</c:v>
                  </c:pt>
                  <c:pt idx="78">
                    <c:v>Будівництво мереж зовнішнього освітлення по вул.Воронезька,22 ( дитяча юнацька школа №4) в м.Запоріжжя</c:v>
                  </c:pt>
                  <c:pt idx="79">
                    <c:v>Будівництво мереж зовнішнього освітлення по пр. Інженера Преображенського, 27 в м.Запоріжжя</c:v>
                  </c:pt>
                  <c:pt idx="80">
                    <c:v>Будівництво мереж зовнішнього освітлення по вул.Гудименка, 18 (зона парку ЗОШ №40)  в м.Запоріжжя</c:v>
                  </c:pt>
                  <c:pt idx="81">
                    <c:v>Будівництво мереж зовнішнього освітлення по вул. Громовій буд. № 87-99 в м.Запоріжжя</c:v>
                  </c:pt>
                  <c:pt idx="82">
                    <c:v>Будівництво мереж зовнішнього освітлення провулка між вул. Дніпродзержинська та вул. Гребельна в м. Запоріжжя</c:v>
                  </c:pt>
                  <c:pt idx="83">
                    <c:v>Будівництво мереж зовнішнього освітлення по пров. Перлинному (від вул. Медична до вул. Каховська) в м. Запоріжжя</c:v>
                  </c:pt>
                  <c:pt idx="84">
                    <c:v>Будівництво мереж зовнішнього освітлення по вул. Волзька (від вул. Листопрокатна до вул. Виробнича) в м.Запоріжжя</c:v>
                  </c:pt>
                  <c:pt idx="85">
                    <c:v>Будівництво мереж зовнішнього освітлення по вул. Дальня в м.Запоріжжя</c:v>
                  </c:pt>
                  <c:pt idx="86">
                    <c:v>Будівництво мереж зовнішнього освітлення по вул. Крайня в м.Запоріжжя</c:v>
                  </c:pt>
                  <c:pt idx="87">
                    <c:v>Будівництво мереж зовнішнього освітлення по вул. Магістральна,1-44 в м. Запорожжя</c:v>
                  </c:pt>
                  <c:pt idx="88">
                    <c:v>Будівництво мереж зовнішнього освітлення по вул. Тверська (від вул. Карпенка-Карого до вул. Орликова) в м.Запоріжжя</c:v>
                  </c:pt>
                  <c:pt idx="89">
                    <c:v>Будівництво мереж зовнішнього освітлення по вул. Скульптурна у м.Запоріжжі</c:v>
                  </c:pt>
                  <c:pt idx="90">
                    <c:v>Будівництво мереж зовнішнього освітлення по вул. Мальовнича у м.Запоріжжі</c:v>
                  </c:pt>
                  <c:pt idx="91">
                    <c:v>Будівництво мереж зовнішнього освітлення по вул. Стрєльникова у м.Запоріжжі</c:v>
                  </c:pt>
                  <c:pt idx="92">
                    <c:v>Будівництво мереж зовнішнього освітлення по вул.Московська (від вул. Слави до вул. Памірська) у м.Запоріжжі</c:v>
                  </c:pt>
                  <c:pt idx="93">
                    <c:v>Будівництво мереж зовнішнього освітлення по вул. Волоколамська (від вул. Ферганська до вул. Владивостоцька) у м.Запоріжжі</c:v>
                  </c:pt>
                  <c:pt idx="94">
                    <c:v>Будівництво мереж зовнішнього освітлення по вул.Академіка Івченка (від вул.Уральська до вул.Героїв Дніпра) у м.Запоріжжі</c:v>
                  </c:pt>
                  <c:pt idx="95">
                    <c:v>Будівництво мереж зовнішнього освітлення по вул.Героїв Дніпра  (від вул.Кривоносова до вул.Високовольтна) у м.Запоріжжі</c:v>
                  </c:pt>
                  <c:pt idx="96">
                    <c:v>Будівництво мереж зовнішнього освітлення по вул. Радіаторна, 48 у м.Запоріжжі</c:v>
                  </c:pt>
                  <c:pt idx="97">
                    <c:v>Будівництво мереж зовнішнього освітлення по вул. Бодянського у м.Запоріжжі</c:v>
                  </c:pt>
                  <c:pt idx="98">
                    <c:v>Будівництво мереж зовнішнього освітлення по вул. Норільська у м.Запоріжжі</c:v>
                  </c:pt>
                  <c:pt idx="99">
                    <c:v>Будівництво мереж зовнішнього освітлення по вул. Світловодська від буд. №24 до буд. №98 у м.Запоріжжі</c:v>
                  </c:pt>
                  <c:pt idx="100">
                    <c:v>Будівництво мереж зовнішнього освітлення по вул.Політехнічна у м.Запоріжжі</c:v>
                  </c:pt>
                  <c:pt idx="101">
                    <c:v>Будівництво мереж зовнішнього освітлення по вул. Початкова в м. Запоріжжя</c:v>
                  </c:pt>
                  <c:pt idx="102">
                    <c:v>Будівництво мереж зовнішнього освітлення по вул. Електрична, 241, 241а в м. Запоріжжя</c:v>
                  </c:pt>
                  <c:pt idx="103">
                    <c:v>Будівництво мереж зовнішнього освітлення по пров. Боковий (від вул. Основна до вул. Амурська) в м. Запоріжжя</c:v>
                  </c:pt>
                  <c:pt idx="104">
                    <c:v>Будівництво мереж зовнішнього освітлення на внутрішньоквартальній території по вул. Космічна, 8а у м. Запоріжжі (проектні роботи та експертиза)</c:v>
                  </c:pt>
                  <c:pt idx="105">
                    <c:v>Будівництво мереж зовнішнього освітлення по вул. Закарпатська (від буд. №2 до буд. №39/42) у м.Запоріжжі  (проектні роботи та експертиза)</c:v>
                  </c:pt>
                  <c:pt idx="106">
                    <c:v>Будівництво мереж зовнішнього освітлення по вул. Вахтова (від вул. Саперна до вул. Арбузова) у м.Запоріжжі  (проектні роботи та експертиза)</c:v>
                  </c:pt>
                  <c:pt idx="107">
                    <c:v>Будівництво мереж зовнішнього освітлення по вул.Ситова, 2 у м.Запоріжжі  (проектні роботи та експертиза)</c:v>
                  </c:pt>
                  <c:pt idx="108">
                    <c:v>Будівництво мереж зовнішнього освітлення по вул. Космічна 100, 100а, 100б, 102а у м. Запоріжжі  (проектні роботи та експертиза)</c:v>
                  </c:pt>
                  <c:pt idx="109">
                    <c:v>Будівництво мереж зовнішнього освітлення по вул. Північнокільцева 1, 3 у м. Запоріжжі  (проектні роботи та експертиза)</c:v>
                  </c:pt>
                  <c:pt idx="110">
                    <c:v>Будівництво мереж зовнішнього освітлення по вул. Магара, 3 у м. Запоріжжі  (проектні роботи та експертиза)</c:v>
                  </c:pt>
                  <c:pt idx="111">
                    <c:v>Будівництво мереж зовнішнього освітлення по вул. Задніпровська, 6, Задніпровська ,8 Задніпровська, 10 в м. Запоріжжя  (проектні роботи та експертиза)</c:v>
                  </c:pt>
                  <c:pt idx="112">
                    <c:v>Будівництво мереж зовнішнього освітлення по вул. Ентузіастів, 4 в м. Запоріжжя  (проектні роботи та експертиза)</c:v>
                  </c:pt>
                  <c:pt idx="113">
                    <c:v>Будівництво мереж зовнішнього освітлення по вул. Лахтинська,2,  Лахтинська, 4 в м.Запоріжжя  (проектні роботи та експертиза)</c:v>
                  </c:pt>
                  <c:pt idx="114">
                    <c:v>Будівництво мереж зовнішнього освітлення по вул. Лахтинська, 12  в м. Запоріжжя  (проектні роботи та експертиза)</c:v>
                  </c:pt>
                  <c:pt idx="115">
                    <c:v>Будівництво мереж зовнішнього освітлення по вул. Лахтинська, 21 в м. Запоріжжя  (проектні роботи та експертиза)</c:v>
                  </c:pt>
                  <c:pt idx="116">
                    <c:v>Будівництво мереж зовнішнього освітлення по вул. Запорізького козацтва, 3,5,7,11а,13а,15а в м. Запоріжжя  (проектні роботи та експертиза)</c:v>
                  </c:pt>
                  <c:pt idx="117">
                    <c:v>Будівництво мереж зовнішнього освітлення по вул. Задніпровська, 24а в м. Запоріжжя  (проектні роботи та експертиза)</c:v>
                  </c:pt>
                  <c:pt idx="118">
                    <c:v>Будівництво мереж зовнішнього освітлення по вул. Задніпровська, 28,30 в м. Запоріжжя  (проектні роботи та експертиза)</c:v>
                  </c:pt>
                  <c:pt idx="119">
                    <c:v>Будівництво мереж зовнішнього освітлення по вул. Ентузіастів, 10 в м. Запоріжжя  (проектні роботи та експертиза)</c:v>
                  </c:pt>
                  <c:pt idx="120">
                    <c:v>Будівництво мереж зовнішнього освітлення по вул. Ентузіастів, 8 в м. Запоріжжя  (проектні роботи та експертиза)</c:v>
                  </c:pt>
                  <c:pt idx="121">
                    <c:v>Будівництво мереж зовнішнього освітлення по вул. Ентузіастів, 12 в м. Запоріжжя  (проектні роботи та експертиза)</c:v>
                  </c:pt>
                  <c:pt idx="122">
                    <c:v>Будівництво мереж зовнішнього освітлення по вул. Ентузіастів, 14а в м. Запоріжжя  (проектні роботи та експертиза)</c:v>
                  </c:pt>
                  <c:pt idx="123">
                    <c:v>Будівництво мереж зовнішнього освітлення по вул. Ентузіастів, 20/вул. Задніпровська, 34 в м.Запоріжжя  (проектні роботи та експертиза)</c:v>
                  </c:pt>
                  <c:pt idx="124">
                    <c:v>Будівництво мереж зовнішнього освітлення по вул. Лахтинська, 3 в м. Запоріжжя  (проектні роботи та експертиза)</c:v>
                  </c:pt>
                  <c:pt idx="125">
                    <c:v>Будівництво мереж зовнішнього освітлення по вул. Лахтинська, 5 в м. Запоріжжя  (проектні роботи та експертиза)</c:v>
                  </c:pt>
                  <c:pt idx="126">
                    <c:v>Будівництво мереж зовнішнього освітлення по вул.Козака Бабури,3 в м.Запоріжжя  (проектні роботи та експертиза)</c:v>
                  </c:pt>
                  <c:pt idx="127">
                    <c:v>Будівництво мереж зовнішнього освітлення по вул. Козака Бабури, 10 в м. Запоріжжя  (проектні роботи та експертиза)</c:v>
                  </c:pt>
                  <c:pt idx="128">
                    <c:v>Будівництво мереж зовнішнього освітлення по вул. Задніпровська, 5а в м. Запоріжжя  (проектні роботи та експертиза)</c:v>
                  </c:pt>
                  <c:pt idx="129">
                    <c:v>Будівництво мереж зовнішнього освітлення по вул. Задніпровська, 46а в м. Запоріжжя  (проектні роботи та експертиза)</c:v>
                  </c:pt>
                  <c:pt idx="130">
                    <c:v>Будівництво мереж зовнішнього освітлення по пр.Ювілейний, 30а в м. Запоріжжя  (проектні роботи та експертиза)</c:v>
                  </c:pt>
                  <c:pt idx="131">
                    <c:v>Будівництво мереж зовнішнього освітлення по вул. Бульвар Будівельників, 15 (центр естетичного виховання) в м. Запоріжжя  (проектні роботи та експертиза)</c:v>
                  </c:pt>
                  <c:pt idx="132">
                    <c:v>Будівництво мереж зовнішнього освітлення по вул. Бульвар Будівельників, 19 в м. Запоріжжя  (проектні роботи та експертиза)</c:v>
                  </c:pt>
                  <c:pt idx="133">
                    <c:v>Будівництво мереж зовнішнього освітлення по вул. Бульвар Будівельників, 21 в м. Запоріжжя  (проектні роботи та експертиза)</c:v>
                  </c:pt>
                  <c:pt idx="134">
                    <c:v>Будівництво мереж зовнішнього освітлення по вул. Бульвар Будівельників, 15 в м. Запоріжжя  (проектні роботи та експертиза)</c:v>
                  </c:pt>
                  <c:pt idx="135">
                    <c:v>Будівництво мереж зовнішнього освітлення по вул. Бульвар Будівельників, 23 в м. Запоріжжя  (проектні роботи та експертиза)</c:v>
                  </c:pt>
                  <c:pt idx="136">
                    <c:v>Будівництво мереж зовнішнього освітлення по вул. М. Судца 3А в м. Запоріжжя  (проектні роботи та експертиза)</c:v>
                  </c:pt>
                  <c:pt idx="137">
                    <c:v>Будівництво мереж зовнішнього освітлення по вул. Воронізька, 16, 16а в м. Запоріжжя  (проектні роботи та експертиза)</c:v>
                  </c:pt>
                  <c:pt idx="138">
                    <c:v>Будівництво мереж зовнішнього освітлення по вул. Задніпровська,33,39 по пішохідній доріжці увздовж ринку у напрямку до будинку Воронізька, 30 в м. Запоріжжя  (проектні роботи та експертиза)</c:v>
                  </c:pt>
                  <c:pt idx="139">
                    <c:v>Будівництво мереж зовнішнього освітлення по вул. Бородинська від буд. № 43а/1 до буд. 49А в м. Запоріжжя  (проектні роботи та експертиза)</c:v>
                  </c:pt>
                  <c:pt idx="140">
                    <c:v>Будівництво мереж зовнішнього освітлення по вул. Медична, від буд.72 до буд.80 в м. Запоріжжі  (проектні роботи та експертиза)</c:v>
                  </c:pt>
                  <c:pt idx="141">
                    <c:v>Будівництво мереж зовнішнього освітлення по вул. Відродження в м. Запоріжжя  (проектні роботи та експертиза)</c:v>
                  </c:pt>
                  <c:pt idx="142">
                    <c:v>Будівництво мереж зовнішнього освітлення по вул. Цегельна (від вул. Фабрична буд. 4, 15, 23, 23а, 23б, 24, 26, 26а до мосту річки Суха Московка та від вул. Фабрична, 61 до буд. 199) в м. Запоріжжя  (проектні роботи та експертиза)</c:v>
                  </c:pt>
                  <c:pt idx="143">
                    <c:v>Будівництво мереж зовнішнього освітлення по вул. Фабрична, 123-150 в м. Запоріжжя  (проектні роботи та експертиза)</c:v>
                  </c:pt>
                  <c:pt idx="144">
                    <c:v>Будівництво мереж зовнішнього освітлення по пров. Художній в м. Запоріжжя  (проектні роботи та експертиза)</c:v>
                  </c:pt>
                  <c:pt idx="145">
                    <c:v>Будівництво мереж зовнішнього освітлення по пров. Звивистий в м. Запоріжжя  (проектні роботи та експертиза)</c:v>
                  </c:pt>
                  <c:pt idx="146">
                    <c:v>Будівництво мереж зовнішнього освітлення по вул. Милосердя в м. Запоріжжя  (проектні роботи та експертиза)</c:v>
                  </c:pt>
                  <c:pt idx="147">
                    <c:v>Будівництво мереж зовнішнього освітлення по Академіка Павлова в м. Запоріжжя  (проектні роботи та експертиза)</c:v>
                  </c:pt>
                  <c:pt idx="148">
                    <c:v>Будівництво мереж зовнішнього освітлення по Алейна в м. Запоріжжя (проектні роботи та експертиза)</c:v>
                  </c:pt>
                  <c:pt idx="149">
                    <c:v>Будівництво мереж зовнішнього освітлення по вул. Воєнбуд, 85 в м. Запоріжжя  (проектні роботи та експертиза)</c:v>
                  </c:pt>
                  <c:pt idx="150">
                    <c:v>Будівництво мереж зовнішнього освітлення по вул.Червоногірська (від вул. Панфьорова до вул. Автодорожня) у м. Запоріжжі  (проектні роботи та експертиза)</c:v>
                  </c:pt>
                  <c:pt idx="151">
                    <c:v>Будівництво мереж зовнішнього освітлення по вул.Балкова (від вул. Григорія Квітки - Основ`яненка до вул. Ігоря Сікорського) у м.Запоріжжі  (проектні роботи та експертиза)</c:v>
                  </c:pt>
                  <c:pt idx="152">
                    <c:v>Будівництво мереж зовнішнього освітлення по вул. Балкова (від вул. Тимірязєва до вул. Верещагіна) у м. Запоріжжі  (проектні роботи та експертиза)</c:v>
                  </c:pt>
                  <c:pt idx="153">
                    <c:v>Будівництво мереж зовнішнього освітлення по вул. Довженко (від вул. Лірична до вул. Московська) у м. Запоріжжі  (проектні роботи та експертиза)</c:v>
                  </c:pt>
                  <c:pt idx="154">
                    <c:v>Будівництво мереж зовнішнього освітлення по вул. Лірична (від вул. Волоколамська до вул. Довженко) у м. Запоріжжі  (проектні роботи та експертиза)</c:v>
                  </c:pt>
                  <c:pt idx="155">
                    <c:v>Будівництво мереж зовнішнього освітлення по вул. Алтайська (від вул. Балкова до вул. Тульська) у м. Запоріжжі  (проектні роботи та експертиза)</c:v>
                  </c:pt>
                  <c:pt idx="156">
                    <c:v>Будівництво мереж зовнішнього освітлення по вул. Іркутська (від річки Капустянка до вул. Кіровоградська) у м.Запоріжжі  (проектні роботи та експертиза)</c:v>
                  </c:pt>
                  <c:pt idx="157">
                    <c:v>Будівництво мереж зовнішнього освітлення по вул. Бузкова у м. Запоріжжі  (проектні роботи та експертиза)</c:v>
                  </c:pt>
                  <c:pt idx="158">
                    <c:v>Будівництво мереж зовнішнього освітлення парк між вул. Павлокічкаська та вул. Історична у м. Запоріжжі  (проектні роботи та експертиза)</c:v>
                  </c:pt>
                  <c:pt idx="159">
                    <c:v>Будівництво мереж зовнішнього освітлення по пров. Водяний у м. Запоріжжі  (проектні роботи та експертиза)</c:v>
                  </c:pt>
                  <c:pt idx="160">
                    <c:v>Будівництво мереж зовнішнього освітлення по вул. Лассаля, 61  у м. Запоріжжі  (проектні роботи та експертиза)</c:v>
                  </c:pt>
                  <c:pt idx="161">
                    <c:v>Будівництво мереж зовнішнього освітлення по вул. Придніпровська, 6, 8 у м. Запоріжжі  (проектні роботи та експертиза)</c:v>
                  </c:pt>
                  <c:pt idx="162">
                    <c:v>Будівництво мереж зовнішнього освітлення по вул. Автодорівська, 1-28 у м.Запоріжжі  (проектні роботи та експертиза)</c:v>
                  </c:pt>
                  <c:pt idx="163">
                    <c:v>Будівництво мереж зовнішнього освітлення по вул.Морфлотська, 21 у м.Запоріжжі  (проектні роботи та експертиза)</c:v>
                  </c:pt>
                  <c:pt idx="164">
                    <c:v>Будівництво мереж зовнішнього освітлення по вул. Лижна, 1-9 у м. Запоріжжі  (проектні роботи та експертиза)</c:v>
                  </c:pt>
                  <c:pt idx="165">
                    <c:v>Будівництво мереж зовнішнього освітлення по вул. Орловська у м. Запоріжжі  (проектні роботи та експертиза)</c:v>
                  </c:pt>
                  <c:pt idx="166">
                    <c:v>Будівництво мереж зовнішнього освітлення по вул. Морфлотська, 100-110 у м. Запоріжжі  (проектні роботи та експертиза)</c:v>
                  </c:pt>
                  <c:pt idx="167">
                    <c:v>Будівництво мереж зовнішнього освітлення по вул. Досягнень, 18-24 у м. Запоріжжі  (проектні роботи та експертиза)</c:v>
                  </c:pt>
                  <c:pt idx="168">
                    <c:v>Будівництво мереж зовнішнього освітлення по вул. Чорногорівська (від вул. Початкової до вул. Відмінної) у м. Запоріжжі  (проектні роботи та експертиза)</c:v>
                  </c:pt>
                  <c:pt idx="169">
                    <c:v>Будівництво мереж зовнішнього освітлення по вул. Листопадовий у м. Запоріжжі  (проектні роботи та експертиза)</c:v>
                  </c:pt>
                  <c:pt idx="170">
                    <c:v>Будівництво мереж зовнішнього освітлення по вул. Косарева школа 36 в м. Запоріжжі  (проектні роботи та експертиза)</c:v>
                  </c:pt>
                  <c:pt idx="171">
                    <c:v>Будівництво мереж зовнішнього освітлення по вул. Славгородська (від. вул. Похила до пров. Сніжний) в м. Запоріжжі  (проектні роботи та експертиза)</c:v>
                  </c:pt>
                  <c:pt idx="172">
                    <c:v>Будівництво мереж зовнішнього освітлення по пішохідної доріжки від вул. Автобусна до зуп.трамвая РМЗ в м. Запоріжжі  (проектні роботи та експертиза)</c:v>
                  </c:pt>
                  <c:pt idx="173">
                    <c:v>Будівництво мереж зовнішнього освітлення по вул.Свердлова (від вул. Жуковського до вул. Гоголя) у м.Запоріжжі</c:v>
                  </c:pt>
                  <c:pt idx="174">
                    <c:v>Будівництво мереж зовнішнього освітлення вулиці Косарєва (від вул. Билкіна до вул. Автобусної) у м. Запоріжжі</c:v>
                  </c:pt>
                  <c:pt idx="175">
                    <c:v>Будівництво мереж зовнішнього освітлення по вул. Горького (від вул. Радянської до вул. Червоногвардійської) у м. Запоріжжі</c:v>
                  </c:pt>
                  <c:pt idx="176">
                    <c:v>Будівництво мереж зовнішнього освітлення вулиці Історична (від ж/б №1 до ж/б №5) у  м. Запоріжжі</c:v>
                  </c:pt>
                  <c:pt idx="177">
                    <c:v>Будівництво мереж зовнішнього освітлення на внутрішньоквартальній території по вул. Іванівська, №16, 20- вул. Трегубова,№13, 15, 17, 19,21, 23, 25- вул. Вавилова, 11, 13, 15, 17, 19- вул. Вишневського, № 10, 12, 14, 16 в м. Запоріжжя (проектні роботи та е</c:v>
                  </c:pt>
                  <c:pt idx="178">
                    <c:v>Будівництво мереж зовнішнього освітлення на внутрішньоквартальній території по б. Бельфорський, 13 в м. Запоріжжя (проектні роботи та експертиза)</c:v>
                  </c:pt>
                  <c:pt idx="179">
                    <c:v>Будівництво мереж зовнішнього освітлення на внутрішньоквартальній території по вул. Вавилова, № 6, 8, 10, 12- вул. Вишневського, №18, 20, 20-А, 22, 22-А, 24, 26, 28, 30- вул. Трегубова, №27, 29, 31,  33, 35, 37, 39 в м. Запоріжжя (проектні роботи та експе</c:v>
                  </c:pt>
                  <c:pt idx="180">
                    <c:v>Будівництво мереж зовнішнього освітлення на внутрішньоквартальній території по вул. Вавилова, №2- вул. Кремлівська,№ 27 в м. Запоріжжя (проектні роботи та експертиза)</c:v>
                  </c:pt>
                  <c:pt idx="181">
                    <c:v>Будівництво мереж зовнішнього освітлення на внутрішньоквартальній території по вул. Кияшка, №24, 26, 28, 30, 32 в м. Запоріжжя (проектні роботи та експертиза)</c:v>
                  </c:pt>
                  <c:pt idx="182">
                    <c:v>Будівництво мереж зовнішнього освітлення по на внутрішньоквартальній території вул. Кремлівська,№ 5, 7, 9, 11, 13, 15 - вул. Мінська, 3, 4, 6, 8 - вул. Таганська, 4- вул. Ризька, 3 - вул. Трегубова, №6,8  в м. Запоріжжя (проектні роботи та експертиза)</c:v>
                  </c:pt>
                  <c:pt idx="183">
                    <c:v>Будівництво мереж зовнішнього освітлення на внутрішньоквартальній території по вул. Кремлівська, № 43, 45, 47, 49, 49-А, 51, 53, 53-А, 55, 57, 57-А, 59, 61, 61-А, 63 - вул. Трегубова, №36, 38, 40, 42 в м. Запоріжжя (проектні роботи та експертиза)</c:v>
                  </c:pt>
                  <c:pt idx="184">
                    <c:v>Будівництво мереж зовнішнього освітлення на внутрішньоквартальній території по вул. Л.Українки, № 2, 4, 6, 8, 10 - вул. Трегубова, №22,20, 26, 28, 30, 32 - вул. Адмиралтейська,№ 3, 5, 7, 9- вул. Кремлівська, 29, 31, 33, 35, 37, 39, 41 в м. Запоріжжя (прое</c:v>
                  </c:pt>
                  <c:pt idx="185">
                    <c:v>Будівництво мереж зовнішнього освітлення на внутрішньоквартальній території по вул. Трегубова,№ 10,12, 12-А, 14, 16-вул. Вавилова,№ 1, 3, 5, 7, 9- вул. Кремлівська,№ 17, 19, 21, 23, 25 в м. Запоріжжя (проектні роботи та експертиза)</c:v>
                  </c:pt>
                  <c:pt idx="186">
                    <c:v>Будівництво мереж зовнішнього освітлення по вул. Аваліані в м. Запоріжжя (проетні роботи та експертиза)</c:v>
                  </c:pt>
                  <c:pt idx="187">
                    <c:v>Будівництво внутрішньо квартальних мереж зовнішнього освітлення по вул. Стефанова № 44,46 в м. Запоріжжя (проетні роботи та експертиза)</c:v>
                  </c:pt>
                  <c:pt idx="188">
                    <c:v>Будівництво мереж зовнішнього освітлення по вул. Новгородська, 8-4 в м. Запоріжжя (проетні роботи та експертиза)</c:v>
                  </c:pt>
                  <c:pt idx="189">
                    <c:v>Будівництво мереж зовнішнього освітлення по пров. Придорожній в м. Запоріжжя (проетні роботи та експертиза) </c:v>
                  </c:pt>
                  <c:pt idx="190">
                    <c:v>Будівництво мереж зовнішнього освітлення по вул. Новоросійська в м. Запоріжжя (проетні роботи та експертиза)</c:v>
                  </c:pt>
                  <c:pt idx="191">
                    <c:v>Реконструкція мереж зовнішнього освітлення по вул. Кустанайська  в м. Запоріжжі</c:v>
                  </c:pt>
                  <c:pt idx="192">
                    <c:v>Реконструкція мереж зовнішнього освітлення по вул. Крилова в м. Запоріжжі</c:v>
                  </c:pt>
                  <c:pt idx="193">
                    <c:v>Реконструкція мереж зовнішнього освітлення  по вул.Халтуріна (з виходом на вул.Ялтинську) у м.Запоріжжі</c:v>
                  </c:pt>
                  <c:pt idx="194">
                    <c:v>Реконструкція мереж зовнішнього освітлення автодорожнього проїзду від пл.Леніна до греблі ДніпроГЕС (лівий берег р.Дніпро) у м.Запоріжжя</c:v>
                  </c:pt>
                  <c:pt idx="195">
                    <c:v>Реконструкція мереж зовнішнього освітлення автодорожнього проїзду від греблі ДніпрГЕС до бул.Вінтера (правий берег р.Дніпро ТП-74) у м.Запоріжжі</c:v>
                  </c:pt>
                  <c:pt idx="196">
                    <c:v>Реконструкція мереж зовнішнього освітлення автодорожнього проїзду по споруді греблі ДніпроГЕС у м.Запоріжжі</c:v>
                  </c:pt>
                  <c:pt idx="197">
                    <c:v>Реконструкція мереж зовнішнього освітлення по. вул.Трегубова в м.Запоріжжі</c:v>
                  </c:pt>
                  <c:pt idx="198">
                    <c:v>Реконструкція мереж зовнішнього освітлення по вул. Ризька в м. Запоріжжі</c:v>
                  </c:pt>
                  <c:pt idx="199">
                    <c:v>Реконструкція мереж зовнішнього освітлення по вул. Автодорівська в м. Запоріжжі</c:v>
                  </c:pt>
                  <c:pt idx="200">
                    <c:v>Реконструкція мереж зовнішнього освітлення по вул. Українська (від вул. Семафорної до пр. Леніна) в м. Запоріжжі</c:v>
                  </c:pt>
                  <c:pt idx="201">
                    <c:v>Реконструкція мереж зовнішнього освітлення по вул. Українська (від пр.Леніна  до Прибережної магістралі) у м.Запоріжжі</c:v>
                  </c:pt>
                  <c:pt idx="202">
                    <c:v>Реконструкція мереж зовнішнього освітлення по вул. Північне шосе в м.Запоріжжі</c:v>
                  </c:pt>
                  <c:pt idx="203">
                    <c:v>Реконструкція мереж зовнішнього освітлення по вул. Яворницького в м.Запоріжжі </c:v>
                  </c:pt>
                  <c:pt idx="204">
                    <c:v>Реконструкція мереж зовнішнього освітлення по вул. Шишкіна в м.Запоріжжі</c:v>
                  </c:pt>
                  <c:pt idx="205">
                    <c:v>Реконструкція мереж зовнішнього освітлення по вул. Димитрова (від вул. Харчова до траси Харків - Сімферополь) у м. Запоріжжі</c:v>
                  </c:pt>
                  <c:pt idx="206">
                    <c:v>Реконструкція мереж зовнішнього освітлення по вул. Першотравнева у м.Запоріжжі</c:v>
                  </c:pt>
                  <c:pt idx="207">
                    <c:v>Реконструкція мереж зовнішнього освітлення по вул. Єднання у м.Запоріжжі</c:v>
                  </c:pt>
                  <c:pt idx="208">
                    <c:v>Реконструкція мереж зовнішнього освітлення по вул. Сталеварів (на ділянці від вул. Заводський до вул. 40 років Радянської України) в м.Запоріжжі</c:v>
                  </c:pt>
                  <c:pt idx="209">
                    <c:v>Реконструкція мереж зовнішнього освітлення по вул. Гагаріна (на ділянці від пр. Леніна до вул. Патріотична) в м.Запоріжжі</c:v>
                  </c:pt>
                  <c:pt idx="210">
                    <c:v>Реконструкція мереж зовнішнього освітлення по вул. Сєдова (біля будівлі Орджонікідзевської РА) в м.Запоріжжі</c:v>
                  </c:pt>
                  <c:pt idx="211">
                    <c:v>Реконструкція мереж зовнішнього освітлення на внутрішньо квартальній території по вул. Сталеварів 1-3, вул. 40 років Радянської України 49-53, вул. Рекордна 30-40 (квартал 65) в м.Запоріжжі</c:v>
                  </c:pt>
                  <c:pt idx="212">
                    <c:v>Реконструкція мереж зовнішнього освітлення по пр. Радянський, навколо БК Хортицький в м.Запоріжжі</c:v>
                  </c:pt>
                  <c:pt idx="213">
                    <c:v>Реконструкція мереж зовнішнього освітлення по вул. Новгородська (на ділянці від вул. Жукова до залізничного мосту) в м.Запоріжжі</c:v>
                  </c:pt>
                  <c:pt idx="214">
                    <c:v>Реконструкція мереж зовнішнього освітлення по вул. Ентузіастів (на ділянці від вул. Задніпровська до вул. Запорізького Козацтва) в м.Запоріжжі</c:v>
                  </c:pt>
                  <c:pt idx="215">
                    <c:v>Реконструкція мереж зовнішнього освітлення по вул. Силова в м.Запоріжжі</c:v>
                  </c:pt>
                  <c:pt idx="216">
                    <c:v>Реконструкція мереж зовнішнього освітлення по вул. Славутича в м.Запоріжжі</c:v>
                  </c:pt>
                  <c:pt idx="217">
                    <c:v>Реконструкція мереж зовнішнього освітлення по вул. Санаторна в м.Запоріжжі</c:v>
                  </c:pt>
                  <c:pt idx="218">
                    <c:v>Реконструкція мереж зовнішнього освітлення по вул. Чарівна (на ділянці від вул. Полякова до вул. Бочарова - тротуар) у м.Запоріжжі</c:v>
                  </c:pt>
                  <c:pt idx="219">
                    <c:v>Реконструкція мереж зовнішнього освітлення по пров. Глибокий в м.Запоріжжі</c:v>
                  </c:pt>
                  <c:pt idx="220">
                    <c:v>Будівництво Кушугумського кладовища в м. Запоріжжя</c:v>
                  </c:pt>
                  <c:pt idx="221">
                    <c:v>Реконструкція мереж зовнішнього освітлення по Прибрежній магістралі (від вул.Луначарського до р. Мокра Московка) у  м. Запоріжжі</c:v>
                  </c:pt>
                  <c:pt idx="222">
                    <c:v>Реконструкція мереж зовнішнього освітлення по вул.Новокузнецька (пішохідна доріжка від вул.Автозаводська до вул.Нагнібіди) в м.Запоріжжя</c:v>
                  </c:pt>
                  <c:pt idx="223">
                    <c:v>Реконструкція мереж зовнішнього освітлення Дамби (розділювальна смуга) в м.Запоріжжі</c:v>
                  </c:pt>
                  <c:pt idx="224">
                    <c:v>Реконструкція мереж зовнішнього освітлення по вул. Автодорожня  (від вул. Тульська до вул. Теплова) в м. Запоріжжя</c:v>
                  </c:pt>
                  <c:pt idx="225">
                    <c:v>Реконструкція мереж зовнішнього освітлення на розділювальній смузі по вул. Перемоги в м. Запоріжжя</c:v>
                  </c:pt>
                  <c:pt idx="226">
                    <c:v>Реконструкція мереж зовнішнього освітлення по Прибрежній магістралі (від р. Мокра Московка до р. Суха Московка) у  м. Запоріжжя</c:v>
                  </c:pt>
                  <c:pt idx="227">
                    <c:v>Реконструкція мереж зовнішнього освітлення по Прибрежній магістралі (від  р. Суха Московка до вул. Тюленіна) у  м. Запоріжжя</c:v>
                  </c:pt>
                  <c:pt idx="228">
                    <c:v>Реконструкція пішохідної частини проспекту Маяковського в м.Запоріжжі</c:v>
                  </c:pt>
                  <c:pt idx="229">
                    <c:v>Будівництво мереж зовнішнього освітлення по вул. Академіка Грекова в м. Запоріжжя (проектні роботи та експертиза)</c:v>
                  </c:pt>
                  <c:pt idx="230">
                    <c:v>Будівництво мереж зовнішнього освітлення по пров. Архангельський в м. Запоріжжя (проектні роботи та експертиза)</c:v>
                  </c:pt>
                  <c:pt idx="231">
                    <c:v>Будівництво мереж зовнішнього освітлення по вул. Верхоянська в м. Запоріжжя (проектні роботи та експертиза)</c:v>
                  </c:pt>
                  <c:pt idx="232">
                    <c:v>Будівництво мереж зовнішнього освітлення по пров. Весняний в м. Запоріжжя (проектні роботи та експертиза)</c:v>
                  </c:pt>
                  <c:pt idx="233">
                    <c:v>Будівництво мереж зовнішнього освітлення по вул. Загорська в м. Запоріжжя (проектні роботи та експертиза)</c:v>
                  </c:pt>
                  <c:pt idx="234">
                    <c:v>Будівництво мереж зовнішнього освітлення по пров. Зустрічний в м. Запоріжжя (проектні роботи та експертиза)</c:v>
                  </c:pt>
                  <c:pt idx="235">
                    <c:v>Будівництво мереж зовнішнього освітлення по вул. Калужська в м. Запоріжжя (проектні роботи та експертиза)</c:v>
                  </c:pt>
                  <c:pt idx="236">
                    <c:v>Будівництво мереж зовнішнього освітлення по пров. Лазурний в м. Запоріжжя (проектні роботи та експертиза)</c:v>
                  </c:pt>
                  <c:pt idx="237">
                    <c:v>Будівництво мереж зовнішнього освітлення по вул. Леоніда Приня в м. Запоріжжя (проектні роботи та експертиза)</c:v>
                  </c:pt>
                  <c:pt idx="238">
                    <c:v>Будівництво мереж зовнішнього освітлення по вул. Максима Кривоноса в м. Запоріжжя (проектні роботи та експертиза)</c:v>
                  </c:pt>
                  <c:pt idx="239">
                    <c:v>Будівництво мереж зовнішнього освітлення по вул. Миколи Хвильового в м. Запоріжжя (проектні роботи та експертиза)</c:v>
                  </c:pt>
                  <c:pt idx="240">
                    <c:v>Будівництво мереж зовнішнього освітлення по вул. Молодогвардійська в м. Запоріжжя (проектні роботи та експертиза)</c:v>
                  </c:pt>
                  <c:pt idx="241">
                    <c:v>Будівництво мереж зовнішнього освітлення по вул. Натальївська в м. Запоріжжя (проектні роботи та експертиза)</c:v>
                  </c:pt>
                  <c:pt idx="242">
                    <c:v>Будівництво мереж зовнішнього освітлення по вул. Незалежності в м. Запоріжжя (проектні роботи та експертиза)</c:v>
                  </c:pt>
                  <c:pt idx="243">
                    <c:v>Будівництво мереж зовнішнього освітлення по вул. Несторова, 1-24 в м. Запоріжжя (проектні роботи та експертиза)</c:v>
                  </c:pt>
                  <c:pt idx="244">
                    <c:v>Будівництво мереж зовнішнього освітлення по вул. Орехівська в м. Запоріжжя (проектні роботи та експертиза)</c:v>
                  </c:pt>
                  <c:pt idx="245">
                    <c:v>Будівництво мереж зовнішнього освітлення по вул. Пшенична в м. Запоріжжя (проектні роботи та експертиза)</c:v>
                  </c:pt>
                  <c:pt idx="246">
                    <c:v>Будівництво мереж зовнішнього освітлення по вул. Тольятті в м. Запоріжжя (проектні роботи та експертиза)</c:v>
                  </c:pt>
                  <c:pt idx="247">
                    <c:v>Будівництво мереж зовнішнього освітлення по вул. Центральна, 7, 7а в м. Запоріжжя (проектні роботи та експертиза)</c:v>
                  </c:pt>
                  <c:pt idx="248">
                    <c:v>Реконструкція об'єкта благоустрою "Центральний міський пляж" в м. Запоріжжя (права сторона) (проектні та вишукувальні роботи)</c:v>
                  </c:pt>
                  <c:pt idx="249">
                    <c:v>Реконструкція об'єкта благоустрою "Центральний міський пляж" в м. Запоріжжя (ліва сторона) (проектні та вишукувальні роботи)</c:v>
                  </c:pt>
                  <c:pt idx="250">
                    <c:v>Реконструкція об'єкта благоустрою "Правобережного міського пляжу",  м. Запоріжжя  (проектні та вишукувальні роботи)</c:v>
                  </c:pt>
                  <c:pt idx="251">
                    <c:v>Будівництво пішохідного переходу по вул. Радіальній через шламонакопичувач у м. Запоріжжі</c:v>
                  </c:pt>
                  <c:pt idx="252">
                    <c:v>Реконструкція зливової каналізації в районі будинку № 4 по вул. окружній в м. Запоріжжі (проектні роботи)</c:v>
                  </c:pt>
                  <c:pt idx="253">
                    <c:v>Реконструкція тротуару по вул. Круговій від вул. Іванова до вул. Паралельної в м. Запоріжжі (проектні роботи)</c:v>
                  </c:pt>
                  <c:pt idx="254">
                    <c:v>Реконструкція Центрального парку культури і відпочинку "Дубовий гай", м. Запоріжжя (проектні роботи та експертиза)</c:v>
                  </c:pt>
                  <c:pt idx="255">
                    <c:v>Реконструкція пішохідної доріжки від вул. Софієвської до кінцевої зупинки трамваїв № 3 та № 12 - "Запоріжжя - Ліве" з улаштуванням мереж зовнішнього освітлення </c:v>
                  </c:pt>
                  <c:pt idx="256">
                    <c:v>Реконструкція вул. Жовтневої від пр. Леніна  до вул.  Жуковського в Жовтневому районі м. Запоріжжя (проектні та будівельні роботи)</c:v>
                  </c:pt>
                  <c:pt idx="257">
                    <c:v>Реконструкція автошляхопроводу  по вул. Карпенка-Карого в м.Запоріжжя</c:v>
                  </c:pt>
                  <c:pt idx="258">
                    <c:v>Реконструкція автодороги Запоріжжя-Підпорожнянка на Дніпровську водопровідну станцію (ДВС-1) в районі шлакових відвалів ВАТ "Запоріжсталь" у м.Запоріжжя</c:v>
                  </c:pt>
                  <c:pt idx="259">
                    <c:v>Ліквідація аварійного стану на дорожньому насипу проїжджої частини дороги по вул. Перемоги (в районі міської лікарні №6) в м.Запоріжжя</c:v>
                  </c:pt>
                  <c:pt idx="260">
                    <c:v>Будівництво дороги до каналізаційної насосної станції №3 по вул. Лізи Чайкіної  м.Запоріжжя </c:v>
                  </c:pt>
                  <c:pt idx="261">
                    <c:v>Будівництво дорожнього полотна пров.Ставропольський в м. Запоріжжя </c:v>
                  </c:pt>
                  <c:pt idx="262">
                    <c:v>Ліквідація аварійного стану на ділянці автодороги загального користування державного значення М-18 Харків-Сімферополь-Алушта-Ялта (від км 289 + 665 до км 299 + 491) у Шевченківському районі (в районі "М'ясокомбінату") у м.Запоріжжя</c:v>
                  </c:pt>
                  <c:pt idx="263">
                    <c:v>Реконструкція пр.Леніна від вул.Лермонтова до вул.Якова Новицького в м.Запоріжжі (проектні та будівельні роботи)</c:v>
                  </c:pt>
                  <c:pt idx="264">
                    <c:v>Реконструкція автодороги по вул.Тиражній та автомобільної дороги, яка з'єднує автодорогу Н-08 Бориспіль-Дніпропетровськ-Запоріжжя (через Кременчуг) в м.Запоріжжі (проектні та будівельні роботи)</c:v>
                  </c:pt>
                  <c:pt idx="265">
                    <c:v>Реконструкція автодороги по пр. Маяковського від пр. Леніна до вул. Патріотичної  в м. Запоріжжі  (проектні  та будівельні роботи  по першій черзі)</c:v>
                  </c:pt>
                  <c:pt idx="266">
                    <c:v>Реконструкція шляхопроводу по пр.Металургів в м.Запоріжжі (проектні роботи)</c:v>
                  </c:pt>
                  <c:pt idx="267">
                    <c:v>Реконструкція пішохідного мосту по пр.Металургів в м.Запоріжжі (проектні роботи)</c:v>
                  </c:pt>
                  <c:pt idx="268">
                    <c:v>Реконструкція шляхопроводу №1 по вул.Калібровій в м.Запоріжжі (проектні роботи)</c:v>
                  </c:pt>
                  <c:pt idx="269">
                    <c:v>Реконструкція шляхопроводу №2 по вул.Калібровій в м.Запоріжжі (проектні роботи)</c:v>
                  </c:pt>
                  <c:pt idx="270">
                    <c:v>Реконструкція шляхопроводу №39 по пр.Леніна (район вул.12 Квітня) в м.Запоріжжі (проектні роботи)</c:v>
                  </c:pt>
                  <c:pt idx="271">
                    <c:v>Реконструкція  дороги  по вул. Нагнибіди  в м. Запоріжжі (проектні роботи)</c:v>
                  </c:pt>
                  <c:pt idx="272">
                    <c:v>Реконструкція   автодороги по вул. Щасливій  в м. Запоріжжі (проектні роботи)</c:v>
                  </c:pt>
                  <c:pt idx="273">
                    <c:v>Реконструкція автодороги по вул. Академіка Філатова в м. Запоріжжі (проектні роботи)</c:v>
                  </c:pt>
                  <c:pt idx="274">
                    <c:v>Реконструкція автодороги по вул. Баранова в м. Запоріжжі (проектні роботи, експертиза)</c:v>
                  </c:pt>
                  <c:pt idx="275">
                    <c:v>Реконструкція автодороги по вул. Бузковій в м. Запоріжжі (проектні роботи)</c:v>
                  </c:pt>
                  <c:pt idx="276">
                    <c:v>Реконструкція автодороги по вул. Гродненській в м. Запоріжжі (проектні роботи, експертиза)</c:v>
                  </c:pt>
                  <c:pt idx="277">
                    <c:v>Реконструкція вулично - дорожньої мережі по вул. Куликовській в м. Запоріжжі (проектні роботи)</c:v>
                  </c:pt>
                  <c:pt idx="278">
                    <c:v>Реконструкція автодороги по вул.Офіцерській в м. Запоріжжі (проектні роботи)</c:v>
                  </c:pt>
                  <c:pt idx="279">
                    <c:v>Реконструкція автодороги по вул.Стрельникова в м. Запоріжжі (проектні роботи)</c:v>
                  </c:pt>
                  <c:pt idx="280">
                    <c:v>Реконструкція автодороги по вул.Тимірязєва від вул. 8 Березня до вул. Солідарності в м. Запоріжжі (проектні роботи)</c:v>
                  </c:pt>
                  <c:pt idx="281">
                    <c:v>Реконструкція автодороги по вул.Ударників м. Запоріжжі (проектні роботи)</c:v>
                  </c:pt>
                  <c:pt idx="282">
                    <c:v>Реконструкція автодороги  вул.Ферганській в м. Запоріжжі (проектні роботи)</c:v>
                  </c:pt>
                  <c:pt idx="283">
                    <c:v>Реконструкція автодороги  по пров. Штурманський м. Запоріжжі (проектні роботи)</c:v>
                  </c:pt>
                  <c:pt idx="284">
                    <c:v>Реконструкція вул. Шамотної від вул. Прияружної до вул. Шламової у м. Запоріжжі (проектні роботи)</c:v>
                  </c:pt>
                  <c:pt idx="285">
                    <c:v>Реконструкція вул.Фінальної від вул. Історичної до вул. Оптимістичної у м. Запоріжжі (проектні роботи)</c:v>
                  </c:pt>
                  <c:pt idx="286">
                    <c:v>капітальний ремонт доріг</c:v>
                  </c:pt>
                  <c:pt idx="287">
                    <c:v>Внески у статутні капітали комунальних підприємств міста </c:v>
                  </c:pt>
                  <c:pt idx="288">
                    <c:v>в тому числі</c:v>
                  </c:pt>
                  <c:pt idx="289">
                    <c:v>Комунальне підприємство "Експлуатаційне лінійне управління автомобільних шляхів"  (установка для переробки асфальтобетонної крихти - 1од., дорожня фреза  - 1од., машина дорожня  на шасі самоскида МАЗ - 10 од., асфальтоукладальник - 1 од., самоскид  - 3 од</c:v>
                  </c:pt>
                  <c:pt idx="290">
                    <c:v>КП "Титан" (газонокосарки - 2од., тример - 3 од., контейнер стальний оцинкований - 2 од., пам'ятний знак - 1од., комунальна підмітально - прибиральна машина  - 1 од., пластиковий човен - 2 од., агрегат для перевезення води - 1 од, пляжеприбиральна машина </c:v>
                  </c:pt>
                  <c:pt idx="291">
                    <c:v>Комунальне підприємство "Запоріжміськсвітло" (автопідйомник -2 од., електротехнічна лабораторія - 1од.)</c:v>
                  </c:pt>
                  <c:pt idx="292">
                    <c:v>Комунальне ремонтно-будівельне підприємство "Зеленбуд" (гідравлічна стріла тракторна - 1 од., машина прибиральна  -320 - 1 од., обладнання для гідро посіву  - 1од., комбінований фрезерний культиватор з катком- 4 од., мотоблок бензиновий з навісним обладна</c:v>
                  </c:pt>
                  <c:pt idx="293">
                    <c:v>Департамент комунальної власності та приватизації Запорізької міської ради</c:v>
                  </c:pt>
                  <c:pt idx="294">
                    <c:v>капітальні видатки</c:v>
                  </c:pt>
                </c:lvl>
                <c:lvl>
                  <c:pt idx="0">
                    <c:v>Капітальні вкладення</c:v>
                  </c:pt>
                  <c:pt idx="1">
                    <c:v>Капітальні вкладення</c:v>
                  </c:pt>
                  <c:pt idx="2">
                    <c:v>Капітальні вкладення</c:v>
                  </c:pt>
                  <c:pt idx="3">
                    <c:v>Капітальні вкладення</c:v>
                  </c:pt>
                  <c:pt idx="4">
                    <c:v>Капітальні вкладення</c:v>
                  </c:pt>
                  <c:pt idx="5">
                    <c:v>Капітальні вкладення</c:v>
                  </c:pt>
                  <c:pt idx="6">
                    <c:v>Капітальні вкладення</c:v>
                  </c:pt>
                  <c:pt idx="7">
                    <c:v>Капітальні вкладення</c:v>
                  </c:pt>
                  <c:pt idx="8">
                    <c:v>Капітальні вкладення</c:v>
                  </c:pt>
                  <c:pt idx="9">
                    <c:v>Капітальні вкладення</c:v>
                  </c:pt>
                  <c:pt idx="10">
                    <c:v>Капітальні вкладення</c:v>
                  </c:pt>
                  <c:pt idx="11">
                    <c:v>Капітальні вкладення</c:v>
                  </c:pt>
                  <c:pt idx="12">
                    <c:v>Капітальні вкладення</c:v>
                  </c:pt>
                  <c:pt idx="13">
                    <c:v>Капітальні вкладення</c:v>
                  </c:pt>
                  <c:pt idx="14">
                    <c:v>Капітальні вкладення</c:v>
                  </c:pt>
                  <c:pt idx="15">
                    <c:v>Капітальні вкладення</c:v>
                  </c:pt>
                  <c:pt idx="16">
                    <c:v>Капітальні вкладення</c:v>
                  </c:pt>
                  <c:pt idx="17">
                    <c:v>Капітальні вкладення</c:v>
                  </c:pt>
                  <c:pt idx="18">
                    <c:v>Капітальні вкладення</c:v>
                  </c:pt>
                  <c:pt idx="19">
                    <c:v>Капітальні вкладення</c:v>
                  </c:pt>
                  <c:pt idx="20">
                    <c:v>Капітальні вкладення</c:v>
                  </c:pt>
                  <c:pt idx="21">
                    <c:v>Капітальні вкладення</c:v>
                  </c:pt>
                  <c:pt idx="22">
                    <c:v>Капітальні вкладення</c:v>
                  </c:pt>
                  <c:pt idx="23">
                    <c:v>Капітальні вкладення</c:v>
                  </c:pt>
                  <c:pt idx="24">
                    <c:v>Капітальні вкладення</c:v>
                  </c:pt>
                  <c:pt idx="25">
                    <c:v>Капітальні вкладення</c:v>
                  </c:pt>
                  <c:pt idx="26">
                    <c:v>Капітальні вкладення</c:v>
                  </c:pt>
                  <c:pt idx="27">
                    <c:v>Капітальні вкладення</c:v>
                  </c:pt>
                  <c:pt idx="28">
                    <c:v>Капітальні вкладення</c:v>
                  </c:pt>
                  <c:pt idx="29">
                    <c:v>Капітальні вкладення</c:v>
                  </c:pt>
                  <c:pt idx="30">
                    <c:v>Капітальні вкладення</c:v>
                  </c:pt>
                  <c:pt idx="31">
                    <c:v>Капітальні вкладення</c:v>
                  </c:pt>
                  <c:pt idx="32">
                    <c:v>Капітальні вкладення</c:v>
                  </c:pt>
                  <c:pt idx="33">
                    <c:v>Капітальні вкладення</c:v>
                  </c:pt>
                  <c:pt idx="34">
                    <c:v>Капітальні вкладення</c:v>
                  </c:pt>
                  <c:pt idx="35">
                    <c:v>Капітальні вкладення</c:v>
                  </c:pt>
                  <c:pt idx="36">
                    <c:v>Капітальні вкладення</c:v>
                  </c:pt>
                  <c:pt idx="37">
                    <c:v>Капітальні вкладення</c:v>
                  </c:pt>
                  <c:pt idx="38">
                    <c:v>Капітальні вкладення</c:v>
                  </c:pt>
                  <c:pt idx="39">
                    <c:v>Капітальні вкладення</c:v>
                  </c:pt>
                  <c:pt idx="40">
                    <c:v>Капітальні вкладення</c:v>
                  </c:pt>
                  <c:pt idx="41">
                    <c:v>Капітальні вкладення</c:v>
                  </c:pt>
                  <c:pt idx="42">
                    <c:v>Капітальні вкладення</c:v>
                  </c:pt>
                  <c:pt idx="43">
                    <c:v>Капітальні вкладення</c:v>
                  </c:pt>
                  <c:pt idx="44">
                    <c:v>Капітальні вкладення</c:v>
                  </c:pt>
                  <c:pt idx="45">
                    <c:v>Капітальні вкладення</c:v>
                  </c:pt>
                  <c:pt idx="46">
                    <c:v>Капітальні вкладення</c:v>
                  </c:pt>
                  <c:pt idx="47">
                    <c:v>Капітальні вкладення</c:v>
                  </c:pt>
                  <c:pt idx="48">
                    <c:v>Капітальні вкладення</c:v>
                  </c:pt>
                  <c:pt idx="49">
                    <c:v>Капітальні вкладення</c:v>
                  </c:pt>
                  <c:pt idx="50">
                    <c:v>Капітальні вкладення</c:v>
                  </c:pt>
                  <c:pt idx="51">
                    <c:v>Капітальні вкладення</c:v>
                  </c:pt>
                  <c:pt idx="52">
                    <c:v>Капітальні вкладення</c:v>
                  </c:pt>
                  <c:pt idx="53">
                    <c:v>Капітальні вкладення</c:v>
                  </c:pt>
                  <c:pt idx="54">
                    <c:v>Капітальні вкладення</c:v>
                  </c:pt>
                  <c:pt idx="55">
                    <c:v>Капітальні вкладення</c:v>
                  </c:pt>
                  <c:pt idx="56">
                    <c:v>Капітальні вкладення</c:v>
                  </c:pt>
                  <c:pt idx="57">
                    <c:v>Капітальні вкладення</c:v>
                  </c:pt>
                  <c:pt idx="58">
                    <c:v>Капітальні вкладення</c:v>
                  </c:pt>
                  <c:pt idx="59">
                    <c:v>Капітальні вкладення</c:v>
                  </c:pt>
                  <c:pt idx="60">
                    <c:v>Капітальні вкладення</c:v>
                  </c:pt>
                  <c:pt idx="61">
                    <c:v>Капітальні вкладення</c:v>
                  </c:pt>
                  <c:pt idx="62">
                    <c:v>Капітальні вкладення</c:v>
                  </c:pt>
                  <c:pt idx="63">
                    <c:v>Капітальні вкладення</c:v>
                  </c:pt>
                  <c:pt idx="64">
                    <c:v>Капітальні вкладення</c:v>
                  </c:pt>
                  <c:pt idx="65">
                    <c:v>Капітальні вкладення</c:v>
                  </c:pt>
                  <c:pt idx="66">
                    <c:v>Капітальні вкладення</c:v>
                  </c:pt>
                  <c:pt idx="67">
                    <c:v>Капітальні вкладення</c:v>
                  </c:pt>
                  <c:pt idx="68">
                    <c:v>Капітальні вкладення</c:v>
                  </c:pt>
                  <c:pt idx="69">
                    <c:v>Капітальні вкладення</c:v>
                  </c:pt>
                  <c:pt idx="70">
                    <c:v>Капітальні вкладення</c:v>
                  </c:pt>
                  <c:pt idx="71">
                    <c:v>Капітальні вкладення</c:v>
                  </c:pt>
                  <c:pt idx="72">
                    <c:v>Капітальні вкладення</c:v>
                  </c:pt>
                  <c:pt idx="73">
                    <c:v>Капітальні вкладення</c:v>
                  </c:pt>
                  <c:pt idx="74">
                    <c:v>Капітальні вкладення</c:v>
                  </c:pt>
                  <c:pt idx="75">
                    <c:v>Капітальні вкладення</c:v>
                  </c:pt>
                  <c:pt idx="76">
                    <c:v>Капітальні вкладення</c:v>
                  </c:pt>
                  <c:pt idx="77">
                    <c:v>Капітальні вкладення</c:v>
                  </c:pt>
                  <c:pt idx="78">
                    <c:v>Капітальні вкладення</c:v>
                  </c:pt>
                  <c:pt idx="79">
                    <c:v>Капітальні вкладення</c:v>
                  </c:pt>
                  <c:pt idx="80">
                    <c:v>Капітальні вкладення</c:v>
                  </c:pt>
                  <c:pt idx="81">
                    <c:v>Капітальні вкладення</c:v>
                  </c:pt>
                  <c:pt idx="82">
                    <c:v>Капітальні вкладення</c:v>
                  </c:pt>
                  <c:pt idx="83">
                    <c:v>Капітальні вкладення</c:v>
                  </c:pt>
                  <c:pt idx="84">
                    <c:v>Капітальні вкладення</c:v>
                  </c:pt>
                  <c:pt idx="85">
                    <c:v>Капітальні вкладення</c:v>
                  </c:pt>
                  <c:pt idx="86">
                    <c:v>Капітальні вкладення</c:v>
                  </c:pt>
                  <c:pt idx="87">
                    <c:v>Капітальні вкладення</c:v>
                  </c:pt>
                  <c:pt idx="88">
                    <c:v>Капітальні вкладення</c:v>
                  </c:pt>
                  <c:pt idx="89">
                    <c:v>Капітальні вкладення</c:v>
                  </c:pt>
                  <c:pt idx="90">
                    <c:v>Капітальні вкладення</c:v>
                  </c:pt>
                  <c:pt idx="91">
                    <c:v>Капітальні вкладення</c:v>
                  </c:pt>
                  <c:pt idx="92">
                    <c:v>Капітальні вкладення</c:v>
                  </c:pt>
                  <c:pt idx="93">
                    <c:v>Капітальні вкладення</c:v>
                  </c:pt>
                  <c:pt idx="94">
                    <c:v>Капітальні вкладення</c:v>
                  </c:pt>
                  <c:pt idx="95">
                    <c:v>Капітальні вкладення</c:v>
                  </c:pt>
                  <c:pt idx="96">
                    <c:v>Капітальні вкладення</c:v>
                  </c:pt>
                  <c:pt idx="97">
                    <c:v>Капітальні вкладення</c:v>
                  </c:pt>
                  <c:pt idx="98">
                    <c:v>Капітальні вкладення</c:v>
                  </c:pt>
                  <c:pt idx="99">
                    <c:v>Капітальні вкладення</c:v>
                  </c:pt>
                  <c:pt idx="100">
                    <c:v>Капітальні вкладення</c:v>
                  </c:pt>
                  <c:pt idx="101">
                    <c:v>Капітальні вкладення</c:v>
                  </c:pt>
                  <c:pt idx="102">
                    <c:v>Капітальні вкладення</c:v>
                  </c:pt>
                  <c:pt idx="103">
                    <c:v>Капітальні вкладення</c:v>
                  </c:pt>
                  <c:pt idx="104">
                    <c:v>Капітальні вкладення</c:v>
                  </c:pt>
                  <c:pt idx="105">
                    <c:v>Капітальні вкладення</c:v>
                  </c:pt>
                  <c:pt idx="106">
                    <c:v>Капітальні вкладення</c:v>
                  </c:pt>
                  <c:pt idx="107">
                    <c:v>Капітальні вкладення</c:v>
                  </c:pt>
                  <c:pt idx="108">
                    <c:v>Капітальні вкладення</c:v>
                  </c:pt>
                  <c:pt idx="109">
                    <c:v>Капітальні вкладення</c:v>
                  </c:pt>
                  <c:pt idx="110">
                    <c:v>Капітальні вкладення</c:v>
                  </c:pt>
                  <c:pt idx="111">
                    <c:v>Капітальні вкладення</c:v>
                  </c:pt>
                  <c:pt idx="112">
                    <c:v>Капітальні вкладення</c:v>
                  </c:pt>
                  <c:pt idx="113">
                    <c:v>Капітальні вкладення</c:v>
                  </c:pt>
                  <c:pt idx="114">
                    <c:v>Капітальні вкладення</c:v>
                  </c:pt>
                  <c:pt idx="115">
                    <c:v>Капітальні вкладення</c:v>
                  </c:pt>
                  <c:pt idx="116">
                    <c:v>Капітальні вкладення</c:v>
                  </c:pt>
                  <c:pt idx="117">
                    <c:v>Капітальні вкладення</c:v>
                  </c:pt>
                  <c:pt idx="118">
                    <c:v>Капітальні вкладення</c:v>
                  </c:pt>
                  <c:pt idx="119">
                    <c:v>Капітальні вкладення</c:v>
                  </c:pt>
                  <c:pt idx="120">
                    <c:v>Капітальні вкладення</c:v>
                  </c:pt>
                  <c:pt idx="121">
                    <c:v>Капітальні вкладення</c:v>
                  </c:pt>
                  <c:pt idx="122">
                    <c:v>Капітальні вкладення</c:v>
                  </c:pt>
                  <c:pt idx="123">
                    <c:v>Капітальні вкладення</c:v>
                  </c:pt>
                  <c:pt idx="124">
                    <c:v>Капітальні вкладення</c:v>
                  </c:pt>
                  <c:pt idx="125">
                    <c:v>Капітальні вкладення</c:v>
                  </c:pt>
                  <c:pt idx="126">
                    <c:v>Капітальні вкладення</c:v>
                  </c:pt>
                  <c:pt idx="127">
                    <c:v>Капітальні вкладення</c:v>
                  </c:pt>
                  <c:pt idx="128">
                    <c:v>Капітальні вкладення</c:v>
                  </c:pt>
                  <c:pt idx="129">
                    <c:v>Капітальні вкладення</c:v>
                  </c:pt>
                  <c:pt idx="130">
                    <c:v>Капітальні вкладення</c:v>
                  </c:pt>
                  <c:pt idx="131">
                    <c:v>Капітальні вкладення</c:v>
                  </c:pt>
                  <c:pt idx="132">
                    <c:v>Капітальні вкладення</c:v>
                  </c:pt>
                  <c:pt idx="133">
                    <c:v>Капітальні вкладення</c:v>
                  </c:pt>
                  <c:pt idx="134">
                    <c:v>Капітальні вкладення</c:v>
                  </c:pt>
                  <c:pt idx="135">
                    <c:v>Капітальні вкладення</c:v>
                  </c:pt>
                  <c:pt idx="136">
                    <c:v>Капітальні вкладення</c:v>
                  </c:pt>
                  <c:pt idx="137">
                    <c:v>Капітальні вкладення</c:v>
                  </c:pt>
                  <c:pt idx="138">
                    <c:v>Капітальні вкладення</c:v>
                  </c:pt>
                  <c:pt idx="139">
                    <c:v>Капітальні вкладення</c:v>
                  </c:pt>
                  <c:pt idx="140">
                    <c:v>Капітальні вкладення</c:v>
                  </c:pt>
                  <c:pt idx="141">
                    <c:v>Капітальні вкладення</c:v>
                  </c:pt>
                  <c:pt idx="142">
                    <c:v>Капітальні вкладення</c:v>
                  </c:pt>
                  <c:pt idx="143">
                    <c:v>Капітальні вкладення</c:v>
                  </c:pt>
                  <c:pt idx="144">
                    <c:v>Капітальні вкладення</c:v>
                  </c:pt>
                  <c:pt idx="145">
                    <c:v>Капітальні вкладення</c:v>
                  </c:pt>
                  <c:pt idx="146">
                    <c:v>Капітальні вкладення</c:v>
                  </c:pt>
                  <c:pt idx="147">
                    <c:v>Капітальні вкладення</c:v>
                  </c:pt>
                  <c:pt idx="148">
                    <c:v>Капітальні вкладення</c:v>
                  </c:pt>
                  <c:pt idx="149">
                    <c:v>Капітальні вкладення</c:v>
                  </c:pt>
                  <c:pt idx="150">
                    <c:v>Капітальні вкладення</c:v>
                  </c:pt>
                  <c:pt idx="151">
                    <c:v>Капітальні вкладення</c:v>
                  </c:pt>
                  <c:pt idx="152">
                    <c:v>Капітальні вкладення</c:v>
                  </c:pt>
                  <c:pt idx="153">
                    <c:v>Капітальні вкладення</c:v>
                  </c:pt>
                  <c:pt idx="154">
                    <c:v>Капітальні вкладення</c:v>
                  </c:pt>
                  <c:pt idx="155">
                    <c:v>Капітальні вкладення</c:v>
                  </c:pt>
                  <c:pt idx="156">
                    <c:v>Капітальні вкладення</c:v>
                  </c:pt>
                  <c:pt idx="157">
                    <c:v>Капітальні вкладення</c:v>
                  </c:pt>
                  <c:pt idx="158">
                    <c:v>Капітальні вкладення</c:v>
                  </c:pt>
                  <c:pt idx="159">
                    <c:v>Капітальні вкладення</c:v>
                  </c:pt>
                  <c:pt idx="160">
                    <c:v>Капітальні вкладення</c:v>
                  </c:pt>
                  <c:pt idx="161">
                    <c:v>Капітальні вкладення</c:v>
                  </c:pt>
                  <c:pt idx="162">
                    <c:v>Капітальні вкладення</c:v>
                  </c:pt>
                  <c:pt idx="163">
                    <c:v>Капітальні вкладення</c:v>
                  </c:pt>
                  <c:pt idx="164">
                    <c:v>Капітальні вкладення</c:v>
                  </c:pt>
                  <c:pt idx="165">
                    <c:v>Капітальні вкладення</c:v>
                  </c:pt>
                  <c:pt idx="166">
                    <c:v>Капітальні вкладення</c:v>
                  </c:pt>
                  <c:pt idx="167">
                    <c:v>Капітальні вкладення</c:v>
                  </c:pt>
                  <c:pt idx="168">
                    <c:v>Капітальні вкладення</c:v>
                  </c:pt>
                  <c:pt idx="169">
                    <c:v>Капітальні вкладення</c:v>
                  </c:pt>
                  <c:pt idx="170">
                    <c:v>Капітальні вкладення</c:v>
                  </c:pt>
                  <c:pt idx="171">
                    <c:v>Капітальні вкладення</c:v>
                  </c:pt>
                  <c:pt idx="172">
                    <c:v>Капітальні вкладення</c:v>
                  </c:pt>
                  <c:pt idx="173">
                    <c:v>Капітальні вкладення</c:v>
                  </c:pt>
                  <c:pt idx="174">
                    <c:v>Капітальні вкладення</c:v>
                  </c:pt>
                  <c:pt idx="175">
                    <c:v>Капітальні вкладення</c:v>
                  </c:pt>
                  <c:pt idx="176">
                    <c:v>Капітальні вкладення</c:v>
                  </c:pt>
                  <c:pt idx="178">
                    <c:v>Капітальні вкладення</c:v>
                  </c:pt>
                  <c:pt idx="180">
                    <c:v>Капітальні вкладення</c:v>
                  </c:pt>
                  <c:pt idx="181">
                    <c:v>Капітальні вкладення</c:v>
                  </c:pt>
                  <c:pt idx="185">
                    <c:v>Капітальні вкладення</c:v>
                  </c:pt>
                  <c:pt idx="186">
                    <c:v>Капітальні вкладення</c:v>
                  </c:pt>
                  <c:pt idx="187">
                    <c:v>Капітальні вкладення</c:v>
                  </c:pt>
                  <c:pt idx="188">
                    <c:v>Капітальні вкладення</c:v>
                  </c:pt>
                  <c:pt idx="189">
                    <c:v>Капітальні вкладення</c:v>
                  </c:pt>
                  <c:pt idx="190">
                    <c:v>Капітальні вкладення</c:v>
                  </c:pt>
                  <c:pt idx="191">
                    <c:v>Капітальні вкладення</c:v>
                  </c:pt>
                  <c:pt idx="192">
                    <c:v>Капітальні вкладення</c:v>
                  </c:pt>
                  <c:pt idx="193">
                    <c:v>Капітальні вкладення</c:v>
                  </c:pt>
                  <c:pt idx="194">
                    <c:v>Капітальні вкладення</c:v>
                  </c:pt>
                  <c:pt idx="195">
                    <c:v>Капітальні вкладення</c:v>
                  </c:pt>
                  <c:pt idx="196">
                    <c:v>Капітальні вкладення</c:v>
                  </c:pt>
                  <c:pt idx="197">
                    <c:v>Капітальні вкладення</c:v>
                  </c:pt>
                  <c:pt idx="198">
                    <c:v>Капітальні вкладення</c:v>
                  </c:pt>
                  <c:pt idx="199">
                    <c:v>Капітальні вкладення</c:v>
                  </c:pt>
                  <c:pt idx="200">
                    <c:v>Капітальні вкладення</c:v>
                  </c:pt>
                  <c:pt idx="201">
                    <c:v>Капітальні вкладення</c:v>
                  </c:pt>
                  <c:pt idx="202">
                    <c:v>Капітальні вкладення</c:v>
                  </c:pt>
                  <c:pt idx="203">
                    <c:v>Капітальні вкладення</c:v>
                  </c:pt>
                  <c:pt idx="204">
                    <c:v>Капітальні вкладення</c:v>
                  </c:pt>
                  <c:pt idx="205">
                    <c:v>Капітальні вкладення</c:v>
                  </c:pt>
                  <c:pt idx="206">
                    <c:v>Капітальні вкладення</c:v>
                  </c:pt>
                  <c:pt idx="207">
                    <c:v>Капітальні вкладення</c:v>
                  </c:pt>
                  <c:pt idx="208">
                    <c:v>Капітальні вкладення</c:v>
                  </c:pt>
                  <c:pt idx="209">
                    <c:v>Капітальні вкладення</c:v>
                  </c:pt>
                  <c:pt idx="210">
                    <c:v>Капітальні вкладення</c:v>
                  </c:pt>
                  <c:pt idx="211">
                    <c:v>Капітальні вкладення</c:v>
                  </c:pt>
                  <c:pt idx="212">
                    <c:v>Капітальні вкладення</c:v>
                  </c:pt>
                  <c:pt idx="213">
                    <c:v>Капітальні вкладення</c:v>
                  </c:pt>
                  <c:pt idx="214">
                    <c:v>Капітальні вкладення</c:v>
                  </c:pt>
                  <c:pt idx="215">
                    <c:v>Капітальні вкладення</c:v>
                  </c:pt>
                  <c:pt idx="216">
                    <c:v>Капітальні вкладення</c:v>
                  </c:pt>
                  <c:pt idx="217">
                    <c:v>Капітальні вкладення</c:v>
                  </c:pt>
                  <c:pt idx="218">
                    <c:v>Капітальні вкладення</c:v>
                  </c:pt>
                  <c:pt idx="219">
                    <c:v>Капітальні вкладення</c:v>
                  </c:pt>
                  <c:pt idx="220">
                    <c:v>Капітальні вкладення</c:v>
                  </c:pt>
                  <c:pt idx="221">
                    <c:v>Капітальні вкладення</c:v>
                  </c:pt>
                  <c:pt idx="222">
                    <c:v>Капітальні вкладення</c:v>
                  </c:pt>
                  <c:pt idx="223">
                    <c:v>Капітальні вкладення</c:v>
                  </c:pt>
                  <c:pt idx="224">
                    <c:v>Капітальні вкладення</c:v>
                  </c:pt>
                  <c:pt idx="225">
                    <c:v>Капітальні вкладення</c:v>
                  </c:pt>
                  <c:pt idx="226">
                    <c:v>Капітальні вкладення</c:v>
                  </c:pt>
                  <c:pt idx="227">
                    <c:v>Капітальні вкладення</c:v>
                  </c:pt>
                  <c:pt idx="228">
                    <c:v>Капітальні вкладення</c:v>
                  </c:pt>
                  <c:pt idx="229">
                    <c:v>Капітальні вкладення</c:v>
                  </c:pt>
                  <c:pt idx="230">
                    <c:v>Капітальні вкладення</c:v>
                  </c:pt>
                  <c:pt idx="231">
                    <c:v>Капітальні вкладення</c:v>
                  </c:pt>
                  <c:pt idx="232">
                    <c:v>Капітальні вкладення</c:v>
                  </c:pt>
                  <c:pt idx="233">
                    <c:v>Капітальні вкладення</c:v>
                  </c:pt>
                  <c:pt idx="234">
                    <c:v>Капітальні вкладення</c:v>
                  </c:pt>
                  <c:pt idx="235">
                    <c:v>Капітальні вкладення</c:v>
                  </c:pt>
                  <c:pt idx="236">
                    <c:v>Капітальні вкладення</c:v>
                  </c:pt>
                  <c:pt idx="237">
                    <c:v>Капітальні вкладення</c:v>
                  </c:pt>
                  <c:pt idx="238">
                    <c:v>Капітальні вкладення</c:v>
                  </c:pt>
                  <c:pt idx="239">
                    <c:v>Капітальні вкладення</c:v>
                  </c:pt>
                  <c:pt idx="240">
                    <c:v>Капітальні вкладення</c:v>
                  </c:pt>
                  <c:pt idx="241">
                    <c:v>Капітальні вкладення</c:v>
                  </c:pt>
                  <c:pt idx="242">
                    <c:v>Капітальні вкладення</c:v>
                  </c:pt>
                  <c:pt idx="243">
                    <c:v>Капітальні вкладення</c:v>
                  </c:pt>
                  <c:pt idx="244">
                    <c:v>Капітальні вкладення</c:v>
                  </c:pt>
                  <c:pt idx="245">
                    <c:v>Капітальні вкладення</c:v>
                  </c:pt>
                  <c:pt idx="246">
                    <c:v>Капітальні вкладення</c:v>
                  </c:pt>
                  <c:pt idx="247">
                    <c:v>Капітальні вкладення</c:v>
                  </c:pt>
                  <c:pt idx="248">
                    <c:v>Капітальні вкладення</c:v>
                  </c:pt>
                  <c:pt idx="249">
                    <c:v>Капітальні вкладення</c:v>
                  </c:pt>
                  <c:pt idx="250">
                    <c:v>Капітальні вкладення</c:v>
                  </c:pt>
                  <c:pt idx="251">
                    <c:v>Капітальні вкладення</c:v>
                  </c:pt>
                  <c:pt idx="252">
                    <c:v>Капітальні вкладення</c:v>
                  </c:pt>
                  <c:pt idx="253">
                    <c:v>Капітальні вкладення</c:v>
                  </c:pt>
                  <c:pt idx="254">
                    <c:v>Капітальні вкладення</c:v>
                  </c:pt>
                  <c:pt idx="255">
                    <c:v>Капітальні вкладення</c:v>
                  </c:pt>
                  <c:pt idx="256">
                    <c:v>Видатки на проведення робіт, пов'язаних із будівництвом, реконструкцією, ремонтом  автомобільних доріг</c:v>
                  </c:pt>
                  <c:pt idx="257">
                    <c:v>Видатки на проведення робіт, пов'язаних із будівництвом, реконструкцією, ремонтом  автомобільних доріг</c:v>
                  </c:pt>
                  <c:pt idx="258">
                    <c:v>Видатки на проведення робіт, пов'язаних із будівництвом, реконструкцією, ремонтом  автомобільних доріг</c:v>
                  </c:pt>
                  <c:pt idx="259">
                    <c:v>Видатки на проведення робіт, пов'язаних із будівництвом, реконструкцією, ремонтом  автомобільних доріг</c:v>
                  </c:pt>
                  <c:pt idx="260">
                    <c:v>Видатки на проведення робіт, пов'язаних із будівництвом, реконструкцією, ремонтом  автомобільних доріг</c:v>
                  </c:pt>
                  <c:pt idx="261">
                    <c:v>Видатки на проведення робіт, пов'язаних із будівництвом, реконструкцією, ремонтом  автомобільних доріг</c:v>
                  </c:pt>
                  <c:pt idx="263">
                    <c:v>Видатки на проведення робіт, пов'язаних із будівництвом, реконструкцією, ремонтом  автомобільних доріг</c:v>
                  </c:pt>
                  <c:pt idx="265">
                    <c:v>Видатки на проведення робіт, пов'язаних із будівництвом, реконструкцією, ремонтом  автомобільних доріг</c:v>
                  </c:pt>
                  <c:pt idx="266">
                    <c:v>Видатки на проведення робіт, пов'язаних із будівництвом, реконструкцією, ремонтом  автомобільних доріг</c:v>
                  </c:pt>
                  <c:pt idx="267">
                    <c:v>Видатки на проведення робіт, пов'язаних із будівництвом, реконструкцією, ремонтом  автомобільних доріг</c:v>
                  </c:pt>
                  <c:pt idx="268">
                    <c:v>Видатки на проведення робіт, пов'язаних із будівництвом, реконструкцією, ремонтом  автомобільних доріг</c:v>
                  </c:pt>
                  <c:pt idx="269">
                    <c:v>Видатки на проведення робіт, пов'язаних із будівництвом, реконструкцією, ремонтом  автомобільних доріг</c:v>
                  </c:pt>
                  <c:pt idx="270">
                    <c:v>Видатки на проведення робіт, пов'язаних із будівництвом, реконструкцією, ремонтом  автомобільних доріг</c:v>
                  </c:pt>
                  <c:pt idx="271">
                    <c:v>Видатки на проведення робіт, пов'язаних із будівництвом, реконструкцією, ремонтом  автомобільних доріг</c:v>
                  </c:pt>
                  <c:pt idx="272">
                    <c:v>Видатки на проведення робіт, пов'язаних із будівництвом, реконструкцією, ремонтом  автомобільних доріг</c:v>
                  </c:pt>
                  <c:pt idx="273">
                    <c:v>Видатки на проведення робіт, пов'язаних із будівництвом, реконструкцією, ремонтом  автомобільних доріг</c:v>
                  </c:pt>
                  <c:pt idx="274">
                    <c:v>Видатки на проведення робіт, пов'язаних із будівництвом, реконструкцією, ремонтом  автомобільних доріг</c:v>
                  </c:pt>
                  <c:pt idx="275">
                    <c:v>Видатки на проведення робіт, пов'язаних із будівництвом, реконструкцією, ремонтом  автомобільних доріг</c:v>
                  </c:pt>
                  <c:pt idx="276">
                    <c:v>Видатки на проведення робіт, пов'язаних із будівництвом, реконструкцією, ремонтом  автомобільних доріг</c:v>
                  </c:pt>
                  <c:pt idx="277">
                    <c:v>Видатки на проведення робіт, пов'язаних із будівництвом, реконструкцією, ремонтом  автомобільних доріг</c:v>
                  </c:pt>
                  <c:pt idx="278">
                    <c:v>Видатки на проведення робіт, пов'язаних із будівництвом, реконструкцією, ремонтом  автомобільних доріг</c:v>
                  </c:pt>
                  <c:pt idx="279">
                    <c:v>Видатки на проведення робіт, пов'язаних із будівництвом, реконструкцією, ремонтом  автомобільних доріг</c:v>
                  </c:pt>
                  <c:pt idx="280">
                    <c:v>Видатки на проведення робіт, пов'язаних із будівництвом, реконструкцією, ремонтом  автомобільних доріг</c:v>
                  </c:pt>
                  <c:pt idx="281">
                    <c:v>Видатки на проведення робіт, пов'язаних із будівництвом, реконструкцією, ремонтом  автомобільних доріг</c:v>
                  </c:pt>
                  <c:pt idx="282">
                    <c:v>Видатки на проведення робіт, пов'язаних із будівництвом, реконструкцією, ремонтом  автомобільних доріг</c:v>
                  </c:pt>
                  <c:pt idx="283">
                    <c:v>Видатки на проведення робіт, пов'язаних із будівництвом, реконструкцією, ремонтом  автомобільних доріг</c:v>
                  </c:pt>
                  <c:pt idx="284">
                    <c:v>Видатки на проведення робіт, пов'язаних із будівництвом, реконструкцією, ремонтом  автомобільних доріг</c:v>
                  </c:pt>
                  <c:pt idx="285">
                    <c:v>Видатки на проведення робіт, пов'язаних із будівництвом, реконструкцією, ремонтом  автомобільних доріг</c:v>
                  </c:pt>
                  <c:pt idx="286">
                    <c:v>Видатки на проведення робіт, пов'язаних із будівництвом, реконструкцією, ремонтом  автомобільних доріг</c:v>
                  </c:pt>
                  <c:pt idx="287">
                    <c:v>Внески органів місцевого самоврядування у статутні капітали суб'єктів підприємницької діяльності</c:v>
                  </c:pt>
                  <c:pt idx="293">
                    <c:v>45</c:v>
                  </c:pt>
                  <c:pt idx="294">
                    <c:v>Органи місцевого самоврядування</c:v>
                  </c:pt>
                </c:lvl>
                <c:lvl>
                  <c:pt idx="0">
                    <c:v>0490</c:v>
                  </c:pt>
                  <c:pt idx="1">
                    <c:v>0490</c:v>
                  </c:pt>
                  <c:pt idx="2">
                    <c:v>0490</c:v>
                  </c:pt>
                  <c:pt idx="3">
                    <c:v>0490</c:v>
                  </c:pt>
                  <c:pt idx="4">
                    <c:v>0490</c:v>
                  </c:pt>
                  <c:pt idx="5">
                    <c:v>0490</c:v>
                  </c:pt>
                  <c:pt idx="6">
                    <c:v>0490</c:v>
                  </c:pt>
                  <c:pt idx="7">
                    <c:v>0490</c:v>
                  </c:pt>
                  <c:pt idx="8">
                    <c:v>0490</c:v>
                  </c:pt>
                  <c:pt idx="9">
                    <c:v>0490</c:v>
                  </c:pt>
                  <c:pt idx="10">
                    <c:v>0490</c:v>
                  </c:pt>
                  <c:pt idx="11">
                    <c:v>0490</c:v>
                  </c:pt>
                  <c:pt idx="12">
                    <c:v>0490</c:v>
                  </c:pt>
                  <c:pt idx="13">
                    <c:v>0490</c:v>
                  </c:pt>
                  <c:pt idx="14">
                    <c:v>0490</c:v>
                  </c:pt>
                  <c:pt idx="15">
                    <c:v>0490</c:v>
                  </c:pt>
                  <c:pt idx="16">
                    <c:v>0490</c:v>
                  </c:pt>
                  <c:pt idx="17">
                    <c:v>0490</c:v>
                  </c:pt>
                  <c:pt idx="18">
                    <c:v>0490</c:v>
                  </c:pt>
                  <c:pt idx="19">
                    <c:v>0490</c:v>
                  </c:pt>
                  <c:pt idx="20">
                    <c:v>0490</c:v>
                  </c:pt>
                  <c:pt idx="21">
                    <c:v>0490</c:v>
                  </c:pt>
                  <c:pt idx="22">
                    <c:v>0490</c:v>
                  </c:pt>
                  <c:pt idx="23">
                    <c:v>0490</c:v>
                  </c:pt>
                  <c:pt idx="24">
                    <c:v>0490</c:v>
                  </c:pt>
                  <c:pt idx="25">
                    <c:v>0490</c:v>
                  </c:pt>
                  <c:pt idx="26">
                    <c:v>0490</c:v>
                  </c:pt>
                  <c:pt idx="27">
                    <c:v>0490</c:v>
                  </c:pt>
                  <c:pt idx="28">
                    <c:v>0490</c:v>
                  </c:pt>
                  <c:pt idx="29">
                    <c:v>0490</c:v>
                  </c:pt>
                  <c:pt idx="30">
                    <c:v>0490</c:v>
                  </c:pt>
                  <c:pt idx="31">
                    <c:v>0490</c:v>
                  </c:pt>
                  <c:pt idx="32">
                    <c:v>0490</c:v>
                  </c:pt>
                  <c:pt idx="33">
                    <c:v>0490</c:v>
                  </c:pt>
                  <c:pt idx="34">
                    <c:v>0490</c:v>
                  </c:pt>
                  <c:pt idx="35">
                    <c:v>0490</c:v>
                  </c:pt>
                  <c:pt idx="36">
                    <c:v>0490</c:v>
                  </c:pt>
                  <c:pt idx="37">
                    <c:v>0490</c:v>
                  </c:pt>
                  <c:pt idx="38">
                    <c:v>0490</c:v>
                  </c:pt>
                  <c:pt idx="39">
                    <c:v>0490</c:v>
                  </c:pt>
                  <c:pt idx="40">
                    <c:v>0490</c:v>
                  </c:pt>
                  <c:pt idx="41">
                    <c:v>0490</c:v>
                  </c:pt>
                  <c:pt idx="42">
                    <c:v>0490</c:v>
                  </c:pt>
                  <c:pt idx="43">
                    <c:v>0490</c:v>
                  </c:pt>
                  <c:pt idx="44">
                    <c:v>0490</c:v>
                  </c:pt>
                  <c:pt idx="45">
                    <c:v>0490</c:v>
                  </c:pt>
                  <c:pt idx="46">
                    <c:v>0490</c:v>
                  </c:pt>
                  <c:pt idx="47">
                    <c:v>0490</c:v>
                  </c:pt>
                  <c:pt idx="48">
                    <c:v>0490</c:v>
                  </c:pt>
                  <c:pt idx="49">
                    <c:v>0490</c:v>
                  </c:pt>
                  <c:pt idx="50">
                    <c:v>0490</c:v>
                  </c:pt>
                  <c:pt idx="51">
                    <c:v>0490</c:v>
                  </c:pt>
                  <c:pt idx="52">
                    <c:v>0490</c:v>
                  </c:pt>
                  <c:pt idx="53">
                    <c:v>0490</c:v>
                  </c:pt>
                  <c:pt idx="54">
                    <c:v>0490</c:v>
                  </c:pt>
                  <c:pt idx="55">
                    <c:v>0490</c:v>
                  </c:pt>
                  <c:pt idx="56">
                    <c:v>0490</c:v>
                  </c:pt>
                  <c:pt idx="57">
                    <c:v>0490</c:v>
                  </c:pt>
                  <c:pt idx="58">
                    <c:v>0490</c:v>
                  </c:pt>
                  <c:pt idx="59">
                    <c:v>0490</c:v>
                  </c:pt>
                  <c:pt idx="60">
                    <c:v>0490</c:v>
                  </c:pt>
                  <c:pt idx="61">
                    <c:v>0490</c:v>
                  </c:pt>
                  <c:pt idx="62">
                    <c:v>0490</c:v>
                  </c:pt>
                  <c:pt idx="63">
                    <c:v>0490</c:v>
                  </c:pt>
                  <c:pt idx="64">
                    <c:v>0490</c:v>
                  </c:pt>
                  <c:pt idx="65">
                    <c:v>0490</c:v>
                  </c:pt>
                  <c:pt idx="66">
                    <c:v>0490</c:v>
                  </c:pt>
                  <c:pt idx="67">
                    <c:v>0490</c:v>
                  </c:pt>
                  <c:pt idx="68">
                    <c:v>0490</c:v>
                  </c:pt>
                  <c:pt idx="69">
                    <c:v>0490</c:v>
                  </c:pt>
                  <c:pt idx="70">
                    <c:v>0490</c:v>
                  </c:pt>
                  <c:pt idx="71">
                    <c:v>0490</c:v>
                  </c:pt>
                  <c:pt idx="72">
                    <c:v>0490</c:v>
                  </c:pt>
                  <c:pt idx="73">
                    <c:v>0490</c:v>
                  </c:pt>
                  <c:pt idx="74">
                    <c:v>0490</c:v>
                  </c:pt>
                  <c:pt idx="75">
                    <c:v>0490</c:v>
                  </c:pt>
                  <c:pt idx="76">
                    <c:v>0490</c:v>
                  </c:pt>
                  <c:pt idx="77">
                    <c:v>0490</c:v>
                  </c:pt>
                  <c:pt idx="78">
                    <c:v>0490</c:v>
                  </c:pt>
                  <c:pt idx="79">
                    <c:v>0490</c:v>
                  </c:pt>
                  <c:pt idx="80">
                    <c:v>0490</c:v>
                  </c:pt>
                  <c:pt idx="81">
                    <c:v>0490</c:v>
                  </c:pt>
                  <c:pt idx="82">
                    <c:v>0490</c:v>
                  </c:pt>
                  <c:pt idx="83">
                    <c:v>0490</c:v>
                  </c:pt>
                  <c:pt idx="84">
                    <c:v>0490</c:v>
                  </c:pt>
                  <c:pt idx="85">
                    <c:v>0490</c:v>
                  </c:pt>
                  <c:pt idx="86">
                    <c:v>0490</c:v>
                  </c:pt>
                  <c:pt idx="87">
                    <c:v>0490</c:v>
                  </c:pt>
                  <c:pt idx="88">
                    <c:v>0490</c:v>
                  </c:pt>
                  <c:pt idx="89">
                    <c:v>0490</c:v>
                  </c:pt>
                  <c:pt idx="90">
                    <c:v>0490</c:v>
                  </c:pt>
                  <c:pt idx="91">
                    <c:v>0490</c:v>
                  </c:pt>
                  <c:pt idx="92">
                    <c:v>0490</c:v>
                  </c:pt>
                  <c:pt idx="93">
                    <c:v>0490</c:v>
                  </c:pt>
                  <c:pt idx="94">
                    <c:v>0490</c:v>
                  </c:pt>
                  <c:pt idx="95">
                    <c:v>0490</c:v>
                  </c:pt>
                  <c:pt idx="96">
                    <c:v>0490</c:v>
                  </c:pt>
                  <c:pt idx="97">
                    <c:v>0490</c:v>
                  </c:pt>
                  <c:pt idx="98">
                    <c:v>0490</c:v>
                  </c:pt>
                  <c:pt idx="99">
                    <c:v>0490</c:v>
                  </c:pt>
                  <c:pt idx="100">
                    <c:v>0490</c:v>
                  </c:pt>
                  <c:pt idx="101">
                    <c:v>0490</c:v>
                  </c:pt>
                  <c:pt idx="102">
                    <c:v>0490</c:v>
                  </c:pt>
                  <c:pt idx="103">
                    <c:v>0490</c:v>
                  </c:pt>
                  <c:pt idx="104">
                    <c:v>0490</c:v>
                  </c:pt>
                  <c:pt idx="105">
                    <c:v>0490</c:v>
                  </c:pt>
                  <c:pt idx="106">
                    <c:v>0490</c:v>
                  </c:pt>
                  <c:pt idx="107">
                    <c:v>0490</c:v>
                  </c:pt>
                  <c:pt idx="108">
                    <c:v>0490</c:v>
                  </c:pt>
                  <c:pt idx="109">
                    <c:v>0490</c:v>
                  </c:pt>
                  <c:pt idx="110">
                    <c:v>0490</c:v>
                  </c:pt>
                  <c:pt idx="111">
                    <c:v>0490</c:v>
                  </c:pt>
                  <c:pt idx="112">
                    <c:v>0490</c:v>
                  </c:pt>
                  <c:pt idx="113">
                    <c:v>0490</c:v>
                  </c:pt>
                  <c:pt idx="114">
                    <c:v>0490</c:v>
                  </c:pt>
                  <c:pt idx="115">
                    <c:v>0490</c:v>
                  </c:pt>
                  <c:pt idx="116">
                    <c:v>0490</c:v>
                  </c:pt>
                  <c:pt idx="117">
                    <c:v>0490</c:v>
                  </c:pt>
                  <c:pt idx="118">
                    <c:v>0490</c:v>
                  </c:pt>
                  <c:pt idx="119">
                    <c:v>0490</c:v>
                  </c:pt>
                  <c:pt idx="120">
                    <c:v>0490</c:v>
                  </c:pt>
                  <c:pt idx="121">
                    <c:v>0490</c:v>
                  </c:pt>
                  <c:pt idx="122">
                    <c:v>0490</c:v>
                  </c:pt>
                  <c:pt idx="123">
                    <c:v>0490</c:v>
                  </c:pt>
                  <c:pt idx="124">
                    <c:v>0490</c:v>
                  </c:pt>
                  <c:pt idx="125">
                    <c:v>0490</c:v>
                  </c:pt>
                  <c:pt idx="126">
                    <c:v>0490</c:v>
                  </c:pt>
                  <c:pt idx="127">
                    <c:v>0490</c:v>
                  </c:pt>
                  <c:pt idx="128">
                    <c:v>0490</c:v>
                  </c:pt>
                  <c:pt idx="129">
                    <c:v>0490</c:v>
                  </c:pt>
                  <c:pt idx="130">
                    <c:v>0490</c:v>
                  </c:pt>
                  <c:pt idx="131">
                    <c:v>0490</c:v>
                  </c:pt>
                  <c:pt idx="132">
                    <c:v>0490</c:v>
                  </c:pt>
                  <c:pt idx="133">
                    <c:v>0490</c:v>
                  </c:pt>
                  <c:pt idx="134">
                    <c:v>0490</c:v>
                  </c:pt>
                  <c:pt idx="135">
                    <c:v>0490</c:v>
                  </c:pt>
                  <c:pt idx="136">
                    <c:v>0490</c:v>
                  </c:pt>
                  <c:pt idx="137">
                    <c:v>0490</c:v>
                  </c:pt>
                  <c:pt idx="138">
                    <c:v>0490</c:v>
                  </c:pt>
                  <c:pt idx="139">
                    <c:v>0490</c:v>
                  </c:pt>
                  <c:pt idx="140">
                    <c:v>0490</c:v>
                  </c:pt>
                  <c:pt idx="141">
                    <c:v>0490</c:v>
                  </c:pt>
                  <c:pt idx="142">
                    <c:v>0490</c:v>
                  </c:pt>
                  <c:pt idx="143">
                    <c:v>0490</c:v>
                  </c:pt>
                  <c:pt idx="144">
                    <c:v>0490</c:v>
                  </c:pt>
                  <c:pt idx="145">
                    <c:v>0490</c:v>
                  </c:pt>
                  <c:pt idx="146">
                    <c:v>0490</c:v>
                  </c:pt>
                  <c:pt idx="147">
                    <c:v>0490</c:v>
                  </c:pt>
                  <c:pt idx="148">
                    <c:v>0490</c:v>
                  </c:pt>
                  <c:pt idx="149">
                    <c:v>0490</c:v>
                  </c:pt>
                  <c:pt idx="150">
                    <c:v>0490</c:v>
                  </c:pt>
                  <c:pt idx="151">
                    <c:v>0490</c:v>
                  </c:pt>
                  <c:pt idx="152">
                    <c:v>0490</c:v>
                  </c:pt>
                  <c:pt idx="153">
                    <c:v>0490</c:v>
                  </c:pt>
                  <c:pt idx="154">
                    <c:v>0490</c:v>
                  </c:pt>
                  <c:pt idx="155">
                    <c:v>0490</c:v>
                  </c:pt>
                  <c:pt idx="156">
                    <c:v>0490</c:v>
                  </c:pt>
                  <c:pt idx="157">
                    <c:v>0490</c:v>
                  </c:pt>
                  <c:pt idx="158">
                    <c:v>0490</c:v>
                  </c:pt>
                  <c:pt idx="159">
                    <c:v>0490</c:v>
                  </c:pt>
                  <c:pt idx="160">
                    <c:v>0490</c:v>
                  </c:pt>
                  <c:pt idx="161">
                    <c:v>0490</c:v>
                  </c:pt>
                  <c:pt idx="162">
                    <c:v>0490</c:v>
                  </c:pt>
                  <c:pt idx="163">
                    <c:v>0490</c:v>
                  </c:pt>
                  <c:pt idx="164">
                    <c:v>0490</c:v>
                  </c:pt>
                  <c:pt idx="165">
                    <c:v>0490</c:v>
                  </c:pt>
                  <c:pt idx="166">
                    <c:v>0490</c:v>
                  </c:pt>
                  <c:pt idx="167">
                    <c:v>0490</c:v>
                  </c:pt>
                  <c:pt idx="168">
                    <c:v>0490</c:v>
                  </c:pt>
                  <c:pt idx="169">
                    <c:v>0490</c:v>
                  </c:pt>
                  <c:pt idx="170">
                    <c:v>0490</c:v>
                  </c:pt>
                  <c:pt idx="171">
                    <c:v>0490</c:v>
                  </c:pt>
                  <c:pt idx="172">
                    <c:v>0490</c:v>
                  </c:pt>
                  <c:pt idx="173">
                    <c:v>0490</c:v>
                  </c:pt>
                  <c:pt idx="174">
                    <c:v>0490</c:v>
                  </c:pt>
                  <c:pt idx="175">
                    <c:v>0490</c:v>
                  </c:pt>
                  <c:pt idx="176">
                    <c:v>0490</c:v>
                  </c:pt>
                  <c:pt idx="178">
                    <c:v>0490</c:v>
                  </c:pt>
                  <c:pt idx="180">
                    <c:v>0490</c:v>
                  </c:pt>
                  <c:pt idx="181">
                    <c:v>0490</c:v>
                  </c:pt>
                  <c:pt idx="186">
                    <c:v>0490</c:v>
                  </c:pt>
                  <c:pt idx="187">
                    <c:v>0490</c:v>
                  </c:pt>
                  <c:pt idx="188">
                    <c:v>0490</c:v>
                  </c:pt>
                  <c:pt idx="189">
                    <c:v>0490</c:v>
                  </c:pt>
                  <c:pt idx="190">
                    <c:v>0490</c:v>
                  </c:pt>
                  <c:pt idx="191">
                    <c:v>0490</c:v>
                  </c:pt>
                  <c:pt idx="192">
                    <c:v>0490</c:v>
                  </c:pt>
                  <c:pt idx="193">
                    <c:v>0490</c:v>
                  </c:pt>
                  <c:pt idx="194">
                    <c:v>0490</c:v>
                  </c:pt>
                  <c:pt idx="195">
                    <c:v>0490</c:v>
                  </c:pt>
                  <c:pt idx="196">
                    <c:v>0490</c:v>
                  </c:pt>
                  <c:pt idx="197">
                    <c:v>0490</c:v>
                  </c:pt>
                  <c:pt idx="198">
                    <c:v>0490</c:v>
                  </c:pt>
                  <c:pt idx="199">
                    <c:v>0490</c:v>
                  </c:pt>
                  <c:pt idx="200">
                    <c:v>0490</c:v>
                  </c:pt>
                  <c:pt idx="201">
                    <c:v>0490</c:v>
                  </c:pt>
                  <c:pt idx="202">
                    <c:v>0490</c:v>
                  </c:pt>
                  <c:pt idx="203">
                    <c:v>0490</c:v>
                  </c:pt>
                  <c:pt idx="204">
                    <c:v>0490</c:v>
                  </c:pt>
                  <c:pt idx="205">
                    <c:v>0490</c:v>
                  </c:pt>
                  <c:pt idx="206">
                    <c:v>0490</c:v>
                  </c:pt>
                  <c:pt idx="207">
                    <c:v>0490</c:v>
                  </c:pt>
                  <c:pt idx="208">
                    <c:v>0490</c:v>
                  </c:pt>
                  <c:pt idx="209">
                    <c:v>0490</c:v>
                  </c:pt>
                  <c:pt idx="210">
                    <c:v>0490</c:v>
                  </c:pt>
                  <c:pt idx="211">
                    <c:v>0490</c:v>
                  </c:pt>
                  <c:pt idx="212">
                    <c:v>0490</c:v>
                  </c:pt>
                  <c:pt idx="213">
                    <c:v>0490</c:v>
                  </c:pt>
                  <c:pt idx="214">
                    <c:v>0490</c:v>
                  </c:pt>
                  <c:pt idx="215">
                    <c:v>0490</c:v>
                  </c:pt>
                  <c:pt idx="216">
                    <c:v>0490</c:v>
                  </c:pt>
                  <c:pt idx="217">
                    <c:v>0490</c:v>
                  </c:pt>
                  <c:pt idx="218">
                    <c:v>0490</c:v>
                  </c:pt>
                  <c:pt idx="219">
                    <c:v>0490</c:v>
                  </c:pt>
                  <c:pt idx="220">
                    <c:v>0490</c:v>
                  </c:pt>
                  <c:pt idx="221">
                    <c:v>0490</c:v>
                  </c:pt>
                  <c:pt idx="222">
                    <c:v>0490</c:v>
                  </c:pt>
                  <c:pt idx="223">
                    <c:v>0490</c:v>
                  </c:pt>
                  <c:pt idx="224">
                    <c:v>0490</c:v>
                  </c:pt>
                  <c:pt idx="225">
                    <c:v>0490</c:v>
                  </c:pt>
                  <c:pt idx="226">
                    <c:v>0490</c:v>
                  </c:pt>
                  <c:pt idx="227">
                    <c:v>0490</c:v>
                  </c:pt>
                  <c:pt idx="228">
                    <c:v>0490</c:v>
                  </c:pt>
                  <c:pt idx="229">
                    <c:v>0490</c:v>
                  </c:pt>
                  <c:pt idx="230">
                    <c:v>0490</c:v>
                  </c:pt>
                  <c:pt idx="231">
                    <c:v>0490</c:v>
                  </c:pt>
                  <c:pt idx="232">
                    <c:v>0490</c:v>
                  </c:pt>
                  <c:pt idx="233">
                    <c:v>0490</c:v>
                  </c:pt>
                  <c:pt idx="234">
                    <c:v>0490</c:v>
                  </c:pt>
                  <c:pt idx="235">
                    <c:v>0490</c:v>
                  </c:pt>
                  <c:pt idx="236">
                    <c:v>0490</c:v>
                  </c:pt>
                  <c:pt idx="237">
                    <c:v>0490</c:v>
                  </c:pt>
                  <c:pt idx="238">
                    <c:v>0490</c:v>
                  </c:pt>
                  <c:pt idx="239">
                    <c:v>0490</c:v>
                  </c:pt>
                  <c:pt idx="240">
                    <c:v>0490</c:v>
                  </c:pt>
                  <c:pt idx="241">
                    <c:v>0490</c:v>
                  </c:pt>
                  <c:pt idx="242">
                    <c:v>0490</c:v>
                  </c:pt>
                  <c:pt idx="243">
                    <c:v>0490</c:v>
                  </c:pt>
                  <c:pt idx="244">
                    <c:v>0490</c:v>
                  </c:pt>
                  <c:pt idx="245">
                    <c:v>0490</c:v>
                  </c:pt>
                  <c:pt idx="246">
                    <c:v>0490</c:v>
                  </c:pt>
                  <c:pt idx="247">
                    <c:v>0490</c:v>
                  </c:pt>
                  <c:pt idx="248">
                    <c:v>0490</c:v>
                  </c:pt>
                  <c:pt idx="249">
                    <c:v>0490</c:v>
                  </c:pt>
                  <c:pt idx="250">
                    <c:v>0490</c:v>
                  </c:pt>
                  <c:pt idx="251">
                    <c:v>0490</c:v>
                  </c:pt>
                  <c:pt idx="252">
                    <c:v>0490</c:v>
                  </c:pt>
                  <c:pt idx="253">
                    <c:v>0490</c:v>
                  </c:pt>
                  <c:pt idx="254">
                    <c:v>0490</c:v>
                  </c:pt>
                  <c:pt idx="255">
                    <c:v>0490</c:v>
                  </c:pt>
                  <c:pt idx="256">
                    <c:v>0456</c:v>
                  </c:pt>
                  <c:pt idx="257">
                    <c:v>0456</c:v>
                  </c:pt>
                  <c:pt idx="259">
                    <c:v>0456</c:v>
                  </c:pt>
                  <c:pt idx="260">
                    <c:v>0456</c:v>
                  </c:pt>
                  <c:pt idx="261">
                    <c:v>0456</c:v>
                  </c:pt>
                  <c:pt idx="263">
                    <c:v>0456</c:v>
                  </c:pt>
                  <c:pt idx="265">
                    <c:v>0456</c:v>
                  </c:pt>
                  <c:pt idx="266">
                    <c:v>0456</c:v>
                  </c:pt>
                  <c:pt idx="267">
                    <c:v>0456</c:v>
                  </c:pt>
                  <c:pt idx="268">
                    <c:v>0456</c:v>
                  </c:pt>
                  <c:pt idx="269">
                    <c:v>0456</c:v>
                  </c:pt>
                  <c:pt idx="270">
                    <c:v>0456</c:v>
                  </c:pt>
                  <c:pt idx="271">
                    <c:v>0456</c:v>
                  </c:pt>
                  <c:pt idx="272">
                    <c:v>0456</c:v>
                  </c:pt>
                  <c:pt idx="273">
                    <c:v>0456</c:v>
                  </c:pt>
                  <c:pt idx="274">
                    <c:v>0456</c:v>
                  </c:pt>
                  <c:pt idx="275">
                    <c:v>0456</c:v>
                  </c:pt>
                  <c:pt idx="276">
                    <c:v>0456</c:v>
                  </c:pt>
                  <c:pt idx="277">
                    <c:v>0456</c:v>
                  </c:pt>
                  <c:pt idx="278">
                    <c:v>0456</c:v>
                  </c:pt>
                  <c:pt idx="279">
                    <c:v>0456</c:v>
                  </c:pt>
                  <c:pt idx="280">
                    <c:v>0456</c:v>
                  </c:pt>
                  <c:pt idx="281">
                    <c:v>0456</c:v>
                  </c:pt>
                  <c:pt idx="282">
                    <c:v>0456</c:v>
                  </c:pt>
                  <c:pt idx="283">
                    <c:v>0456</c:v>
                  </c:pt>
                  <c:pt idx="284">
                    <c:v>0456</c:v>
                  </c:pt>
                  <c:pt idx="285">
                    <c:v>0456</c:v>
                  </c:pt>
                  <c:pt idx="286">
                    <c:v>0456</c:v>
                  </c:pt>
                  <c:pt idx="287">
                    <c:v>0490</c:v>
                  </c:pt>
                  <c:pt idx="294">
                    <c:v>0111</c:v>
                  </c:pt>
                </c:lvl>
                <c:lvl>
                  <c:pt idx="0">
                    <c:v>150101</c:v>
                  </c:pt>
                  <c:pt idx="1">
                    <c:v>150101</c:v>
                  </c:pt>
                  <c:pt idx="2">
                    <c:v>150101</c:v>
                  </c:pt>
                  <c:pt idx="3">
                    <c:v>150101</c:v>
                  </c:pt>
                  <c:pt idx="4">
                    <c:v>150101</c:v>
                  </c:pt>
                  <c:pt idx="5">
                    <c:v>150101</c:v>
                  </c:pt>
                  <c:pt idx="6">
                    <c:v>150101</c:v>
                  </c:pt>
                  <c:pt idx="7">
                    <c:v>150101</c:v>
                  </c:pt>
                  <c:pt idx="8">
                    <c:v>150101</c:v>
                  </c:pt>
                  <c:pt idx="9">
                    <c:v>150101</c:v>
                  </c:pt>
                  <c:pt idx="10">
                    <c:v>150101</c:v>
                  </c:pt>
                  <c:pt idx="11">
                    <c:v>150101</c:v>
                  </c:pt>
                  <c:pt idx="12">
                    <c:v>150101</c:v>
                  </c:pt>
                  <c:pt idx="13">
                    <c:v>150101</c:v>
                  </c:pt>
                  <c:pt idx="14">
                    <c:v>150101</c:v>
                  </c:pt>
                  <c:pt idx="15">
                    <c:v>150101</c:v>
                  </c:pt>
                  <c:pt idx="16">
                    <c:v>150101</c:v>
                  </c:pt>
                  <c:pt idx="17">
                    <c:v>150101</c:v>
                  </c:pt>
                  <c:pt idx="18">
                    <c:v>150101</c:v>
                  </c:pt>
                  <c:pt idx="19">
                    <c:v>150101</c:v>
                  </c:pt>
                  <c:pt idx="20">
                    <c:v>150101</c:v>
                  </c:pt>
                  <c:pt idx="21">
                    <c:v>150101</c:v>
                  </c:pt>
                  <c:pt idx="22">
                    <c:v>150101</c:v>
                  </c:pt>
                  <c:pt idx="23">
                    <c:v>150101</c:v>
                  </c:pt>
                  <c:pt idx="24">
                    <c:v>150101</c:v>
                  </c:pt>
                  <c:pt idx="25">
                    <c:v>150101</c:v>
                  </c:pt>
                  <c:pt idx="26">
                    <c:v>150101</c:v>
                  </c:pt>
                  <c:pt idx="27">
                    <c:v>150101</c:v>
                  </c:pt>
                  <c:pt idx="28">
                    <c:v>150101</c:v>
                  </c:pt>
                  <c:pt idx="29">
                    <c:v>150101</c:v>
                  </c:pt>
                  <c:pt idx="30">
                    <c:v>150101</c:v>
                  </c:pt>
                  <c:pt idx="31">
                    <c:v>150101</c:v>
                  </c:pt>
                  <c:pt idx="32">
                    <c:v>150101</c:v>
                  </c:pt>
                  <c:pt idx="33">
                    <c:v>150101</c:v>
                  </c:pt>
                  <c:pt idx="34">
                    <c:v>150101</c:v>
                  </c:pt>
                  <c:pt idx="35">
                    <c:v>150101</c:v>
                  </c:pt>
                  <c:pt idx="36">
                    <c:v>150101</c:v>
                  </c:pt>
                  <c:pt idx="37">
                    <c:v>150101</c:v>
                  </c:pt>
                  <c:pt idx="38">
                    <c:v>150101</c:v>
                  </c:pt>
                  <c:pt idx="39">
                    <c:v>150101</c:v>
                  </c:pt>
                  <c:pt idx="40">
                    <c:v>150101</c:v>
                  </c:pt>
                  <c:pt idx="41">
                    <c:v>150101</c:v>
                  </c:pt>
                  <c:pt idx="42">
                    <c:v>150101</c:v>
                  </c:pt>
                  <c:pt idx="43">
                    <c:v>150101</c:v>
                  </c:pt>
                  <c:pt idx="44">
                    <c:v>150101</c:v>
                  </c:pt>
                  <c:pt idx="45">
                    <c:v>150101</c:v>
                  </c:pt>
                  <c:pt idx="46">
                    <c:v>150101</c:v>
                  </c:pt>
                  <c:pt idx="47">
                    <c:v>150101</c:v>
                  </c:pt>
                  <c:pt idx="48">
                    <c:v>150101</c:v>
                  </c:pt>
                  <c:pt idx="49">
                    <c:v>150101</c:v>
                  </c:pt>
                  <c:pt idx="50">
                    <c:v>150101</c:v>
                  </c:pt>
                  <c:pt idx="51">
                    <c:v>150101</c:v>
                  </c:pt>
                  <c:pt idx="52">
                    <c:v>150101</c:v>
                  </c:pt>
                  <c:pt idx="53">
                    <c:v>150101</c:v>
                  </c:pt>
                  <c:pt idx="54">
                    <c:v>150101</c:v>
                  </c:pt>
                  <c:pt idx="55">
                    <c:v>150101</c:v>
                  </c:pt>
                  <c:pt idx="56">
                    <c:v>150101</c:v>
                  </c:pt>
                  <c:pt idx="57">
                    <c:v>150101</c:v>
                  </c:pt>
                  <c:pt idx="58">
                    <c:v>150101</c:v>
                  </c:pt>
                  <c:pt idx="59">
                    <c:v>150101</c:v>
                  </c:pt>
                  <c:pt idx="60">
                    <c:v>150101</c:v>
                  </c:pt>
                  <c:pt idx="61">
                    <c:v>150101</c:v>
                  </c:pt>
                  <c:pt idx="62">
                    <c:v>150101</c:v>
                  </c:pt>
                  <c:pt idx="63">
                    <c:v>150101</c:v>
                  </c:pt>
                  <c:pt idx="64">
                    <c:v>150101</c:v>
                  </c:pt>
                  <c:pt idx="65">
                    <c:v>150101</c:v>
                  </c:pt>
                  <c:pt idx="66">
                    <c:v>150101</c:v>
                  </c:pt>
                  <c:pt idx="67">
                    <c:v>150101</c:v>
                  </c:pt>
                  <c:pt idx="68">
                    <c:v>150101</c:v>
                  </c:pt>
                  <c:pt idx="69">
                    <c:v>150101</c:v>
                  </c:pt>
                  <c:pt idx="70">
                    <c:v>150101</c:v>
                  </c:pt>
                  <c:pt idx="71">
                    <c:v>150101</c:v>
                  </c:pt>
                  <c:pt idx="72">
                    <c:v>150101</c:v>
                  </c:pt>
                  <c:pt idx="73">
                    <c:v>150101</c:v>
                  </c:pt>
                  <c:pt idx="74">
                    <c:v>150101</c:v>
                  </c:pt>
                  <c:pt idx="75">
                    <c:v>150101</c:v>
                  </c:pt>
                  <c:pt idx="76">
                    <c:v>150101</c:v>
                  </c:pt>
                  <c:pt idx="77">
                    <c:v>150101</c:v>
                  </c:pt>
                  <c:pt idx="78">
                    <c:v>150101</c:v>
                  </c:pt>
                  <c:pt idx="79">
                    <c:v>150101</c:v>
                  </c:pt>
                  <c:pt idx="80">
                    <c:v>150101</c:v>
                  </c:pt>
                  <c:pt idx="81">
                    <c:v>150101</c:v>
                  </c:pt>
                  <c:pt idx="82">
                    <c:v>150101</c:v>
                  </c:pt>
                  <c:pt idx="83">
                    <c:v>150101</c:v>
                  </c:pt>
                  <c:pt idx="84">
                    <c:v>150101</c:v>
                  </c:pt>
                  <c:pt idx="85">
                    <c:v>150101</c:v>
                  </c:pt>
                  <c:pt idx="86">
                    <c:v>150101</c:v>
                  </c:pt>
                  <c:pt idx="87">
                    <c:v>150101</c:v>
                  </c:pt>
                  <c:pt idx="88">
                    <c:v>150101</c:v>
                  </c:pt>
                  <c:pt idx="89">
                    <c:v>150101</c:v>
                  </c:pt>
                  <c:pt idx="90">
                    <c:v>150101</c:v>
                  </c:pt>
                  <c:pt idx="91">
                    <c:v>150101</c:v>
                  </c:pt>
                  <c:pt idx="92">
                    <c:v>150101</c:v>
                  </c:pt>
                  <c:pt idx="93">
                    <c:v>150101</c:v>
                  </c:pt>
                  <c:pt idx="94">
                    <c:v>150101</c:v>
                  </c:pt>
                  <c:pt idx="95">
                    <c:v>150101</c:v>
                  </c:pt>
                  <c:pt idx="96">
                    <c:v>150101</c:v>
                  </c:pt>
                  <c:pt idx="97">
                    <c:v>150101</c:v>
                  </c:pt>
                  <c:pt idx="98">
                    <c:v>150101</c:v>
                  </c:pt>
                  <c:pt idx="99">
                    <c:v>150101</c:v>
                  </c:pt>
                  <c:pt idx="100">
                    <c:v>150101</c:v>
                  </c:pt>
                  <c:pt idx="101">
                    <c:v>150101</c:v>
                  </c:pt>
                  <c:pt idx="102">
                    <c:v>150101</c:v>
                  </c:pt>
                  <c:pt idx="103">
                    <c:v>150101</c:v>
                  </c:pt>
                  <c:pt idx="104">
                    <c:v>150101</c:v>
                  </c:pt>
                  <c:pt idx="105">
                    <c:v>150101</c:v>
                  </c:pt>
                  <c:pt idx="106">
                    <c:v>150101</c:v>
                  </c:pt>
                  <c:pt idx="107">
                    <c:v>150101</c:v>
                  </c:pt>
                  <c:pt idx="108">
                    <c:v>150101</c:v>
                  </c:pt>
                  <c:pt idx="109">
                    <c:v>150101</c:v>
                  </c:pt>
                  <c:pt idx="110">
                    <c:v>150101</c:v>
                  </c:pt>
                  <c:pt idx="111">
                    <c:v>150101</c:v>
                  </c:pt>
                  <c:pt idx="112">
                    <c:v>150101</c:v>
                  </c:pt>
                  <c:pt idx="113">
                    <c:v>150101</c:v>
                  </c:pt>
                  <c:pt idx="114">
                    <c:v>150101</c:v>
                  </c:pt>
                  <c:pt idx="115">
                    <c:v>150101</c:v>
                  </c:pt>
                  <c:pt idx="116">
                    <c:v>150101</c:v>
                  </c:pt>
                  <c:pt idx="117">
                    <c:v>150101</c:v>
                  </c:pt>
                  <c:pt idx="118">
                    <c:v>150101</c:v>
                  </c:pt>
                  <c:pt idx="119">
                    <c:v>150101</c:v>
                  </c:pt>
                  <c:pt idx="120">
                    <c:v>150101</c:v>
                  </c:pt>
                  <c:pt idx="121">
                    <c:v>150101</c:v>
                  </c:pt>
                  <c:pt idx="122">
                    <c:v>150101</c:v>
                  </c:pt>
                  <c:pt idx="123">
                    <c:v>150101</c:v>
                  </c:pt>
                  <c:pt idx="124">
                    <c:v>150101</c:v>
                  </c:pt>
                  <c:pt idx="125">
                    <c:v>150101</c:v>
                  </c:pt>
                  <c:pt idx="126">
                    <c:v>150101</c:v>
                  </c:pt>
                  <c:pt idx="127">
                    <c:v>150101</c:v>
                  </c:pt>
                  <c:pt idx="128">
                    <c:v>150101</c:v>
                  </c:pt>
                  <c:pt idx="129">
                    <c:v>150101</c:v>
                  </c:pt>
                  <c:pt idx="130">
                    <c:v>150101</c:v>
                  </c:pt>
                  <c:pt idx="131">
                    <c:v>150101</c:v>
                  </c:pt>
                  <c:pt idx="132">
                    <c:v>150101</c:v>
                  </c:pt>
                  <c:pt idx="133">
                    <c:v>150101</c:v>
                  </c:pt>
                  <c:pt idx="134">
                    <c:v>150101</c:v>
                  </c:pt>
                  <c:pt idx="135">
                    <c:v>150101</c:v>
                  </c:pt>
                  <c:pt idx="136">
                    <c:v>150101</c:v>
                  </c:pt>
                  <c:pt idx="137">
                    <c:v>150101</c:v>
                  </c:pt>
                  <c:pt idx="138">
                    <c:v>150101</c:v>
                  </c:pt>
                  <c:pt idx="139">
                    <c:v>150101</c:v>
                  </c:pt>
                  <c:pt idx="140">
                    <c:v>150101</c:v>
                  </c:pt>
                  <c:pt idx="141">
                    <c:v>150101</c:v>
                  </c:pt>
                  <c:pt idx="143">
                    <c:v>150101</c:v>
                  </c:pt>
                  <c:pt idx="144">
                    <c:v>150101</c:v>
                  </c:pt>
                  <c:pt idx="145">
                    <c:v>150101</c:v>
                  </c:pt>
                  <c:pt idx="146">
                    <c:v>150101</c:v>
                  </c:pt>
                  <c:pt idx="147">
                    <c:v>150101</c:v>
                  </c:pt>
                  <c:pt idx="148">
                    <c:v>150101</c:v>
                  </c:pt>
                  <c:pt idx="149">
                    <c:v>150101</c:v>
                  </c:pt>
                  <c:pt idx="150">
                    <c:v>150101</c:v>
                  </c:pt>
                  <c:pt idx="151">
                    <c:v>150101</c:v>
                  </c:pt>
                  <c:pt idx="152">
                    <c:v>150101</c:v>
                  </c:pt>
                  <c:pt idx="153">
                    <c:v>150101</c:v>
                  </c:pt>
                  <c:pt idx="154">
                    <c:v>150101</c:v>
                  </c:pt>
                  <c:pt idx="155">
                    <c:v>150101</c:v>
                  </c:pt>
                  <c:pt idx="156">
                    <c:v>150101</c:v>
                  </c:pt>
                  <c:pt idx="157">
                    <c:v>150101</c:v>
                  </c:pt>
                  <c:pt idx="158">
                    <c:v>150101</c:v>
                  </c:pt>
                  <c:pt idx="159">
                    <c:v>150101</c:v>
                  </c:pt>
                  <c:pt idx="160">
                    <c:v>150101</c:v>
                  </c:pt>
                  <c:pt idx="161">
                    <c:v>150101</c:v>
                  </c:pt>
                  <c:pt idx="162">
                    <c:v>150101</c:v>
                  </c:pt>
                  <c:pt idx="163">
                    <c:v>150101</c:v>
                  </c:pt>
                  <c:pt idx="164">
                    <c:v>150101</c:v>
                  </c:pt>
                  <c:pt idx="165">
                    <c:v>150101</c:v>
                  </c:pt>
                  <c:pt idx="166">
                    <c:v>150101</c:v>
                  </c:pt>
                  <c:pt idx="167">
                    <c:v>150101</c:v>
                  </c:pt>
                  <c:pt idx="168">
                    <c:v>150101</c:v>
                  </c:pt>
                  <c:pt idx="169">
                    <c:v>150101</c:v>
                  </c:pt>
                  <c:pt idx="170">
                    <c:v>150101</c:v>
                  </c:pt>
                  <c:pt idx="171">
                    <c:v>150101</c:v>
                  </c:pt>
                  <c:pt idx="172">
                    <c:v>150101</c:v>
                  </c:pt>
                  <c:pt idx="173">
                    <c:v>150101</c:v>
                  </c:pt>
                  <c:pt idx="174">
                    <c:v>150101</c:v>
                  </c:pt>
                  <c:pt idx="175">
                    <c:v>150101</c:v>
                  </c:pt>
                  <c:pt idx="176">
                    <c:v>150101</c:v>
                  </c:pt>
                  <c:pt idx="178">
                    <c:v>150101</c:v>
                  </c:pt>
                  <c:pt idx="180">
                    <c:v>150101</c:v>
                  </c:pt>
                  <c:pt idx="181">
                    <c:v>150101</c:v>
                  </c:pt>
                  <c:pt idx="186">
                    <c:v>150101</c:v>
                  </c:pt>
                  <c:pt idx="187">
                    <c:v>150101</c:v>
                  </c:pt>
                  <c:pt idx="188">
                    <c:v>150101</c:v>
                  </c:pt>
                  <c:pt idx="189">
                    <c:v>150101</c:v>
                  </c:pt>
                  <c:pt idx="190">
                    <c:v>150101</c:v>
                  </c:pt>
                  <c:pt idx="191">
                    <c:v>150101</c:v>
                  </c:pt>
                  <c:pt idx="192">
                    <c:v>150101</c:v>
                  </c:pt>
                  <c:pt idx="193">
                    <c:v>150101</c:v>
                  </c:pt>
                  <c:pt idx="194">
                    <c:v>150101</c:v>
                  </c:pt>
                  <c:pt idx="195">
                    <c:v>150101</c:v>
                  </c:pt>
                  <c:pt idx="196">
                    <c:v>150101</c:v>
                  </c:pt>
                  <c:pt idx="197">
                    <c:v>150101</c:v>
                  </c:pt>
                  <c:pt idx="198">
                    <c:v>150101</c:v>
                  </c:pt>
                  <c:pt idx="199">
                    <c:v>150101</c:v>
                  </c:pt>
                  <c:pt idx="200">
                    <c:v>150101</c:v>
                  </c:pt>
                  <c:pt idx="201">
                    <c:v>150101</c:v>
                  </c:pt>
                  <c:pt idx="202">
                    <c:v>150101</c:v>
                  </c:pt>
                  <c:pt idx="203">
                    <c:v>150101</c:v>
                  </c:pt>
                  <c:pt idx="204">
                    <c:v>150101</c:v>
                  </c:pt>
                  <c:pt idx="205">
                    <c:v>150101</c:v>
                  </c:pt>
                  <c:pt idx="206">
                    <c:v>150101</c:v>
                  </c:pt>
                  <c:pt idx="207">
                    <c:v>150101</c:v>
                  </c:pt>
                  <c:pt idx="208">
                    <c:v>150101</c:v>
                  </c:pt>
                  <c:pt idx="209">
                    <c:v>150101</c:v>
                  </c:pt>
                  <c:pt idx="210">
                    <c:v>150101</c:v>
                  </c:pt>
                  <c:pt idx="211">
                    <c:v>150101</c:v>
                  </c:pt>
                  <c:pt idx="212">
                    <c:v>150101</c:v>
                  </c:pt>
                  <c:pt idx="213">
                    <c:v>150101</c:v>
                  </c:pt>
                  <c:pt idx="214">
                    <c:v>150101</c:v>
                  </c:pt>
                  <c:pt idx="215">
                    <c:v>150101</c:v>
                  </c:pt>
                  <c:pt idx="216">
                    <c:v>150101</c:v>
                  </c:pt>
                  <c:pt idx="217">
                    <c:v>150101</c:v>
                  </c:pt>
                  <c:pt idx="218">
                    <c:v>150101</c:v>
                  </c:pt>
                  <c:pt idx="219">
                    <c:v>150101</c:v>
                  </c:pt>
                  <c:pt idx="220">
                    <c:v>150101</c:v>
                  </c:pt>
                  <c:pt idx="221">
                    <c:v>150101</c:v>
                  </c:pt>
                  <c:pt idx="222">
                    <c:v>150101</c:v>
                  </c:pt>
                  <c:pt idx="223">
                    <c:v>150101</c:v>
                  </c:pt>
                  <c:pt idx="224">
                    <c:v>150101</c:v>
                  </c:pt>
                  <c:pt idx="225">
                    <c:v>150101</c:v>
                  </c:pt>
                  <c:pt idx="226">
                    <c:v>150101</c:v>
                  </c:pt>
                  <c:pt idx="227">
                    <c:v>150101</c:v>
                  </c:pt>
                  <c:pt idx="228">
                    <c:v>150101</c:v>
                  </c:pt>
                  <c:pt idx="229">
                    <c:v>150101</c:v>
                  </c:pt>
                  <c:pt idx="230">
                    <c:v>150101</c:v>
                  </c:pt>
                  <c:pt idx="231">
                    <c:v>150101</c:v>
                  </c:pt>
                  <c:pt idx="232">
                    <c:v>150101</c:v>
                  </c:pt>
                  <c:pt idx="233">
                    <c:v>150101</c:v>
                  </c:pt>
                  <c:pt idx="234">
                    <c:v>150101</c:v>
                  </c:pt>
                  <c:pt idx="235">
                    <c:v>150101</c:v>
                  </c:pt>
                  <c:pt idx="236">
                    <c:v>150101</c:v>
                  </c:pt>
                  <c:pt idx="237">
                    <c:v>150101</c:v>
                  </c:pt>
                  <c:pt idx="238">
                    <c:v>150101</c:v>
                  </c:pt>
                  <c:pt idx="239">
                    <c:v>150101</c:v>
                  </c:pt>
                  <c:pt idx="240">
                    <c:v>150101</c:v>
                  </c:pt>
                  <c:pt idx="241">
                    <c:v>150101</c:v>
                  </c:pt>
                  <c:pt idx="242">
                    <c:v>150101</c:v>
                  </c:pt>
                  <c:pt idx="243">
                    <c:v>150101</c:v>
                  </c:pt>
                  <c:pt idx="244">
                    <c:v>150101</c:v>
                  </c:pt>
                  <c:pt idx="245">
                    <c:v>150101</c:v>
                  </c:pt>
                  <c:pt idx="246">
                    <c:v>150101</c:v>
                  </c:pt>
                  <c:pt idx="247">
                    <c:v>150101</c:v>
                  </c:pt>
                  <c:pt idx="248">
                    <c:v>150101</c:v>
                  </c:pt>
                  <c:pt idx="249">
                    <c:v>150101</c:v>
                  </c:pt>
                  <c:pt idx="250">
                    <c:v>150101</c:v>
                  </c:pt>
                  <c:pt idx="251">
                    <c:v>150101</c:v>
                  </c:pt>
                  <c:pt idx="252">
                    <c:v>150101</c:v>
                  </c:pt>
                  <c:pt idx="253">
                    <c:v>150101</c:v>
                  </c:pt>
                  <c:pt idx="254">
                    <c:v>150101</c:v>
                  </c:pt>
                  <c:pt idx="255">
                    <c:v>150101</c:v>
                  </c:pt>
                  <c:pt idx="256">
                    <c:v>170703</c:v>
                  </c:pt>
                  <c:pt idx="257">
                    <c:v>170703</c:v>
                  </c:pt>
                  <c:pt idx="259">
                    <c:v>170703</c:v>
                  </c:pt>
                  <c:pt idx="260">
                    <c:v>170703</c:v>
                  </c:pt>
                  <c:pt idx="261">
                    <c:v>170703</c:v>
                  </c:pt>
                  <c:pt idx="263">
                    <c:v>170703</c:v>
                  </c:pt>
                  <c:pt idx="266">
                    <c:v>170703</c:v>
                  </c:pt>
                  <c:pt idx="267">
                    <c:v>170703</c:v>
                  </c:pt>
                  <c:pt idx="268">
                    <c:v>170703</c:v>
                  </c:pt>
                  <c:pt idx="269">
                    <c:v>170703</c:v>
                  </c:pt>
                  <c:pt idx="270">
                    <c:v>170703</c:v>
                  </c:pt>
                  <c:pt idx="271">
                    <c:v>170703</c:v>
                  </c:pt>
                  <c:pt idx="272">
                    <c:v>170703</c:v>
                  </c:pt>
                  <c:pt idx="273">
                    <c:v>170703</c:v>
                  </c:pt>
                  <c:pt idx="274">
                    <c:v>170703</c:v>
                  </c:pt>
                  <c:pt idx="275">
                    <c:v>170703</c:v>
                  </c:pt>
                  <c:pt idx="276">
                    <c:v>170703</c:v>
                  </c:pt>
                  <c:pt idx="277">
                    <c:v>170703</c:v>
                  </c:pt>
                  <c:pt idx="278">
                    <c:v>170703</c:v>
                  </c:pt>
                  <c:pt idx="279">
                    <c:v>170703</c:v>
                  </c:pt>
                  <c:pt idx="280">
                    <c:v>170703</c:v>
                  </c:pt>
                  <c:pt idx="281">
                    <c:v>170703</c:v>
                  </c:pt>
                  <c:pt idx="282">
                    <c:v>170703</c:v>
                  </c:pt>
                  <c:pt idx="283">
                    <c:v>170703</c:v>
                  </c:pt>
                  <c:pt idx="284">
                    <c:v>170703</c:v>
                  </c:pt>
                  <c:pt idx="285">
                    <c:v>170703</c:v>
                  </c:pt>
                  <c:pt idx="286">
                    <c:v>170703</c:v>
                  </c:pt>
                  <c:pt idx="287">
                    <c:v>180409</c:v>
                  </c:pt>
                  <c:pt idx="294">
                    <c:v>010116</c:v>
                  </c:pt>
                </c:lvl>
              </c:multiLvlStrCache>
            </c:multiLvlStrRef>
          </c:cat>
          <c:val>
            <c:numRef>
              <c:f>'бюджет 2016'!$F$321:$F$668</c:f>
              <c:numCache>
                <c:ptCount val="295"/>
                <c:pt idx="0">
                  <c:v>307135</c:v>
                </c:pt>
                <c:pt idx="1">
                  <c:v>204634</c:v>
                </c:pt>
                <c:pt idx="2">
                  <c:v>204811</c:v>
                </c:pt>
                <c:pt idx="3">
                  <c:v>399260</c:v>
                </c:pt>
                <c:pt idx="4">
                  <c:v>194398</c:v>
                </c:pt>
                <c:pt idx="5">
                  <c:v>373339</c:v>
                </c:pt>
                <c:pt idx="6">
                  <c:v>346768</c:v>
                </c:pt>
                <c:pt idx="7">
                  <c:v>180688</c:v>
                </c:pt>
                <c:pt idx="8">
                  <c:v>345424</c:v>
                </c:pt>
                <c:pt idx="9">
                  <c:v>215230</c:v>
                </c:pt>
                <c:pt idx="10">
                  <c:v>350387</c:v>
                </c:pt>
                <c:pt idx="11">
                  <c:v>207097</c:v>
                </c:pt>
                <c:pt idx="12">
                  <c:v>62814</c:v>
                </c:pt>
                <c:pt idx="13">
                  <c:v>94582</c:v>
                </c:pt>
                <c:pt idx="14">
                  <c:v>405946</c:v>
                </c:pt>
                <c:pt idx="15">
                  <c:v>395716</c:v>
                </c:pt>
                <c:pt idx="16">
                  <c:v>357181</c:v>
                </c:pt>
                <c:pt idx="17">
                  <c:v>366426</c:v>
                </c:pt>
                <c:pt idx="18">
                  <c:v>307446</c:v>
                </c:pt>
                <c:pt idx="19">
                  <c:v>304646</c:v>
                </c:pt>
                <c:pt idx="20">
                  <c:v>151084</c:v>
                </c:pt>
                <c:pt idx="21">
                  <c:v>351931</c:v>
                </c:pt>
                <c:pt idx="22">
                  <c:v>399625</c:v>
                </c:pt>
                <c:pt idx="23">
                  <c:v>136651</c:v>
                </c:pt>
                <c:pt idx="24">
                  <c:v>88945</c:v>
                </c:pt>
                <c:pt idx="25">
                  <c:v>90128</c:v>
                </c:pt>
                <c:pt idx="26">
                  <c:v>212512</c:v>
                </c:pt>
                <c:pt idx="27">
                  <c:v>108818</c:v>
                </c:pt>
                <c:pt idx="28">
                  <c:v>162386</c:v>
                </c:pt>
                <c:pt idx="29">
                  <c:v>171491</c:v>
                </c:pt>
                <c:pt idx="30">
                  <c:v>60905</c:v>
                </c:pt>
                <c:pt idx="31">
                  <c:v>266098</c:v>
                </c:pt>
                <c:pt idx="32">
                  <c:v>418849</c:v>
                </c:pt>
                <c:pt idx="33">
                  <c:v>140291</c:v>
                </c:pt>
                <c:pt idx="34">
                  <c:v>64650</c:v>
                </c:pt>
                <c:pt idx="35">
                  <c:v>242069</c:v>
                </c:pt>
                <c:pt idx="36">
                  <c:v>422534</c:v>
                </c:pt>
                <c:pt idx="37">
                  <c:v>167904</c:v>
                </c:pt>
                <c:pt idx="38">
                  <c:v>294979</c:v>
                </c:pt>
                <c:pt idx="39">
                  <c:v>91949</c:v>
                </c:pt>
                <c:pt idx="40">
                  <c:v>72384</c:v>
                </c:pt>
                <c:pt idx="41">
                  <c:v>259994</c:v>
                </c:pt>
                <c:pt idx="42">
                  <c:v>33205</c:v>
                </c:pt>
                <c:pt idx="43">
                  <c:v>73427</c:v>
                </c:pt>
                <c:pt idx="44">
                  <c:v>114710</c:v>
                </c:pt>
                <c:pt idx="45">
                  <c:v>49577</c:v>
                </c:pt>
                <c:pt idx="46">
                  <c:v>96898</c:v>
                </c:pt>
                <c:pt idx="47">
                  <c:v>152310</c:v>
                </c:pt>
                <c:pt idx="48">
                  <c:v>264577</c:v>
                </c:pt>
                <c:pt idx="49">
                  <c:v>295646</c:v>
                </c:pt>
                <c:pt idx="50">
                  <c:v>70981</c:v>
                </c:pt>
                <c:pt idx="51">
                  <c:v>172241</c:v>
                </c:pt>
                <c:pt idx="52">
                  <c:v>174258</c:v>
                </c:pt>
                <c:pt idx="53">
                  <c:v>94056</c:v>
                </c:pt>
                <c:pt idx="54">
                  <c:v>550241</c:v>
                </c:pt>
                <c:pt idx="55">
                  <c:v>306336</c:v>
                </c:pt>
                <c:pt idx="56">
                  <c:v>310290</c:v>
                </c:pt>
                <c:pt idx="57">
                  <c:v>264164</c:v>
                </c:pt>
                <c:pt idx="58">
                  <c:v>178003</c:v>
                </c:pt>
                <c:pt idx="59">
                  <c:v>295934</c:v>
                </c:pt>
                <c:pt idx="60">
                  <c:v>277122</c:v>
                </c:pt>
                <c:pt idx="61">
                  <c:v>203036</c:v>
                </c:pt>
                <c:pt idx="62">
                  <c:v>127966</c:v>
                </c:pt>
                <c:pt idx="63">
                  <c:v>158646</c:v>
                </c:pt>
                <c:pt idx="64">
                  <c:v>210805</c:v>
                </c:pt>
                <c:pt idx="65">
                  <c:v>197117</c:v>
                </c:pt>
                <c:pt idx="66">
                  <c:v>104215</c:v>
                </c:pt>
                <c:pt idx="67">
                  <c:v>321415</c:v>
                </c:pt>
                <c:pt idx="68">
                  <c:v>617759</c:v>
                </c:pt>
                <c:pt idx="69">
                  <c:v>368201</c:v>
                </c:pt>
                <c:pt idx="70">
                  <c:v>170984</c:v>
                </c:pt>
                <c:pt idx="71">
                  <c:v>142219</c:v>
                </c:pt>
                <c:pt idx="72">
                  <c:v>208196</c:v>
                </c:pt>
                <c:pt idx="73">
                  <c:v>648287</c:v>
                </c:pt>
                <c:pt idx="74">
                  <c:v>168004</c:v>
                </c:pt>
                <c:pt idx="75">
                  <c:v>248540</c:v>
                </c:pt>
                <c:pt idx="76">
                  <c:v>248540</c:v>
                </c:pt>
                <c:pt idx="77">
                  <c:v>130465</c:v>
                </c:pt>
                <c:pt idx="78">
                  <c:v>103847</c:v>
                </c:pt>
                <c:pt idx="79">
                  <c:v>196232</c:v>
                </c:pt>
                <c:pt idx="80">
                  <c:v>404002</c:v>
                </c:pt>
                <c:pt idx="81">
                  <c:v>114284</c:v>
                </c:pt>
                <c:pt idx="82">
                  <c:v>162287</c:v>
                </c:pt>
                <c:pt idx="83">
                  <c:v>382816</c:v>
                </c:pt>
                <c:pt idx="84">
                  <c:v>165316</c:v>
                </c:pt>
                <c:pt idx="85">
                  <c:v>383866</c:v>
                </c:pt>
                <c:pt idx="86">
                  <c:v>276175</c:v>
                </c:pt>
                <c:pt idx="87">
                  <c:v>379517</c:v>
                </c:pt>
                <c:pt idx="88">
                  <c:v>259188</c:v>
                </c:pt>
                <c:pt idx="89">
                  <c:v>454939</c:v>
                </c:pt>
                <c:pt idx="90">
                  <c:v>410960</c:v>
                </c:pt>
                <c:pt idx="91">
                  <c:v>215366</c:v>
                </c:pt>
                <c:pt idx="92">
                  <c:v>182705</c:v>
                </c:pt>
                <c:pt idx="93">
                  <c:v>163698</c:v>
                </c:pt>
                <c:pt idx="94">
                  <c:v>163698</c:v>
                </c:pt>
                <c:pt idx="95">
                  <c:v>70981</c:v>
                </c:pt>
                <c:pt idx="96">
                  <c:v>153041</c:v>
                </c:pt>
                <c:pt idx="97">
                  <c:v>302573</c:v>
                </c:pt>
                <c:pt idx="98">
                  <c:v>468680</c:v>
                </c:pt>
                <c:pt idx="99">
                  <c:v>328892</c:v>
                </c:pt>
                <c:pt idx="100">
                  <c:v>197844</c:v>
                </c:pt>
                <c:pt idx="101">
                  <c:v>130147</c:v>
                </c:pt>
                <c:pt idx="102">
                  <c:v>253268</c:v>
                </c:pt>
                <c:pt idx="103">
                  <c:v>188726</c:v>
                </c:pt>
                <c:pt idx="104">
                  <c:v>16986</c:v>
                </c:pt>
                <c:pt idx="105">
                  <c:v>18326</c:v>
                </c:pt>
                <c:pt idx="106">
                  <c:v>19188</c:v>
                </c:pt>
                <c:pt idx="107">
                  <c:v>17204</c:v>
                </c:pt>
                <c:pt idx="108">
                  <c:v>18326</c:v>
                </c:pt>
                <c:pt idx="109">
                  <c:v>17204</c:v>
                </c:pt>
                <c:pt idx="110">
                  <c:v>17204</c:v>
                </c:pt>
                <c:pt idx="111">
                  <c:v>17852</c:v>
                </c:pt>
                <c:pt idx="112">
                  <c:v>17164</c:v>
                </c:pt>
                <c:pt idx="113">
                  <c:v>17291</c:v>
                </c:pt>
                <c:pt idx="114">
                  <c:v>17125</c:v>
                </c:pt>
                <c:pt idx="115">
                  <c:v>17243</c:v>
                </c:pt>
                <c:pt idx="116">
                  <c:v>19015</c:v>
                </c:pt>
                <c:pt idx="117">
                  <c:v>17125</c:v>
                </c:pt>
                <c:pt idx="118">
                  <c:v>17085</c:v>
                </c:pt>
                <c:pt idx="119">
                  <c:v>17125</c:v>
                </c:pt>
                <c:pt idx="120">
                  <c:v>17125</c:v>
                </c:pt>
                <c:pt idx="121">
                  <c:v>17125</c:v>
                </c:pt>
                <c:pt idx="122">
                  <c:v>18421</c:v>
                </c:pt>
                <c:pt idx="123">
                  <c:v>17125</c:v>
                </c:pt>
                <c:pt idx="124">
                  <c:v>17150</c:v>
                </c:pt>
                <c:pt idx="125">
                  <c:v>17150</c:v>
                </c:pt>
                <c:pt idx="126">
                  <c:v>17072</c:v>
                </c:pt>
                <c:pt idx="127">
                  <c:v>17138</c:v>
                </c:pt>
                <c:pt idx="128">
                  <c:v>17138</c:v>
                </c:pt>
                <c:pt idx="129">
                  <c:v>17464</c:v>
                </c:pt>
                <c:pt idx="130">
                  <c:v>18326</c:v>
                </c:pt>
                <c:pt idx="131">
                  <c:v>17138</c:v>
                </c:pt>
                <c:pt idx="132">
                  <c:v>17464</c:v>
                </c:pt>
                <c:pt idx="133">
                  <c:v>17072</c:v>
                </c:pt>
                <c:pt idx="134">
                  <c:v>17072</c:v>
                </c:pt>
                <c:pt idx="135">
                  <c:v>17072</c:v>
                </c:pt>
                <c:pt idx="136">
                  <c:v>17072</c:v>
                </c:pt>
                <c:pt idx="137">
                  <c:v>17270</c:v>
                </c:pt>
                <c:pt idx="138">
                  <c:v>17814</c:v>
                </c:pt>
                <c:pt idx="139">
                  <c:v>17531</c:v>
                </c:pt>
                <c:pt idx="140">
                  <c:v>21776</c:v>
                </c:pt>
                <c:pt idx="141">
                  <c:v>19188</c:v>
                </c:pt>
                <c:pt idx="142">
                  <c:v>18544</c:v>
                </c:pt>
                <c:pt idx="143">
                  <c:v>19092</c:v>
                </c:pt>
                <c:pt idx="144">
                  <c:v>18398</c:v>
                </c:pt>
                <c:pt idx="145">
                  <c:v>17092</c:v>
                </c:pt>
                <c:pt idx="146">
                  <c:v>17485</c:v>
                </c:pt>
                <c:pt idx="147">
                  <c:v>18361</c:v>
                </c:pt>
                <c:pt idx="148">
                  <c:v>19274</c:v>
                </c:pt>
                <c:pt idx="149">
                  <c:v>17059</c:v>
                </c:pt>
                <c:pt idx="150">
                  <c:v>17449</c:v>
                </c:pt>
                <c:pt idx="151">
                  <c:v>17464</c:v>
                </c:pt>
                <c:pt idx="152">
                  <c:v>17270</c:v>
                </c:pt>
                <c:pt idx="153">
                  <c:v>17204</c:v>
                </c:pt>
                <c:pt idx="154">
                  <c:v>17321</c:v>
                </c:pt>
                <c:pt idx="155">
                  <c:v>19188</c:v>
                </c:pt>
                <c:pt idx="156">
                  <c:v>17270</c:v>
                </c:pt>
                <c:pt idx="157">
                  <c:v>17463</c:v>
                </c:pt>
                <c:pt idx="158">
                  <c:v>19188</c:v>
                </c:pt>
                <c:pt idx="159">
                  <c:v>17138</c:v>
                </c:pt>
                <c:pt idx="160">
                  <c:v>17138</c:v>
                </c:pt>
                <c:pt idx="161">
                  <c:v>17138</c:v>
                </c:pt>
                <c:pt idx="162">
                  <c:v>18361</c:v>
                </c:pt>
                <c:pt idx="163">
                  <c:v>16993</c:v>
                </c:pt>
                <c:pt idx="164">
                  <c:v>17065</c:v>
                </c:pt>
                <c:pt idx="165">
                  <c:v>17375</c:v>
                </c:pt>
                <c:pt idx="166">
                  <c:v>17138</c:v>
                </c:pt>
                <c:pt idx="167">
                  <c:v>17463</c:v>
                </c:pt>
                <c:pt idx="168">
                  <c:v>17120</c:v>
                </c:pt>
                <c:pt idx="169">
                  <c:v>17065</c:v>
                </c:pt>
                <c:pt idx="170">
                  <c:v>17270</c:v>
                </c:pt>
                <c:pt idx="171">
                  <c:v>18326</c:v>
                </c:pt>
                <c:pt idx="172">
                  <c:v>19188</c:v>
                </c:pt>
                <c:pt idx="173">
                  <c:v>36080</c:v>
                </c:pt>
                <c:pt idx="174">
                  <c:v>79219</c:v>
                </c:pt>
                <c:pt idx="175">
                  <c:v>79883</c:v>
                </c:pt>
                <c:pt idx="176">
                  <c:v>59628</c:v>
                </c:pt>
                <c:pt idx="177">
                  <c:v>27499</c:v>
                </c:pt>
                <c:pt idx="178">
                  <c:v>19521</c:v>
                </c:pt>
                <c:pt idx="179">
                  <c:v>27275</c:v>
                </c:pt>
                <c:pt idx="180">
                  <c:v>19521</c:v>
                </c:pt>
                <c:pt idx="181">
                  <c:v>20236</c:v>
                </c:pt>
                <c:pt idx="182">
                  <c:v>27275</c:v>
                </c:pt>
                <c:pt idx="183">
                  <c:v>30774</c:v>
                </c:pt>
                <c:pt idx="184">
                  <c:v>27275</c:v>
                </c:pt>
                <c:pt idx="185">
                  <c:v>26093</c:v>
                </c:pt>
                <c:pt idx="186">
                  <c:v>15373</c:v>
                </c:pt>
                <c:pt idx="187">
                  <c:v>24412</c:v>
                </c:pt>
                <c:pt idx="188">
                  <c:v>13008</c:v>
                </c:pt>
                <c:pt idx="189">
                  <c:v>13241</c:v>
                </c:pt>
                <c:pt idx="190">
                  <c:v>35317</c:v>
                </c:pt>
                <c:pt idx="191">
                  <c:v>56336</c:v>
                </c:pt>
                <c:pt idx="192">
                  <c:v>105436</c:v>
                </c:pt>
                <c:pt idx="193">
                  <c:v>153384</c:v>
                </c:pt>
                <c:pt idx="194">
                  <c:v>1073027</c:v>
                </c:pt>
                <c:pt idx="195">
                  <c:v>762986</c:v>
                </c:pt>
                <c:pt idx="196">
                  <c:v>700084</c:v>
                </c:pt>
                <c:pt idx="197">
                  <c:v>91403</c:v>
                </c:pt>
                <c:pt idx="198">
                  <c:v>112998</c:v>
                </c:pt>
                <c:pt idx="199">
                  <c:v>119269</c:v>
                </c:pt>
                <c:pt idx="200">
                  <c:v>679950</c:v>
                </c:pt>
                <c:pt idx="201">
                  <c:v>1059378</c:v>
                </c:pt>
                <c:pt idx="202">
                  <c:v>527989</c:v>
                </c:pt>
                <c:pt idx="203">
                  <c:v>281750</c:v>
                </c:pt>
                <c:pt idx="204">
                  <c:v>333044</c:v>
                </c:pt>
                <c:pt idx="205">
                  <c:v>530957</c:v>
                </c:pt>
                <c:pt idx="206">
                  <c:v>492404</c:v>
                </c:pt>
                <c:pt idx="207">
                  <c:v>290352</c:v>
                </c:pt>
                <c:pt idx="208">
                  <c:v>256727</c:v>
                </c:pt>
                <c:pt idx="209">
                  <c:v>139790</c:v>
                </c:pt>
                <c:pt idx="210">
                  <c:v>289454</c:v>
                </c:pt>
                <c:pt idx="211">
                  <c:v>580452</c:v>
                </c:pt>
                <c:pt idx="212">
                  <c:v>372040</c:v>
                </c:pt>
                <c:pt idx="213">
                  <c:v>134004</c:v>
                </c:pt>
                <c:pt idx="214">
                  <c:v>255634</c:v>
                </c:pt>
                <c:pt idx="215">
                  <c:v>460096</c:v>
                </c:pt>
                <c:pt idx="216">
                  <c:v>506174</c:v>
                </c:pt>
                <c:pt idx="217">
                  <c:v>183185</c:v>
                </c:pt>
                <c:pt idx="218">
                  <c:v>275940</c:v>
                </c:pt>
                <c:pt idx="219">
                  <c:v>150556</c:v>
                </c:pt>
                <c:pt idx="220">
                  <c:v>32402382</c:v>
                </c:pt>
                <c:pt idx="221">
                  <c:v>1749395</c:v>
                </c:pt>
                <c:pt idx="222">
                  <c:v>936418</c:v>
                </c:pt>
                <c:pt idx="223">
                  <c:v>213082</c:v>
                </c:pt>
                <c:pt idx="224">
                  <c:v>628421</c:v>
                </c:pt>
                <c:pt idx="225">
                  <c:v>794466</c:v>
                </c:pt>
                <c:pt idx="226">
                  <c:v>3354952</c:v>
                </c:pt>
                <c:pt idx="227">
                  <c:v>4612357</c:v>
                </c:pt>
                <c:pt idx="228">
                  <c:v>26537950</c:v>
                </c:pt>
                <c:pt idx="229">
                  <c:v>41536</c:v>
                </c:pt>
                <c:pt idx="230">
                  <c:v>41528</c:v>
                </c:pt>
                <c:pt idx="231">
                  <c:v>41528</c:v>
                </c:pt>
                <c:pt idx="232">
                  <c:v>41528</c:v>
                </c:pt>
                <c:pt idx="233">
                  <c:v>41528</c:v>
                </c:pt>
                <c:pt idx="234">
                  <c:v>41528</c:v>
                </c:pt>
                <c:pt idx="235">
                  <c:v>41528</c:v>
                </c:pt>
                <c:pt idx="236">
                  <c:v>41528</c:v>
                </c:pt>
                <c:pt idx="237">
                  <c:v>41528</c:v>
                </c:pt>
                <c:pt idx="238">
                  <c:v>41528</c:v>
                </c:pt>
                <c:pt idx="239">
                  <c:v>41528</c:v>
                </c:pt>
                <c:pt idx="240">
                  <c:v>41528</c:v>
                </c:pt>
                <c:pt idx="241">
                  <c:v>41528</c:v>
                </c:pt>
                <c:pt idx="242">
                  <c:v>41528</c:v>
                </c:pt>
                <c:pt idx="243">
                  <c:v>41528</c:v>
                </c:pt>
                <c:pt idx="244">
                  <c:v>41528</c:v>
                </c:pt>
                <c:pt idx="245">
                  <c:v>41528</c:v>
                </c:pt>
                <c:pt idx="246">
                  <c:v>41528</c:v>
                </c:pt>
                <c:pt idx="247">
                  <c:v>41528</c:v>
                </c:pt>
                <c:pt idx="248">
                  <c:v>592559</c:v>
                </c:pt>
                <c:pt idx="249">
                  <c:v>854661</c:v>
                </c:pt>
                <c:pt idx="250">
                  <c:v>367114</c:v>
                </c:pt>
                <c:pt idx="251">
                  <c:v>1220465</c:v>
                </c:pt>
                <c:pt idx="252">
                  <c:v>80000</c:v>
                </c:pt>
                <c:pt idx="253">
                  <c:v>48800</c:v>
                </c:pt>
                <c:pt idx="254">
                  <c:v>797000</c:v>
                </c:pt>
                <c:pt idx="255">
                  <c:v>527014</c:v>
                </c:pt>
                <c:pt idx="256">
                  <c:v>18400142</c:v>
                </c:pt>
                <c:pt idx="257">
                  <c:v>22485048</c:v>
                </c:pt>
                <c:pt idx="258">
                  <c:v>4336847</c:v>
                </c:pt>
                <c:pt idx="259">
                  <c:v>5021420</c:v>
                </c:pt>
                <c:pt idx="260">
                  <c:v>621234</c:v>
                </c:pt>
                <c:pt idx="261">
                  <c:v>2337186</c:v>
                </c:pt>
                <c:pt idx="262">
                  <c:v>10418873</c:v>
                </c:pt>
                <c:pt idx="263">
                  <c:v>10322506</c:v>
                </c:pt>
                <c:pt idx="264">
                  <c:v>34577490</c:v>
                </c:pt>
                <c:pt idx="265">
                  <c:v>14319566</c:v>
                </c:pt>
                <c:pt idx="266">
                  <c:v>300000</c:v>
                </c:pt>
                <c:pt idx="267">
                  <c:v>300000</c:v>
                </c:pt>
                <c:pt idx="268">
                  <c:v>419165</c:v>
                </c:pt>
                <c:pt idx="269">
                  <c:v>429356</c:v>
                </c:pt>
                <c:pt idx="270">
                  <c:v>300000</c:v>
                </c:pt>
                <c:pt idx="271">
                  <c:v>480000</c:v>
                </c:pt>
                <c:pt idx="272">
                  <c:v>552000</c:v>
                </c:pt>
                <c:pt idx="273">
                  <c:v>174998</c:v>
                </c:pt>
                <c:pt idx="274">
                  <c:v>260001</c:v>
                </c:pt>
                <c:pt idx="275">
                  <c:v>48800</c:v>
                </c:pt>
                <c:pt idx="276">
                  <c:v>208941</c:v>
                </c:pt>
                <c:pt idx="277">
                  <c:v>248129</c:v>
                </c:pt>
                <c:pt idx="278">
                  <c:v>111897</c:v>
                </c:pt>
                <c:pt idx="279">
                  <c:v>115053</c:v>
                </c:pt>
                <c:pt idx="280">
                  <c:v>480000</c:v>
                </c:pt>
                <c:pt idx="281">
                  <c:v>115053</c:v>
                </c:pt>
                <c:pt idx="282">
                  <c:v>174998</c:v>
                </c:pt>
                <c:pt idx="283">
                  <c:v>115053</c:v>
                </c:pt>
                <c:pt idx="284">
                  <c:v>70218</c:v>
                </c:pt>
                <c:pt idx="285">
                  <c:v>112602</c:v>
                </c:pt>
              </c:numCache>
            </c:numRef>
          </c:val>
        </c:ser>
        <c:ser>
          <c:idx val="1"/>
          <c:order val="1"/>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'бюджет 2016'!$B$321:$E$668</c:f>
              <c:multiLvlStrCache>
                <c:ptCount val="295"/>
                <c:lvl>
                  <c:pt idx="0">
                    <c:v>Будівництво світлофорного об'єкту на перехресті вул. Сєдова - виїзд з 7 медсанчастини в м. Запоріжжі</c:v>
                  </c:pt>
                  <c:pt idx="1">
                    <c:v>Будівництво світлофорного об'єкту на перехресті вул. Північне шосе - дорога на Сталепрокатний завод у м.Запоріжжя</c:v>
                  </c:pt>
                  <c:pt idx="2">
                    <c:v>Будівництво світлофорного об'єкту з пішохідним визивним пристроєм ПВП по вул. Яценка в районі парку Перемоги у м.Запоріжжі</c:v>
                  </c:pt>
                  <c:pt idx="3">
                    <c:v>Будівництво світлофорного об'єкту на перехресті вул. Л.Чайкіної - вул. Історична в м.Запоріжжя </c:v>
                  </c:pt>
                  <c:pt idx="4">
                    <c:v>Будівництво світлофорного об'єкту з визивним пристроєм в районі зупинкового комплексу "Скворцова" по вул. Скворцова в м.Запоріжжі</c:v>
                  </c:pt>
                  <c:pt idx="5">
                    <c:v>Будівництво світлофорного об'єкту на перехресті вул. Братська - вул. Михайла Грушевського в м.Запоріжжя</c:v>
                  </c:pt>
                  <c:pt idx="6">
                    <c:v>Будівництво світлофорного обєкту на перехресті вул. Новгородська - вул. Козака Бабури в м.Запоріжжя</c:v>
                  </c:pt>
                  <c:pt idx="7">
                    <c:v>Будівництво світлофорного об'єкту із визивним пристроєм для пішохідів на перехресті вул. Культурна - Таманська в м.Запоріжжя</c:v>
                  </c:pt>
                  <c:pt idx="8">
                    <c:v>Реконструкція світлофорного об'єкту на перехресті вул.Іванова-вул.Безіменна в м.Запоріжжі</c:v>
                  </c:pt>
                  <c:pt idx="9">
                    <c:v>Реконструкція світлофорного об'єкту вул.Чарівна - зупинка "Заводська" в м.Запоріжжі </c:v>
                  </c:pt>
                  <c:pt idx="10">
                    <c:v>Будівництво світлофорного об'єкту на перехресті вул. Радгоспної - вул. Магара в м.Запоріжжя</c:v>
                  </c:pt>
                  <c:pt idx="11">
                    <c:v>Будівництво світлофорного об'єкту з визивним пристроєм для пішоходів на перехресті вул.Б.Хмельницького - вул.Леонова в м.Запоріжжя </c:v>
                  </c:pt>
                  <c:pt idx="12">
                    <c:v>Будівництво мереж зовнішнього освітлення по вул.Прияружна, 4а-12 у м. Запоріжжі (проектні та будівельні роботи)</c:v>
                  </c:pt>
                  <c:pt idx="13">
                    <c:v>Будівництво мереж зовнішнього освітлення по вул. Вогнетривка, 1-11у м. Запоріжжя (проектні та будівельні роботи )</c:v>
                  </c:pt>
                  <c:pt idx="14">
                    <c:v>Реконструкція світлофорного об'єкту на перехресті  пр. Соборний - вул. Запорізька в м.Запоріжжя</c:v>
                  </c:pt>
                  <c:pt idx="15">
                    <c:v>Реконструкція світлофорного об'єкту на перехресті  пр. Соборний - вул.Дніпровська в м.Запоріжжя</c:v>
                  </c:pt>
                  <c:pt idx="16">
                    <c:v>Реконструкція світлофорного об'єкту на перехресті  пр. Соборний - вул.Тургенєва в м.Запоріжжя</c:v>
                  </c:pt>
                  <c:pt idx="17">
                    <c:v>Реконструкція світлофорного об'єкту на перехресті  пр.Соборний - вул.Троїцька в м.Запоріжжя</c:v>
                  </c:pt>
                  <c:pt idx="18">
                    <c:v>Реконструкція світлофорного об'єкту на перехресті  вул. Шкільна - вул.Запорізька в м.Запоріжжя</c:v>
                  </c:pt>
                  <c:pt idx="19">
                    <c:v>Реконструкція світлофорного об'єкту на перехресті  вул.8 Березня - вул. Іванова в м.Запоріжжя</c:v>
                  </c:pt>
                  <c:pt idx="20">
                    <c:v>Реконструкція світлофорного об'єкту із визивним пристроєм для пішохідів  на перехресті  вул.Діагональна - зуп. "ЗФЗ" в м.Запоріжжя</c:v>
                  </c:pt>
                  <c:pt idx="21">
                    <c:v>Реконструкція світлофорного об'єкту на перехресті вул. Незалежної України - вул. Я.Новицького в м.Запоріжжя</c:v>
                  </c:pt>
                  <c:pt idx="22">
                    <c:v>Реконструкція світлофорного об'єкту на перехресті  вул.Північне шосе - вул. Оптимістична в м.Запоріжжя</c:v>
                  </c:pt>
                  <c:pt idx="23">
                    <c:v>Будівництво мереж зовнішнього освітлення по вул. Фучика (від вул. Піщана до вул. Пожарського) в м. Запоріжжя</c:v>
                  </c:pt>
                  <c:pt idx="24">
                    <c:v>Будівництво мереж зовнішнього освітлення вулиці Байконурівська у м. Запоріжжя</c:v>
                  </c:pt>
                  <c:pt idx="25">
                    <c:v>Будівництво мереж зовнішнього освітлення по вул. Сурікова у м. Запоріжжі</c:v>
                  </c:pt>
                  <c:pt idx="26">
                    <c:v>Будівництво мереж зовнішнього освітлення Прибережна магістраль (рятувальна станція КП "Титан") у м.Запоріжжі  </c:v>
                  </c:pt>
                  <c:pt idx="27">
                    <c:v>Будівництво мереж зовнішнього освітлення по вул. Скеляста у м.Запоріжжі</c:v>
                  </c:pt>
                  <c:pt idx="28">
                    <c:v>Будівництво мереж зовнішнього освітлення по вул. Аджарська у м.Запоріжжі </c:v>
                  </c:pt>
                  <c:pt idx="29">
                    <c:v>Будівництво мереж зовнішнього освітлення по вул. Рилєєва, 7-18 у м. Запоріжжі</c:v>
                  </c:pt>
                  <c:pt idx="30">
                    <c:v>Будівництво мереж зовнішнього освітлення по вул. Тимірязєва (від вул. Балкова до вул. Баранова) у м. Запоріжжі</c:v>
                  </c:pt>
                  <c:pt idx="31">
                    <c:v>Будівництво мереж зовнішнього освітлення по вул. Тимірязєва (від вул. 8 Березня до пров. Преснєнський) у м. Запоріжжі</c:v>
                  </c:pt>
                  <c:pt idx="32">
                    <c:v>Будівництво мереж зовнішнього освітлення по вул.Васильєва у м.Запоріжжі</c:v>
                  </c:pt>
                  <c:pt idx="33">
                    <c:v>Будівництво мереж зовнішнього освітлення по пров. Глибокий у м.Запоріжжі</c:v>
                  </c:pt>
                  <c:pt idx="34">
                    <c:v>Будівництво мереж зовнішнього освітлення по вул. Каспійська (від вул.Відмінна до вул.Футбольна) у м.Запоріжжі</c:v>
                  </c:pt>
                  <c:pt idx="35">
                    <c:v>Будівництво мереж зовнішнього освітлення по вул. Грязнова, 88, 88а, 88б, 90а, 90, 94 у м. Запоріжжі</c:v>
                  </c:pt>
                  <c:pt idx="36">
                    <c:v>Будівництво мереж зовнішнього освітлення вулиці Кам'янсько-Дніпровська у м. Запоріжжі</c:v>
                  </c:pt>
                  <c:pt idx="37">
                    <c:v>Будівництво мереж зовнішнього освітлення вулиці Салавата-Юлаєва у м. Запоріжжі</c:v>
                  </c:pt>
                  <c:pt idx="38">
                    <c:v>Будівництво мереж зовнішнього освітлення по вул. Колонтай у м. Запоріжжі</c:v>
                  </c:pt>
                  <c:pt idx="39">
                    <c:v>Будівництво мереж зовнішнього освітлення по вул. Крамського у м. Запоріжжі</c:v>
                  </c:pt>
                  <c:pt idx="40">
                    <c:v>Будівництво мереж зовнішнього освітлення  пров.Кедровий (від вул. Учительської до вул.Каспійської) у м. Запоріжжі </c:v>
                  </c:pt>
                  <c:pt idx="41">
                    <c:v>Будівництва мереж зовнішнього освітлення по вул. Азовській у м.Запоріжжі</c:v>
                  </c:pt>
                  <c:pt idx="42">
                    <c:v>Будівництво мереж зовнішнього освітлення по  пров. Вузький у  м. Запоріжжі</c:v>
                  </c:pt>
                  <c:pt idx="43">
                    <c:v>Будівництво мереж зовнішнього освітлення по вул. Морфлотська у м.Запоріжжі</c:v>
                  </c:pt>
                  <c:pt idx="44">
                    <c:v>Будівництво мереж зовнішнього освітлення по вул. Початкова у м.Запоріжжі </c:v>
                  </c:pt>
                  <c:pt idx="45">
                    <c:v>Будівництво мереж зовнішнього освітлення по пров.Якутський (від вул. Панфьорова до вул.Паторжинського)  у м.Запоріжжі</c:v>
                  </c:pt>
                  <c:pt idx="46">
                    <c:v>Будівництво мереж зовнішнього освітлення по  пров. Сріблястий у  м. Запоріжжі  </c:v>
                  </c:pt>
                  <c:pt idx="47">
                    <c:v>Будівництва мереж зовнішнього освітлення по вул. Батарейна у м.Запоріжжі  </c:v>
                  </c:pt>
                  <c:pt idx="48">
                    <c:v>Будівництва мереж зовнішнього освітлення по вул. Балка-Поповка (від буд.241 до буд. №315) у м.Запоріжжя</c:v>
                  </c:pt>
                  <c:pt idx="49">
                    <c:v>Будівництво мереж зовнішнього освітлення по вул. Овочівництва на о. Хортиця </c:v>
                  </c:pt>
                  <c:pt idx="50">
                    <c:v>Будівництво мереж зовнішнього освітлення по вул. Тельмана (від вул. Кривоносова до залізничної колії АТ "Мотор Січ") у м. Запоріжжі</c:v>
                  </c:pt>
                  <c:pt idx="51">
                    <c:v>Будівництво мереж зовнішнього освітлення у парку Трудової слави (майданчик "Фортеця") в м.Запоріжжі</c:v>
                  </c:pt>
                  <c:pt idx="52">
                    <c:v>Будівництво мереж зовнішнього освітлення у парку Трудової слави (майданчик для заняття паркуром) в м.Запоріжжі</c:v>
                  </c:pt>
                  <c:pt idx="53">
                    <c:v>Будівництво мереж зовнішнього освітлення по вул.Донецька-вул.Зелена у м.Запоріжжі</c:v>
                  </c:pt>
                  <c:pt idx="54">
                    <c:v>Будівництво мереж зовнішнього освітлення на внутрішньоквартальній території по вул. Ситова, 9, 9а, 9б, 11б і вул.Північнокольцева,12 у м.Запоріжжі</c:v>
                  </c:pt>
                  <c:pt idx="55">
                    <c:v>Будівництво мереж зовнішнього освітлення по вул. Саперна від буд. № 46 до пров. Літній у м.Запоріжжі</c:v>
                  </c:pt>
                  <c:pt idx="56">
                    <c:v>Будівництво мереж зовнішнього освітлення по вул.Вахтова (від вул. Саперна,46 до вул. Бєлінського) у м.Запоріжжі</c:v>
                  </c:pt>
                  <c:pt idx="57">
                    <c:v>Будівництво мереж зовнішнього освітлення по вул. Парамонова 4, 4а, 4б у м.Запоріжжі</c:v>
                  </c:pt>
                  <c:pt idx="58">
                    <c:v>Будівництво мереж зовнішнього освітлення по вул. Європейська, 4 у м.Запоріжжі</c:v>
                  </c:pt>
                  <c:pt idx="59">
                    <c:v>Будівництво мереж зовнішнього освітлення по вул. Магара, 6, 6а, 8 у м.Запоріжжі</c:v>
                  </c:pt>
                  <c:pt idx="60">
                    <c:v>Будівництво мереж зовнішнього освітлення на внутрішньоквартальній території по вул. Гоголя, 147 у м.Запоріжжі</c:v>
                  </c:pt>
                  <c:pt idx="61">
                    <c:v>Будівництво мереж зовнішнього освітлення по вул. Ігоря Сікорського, 16-46 в м.Запоріжжі</c:v>
                  </c:pt>
                  <c:pt idx="62">
                    <c:v>Будівництво мереж зовнішнього освітлення по вул. Вербова, 39-55 в м.Запоріжжі</c:v>
                  </c:pt>
                  <c:pt idx="63">
                    <c:v>Будівництво мереж зовнішнього освітлення на внутрішньоквартальній території по вул. Незалежної України,42 у м.Запоріжжі</c:v>
                  </c:pt>
                  <c:pt idx="64">
                    <c:v>Будівництво мереж зовнішнього освітлення по бул. Шевченка,16,20 в м.Запоріжжі</c:v>
                  </c:pt>
                  <c:pt idx="65">
                    <c:v>Будівництво мереж зовнішнього освітлення по вул.Лахтинська,4а,4б  в м.Запоріжжя</c:v>
                  </c:pt>
                  <c:pt idx="66">
                    <c:v>Будівництво мереж зовнішнього освітлення по вул.Лахтинська,6 в м.Запоріжжя</c:v>
                  </c:pt>
                  <c:pt idx="67">
                    <c:v>Будівництво мереж зовнішнього освітлення по вул.Лахтинська,8, 10,10а,10б  в м.Запоріжжя</c:v>
                  </c:pt>
                  <c:pt idx="68">
                    <c:v>Будівництво мереж зовнішнього освітлення по вул.Запорізького козацтва,17,19,21,23,21а,27,29,31,33,35  в м.Запоріжжя</c:v>
                  </c:pt>
                  <c:pt idx="69">
                    <c:v>Будівництво мереж зовнішнього освітлення по вул.Задніпровська,36,38,40,42,44 в м.Запоріжжя</c:v>
                  </c:pt>
                  <c:pt idx="70">
                    <c:v>Будівництво мереж зовнішнього освітлення по вул.Козака Бабури,12 (дитячий садок 237) в м.Запоріжжя</c:v>
                  </c:pt>
                  <c:pt idx="71">
                    <c:v>Будівництво мереж зовнішнього освітлення по вул.Козака Бабури,20 (дитячий майданчик) в м.Запоріжжя</c:v>
                  </c:pt>
                  <c:pt idx="72">
                    <c:v>Будівництво мереж зовнішнього освітлення по вул.Козака Бабури,18а (дитячий садок 231) в м.Запоріжжя</c:v>
                  </c:pt>
                  <c:pt idx="73">
                    <c:v>Будівництво мереж зовнішнього освітлення по вул.Лахтинська,13,13а,15,17,19,21/пр.Ювілейний,33,35,50/вул Задніпровська,48 в м.Запоріжжя</c:v>
                  </c:pt>
                  <c:pt idx="74">
                    <c:v>Будівництво мереж зовнішнього освітлення по бул. Будівельників, 10 (уздовж дитячого садка) в м.Запоріжжя</c:v>
                  </c:pt>
                  <c:pt idx="75">
                    <c:v>Будівництво мереж зовнішнього освітлення по вул. 14 Жовтня, 15  в м.Запоріжжя</c:v>
                  </c:pt>
                  <c:pt idx="76">
                    <c:v>Будівництво мереж зовнішнього освітлення по вул. 14 Жовтня, 13  в м.Запоріжжя</c:v>
                  </c:pt>
                  <c:pt idx="77">
                    <c:v>Будівництво мереж зовнішнього освітлення по вул.Гудименка,40  в м.Запоріжжя</c:v>
                  </c:pt>
                  <c:pt idx="78">
                    <c:v>Будівництво мереж зовнішнього освітлення по вул.Воронезька,22 ( дитяча юнацька школа №4) в м.Запоріжжя</c:v>
                  </c:pt>
                  <c:pt idx="79">
                    <c:v>Будівництво мереж зовнішнього освітлення по пр. Інженера Преображенського, 27 в м.Запоріжжя</c:v>
                  </c:pt>
                  <c:pt idx="80">
                    <c:v>Будівництво мереж зовнішнього освітлення по вул.Гудименка, 18 (зона парку ЗОШ №40)  в м.Запоріжжя</c:v>
                  </c:pt>
                  <c:pt idx="81">
                    <c:v>Будівництво мереж зовнішнього освітлення по вул. Громовій буд. № 87-99 в м.Запоріжжя</c:v>
                  </c:pt>
                  <c:pt idx="82">
                    <c:v>Будівництво мереж зовнішнього освітлення провулка між вул. Дніпродзержинська та вул. Гребельна в м. Запоріжжя</c:v>
                  </c:pt>
                  <c:pt idx="83">
                    <c:v>Будівництво мереж зовнішнього освітлення по пров. Перлинному (від вул. Медична до вул. Каховська) в м. Запоріжжя</c:v>
                  </c:pt>
                  <c:pt idx="84">
                    <c:v>Будівництво мереж зовнішнього освітлення по вул. Волзька (від вул. Листопрокатна до вул. Виробнича) в м.Запоріжжя</c:v>
                  </c:pt>
                  <c:pt idx="85">
                    <c:v>Будівництво мереж зовнішнього освітлення по вул. Дальня в м.Запоріжжя</c:v>
                  </c:pt>
                  <c:pt idx="86">
                    <c:v>Будівництво мереж зовнішнього освітлення по вул. Крайня в м.Запоріжжя</c:v>
                  </c:pt>
                  <c:pt idx="87">
                    <c:v>Будівництво мереж зовнішнього освітлення по вул. Магістральна,1-44 в м. Запорожжя</c:v>
                  </c:pt>
                  <c:pt idx="88">
                    <c:v>Будівництво мереж зовнішнього освітлення по вул. Тверська (від вул. Карпенка-Карого до вул. Орликова) в м.Запоріжжя</c:v>
                  </c:pt>
                  <c:pt idx="89">
                    <c:v>Будівництво мереж зовнішнього освітлення по вул. Скульптурна у м.Запоріжжі</c:v>
                  </c:pt>
                  <c:pt idx="90">
                    <c:v>Будівництво мереж зовнішнього освітлення по вул. Мальовнича у м.Запоріжжі</c:v>
                  </c:pt>
                  <c:pt idx="91">
                    <c:v>Будівництво мереж зовнішнього освітлення по вул. Стрєльникова у м.Запоріжжі</c:v>
                  </c:pt>
                  <c:pt idx="92">
                    <c:v>Будівництво мереж зовнішнього освітлення по вул.Московська (від вул. Слави до вул. Памірська) у м.Запоріжжі</c:v>
                  </c:pt>
                  <c:pt idx="93">
                    <c:v>Будівництво мереж зовнішнього освітлення по вул. Волоколамська (від вул. Ферганська до вул. Владивостоцька) у м.Запоріжжі</c:v>
                  </c:pt>
                  <c:pt idx="94">
                    <c:v>Будівництво мереж зовнішнього освітлення по вул.Академіка Івченка (від вул.Уральська до вул.Героїв Дніпра) у м.Запоріжжі</c:v>
                  </c:pt>
                  <c:pt idx="95">
                    <c:v>Будівництво мереж зовнішнього освітлення по вул.Героїв Дніпра  (від вул.Кривоносова до вул.Високовольтна) у м.Запоріжжі</c:v>
                  </c:pt>
                  <c:pt idx="96">
                    <c:v>Будівництво мереж зовнішнього освітлення по вул. Радіаторна, 48 у м.Запоріжжі</c:v>
                  </c:pt>
                  <c:pt idx="97">
                    <c:v>Будівництво мереж зовнішнього освітлення по вул. Бодянського у м.Запоріжжі</c:v>
                  </c:pt>
                  <c:pt idx="98">
                    <c:v>Будівництво мереж зовнішнього освітлення по вул. Норільська у м.Запоріжжі</c:v>
                  </c:pt>
                  <c:pt idx="99">
                    <c:v>Будівництво мереж зовнішнього освітлення по вул. Світловодська від буд. №24 до буд. №98 у м.Запоріжжі</c:v>
                  </c:pt>
                  <c:pt idx="100">
                    <c:v>Будівництво мереж зовнішнього освітлення по вул.Політехнічна у м.Запоріжжі</c:v>
                  </c:pt>
                  <c:pt idx="101">
                    <c:v>Будівництво мереж зовнішнього освітлення по вул. Початкова в м. Запоріжжя</c:v>
                  </c:pt>
                  <c:pt idx="102">
                    <c:v>Будівництво мереж зовнішнього освітлення по вул. Електрична, 241, 241а в м. Запоріжжя</c:v>
                  </c:pt>
                  <c:pt idx="103">
                    <c:v>Будівництво мереж зовнішнього освітлення по пров. Боковий (від вул. Основна до вул. Амурська) в м. Запоріжжя</c:v>
                  </c:pt>
                  <c:pt idx="104">
                    <c:v>Будівництво мереж зовнішнього освітлення на внутрішньоквартальній території по вул. Космічна, 8а у м. Запоріжжі (проектні роботи та експертиза)</c:v>
                  </c:pt>
                  <c:pt idx="105">
                    <c:v>Будівництво мереж зовнішнього освітлення по вул. Закарпатська (від буд. №2 до буд. №39/42) у м.Запоріжжі  (проектні роботи та експертиза)</c:v>
                  </c:pt>
                  <c:pt idx="106">
                    <c:v>Будівництво мереж зовнішнього освітлення по вул. Вахтова (від вул. Саперна до вул. Арбузова) у м.Запоріжжі  (проектні роботи та експертиза)</c:v>
                  </c:pt>
                  <c:pt idx="107">
                    <c:v>Будівництво мереж зовнішнього освітлення по вул.Ситова, 2 у м.Запоріжжі  (проектні роботи та експертиза)</c:v>
                  </c:pt>
                  <c:pt idx="108">
                    <c:v>Будівництво мереж зовнішнього освітлення по вул. Космічна 100, 100а, 100б, 102а у м. Запоріжжі  (проектні роботи та експертиза)</c:v>
                  </c:pt>
                  <c:pt idx="109">
                    <c:v>Будівництво мереж зовнішнього освітлення по вул. Північнокільцева 1, 3 у м. Запоріжжі  (проектні роботи та експертиза)</c:v>
                  </c:pt>
                  <c:pt idx="110">
                    <c:v>Будівництво мереж зовнішнього освітлення по вул. Магара, 3 у м. Запоріжжі  (проектні роботи та експертиза)</c:v>
                  </c:pt>
                  <c:pt idx="111">
                    <c:v>Будівництво мереж зовнішнього освітлення по вул. Задніпровська, 6, Задніпровська ,8 Задніпровська, 10 в м. Запоріжжя  (проектні роботи та експертиза)</c:v>
                  </c:pt>
                  <c:pt idx="112">
                    <c:v>Будівництво мереж зовнішнього освітлення по вул. Ентузіастів, 4 в м. Запоріжжя  (проектні роботи та експертиза)</c:v>
                  </c:pt>
                  <c:pt idx="113">
                    <c:v>Будівництво мереж зовнішнього освітлення по вул. Лахтинська,2,  Лахтинська, 4 в м.Запоріжжя  (проектні роботи та експертиза)</c:v>
                  </c:pt>
                  <c:pt idx="114">
                    <c:v>Будівництво мереж зовнішнього освітлення по вул. Лахтинська, 12  в м. Запоріжжя  (проектні роботи та експертиза)</c:v>
                  </c:pt>
                  <c:pt idx="115">
                    <c:v>Будівництво мереж зовнішнього освітлення по вул. Лахтинська, 21 в м. Запоріжжя  (проектні роботи та експертиза)</c:v>
                  </c:pt>
                  <c:pt idx="116">
                    <c:v>Будівництво мереж зовнішнього освітлення по вул. Запорізького козацтва, 3,5,7,11а,13а,15а в м. Запоріжжя  (проектні роботи та експертиза)</c:v>
                  </c:pt>
                  <c:pt idx="117">
                    <c:v>Будівництво мереж зовнішнього освітлення по вул. Задніпровська, 24а в м. Запоріжжя  (проектні роботи та експертиза)</c:v>
                  </c:pt>
                  <c:pt idx="118">
                    <c:v>Будівництво мереж зовнішнього освітлення по вул. Задніпровська, 28,30 в м. Запоріжжя  (проектні роботи та експертиза)</c:v>
                  </c:pt>
                  <c:pt idx="119">
                    <c:v>Будівництво мереж зовнішнього освітлення по вул. Ентузіастів, 10 в м. Запоріжжя  (проектні роботи та експертиза)</c:v>
                  </c:pt>
                  <c:pt idx="120">
                    <c:v>Будівництво мереж зовнішнього освітлення по вул. Ентузіастів, 8 в м. Запоріжжя  (проектні роботи та експертиза)</c:v>
                  </c:pt>
                  <c:pt idx="121">
                    <c:v>Будівництво мереж зовнішнього освітлення по вул. Ентузіастів, 12 в м. Запоріжжя  (проектні роботи та експертиза)</c:v>
                  </c:pt>
                  <c:pt idx="122">
                    <c:v>Будівництво мереж зовнішнього освітлення по вул. Ентузіастів, 14а в м. Запоріжжя  (проектні роботи та експертиза)</c:v>
                  </c:pt>
                  <c:pt idx="123">
                    <c:v>Будівництво мереж зовнішнього освітлення по вул. Ентузіастів, 20/вул. Задніпровська, 34 в м.Запоріжжя  (проектні роботи та експертиза)</c:v>
                  </c:pt>
                  <c:pt idx="124">
                    <c:v>Будівництво мереж зовнішнього освітлення по вул. Лахтинська, 3 в м. Запоріжжя  (проектні роботи та експертиза)</c:v>
                  </c:pt>
                  <c:pt idx="125">
                    <c:v>Будівництво мереж зовнішнього освітлення по вул. Лахтинська, 5 в м. Запоріжжя  (проектні роботи та експертиза)</c:v>
                  </c:pt>
                  <c:pt idx="126">
                    <c:v>Будівництво мереж зовнішнього освітлення по вул.Козака Бабури,3 в м.Запоріжжя  (проектні роботи та експертиза)</c:v>
                  </c:pt>
                  <c:pt idx="127">
                    <c:v>Будівництво мереж зовнішнього освітлення по вул. Козака Бабури, 10 в м. Запоріжжя  (проектні роботи та експертиза)</c:v>
                  </c:pt>
                  <c:pt idx="128">
                    <c:v>Будівництво мереж зовнішнього освітлення по вул. Задніпровська, 5а в м. Запоріжжя  (проектні роботи та експертиза)</c:v>
                  </c:pt>
                  <c:pt idx="129">
                    <c:v>Будівництво мереж зовнішнього освітлення по вул. Задніпровська, 46а в м. Запоріжжя  (проектні роботи та експертиза)</c:v>
                  </c:pt>
                  <c:pt idx="130">
                    <c:v>Будівництво мереж зовнішнього освітлення по пр.Ювілейний, 30а в м. Запоріжжя  (проектні роботи та експертиза)</c:v>
                  </c:pt>
                  <c:pt idx="131">
                    <c:v>Будівництво мереж зовнішнього освітлення по вул. Бульвар Будівельників, 15 (центр естетичного виховання) в м. Запоріжжя  (проектні роботи та експертиза)</c:v>
                  </c:pt>
                  <c:pt idx="132">
                    <c:v>Будівництво мереж зовнішнього освітлення по вул. Бульвар Будівельників, 19 в м. Запоріжжя  (проектні роботи та експертиза)</c:v>
                  </c:pt>
                  <c:pt idx="133">
                    <c:v>Будівництво мереж зовнішнього освітлення по вул. Бульвар Будівельників, 21 в м. Запоріжжя  (проектні роботи та експертиза)</c:v>
                  </c:pt>
                  <c:pt idx="134">
                    <c:v>Будівництво мереж зовнішнього освітлення по вул. Бульвар Будівельників, 15 в м. Запоріжжя  (проектні роботи та експертиза)</c:v>
                  </c:pt>
                  <c:pt idx="135">
                    <c:v>Будівництво мереж зовнішнього освітлення по вул. Бульвар Будівельників, 23 в м. Запоріжжя  (проектні роботи та експертиза)</c:v>
                  </c:pt>
                  <c:pt idx="136">
                    <c:v>Будівництво мереж зовнішнього освітлення по вул. М. Судца 3А в м. Запоріжжя  (проектні роботи та експертиза)</c:v>
                  </c:pt>
                  <c:pt idx="137">
                    <c:v>Будівництво мереж зовнішнього освітлення по вул. Воронізька, 16, 16а в м. Запоріжжя  (проектні роботи та експертиза)</c:v>
                  </c:pt>
                  <c:pt idx="138">
                    <c:v>Будівництво мереж зовнішнього освітлення по вул. Задніпровська,33,39 по пішохідній доріжці увздовж ринку у напрямку до будинку Воронізька, 30 в м. Запоріжжя  (проектні роботи та експертиза)</c:v>
                  </c:pt>
                  <c:pt idx="139">
                    <c:v>Будівництво мереж зовнішнього освітлення по вул. Бородинська від буд. № 43а/1 до буд. 49А в м. Запоріжжя  (проектні роботи та експертиза)</c:v>
                  </c:pt>
                  <c:pt idx="140">
                    <c:v>Будівництво мереж зовнішнього освітлення по вул. Медична, від буд.72 до буд.80 в м. Запоріжжі  (проектні роботи та експертиза)</c:v>
                  </c:pt>
                  <c:pt idx="141">
                    <c:v>Будівництво мереж зовнішнього освітлення по вул. Відродження в м. Запоріжжя  (проектні роботи та експертиза)</c:v>
                  </c:pt>
                  <c:pt idx="142">
                    <c:v>Будівництво мереж зовнішнього освітлення по вул. Цегельна (від вул. Фабрична буд. 4, 15, 23, 23а, 23б, 24, 26, 26а до мосту річки Суха Московка та від вул. Фабрична, 61 до буд. 199) в м. Запоріжжя  (проектні роботи та експертиза)</c:v>
                  </c:pt>
                  <c:pt idx="143">
                    <c:v>Будівництво мереж зовнішнього освітлення по вул. Фабрична, 123-150 в м. Запоріжжя  (проектні роботи та експертиза)</c:v>
                  </c:pt>
                  <c:pt idx="144">
                    <c:v>Будівництво мереж зовнішнього освітлення по пров. Художній в м. Запоріжжя  (проектні роботи та експертиза)</c:v>
                  </c:pt>
                  <c:pt idx="145">
                    <c:v>Будівництво мереж зовнішнього освітлення по пров. Звивистий в м. Запоріжжя  (проектні роботи та експертиза)</c:v>
                  </c:pt>
                  <c:pt idx="146">
                    <c:v>Будівництво мереж зовнішнього освітлення по вул. Милосердя в м. Запоріжжя  (проектні роботи та експертиза)</c:v>
                  </c:pt>
                  <c:pt idx="147">
                    <c:v>Будівництво мереж зовнішнього освітлення по Академіка Павлова в м. Запоріжжя  (проектні роботи та експертиза)</c:v>
                  </c:pt>
                  <c:pt idx="148">
                    <c:v>Будівництво мереж зовнішнього освітлення по Алейна в м. Запоріжжя (проектні роботи та експертиза)</c:v>
                  </c:pt>
                  <c:pt idx="149">
                    <c:v>Будівництво мереж зовнішнього освітлення по вул. Воєнбуд, 85 в м. Запоріжжя  (проектні роботи та експертиза)</c:v>
                  </c:pt>
                  <c:pt idx="150">
                    <c:v>Будівництво мереж зовнішнього освітлення по вул.Червоногірська (від вул. Панфьорова до вул. Автодорожня) у м. Запоріжжі  (проектні роботи та експертиза)</c:v>
                  </c:pt>
                  <c:pt idx="151">
                    <c:v>Будівництво мереж зовнішнього освітлення по вул.Балкова (від вул. Григорія Квітки - Основ`яненка до вул. Ігоря Сікорського) у м.Запоріжжі  (проектні роботи та експертиза)</c:v>
                  </c:pt>
                  <c:pt idx="152">
                    <c:v>Будівництво мереж зовнішнього освітлення по вул. Балкова (від вул. Тимірязєва до вул. Верещагіна) у м. Запоріжжі  (проектні роботи та експертиза)</c:v>
                  </c:pt>
                  <c:pt idx="153">
                    <c:v>Будівництво мереж зовнішнього освітлення по вул. Довженко (від вул. Лірична до вул. Московська) у м. Запоріжжі  (проектні роботи та експертиза)</c:v>
                  </c:pt>
                  <c:pt idx="154">
                    <c:v>Будівництво мереж зовнішнього освітлення по вул. Лірична (від вул. Волоколамська до вул. Довженко) у м. Запоріжжі  (проектні роботи та експертиза)</c:v>
                  </c:pt>
                  <c:pt idx="155">
                    <c:v>Будівництво мереж зовнішнього освітлення по вул. Алтайська (від вул. Балкова до вул. Тульська) у м. Запоріжжі  (проектні роботи та експертиза)</c:v>
                  </c:pt>
                  <c:pt idx="156">
                    <c:v>Будівництво мереж зовнішнього освітлення по вул. Іркутська (від річки Капустянка до вул. Кіровоградська) у м.Запоріжжі  (проектні роботи та експертиза)</c:v>
                  </c:pt>
                  <c:pt idx="157">
                    <c:v>Будівництво мереж зовнішнього освітлення по вул. Бузкова у м. Запоріжжі  (проектні роботи та експертиза)</c:v>
                  </c:pt>
                  <c:pt idx="158">
                    <c:v>Будівництво мереж зовнішнього освітлення парк між вул. Павлокічкаська та вул. Історична у м. Запоріжжі  (проектні роботи та експертиза)</c:v>
                  </c:pt>
                  <c:pt idx="159">
                    <c:v>Будівництво мереж зовнішнього освітлення по пров. Водяний у м. Запоріжжі  (проектні роботи та експертиза)</c:v>
                  </c:pt>
                  <c:pt idx="160">
                    <c:v>Будівництво мереж зовнішнього освітлення по вул. Лассаля, 61  у м. Запоріжжі  (проектні роботи та експертиза)</c:v>
                  </c:pt>
                  <c:pt idx="161">
                    <c:v>Будівництво мереж зовнішнього освітлення по вул. Придніпровська, 6, 8 у м. Запоріжжі  (проектні роботи та експертиза)</c:v>
                  </c:pt>
                  <c:pt idx="162">
                    <c:v>Будівництво мереж зовнішнього освітлення по вул. Автодорівська, 1-28 у м.Запоріжжі  (проектні роботи та експертиза)</c:v>
                  </c:pt>
                  <c:pt idx="163">
                    <c:v>Будівництво мереж зовнішнього освітлення по вул.Морфлотська, 21 у м.Запоріжжі  (проектні роботи та експертиза)</c:v>
                  </c:pt>
                  <c:pt idx="164">
                    <c:v>Будівництво мереж зовнішнього освітлення по вул. Лижна, 1-9 у м. Запоріжжі  (проектні роботи та експертиза)</c:v>
                  </c:pt>
                  <c:pt idx="165">
                    <c:v>Будівництво мереж зовнішнього освітлення по вул. Орловська у м. Запоріжжі  (проектні роботи та експертиза)</c:v>
                  </c:pt>
                  <c:pt idx="166">
                    <c:v>Будівництво мереж зовнішнього освітлення по вул. Морфлотська, 100-110 у м. Запоріжжі  (проектні роботи та експертиза)</c:v>
                  </c:pt>
                  <c:pt idx="167">
                    <c:v>Будівництво мереж зовнішнього освітлення по вул. Досягнень, 18-24 у м. Запоріжжі  (проектні роботи та експертиза)</c:v>
                  </c:pt>
                  <c:pt idx="168">
                    <c:v>Будівництво мереж зовнішнього освітлення по вул. Чорногорівська (від вул. Початкової до вул. Відмінної) у м. Запоріжжі  (проектні роботи та експертиза)</c:v>
                  </c:pt>
                  <c:pt idx="169">
                    <c:v>Будівництво мереж зовнішнього освітлення по вул. Листопадовий у м. Запоріжжі  (проектні роботи та експертиза)</c:v>
                  </c:pt>
                  <c:pt idx="170">
                    <c:v>Будівництво мереж зовнішнього освітлення по вул. Косарева школа 36 в м. Запоріжжі  (проектні роботи та експертиза)</c:v>
                  </c:pt>
                  <c:pt idx="171">
                    <c:v>Будівництво мереж зовнішнього освітлення по вул. Славгородська (від. вул. Похила до пров. Сніжний) в м. Запоріжжі  (проектні роботи та експертиза)</c:v>
                  </c:pt>
                  <c:pt idx="172">
                    <c:v>Будівництво мереж зовнішнього освітлення по пішохідної доріжки від вул. Автобусна до зуп.трамвая РМЗ в м. Запоріжжі  (проектні роботи та експертиза)</c:v>
                  </c:pt>
                  <c:pt idx="173">
                    <c:v>Будівництво мереж зовнішнього освітлення по вул.Свердлова (від вул. Жуковського до вул. Гоголя) у м.Запоріжжі</c:v>
                  </c:pt>
                  <c:pt idx="174">
                    <c:v>Будівництво мереж зовнішнього освітлення вулиці Косарєва (від вул. Билкіна до вул. Автобусної) у м. Запоріжжі</c:v>
                  </c:pt>
                  <c:pt idx="175">
                    <c:v>Будівництво мереж зовнішнього освітлення по вул. Горького (від вул. Радянської до вул. Червоногвардійської) у м. Запоріжжі</c:v>
                  </c:pt>
                  <c:pt idx="176">
                    <c:v>Будівництво мереж зовнішнього освітлення вулиці Історична (від ж/б №1 до ж/б №5) у  м. Запоріжжі</c:v>
                  </c:pt>
                  <c:pt idx="177">
                    <c:v>Будівництво мереж зовнішнього освітлення на внутрішньоквартальній території по вул. Іванівська, №16, 20- вул. Трегубова,№13, 15, 17, 19,21, 23, 25- вул. Вавилова, 11, 13, 15, 17, 19- вул. Вишневського, № 10, 12, 14, 16 в м. Запоріжжя (проектні роботи та е</c:v>
                  </c:pt>
                  <c:pt idx="178">
                    <c:v>Будівництво мереж зовнішнього освітлення на внутрішньоквартальній території по б. Бельфорський, 13 в м. Запоріжжя (проектні роботи та експертиза)</c:v>
                  </c:pt>
                  <c:pt idx="179">
                    <c:v>Будівництво мереж зовнішнього освітлення на внутрішньоквартальній території по вул. Вавилова, № 6, 8, 10, 12- вул. Вишневського, №18, 20, 20-А, 22, 22-А, 24, 26, 28, 30- вул. Трегубова, №27, 29, 31,  33, 35, 37, 39 в м. Запоріжжя (проектні роботи та експе</c:v>
                  </c:pt>
                  <c:pt idx="180">
                    <c:v>Будівництво мереж зовнішнього освітлення на внутрішньоквартальній території по вул. Вавилова, №2- вул. Кремлівська,№ 27 в м. Запоріжжя (проектні роботи та експертиза)</c:v>
                  </c:pt>
                  <c:pt idx="181">
                    <c:v>Будівництво мереж зовнішнього освітлення на внутрішньоквартальній території по вул. Кияшка, №24, 26, 28, 30, 32 в м. Запоріжжя (проектні роботи та експертиза)</c:v>
                  </c:pt>
                  <c:pt idx="182">
                    <c:v>Будівництво мереж зовнішнього освітлення по на внутрішньоквартальній території вул. Кремлівська,№ 5, 7, 9, 11, 13, 15 - вул. Мінська, 3, 4, 6, 8 - вул. Таганська, 4- вул. Ризька, 3 - вул. Трегубова, №6,8  в м. Запоріжжя (проектні роботи та експертиза)</c:v>
                  </c:pt>
                  <c:pt idx="183">
                    <c:v>Будівництво мереж зовнішнього освітлення на внутрішньоквартальній території по вул. Кремлівська, № 43, 45, 47, 49, 49-А, 51, 53, 53-А, 55, 57, 57-А, 59, 61, 61-А, 63 - вул. Трегубова, №36, 38, 40, 42 в м. Запоріжжя (проектні роботи та експертиза)</c:v>
                  </c:pt>
                  <c:pt idx="184">
                    <c:v>Будівництво мереж зовнішнього освітлення на внутрішньоквартальній території по вул. Л.Українки, № 2, 4, 6, 8, 10 - вул. Трегубова, №22,20, 26, 28, 30, 32 - вул. Адмиралтейська,№ 3, 5, 7, 9- вул. Кремлівська, 29, 31, 33, 35, 37, 39, 41 в м. Запоріжжя (прое</c:v>
                  </c:pt>
                  <c:pt idx="185">
                    <c:v>Будівництво мереж зовнішнього освітлення на внутрішньоквартальній території по вул. Трегубова,№ 10,12, 12-А, 14, 16-вул. Вавилова,№ 1, 3, 5, 7, 9- вул. Кремлівська,№ 17, 19, 21, 23, 25 в м. Запоріжжя (проектні роботи та експертиза)</c:v>
                  </c:pt>
                  <c:pt idx="186">
                    <c:v>Будівництво мереж зовнішнього освітлення по вул. Аваліані в м. Запоріжжя (проетні роботи та експертиза)</c:v>
                  </c:pt>
                  <c:pt idx="187">
                    <c:v>Будівництво внутрішньо квартальних мереж зовнішнього освітлення по вул. Стефанова № 44,46 в м. Запоріжжя (проетні роботи та експертиза)</c:v>
                  </c:pt>
                  <c:pt idx="188">
                    <c:v>Будівництво мереж зовнішнього освітлення по вул. Новгородська, 8-4 в м. Запоріжжя (проетні роботи та експертиза)</c:v>
                  </c:pt>
                  <c:pt idx="189">
                    <c:v>Будівництво мереж зовнішнього освітлення по пров. Придорожній в м. Запоріжжя (проетні роботи та експертиза) </c:v>
                  </c:pt>
                  <c:pt idx="190">
                    <c:v>Будівництво мереж зовнішнього освітлення по вул. Новоросійська в м. Запоріжжя (проетні роботи та експертиза)</c:v>
                  </c:pt>
                  <c:pt idx="191">
                    <c:v>Реконструкція мереж зовнішнього освітлення по вул. Кустанайська  в м. Запоріжжі</c:v>
                  </c:pt>
                  <c:pt idx="192">
                    <c:v>Реконструкція мереж зовнішнього освітлення по вул. Крилова в м. Запоріжжі</c:v>
                  </c:pt>
                  <c:pt idx="193">
                    <c:v>Реконструкція мереж зовнішнього освітлення  по вул.Халтуріна (з виходом на вул.Ялтинську) у м.Запоріжжі</c:v>
                  </c:pt>
                  <c:pt idx="194">
                    <c:v>Реконструкція мереж зовнішнього освітлення автодорожнього проїзду від пл.Леніна до греблі ДніпроГЕС (лівий берег р.Дніпро) у м.Запоріжжя</c:v>
                  </c:pt>
                  <c:pt idx="195">
                    <c:v>Реконструкція мереж зовнішнього освітлення автодорожнього проїзду від греблі ДніпрГЕС до бул.Вінтера (правий берег р.Дніпро ТП-74) у м.Запоріжжі</c:v>
                  </c:pt>
                  <c:pt idx="196">
                    <c:v>Реконструкція мереж зовнішнього освітлення автодорожнього проїзду по споруді греблі ДніпроГЕС у м.Запоріжжі</c:v>
                  </c:pt>
                  <c:pt idx="197">
                    <c:v>Реконструкція мереж зовнішнього освітлення по. вул.Трегубова в м.Запоріжжі</c:v>
                  </c:pt>
                  <c:pt idx="198">
                    <c:v>Реконструкція мереж зовнішнього освітлення по вул. Ризька в м. Запоріжжі</c:v>
                  </c:pt>
                  <c:pt idx="199">
                    <c:v>Реконструкція мереж зовнішнього освітлення по вул. Автодорівська в м. Запоріжжі</c:v>
                  </c:pt>
                  <c:pt idx="200">
                    <c:v>Реконструкція мереж зовнішнього освітлення по вул. Українська (від вул. Семафорної до пр. Леніна) в м. Запоріжжі</c:v>
                  </c:pt>
                  <c:pt idx="201">
                    <c:v>Реконструкція мереж зовнішнього освітлення по вул. Українська (від пр.Леніна  до Прибережної магістралі) у м.Запоріжжі</c:v>
                  </c:pt>
                  <c:pt idx="202">
                    <c:v>Реконструкція мереж зовнішнього освітлення по вул. Північне шосе в м.Запоріжжі</c:v>
                  </c:pt>
                  <c:pt idx="203">
                    <c:v>Реконструкція мереж зовнішнього освітлення по вул. Яворницького в м.Запоріжжі </c:v>
                  </c:pt>
                  <c:pt idx="204">
                    <c:v>Реконструкція мереж зовнішнього освітлення по вул. Шишкіна в м.Запоріжжі</c:v>
                  </c:pt>
                  <c:pt idx="205">
                    <c:v>Реконструкція мереж зовнішнього освітлення по вул. Димитрова (від вул. Харчова до траси Харків - Сімферополь) у м. Запоріжжі</c:v>
                  </c:pt>
                  <c:pt idx="206">
                    <c:v>Реконструкція мереж зовнішнього освітлення по вул. Першотравнева у м.Запоріжжі</c:v>
                  </c:pt>
                  <c:pt idx="207">
                    <c:v>Реконструкція мереж зовнішнього освітлення по вул. Єднання у м.Запоріжжі</c:v>
                  </c:pt>
                  <c:pt idx="208">
                    <c:v>Реконструкція мереж зовнішнього освітлення по вул. Сталеварів (на ділянці від вул. Заводський до вул. 40 років Радянської України) в м.Запоріжжі</c:v>
                  </c:pt>
                  <c:pt idx="209">
                    <c:v>Реконструкція мереж зовнішнього освітлення по вул. Гагаріна (на ділянці від пр. Леніна до вул. Патріотична) в м.Запоріжжі</c:v>
                  </c:pt>
                  <c:pt idx="210">
                    <c:v>Реконструкція мереж зовнішнього освітлення по вул. Сєдова (біля будівлі Орджонікідзевської РА) в м.Запоріжжі</c:v>
                  </c:pt>
                  <c:pt idx="211">
                    <c:v>Реконструкція мереж зовнішнього освітлення на внутрішньо квартальній території по вул. Сталеварів 1-3, вул. 40 років Радянської України 49-53, вул. Рекордна 30-40 (квартал 65) в м.Запоріжжі</c:v>
                  </c:pt>
                  <c:pt idx="212">
                    <c:v>Реконструкція мереж зовнішнього освітлення по пр. Радянський, навколо БК Хортицький в м.Запоріжжі</c:v>
                  </c:pt>
                  <c:pt idx="213">
                    <c:v>Реконструкція мереж зовнішнього освітлення по вул. Новгородська (на ділянці від вул. Жукова до залізничного мосту) в м.Запоріжжі</c:v>
                  </c:pt>
                  <c:pt idx="214">
                    <c:v>Реконструкція мереж зовнішнього освітлення по вул. Ентузіастів (на ділянці від вул. Задніпровська до вул. Запорізького Козацтва) в м.Запоріжжі</c:v>
                  </c:pt>
                  <c:pt idx="215">
                    <c:v>Реконструкція мереж зовнішнього освітлення по вул. Силова в м.Запоріжжі</c:v>
                  </c:pt>
                  <c:pt idx="216">
                    <c:v>Реконструкція мереж зовнішнього освітлення по вул. Славутича в м.Запоріжжі</c:v>
                  </c:pt>
                  <c:pt idx="217">
                    <c:v>Реконструкція мереж зовнішнього освітлення по вул. Санаторна в м.Запоріжжі</c:v>
                  </c:pt>
                  <c:pt idx="218">
                    <c:v>Реконструкція мереж зовнішнього освітлення по вул. Чарівна (на ділянці від вул. Полякова до вул. Бочарова - тротуар) у м.Запоріжжі</c:v>
                  </c:pt>
                  <c:pt idx="219">
                    <c:v>Реконструкція мереж зовнішнього освітлення по пров. Глибокий в м.Запоріжжі</c:v>
                  </c:pt>
                  <c:pt idx="220">
                    <c:v>Будівництво Кушугумського кладовища в м. Запоріжжя</c:v>
                  </c:pt>
                  <c:pt idx="221">
                    <c:v>Реконструкція мереж зовнішнього освітлення по Прибрежній магістралі (від вул.Луначарського до р. Мокра Московка) у  м. Запоріжжі</c:v>
                  </c:pt>
                  <c:pt idx="222">
                    <c:v>Реконструкція мереж зовнішнього освітлення по вул.Новокузнецька (пішохідна доріжка від вул.Автозаводська до вул.Нагнібіди) в м.Запоріжжя</c:v>
                  </c:pt>
                  <c:pt idx="223">
                    <c:v>Реконструкція мереж зовнішнього освітлення Дамби (розділювальна смуга) в м.Запоріжжі</c:v>
                  </c:pt>
                  <c:pt idx="224">
                    <c:v>Реконструкція мереж зовнішнього освітлення по вул. Автодорожня  (від вул. Тульська до вул. Теплова) в м. Запоріжжя</c:v>
                  </c:pt>
                  <c:pt idx="225">
                    <c:v>Реконструкція мереж зовнішнього освітлення на розділювальній смузі по вул. Перемоги в м. Запоріжжя</c:v>
                  </c:pt>
                  <c:pt idx="226">
                    <c:v>Реконструкція мереж зовнішнього освітлення по Прибрежній магістралі (від р. Мокра Московка до р. Суха Московка) у  м. Запоріжжя</c:v>
                  </c:pt>
                  <c:pt idx="227">
                    <c:v>Реконструкція мереж зовнішнього освітлення по Прибрежній магістралі (від  р. Суха Московка до вул. Тюленіна) у  м. Запоріжжя</c:v>
                  </c:pt>
                  <c:pt idx="228">
                    <c:v>Реконструкція пішохідної частини проспекту Маяковського в м.Запоріжжі</c:v>
                  </c:pt>
                  <c:pt idx="229">
                    <c:v>Будівництво мереж зовнішнього освітлення по вул. Академіка Грекова в м. Запоріжжя (проектні роботи та експертиза)</c:v>
                  </c:pt>
                  <c:pt idx="230">
                    <c:v>Будівництво мереж зовнішнього освітлення по пров. Архангельський в м. Запоріжжя (проектні роботи та експертиза)</c:v>
                  </c:pt>
                  <c:pt idx="231">
                    <c:v>Будівництво мереж зовнішнього освітлення по вул. Верхоянська в м. Запоріжжя (проектні роботи та експертиза)</c:v>
                  </c:pt>
                  <c:pt idx="232">
                    <c:v>Будівництво мереж зовнішнього освітлення по пров. Весняний в м. Запоріжжя (проектні роботи та експертиза)</c:v>
                  </c:pt>
                  <c:pt idx="233">
                    <c:v>Будівництво мереж зовнішнього освітлення по вул. Загорська в м. Запоріжжя (проектні роботи та експертиза)</c:v>
                  </c:pt>
                  <c:pt idx="234">
                    <c:v>Будівництво мереж зовнішнього освітлення по пров. Зустрічний в м. Запоріжжя (проектні роботи та експертиза)</c:v>
                  </c:pt>
                  <c:pt idx="235">
                    <c:v>Будівництво мереж зовнішнього освітлення по вул. Калужська в м. Запоріжжя (проектні роботи та експертиза)</c:v>
                  </c:pt>
                  <c:pt idx="236">
                    <c:v>Будівництво мереж зовнішнього освітлення по пров. Лазурний в м. Запоріжжя (проектні роботи та експертиза)</c:v>
                  </c:pt>
                  <c:pt idx="237">
                    <c:v>Будівництво мереж зовнішнього освітлення по вул. Леоніда Приня в м. Запоріжжя (проектні роботи та експертиза)</c:v>
                  </c:pt>
                  <c:pt idx="238">
                    <c:v>Будівництво мереж зовнішнього освітлення по вул. Максима Кривоноса в м. Запоріжжя (проектні роботи та експертиза)</c:v>
                  </c:pt>
                  <c:pt idx="239">
                    <c:v>Будівництво мереж зовнішнього освітлення по вул. Миколи Хвильового в м. Запоріжжя (проектні роботи та експертиза)</c:v>
                  </c:pt>
                  <c:pt idx="240">
                    <c:v>Будівництво мереж зовнішнього освітлення по вул. Молодогвардійська в м. Запоріжжя (проектні роботи та експертиза)</c:v>
                  </c:pt>
                  <c:pt idx="241">
                    <c:v>Будівництво мереж зовнішнього освітлення по вул. Натальївська в м. Запоріжжя (проектні роботи та експертиза)</c:v>
                  </c:pt>
                  <c:pt idx="242">
                    <c:v>Будівництво мереж зовнішнього освітлення по вул. Незалежності в м. Запоріжжя (проектні роботи та експертиза)</c:v>
                  </c:pt>
                  <c:pt idx="243">
                    <c:v>Будівництво мереж зовнішнього освітлення по вул. Несторова, 1-24 в м. Запоріжжя (проектні роботи та експертиза)</c:v>
                  </c:pt>
                  <c:pt idx="244">
                    <c:v>Будівництво мереж зовнішнього освітлення по вул. Орехівська в м. Запоріжжя (проектні роботи та експертиза)</c:v>
                  </c:pt>
                  <c:pt idx="245">
                    <c:v>Будівництво мереж зовнішнього освітлення по вул. Пшенична в м. Запоріжжя (проектні роботи та експертиза)</c:v>
                  </c:pt>
                  <c:pt idx="246">
                    <c:v>Будівництво мереж зовнішнього освітлення по вул. Тольятті в м. Запоріжжя (проектні роботи та експертиза)</c:v>
                  </c:pt>
                  <c:pt idx="247">
                    <c:v>Будівництво мереж зовнішнього освітлення по вул. Центральна, 7, 7а в м. Запоріжжя (проектні роботи та експертиза)</c:v>
                  </c:pt>
                  <c:pt idx="248">
                    <c:v>Реконструкція об'єкта благоустрою "Центральний міський пляж" в м. Запоріжжя (права сторона) (проектні та вишукувальні роботи)</c:v>
                  </c:pt>
                  <c:pt idx="249">
                    <c:v>Реконструкція об'єкта благоустрою "Центральний міський пляж" в м. Запоріжжя (ліва сторона) (проектні та вишукувальні роботи)</c:v>
                  </c:pt>
                  <c:pt idx="250">
                    <c:v>Реконструкція об'єкта благоустрою "Правобережного міського пляжу",  м. Запоріжжя  (проектні та вишукувальні роботи)</c:v>
                  </c:pt>
                  <c:pt idx="251">
                    <c:v>Будівництво пішохідного переходу по вул. Радіальній через шламонакопичувач у м. Запоріжжі</c:v>
                  </c:pt>
                  <c:pt idx="252">
                    <c:v>Реконструкція зливової каналізації в районі будинку № 4 по вул. окружній в м. Запоріжжі (проектні роботи)</c:v>
                  </c:pt>
                  <c:pt idx="253">
                    <c:v>Реконструкція тротуару по вул. Круговій від вул. Іванова до вул. Паралельної в м. Запоріжжі (проектні роботи)</c:v>
                  </c:pt>
                  <c:pt idx="254">
                    <c:v>Реконструкція Центрального парку культури і відпочинку "Дубовий гай", м. Запоріжжя (проектні роботи та експертиза)</c:v>
                  </c:pt>
                  <c:pt idx="255">
                    <c:v>Реконструкція пішохідної доріжки від вул. Софієвської до кінцевої зупинки трамваїв № 3 та № 12 - "Запоріжжя - Ліве" з улаштуванням мереж зовнішнього освітлення </c:v>
                  </c:pt>
                  <c:pt idx="256">
                    <c:v>Реконструкція вул. Жовтневої від пр. Леніна  до вул.  Жуковського в Жовтневому районі м. Запоріжжя (проектні та будівельні роботи)</c:v>
                  </c:pt>
                  <c:pt idx="257">
                    <c:v>Реконструкція автошляхопроводу  по вул. Карпенка-Карого в м.Запоріжжя</c:v>
                  </c:pt>
                  <c:pt idx="258">
                    <c:v>Реконструкція автодороги Запоріжжя-Підпорожнянка на Дніпровську водопровідну станцію (ДВС-1) в районі шлакових відвалів ВАТ "Запоріжсталь" у м.Запоріжжя</c:v>
                  </c:pt>
                  <c:pt idx="259">
                    <c:v>Ліквідація аварійного стану на дорожньому насипу проїжджої частини дороги по вул. Перемоги (в районі міської лікарні №6) в м.Запоріжжя</c:v>
                  </c:pt>
                  <c:pt idx="260">
                    <c:v>Будівництво дороги до каналізаційної насосної станції №3 по вул. Лізи Чайкіної  м.Запоріжжя </c:v>
                  </c:pt>
                  <c:pt idx="261">
                    <c:v>Будівництво дорожнього полотна пров.Ставропольський в м. Запоріжжя </c:v>
                  </c:pt>
                  <c:pt idx="262">
                    <c:v>Ліквідація аварійного стану на ділянці автодороги загального користування державного значення М-18 Харків-Сімферополь-Алушта-Ялта (від км 289 + 665 до км 299 + 491) у Шевченківському районі (в районі "М'ясокомбінату") у м.Запоріжжя</c:v>
                  </c:pt>
                  <c:pt idx="263">
                    <c:v>Реконструкція пр.Леніна від вул.Лермонтова до вул.Якова Новицького в м.Запоріжжі (проектні та будівельні роботи)</c:v>
                  </c:pt>
                  <c:pt idx="264">
                    <c:v>Реконструкція автодороги по вул.Тиражній та автомобільної дороги, яка з'єднує автодорогу Н-08 Бориспіль-Дніпропетровськ-Запоріжжя (через Кременчуг) в м.Запоріжжі (проектні та будівельні роботи)</c:v>
                  </c:pt>
                  <c:pt idx="265">
                    <c:v>Реконструкція автодороги по пр. Маяковського від пр. Леніна до вул. Патріотичної  в м. Запоріжжі  (проектні  та будівельні роботи  по першій черзі)</c:v>
                  </c:pt>
                  <c:pt idx="266">
                    <c:v>Реконструкція шляхопроводу по пр.Металургів в м.Запоріжжі (проектні роботи)</c:v>
                  </c:pt>
                  <c:pt idx="267">
                    <c:v>Реконструкція пішохідного мосту по пр.Металургів в м.Запоріжжі (проектні роботи)</c:v>
                  </c:pt>
                  <c:pt idx="268">
                    <c:v>Реконструкція шляхопроводу №1 по вул.Калібровій в м.Запоріжжі (проектні роботи)</c:v>
                  </c:pt>
                  <c:pt idx="269">
                    <c:v>Реконструкція шляхопроводу №2 по вул.Калібровій в м.Запоріжжі (проектні роботи)</c:v>
                  </c:pt>
                  <c:pt idx="270">
                    <c:v>Реконструкція шляхопроводу №39 по пр.Леніна (район вул.12 Квітня) в м.Запоріжжі (проектні роботи)</c:v>
                  </c:pt>
                  <c:pt idx="271">
                    <c:v>Реконструкція  дороги  по вул. Нагнибіди  в м. Запоріжжі (проектні роботи)</c:v>
                  </c:pt>
                  <c:pt idx="272">
                    <c:v>Реконструкція   автодороги по вул. Щасливій  в м. Запоріжжі (проектні роботи)</c:v>
                  </c:pt>
                  <c:pt idx="273">
                    <c:v>Реконструкція автодороги по вул. Академіка Філатова в м. Запоріжжі (проектні роботи)</c:v>
                  </c:pt>
                  <c:pt idx="274">
                    <c:v>Реконструкція автодороги по вул. Баранова в м. Запоріжжі (проектні роботи, експертиза)</c:v>
                  </c:pt>
                  <c:pt idx="275">
                    <c:v>Реконструкція автодороги по вул. Бузковій в м. Запоріжжі (проектні роботи)</c:v>
                  </c:pt>
                  <c:pt idx="276">
                    <c:v>Реконструкція автодороги по вул. Гродненській в м. Запоріжжі (проектні роботи, експертиза)</c:v>
                  </c:pt>
                  <c:pt idx="277">
                    <c:v>Реконструкція вулично - дорожньої мережі по вул. Куликовській в м. Запоріжжі (проектні роботи)</c:v>
                  </c:pt>
                  <c:pt idx="278">
                    <c:v>Реконструкція автодороги по вул.Офіцерській в м. Запоріжжі (проектні роботи)</c:v>
                  </c:pt>
                  <c:pt idx="279">
                    <c:v>Реконструкція автодороги по вул.Стрельникова в м. Запоріжжі (проектні роботи)</c:v>
                  </c:pt>
                  <c:pt idx="280">
                    <c:v>Реконструкція автодороги по вул.Тимірязєва від вул. 8 Березня до вул. Солідарності в м. Запоріжжі (проектні роботи)</c:v>
                  </c:pt>
                  <c:pt idx="281">
                    <c:v>Реконструкція автодороги по вул.Ударників м. Запоріжжі (проектні роботи)</c:v>
                  </c:pt>
                  <c:pt idx="282">
                    <c:v>Реконструкція автодороги  вул.Ферганській в м. Запоріжжі (проектні роботи)</c:v>
                  </c:pt>
                  <c:pt idx="283">
                    <c:v>Реконструкція автодороги  по пров. Штурманський м. Запоріжжі (проектні роботи)</c:v>
                  </c:pt>
                  <c:pt idx="284">
                    <c:v>Реконструкція вул. Шамотної від вул. Прияружної до вул. Шламової у м. Запоріжжі (проектні роботи)</c:v>
                  </c:pt>
                  <c:pt idx="285">
                    <c:v>Реконструкція вул.Фінальної від вул. Історичної до вул. Оптимістичної у м. Запоріжжі (проектні роботи)</c:v>
                  </c:pt>
                  <c:pt idx="286">
                    <c:v>капітальний ремонт доріг</c:v>
                  </c:pt>
                  <c:pt idx="287">
                    <c:v>Внески у статутні капітали комунальних підприємств міста </c:v>
                  </c:pt>
                  <c:pt idx="288">
                    <c:v>в тому числі</c:v>
                  </c:pt>
                  <c:pt idx="289">
                    <c:v>Комунальне підприємство "Експлуатаційне лінійне управління автомобільних шляхів"  (установка для переробки асфальтобетонної крихти - 1од., дорожня фреза  - 1од., машина дорожня  на шасі самоскида МАЗ - 10 од., асфальтоукладальник - 1 од., самоскид  - 3 од</c:v>
                  </c:pt>
                  <c:pt idx="290">
                    <c:v>КП "Титан" (газонокосарки - 2од., тример - 3 од., контейнер стальний оцинкований - 2 од., пам'ятний знак - 1од., комунальна підмітально - прибиральна машина  - 1 од., пластиковий човен - 2 од., агрегат для перевезення води - 1 од, пляжеприбиральна машина </c:v>
                  </c:pt>
                  <c:pt idx="291">
                    <c:v>Комунальне підприємство "Запоріжміськсвітло" (автопідйомник -2 од., електротехнічна лабораторія - 1од.)</c:v>
                  </c:pt>
                  <c:pt idx="292">
                    <c:v>Комунальне ремонтно-будівельне підприємство "Зеленбуд" (гідравлічна стріла тракторна - 1 од., машина прибиральна  -320 - 1 од., обладнання для гідро посіву  - 1од., комбінований фрезерний культиватор з катком- 4 од., мотоблок бензиновий з навісним обладна</c:v>
                  </c:pt>
                  <c:pt idx="293">
                    <c:v>Департамент комунальної власності та приватизації Запорізької міської ради</c:v>
                  </c:pt>
                  <c:pt idx="294">
                    <c:v>капітальні видатки</c:v>
                  </c:pt>
                </c:lvl>
                <c:lvl>
                  <c:pt idx="0">
                    <c:v>Капітальні вкладення</c:v>
                  </c:pt>
                  <c:pt idx="1">
                    <c:v>Капітальні вкладення</c:v>
                  </c:pt>
                  <c:pt idx="2">
                    <c:v>Капітальні вкладення</c:v>
                  </c:pt>
                  <c:pt idx="3">
                    <c:v>Капітальні вкладення</c:v>
                  </c:pt>
                  <c:pt idx="4">
                    <c:v>Капітальні вкладення</c:v>
                  </c:pt>
                  <c:pt idx="5">
                    <c:v>Капітальні вкладення</c:v>
                  </c:pt>
                  <c:pt idx="6">
                    <c:v>Капітальні вкладення</c:v>
                  </c:pt>
                  <c:pt idx="7">
                    <c:v>Капітальні вкладення</c:v>
                  </c:pt>
                  <c:pt idx="8">
                    <c:v>Капітальні вкладення</c:v>
                  </c:pt>
                  <c:pt idx="9">
                    <c:v>Капітальні вкладення</c:v>
                  </c:pt>
                  <c:pt idx="10">
                    <c:v>Капітальні вкладення</c:v>
                  </c:pt>
                  <c:pt idx="11">
                    <c:v>Капітальні вкладення</c:v>
                  </c:pt>
                  <c:pt idx="12">
                    <c:v>Капітальні вкладення</c:v>
                  </c:pt>
                  <c:pt idx="13">
                    <c:v>Капітальні вкладення</c:v>
                  </c:pt>
                  <c:pt idx="14">
                    <c:v>Капітальні вкладення</c:v>
                  </c:pt>
                  <c:pt idx="15">
                    <c:v>Капітальні вкладення</c:v>
                  </c:pt>
                  <c:pt idx="16">
                    <c:v>Капітальні вкладення</c:v>
                  </c:pt>
                  <c:pt idx="17">
                    <c:v>Капітальні вкладення</c:v>
                  </c:pt>
                  <c:pt idx="18">
                    <c:v>Капітальні вкладення</c:v>
                  </c:pt>
                  <c:pt idx="19">
                    <c:v>Капітальні вкладення</c:v>
                  </c:pt>
                  <c:pt idx="20">
                    <c:v>Капітальні вкладення</c:v>
                  </c:pt>
                  <c:pt idx="21">
                    <c:v>Капітальні вкладення</c:v>
                  </c:pt>
                  <c:pt idx="22">
                    <c:v>Капітальні вкладення</c:v>
                  </c:pt>
                  <c:pt idx="23">
                    <c:v>Капітальні вкладення</c:v>
                  </c:pt>
                  <c:pt idx="24">
                    <c:v>Капітальні вкладення</c:v>
                  </c:pt>
                  <c:pt idx="25">
                    <c:v>Капітальні вкладення</c:v>
                  </c:pt>
                  <c:pt idx="26">
                    <c:v>Капітальні вкладення</c:v>
                  </c:pt>
                  <c:pt idx="27">
                    <c:v>Капітальні вкладення</c:v>
                  </c:pt>
                  <c:pt idx="28">
                    <c:v>Капітальні вкладення</c:v>
                  </c:pt>
                  <c:pt idx="29">
                    <c:v>Капітальні вкладення</c:v>
                  </c:pt>
                  <c:pt idx="30">
                    <c:v>Капітальні вкладення</c:v>
                  </c:pt>
                  <c:pt idx="31">
                    <c:v>Капітальні вкладення</c:v>
                  </c:pt>
                  <c:pt idx="32">
                    <c:v>Капітальні вкладення</c:v>
                  </c:pt>
                  <c:pt idx="33">
                    <c:v>Капітальні вкладення</c:v>
                  </c:pt>
                  <c:pt idx="34">
                    <c:v>Капітальні вкладення</c:v>
                  </c:pt>
                  <c:pt idx="35">
                    <c:v>Капітальні вкладення</c:v>
                  </c:pt>
                  <c:pt idx="36">
                    <c:v>Капітальні вкладення</c:v>
                  </c:pt>
                  <c:pt idx="37">
                    <c:v>Капітальні вкладення</c:v>
                  </c:pt>
                  <c:pt idx="38">
                    <c:v>Капітальні вкладення</c:v>
                  </c:pt>
                  <c:pt idx="39">
                    <c:v>Капітальні вкладення</c:v>
                  </c:pt>
                  <c:pt idx="40">
                    <c:v>Капітальні вкладення</c:v>
                  </c:pt>
                  <c:pt idx="41">
                    <c:v>Капітальні вкладення</c:v>
                  </c:pt>
                  <c:pt idx="42">
                    <c:v>Капітальні вкладення</c:v>
                  </c:pt>
                  <c:pt idx="43">
                    <c:v>Капітальні вкладення</c:v>
                  </c:pt>
                  <c:pt idx="44">
                    <c:v>Капітальні вкладення</c:v>
                  </c:pt>
                  <c:pt idx="45">
                    <c:v>Капітальні вкладення</c:v>
                  </c:pt>
                  <c:pt idx="46">
                    <c:v>Капітальні вкладення</c:v>
                  </c:pt>
                  <c:pt idx="47">
                    <c:v>Капітальні вкладення</c:v>
                  </c:pt>
                  <c:pt idx="48">
                    <c:v>Капітальні вкладення</c:v>
                  </c:pt>
                  <c:pt idx="49">
                    <c:v>Капітальні вкладення</c:v>
                  </c:pt>
                  <c:pt idx="50">
                    <c:v>Капітальні вкладення</c:v>
                  </c:pt>
                  <c:pt idx="51">
                    <c:v>Капітальні вкладення</c:v>
                  </c:pt>
                  <c:pt idx="52">
                    <c:v>Капітальні вкладення</c:v>
                  </c:pt>
                  <c:pt idx="53">
                    <c:v>Капітальні вкладення</c:v>
                  </c:pt>
                  <c:pt idx="54">
                    <c:v>Капітальні вкладення</c:v>
                  </c:pt>
                  <c:pt idx="55">
                    <c:v>Капітальні вкладення</c:v>
                  </c:pt>
                  <c:pt idx="56">
                    <c:v>Капітальні вкладення</c:v>
                  </c:pt>
                  <c:pt idx="57">
                    <c:v>Капітальні вкладення</c:v>
                  </c:pt>
                  <c:pt idx="58">
                    <c:v>Капітальні вкладення</c:v>
                  </c:pt>
                  <c:pt idx="59">
                    <c:v>Капітальні вкладення</c:v>
                  </c:pt>
                  <c:pt idx="60">
                    <c:v>Капітальні вкладення</c:v>
                  </c:pt>
                  <c:pt idx="61">
                    <c:v>Капітальні вкладення</c:v>
                  </c:pt>
                  <c:pt idx="62">
                    <c:v>Капітальні вкладення</c:v>
                  </c:pt>
                  <c:pt idx="63">
                    <c:v>Капітальні вкладення</c:v>
                  </c:pt>
                  <c:pt idx="64">
                    <c:v>Капітальні вкладення</c:v>
                  </c:pt>
                  <c:pt idx="65">
                    <c:v>Капітальні вкладення</c:v>
                  </c:pt>
                  <c:pt idx="66">
                    <c:v>Капітальні вкладення</c:v>
                  </c:pt>
                  <c:pt idx="67">
                    <c:v>Капітальні вкладення</c:v>
                  </c:pt>
                  <c:pt idx="68">
                    <c:v>Капітальні вкладення</c:v>
                  </c:pt>
                  <c:pt idx="69">
                    <c:v>Капітальні вкладення</c:v>
                  </c:pt>
                  <c:pt idx="70">
                    <c:v>Капітальні вкладення</c:v>
                  </c:pt>
                  <c:pt idx="71">
                    <c:v>Капітальні вкладення</c:v>
                  </c:pt>
                  <c:pt idx="72">
                    <c:v>Капітальні вкладення</c:v>
                  </c:pt>
                  <c:pt idx="73">
                    <c:v>Капітальні вкладення</c:v>
                  </c:pt>
                  <c:pt idx="74">
                    <c:v>Капітальні вкладення</c:v>
                  </c:pt>
                  <c:pt idx="75">
                    <c:v>Капітальні вкладення</c:v>
                  </c:pt>
                  <c:pt idx="76">
                    <c:v>Капітальні вкладення</c:v>
                  </c:pt>
                  <c:pt idx="77">
                    <c:v>Капітальні вкладення</c:v>
                  </c:pt>
                  <c:pt idx="78">
                    <c:v>Капітальні вкладення</c:v>
                  </c:pt>
                  <c:pt idx="79">
                    <c:v>Капітальні вкладення</c:v>
                  </c:pt>
                  <c:pt idx="80">
                    <c:v>Капітальні вкладення</c:v>
                  </c:pt>
                  <c:pt idx="81">
                    <c:v>Капітальні вкладення</c:v>
                  </c:pt>
                  <c:pt idx="82">
                    <c:v>Капітальні вкладення</c:v>
                  </c:pt>
                  <c:pt idx="83">
                    <c:v>Капітальні вкладення</c:v>
                  </c:pt>
                  <c:pt idx="84">
                    <c:v>Капітальні вкладення</c:v>
                  </c:pt>
                  <c:pt idx="85">
                    <c:v>Капітальні вкладення</c:v>
                  </c:pt>
                  <c:pt idx="86">
                    <c:v>Капітальні вкладення</c:v>
                  </c:pt>
                  <c:pt idx="87">
                    <c:v>Капітальні вкладення</c:v>
                  </c:pt>
                  <c:pt idx="88">
                    <c:v>Капітальні вкладення</c:v>
                  </c:pt>
                  <c:pt idx="89">
                    <c:v>Капітальні вкладення</c:v>
                  </c:pt>
                  <c:pt idx="90">
                    <c:v>Капітальні вкладення</c:v>
                  </c:pt>
                  <c:pt idx="91">
                    <c:v>Капітальні вкладення</c:v>
                  </c:pt>
                  <c:pt idx="92">
                    <c:v>Капітальні вкладення</c:v>
                  </c:pt>
                  <c:pt idx="93">
                    <c:v>Капітальні вкладення</c:v>
                  </c:pt>
                  <c:pt idx="94">
                    <c:v>Капітальні вкладення</c:v>
                  </c:pt>
                  <c:pt idx="95">
                    <c:v>Капітальні вкладення</c:v>
                  </c:pt>
                  <c:pt idx="96">
                    <c:v>Капітальні вкладення</c:v>
                  </c:pt>
                  <c:pt idx="97">
                    <c:v>Капітальні вкладення</c:v>
                  </c:pt>
                  <c:pt idx="98">
                    <c:v>Капітальні вкладення</c:v>
                  </c:pt>
                  <c:pt idx="99">
                    <c:v>Капітальні вкладення</c:v>
                  </c:pt>
                  <c:pt idx="100">
                    <c:v>Капітальні вкладення</c:v>
                  </c:pt>
                  <c:pt idx="101">
                    <c:v>Капітальні вкладення</c:v>
                  </c:pt>
                  <c:pt idx="102">
                    <c:v>Капітальні вкладення</c:v>
                  </c:pt>
                  <c:pt idx="103">
                    <c:v>Капітальні вкладення</c:v>
                  </c:pt>
                  <c:pt idx="104">
                    <c:v>Капітальні вкладення</c:v>
                  </c:pt>
                  <c:pt idx="105">
                    <c:v>Капітальні вкладення</c:v>
                  </c:pt>
                  <c:pt idx="106">
                    <c:v>Капітальні вкладення</c:v>
                  </c:pt>
                  <c:pt idx="107">
                    <c:v>Капітальні вкладення</c:v>
                  </c:pt>
                  <c:pt idx="108">
                    <c:v>Капітальні вкладення</c:v>
                  </c:pt>
                  <c:pt idx="109">
                    <c:v>Капітальні вкладення</c:v>
                  </c:pt>
                  <c:pt idx="110">
                    <c:v>Капітальні вкладення</c:v>
                  </c:pt>
                  <c:pt idx="111">
                    <c:v>Капітальні вкладення</c:v>
                  </c:pt>
                  <c:pt idx="112">
                    <c:v>Капітальні вкладення</c:v>
                  </c:pt>
                  <c:pt idx="113">
                    <c:v>Капітальні вкладення</c:v>
                  </c:pt>
                  <c:pt idx="114">
                    <c:v>Капітальні вкладення</c:v>
                  </c:pt>
                  <c:pt idx="115">
                    <c:v>Капітальні вкладення</c:v>
                  </c:pt>
                  <c:pt idx="116">
                    <c:v>Капітальні вкладення</c:v>
                  </c:pt>
                  <c:pt idx="117">
                    <c:v>Капітальні вкладення</c:v>
                  </c:pt>
                  <c:pt idx="118">
                    <c:v>Капітальні вкладення</c:v>
                  </c:pt>
                  <c:pt idx="119">
                    <c:v>Капітальні вкладення</c:v>
                  </c:pt>
                  <c:pt idx="120">
                    <c:v>Капітальні вкладення</c:v>
                  </c:pt>
                  <c:pt idx="121">
                    <c:v>Капітальні вкладення</c:v>
                  </c:pt>
                  <c:pt idx="122">
                    <c:v>Капітальні вкладення</c:v>
                  </c:pt>
                  <c:pt idx="123">
                    <c:v>Капітальні вкладення</c:v>
                  </c:pt>
                  <c:pt idx="124">
                    <c:v>Капітальні вкладення</c:v>
                  </c:pt>
                  <c:pt idx="125">
                    <c:v>Капітальні вкладення</c:v>
                  </c:pt>
                  <c:pt idx="126">
                    <c:v>Капітальні вкладення</c:v>
                  </c:pt>
                  <c:pt idx="127">
                    <c:v>Капітальні вкладення</c:v>
                  </c:pt>
                  <c:pt idx="128">
                    <c:v>Капітальні вкладення</c:v>
                  </c:pt>
                  <c:pt idx="129">
                    <c:v>Капітальні вкладення</c:v>
                  </c:pt>
                  <c:pt idx="130">
                    <c:v>Капітальні вкладення</c:v>
                  </c:pt>
                  <c:pt idx="131">
                    <c:v>Капітальні вкладення</c:v>
                  </c:pt>
                  <c:pt idx="132">
                    <c:v>Капітальні вкладення</c:v>
                  </c:pt>
                  <c:pt idx="133">
                    <c:v>Капітальні вкладення</c:v>
                  </c:pt>
                  <c:pt idx="134">
                    <c:v>Капітальні вкладення</c:v>
                  </c:pt>
                  <c:pt idx="135">
                    <c:v>Капітальні вкладення</c:v>
                  </c:pt>
                  <c:pt idx="136">
                    <c:v>Капітальні вкладення</c:v>
                  </c:pt>
                  <c:pt idx="137">
                    <c:v>Капітальні вкладення</c:v>
                  </c:pt>
                  <c:pt idx="138">
                    <c:v>Капітальні вкладення</c:v>
                  </c:pt>
                  <c:pt idx="139">
                    <c:v>Капітальні вкладення</c:v>
                  </c:pt>
                  <c:pt idx="140">
                    <c:v>Капітальні вкладення</c:v>
                  </c:pt>
                  <c:pt idx="141">
                    <c:v>Капітальні вкладення</c:v>
                  </c:pt>
                  <c:pt idx="142">
                    <c:v>Капітальні вкладення</c:v>
                  </c:pt>
                  <c:pt idx="143">
                    <c:v>Капітальні вкладення</c:v>
                  </c:pt>
                  <c:pt idx="144">
                    <c:v>Капітальні вкладення</c:v>
                  </c:pt>
                  <c:pt idx="145">
                    <c:v>Капітальні вкладення</c:v>
                  </c:pt>
                  <c:pt idx="146">
                    <c:v>Капітальні вкладення</c:v>
                  </c:pt>
                  <c:pt idx="147">
                    <c:v>Капітальні вкладення</c:v>
                  </c:pt>
                  <c:pt idx="148">
                    <c:v>Капітальні вкладення</c:v>
                  </c:pt>
                  <c:pt idx="149">
                    <c:v>Капітальні вкладення</c:v>
                  </c:pt>
                  <c:pt idx="150">
                    <c:v>Капітальні вкладення</c:v>
                  </c:pt>
                  <c:pt idx="151">
                    <c:v>Капітальні вкладення</c:v>
                  </c:pt>
                  <c:pt idx="152">
                    <c:v>Капітальні вкладення</c:v>
                  </c:pt>
                  <c:pt idx="153">
                    <c:v>Капітальні вкладення</c:v>
                  </c:pt>
                  <c:pt idx="154">
                    <c:v>Капітальні вкладення</c:v>
                  </c:pt>
                  <c:pt idx="155">
                    <c:v>Капітальні вкладення</c:v>
                  </c:pt>
                  <c:pt idx="156">
                    <c:v>Капітальні вкладення</c:v>
                  </c:pt>
                  <c:pt idx="157">
                    <c:v>Капітальні вкладення</c:v>
                  </c:pt>
                  <c:pt idx="158">
                    <c:v>Капітальні вкладення</c:v>
                  </c:pt>
                  <c:pt idx="159">
                    <c:v>Капітальні вкладення</c:v>
                  </c:pt>
                  <c:pt idx="160">
                    <c:v>Капітальні вкладення</c:v>
                  </c:pt>
                  <c:pt idx="161">
                    <c:v>Капітальні вкладення</c:v>
                  </c:pt>
                  <c:pt idx="162">
                    <c:v>Капітальні вкладення</c:v>
                  </c:pt>
                  <c:pt idx="163">
                    <c:v>Капітальні вкладення</c:v>
                  </c:pt>
                  <c:pt idx="164">
                    <c:v>Капітальні вкладення</c:v>
                  </c:pt>
                  <c:pt idx="165">
                    <c:v>Капітальні вкладення</c:v>
                  </c:pt>
                  <c:pt idx="166">
                    <c:v>Капітальні вкладення</c:v>
                  </c:pt>
                  <c:pt idx="167">
                    <c:v>Капітальні вкладення</c:v>
                  </c:pt>
                  <c:pt idx="168">
                    <c:v>Капітальні вкладення</c:v>
                  </c:pt>
                  <c:pt idx="169">
                    <c:v>Капітальні вкладення</c:v>
                  </c:pt>
                  <c:pt idx="170">
                    <c:v>Капітальні вкладення</c:v>
                  </c:pt>
                  <c:pt idx="171">
                    <c:v>Капітальні вкладення</c:v>
                  </c:pt>
                  <c:pt idx="172">
                    <c:v>Капітальні вкладення</c:v>
                  </c:pt>
                  <c:pt idx="173">
                    <c:v>Капітальні вкладення</c:v>
                  </c:pt>
                  <c:pt idx="174">
                    <c:v>Капітальні вкладення</c:v>
                  </c:pt>
                  <c:pt idx="175">
                    <c:v>Капітальні вкладення</c:v>
                  </c:pt>
                  <c:pt idx="176">
                    <c:v>Капітальні вкладення</c:v>
                  </c:pt>
                  <c:pt idx="178">
                    <c:v>Капітальні вкладення</c:v>
                  </c:pt>
                  <c:pt idx="180">
                    <c:v>Капітальні вкладення</c:v>
                  </c:pt>
                  <c:pt idx="181">
                    <c:v>Капітальні вкладення</c:v>
                  </c:pt>
                  <c:pt idx="185">
                    <c:v>Капітальні вкладення</c:v>
                  </c:pt>
                  <c:pt idx="186">
                    <c:v>Капітальні вкладення</c:v>
                  </c:pt>
                  <c:pt idx="187">
                    <c:v>Капітальні вкладення</c:v>
                  </c:pt>
                  <c:pt idx="188">
                    <c:v>Капітальні вкладення</c:v>
                  </c:pt>
                  <c:pt idx="189">
                    <c:v>Капітальні вкладення</c:v>
                  </c:pt>
                  <c:pt idx="190">
                    <c:v>Капітальні вкладення</c:v>
                  </c:pt>
                  <c:pt idx="191">
                    <c:v>Капітальні вкладення</c:v>
                  </c:pt>
                  <c:pt idx="192">
                    <c:v>Капітальні вкладення</c:v>
                  </c:pt>
                  <c:pt idx="193">
                    <c:v>Капітальні вкладення</c:v>
                  </c:pt>
                  <c:pt idx="194">
                    <c:v>Капітальні вкладення</c:v>
                  </c:pt>
                  <c:pt idx="195">
                    <c:v>Капітальні вкладення</c:v>
                  </c:pt>
                  <c:pt idx="196">
                    <c:v>Капітальні вкладення</c:v>
                  </c:pt>
                  <c:pt idx="197">
                    <c:v>Капітальні вкладення</c:v>
                  </c:pt>
                  <c:pt idx="198">
                    <c:v>Капітальні вкладення</c:v>
                  </c:pt>
                  <c:pt idx="199">
                    <c:v>Капітальні вкладення</c:v>
                  </c:pt>
                  <c:pt idx="200">
                    <c:v>Капітальні вкладення</c:v>
                  </c:pt>
                  <c:pt idx="201">
                    <c:v>Капітальні вкладення</c:v>
                  </c:pt>
                  <c:pt idx="202">
                    <c:v>Капітальні вкладення</c:v>
                  </c:pt>
                  <c:pt idx="203">
                    <c:v>Капітальні вкладення</c:v>
                  </c:pt>
                  <c:pt idx="204">
                    <c:v>Капітальні вкладення</c:v>
                  </c:pt>
                  <c:pt idx="205">
                    <c:v>Капітальні вкладення</c:v>
                  </c:pt>
                  <c:pt idx="206">
                    <c:v>Капітальні вкладення</c:v>
                  </c:pt>
                  <c:pt idx="207">
                    <c:v>Капітальні вкладення</c:v>
                  </c:pt>
                  <c:pt idx="208">
                    <c:v>Капітальні вкладення</c:v>
                  </c:pt>
                  <c:pt idx="209">
                    <c:v>Капітальні вкладення</c:v>
                  </c:pt>
                  <c:pt idx="210">
                    <c:v>Капітальні вкладення</c:v>
                  </c:pt>
                  <c:pt idx="211">
                    <c:v>Капітальні вкладення</c:v>
                  </c:pt>
                  <c:pt idx="212">
                    <c:v>Капітальні вкладення</c:v>
                  </c:pt>
                  <c:pt idx="213">
                    <c:v>Капітальні вкладення</c:v>
                  </c:pt>
                  <c:pt idx="214">
                    <c:v>Капітальні вкладення</c:v>
                  </c:pt>
                  <c:pt idx="215">
                    <c:v>Капітальні вкладення</c:v>
                  </c:pt>
                  <c:pt idx="216">
                    <c:v>Капітальні вкладення</c:v>
                  </c:pt>
                  <c:pt idx="217">
                    <c:v>Капітальні вкладення</c:v>
                  </c:pt>
                  <c:pt idx="218">
                    <c:v>Капітальні вкладення</c:v>
                  </c:pt>
                  <c:pt idx="219">
                    <c:v>Капітальні вкладення</c:v>
                  </c:pt>
                  <c:pt idx="220">
                    <c:v>Капітальні вкладення</c:v>
                  </c:pt>
                  <c:pt idx="221">
                    <c:v>Капітальні вкладення</c:v>
                  </c:pt>
                  <c:pt idx="222">
                    <c:v>Капітальні вкладення</c:v>
                  </c:pt>
                  <c:pt idx="223">
                    <c:v>Капітальні вкладення</c:v>
                  </c:pt>
                  <c:pt idx="224">
                    <c:v>Капітальні вкладення</c:v>
                  </c:pt>
                  <c:pt idx="225">
                    <c:v>Капітальні вкладення</c:v>
                  </c:pt>
                  <c:pt idx="226">
                    <c:v>Капітальні вкладення</c:v>
                  </c:pt>
                  <c:pt idx="227">
                    <c:v>Капітальні вкладення</c:v>
                  </c:pt>
                  <c:pt idx="228">
                    <c:v>Капітальні вкладення</c:v>
                  </c:pt>
                  <c:pt idx="229">
                    <c:v>Капітальні вкладення</c:v>
                  </c:pt>
                  <c:pt idx="230">
                    <c:v>Капітальні вкладення</c:v>
                  </c:pt>
                  <c:pt idx="231">
                    <c:v>Капітальні вкладення</c:v>
                  </c:pt>
                  <c:pt idx="232">
                    <c:v>Капітальні вкладення</c:v>
                  </c:pt>
                  <c:pt idx="233">
                    <c:v>Капітальні вкладення</c:v>
                  </c:pt>
                  <c:pt idx="234">
                    <c:v>Капітальні вкладення</c:v>
                  </c:pt>
                  <c:pt idx="235">
                    <c:v>Капітальні вкладення</c:v>
                  </c:pt>
                  <c:pt idx="236">
                    <c:v>Капітальні вкладення</c:v>
                  </c:pt>
                  <c:pt idx="237">
                    <c:v>Капітальні вкладення</c:v>
                  </c:pt>
                  <c:pt idx="238">
                    <c:v>Капітальні вкладення</c:v>
                  </c:pt>
                  <c:pt idx="239">
                    <c:v>Капітальні вкладення</c:v>
                  </c:pt>
                  <c:pt idx="240">
                    <c:v>Капітальні вкладення</c:v>
                  </c:pt>
                  <c:pt idx="241">
                    <c:v>Капітальні вкладення</c:v>
                  </c:pt>
                  <c:pt idx="242">
                    <c:v>Капітальні вкладення</c:v>
                  </c:pt>
                  <c:pt idx="243">
                    <c:v>Капітальні вкладення</c:v>
                  </c:pt>
                  <c:pt idx="244">
                    <c:v>Капітальні вкладення</c:v>
                  </c:pt>
                  <c:pt idx="245">
                    <c:v>Капітальні вкладення</c:v>
                  </c:pt>
                  <c:pt idx="246">
                    <c:v>Капітальні вкладення</c:v>
                  </c:pt>
                  <c:pt idx="247">
                    <c:v>Капітальні вкладення</c:v>
                  </c:pt>
                  <c:pt idx="248">
                    <c:v>Капітальні вкладення</c:v>
                  </c:pt>
                  <c:pt idx="249">
                    <c:v>Капітальні вкладення</c:v>
                  </c:pt>
                  <c:pt idx="250">
                    <c:v>Капітальні вкладення</c:v>
                  </c:pt>
                  <c:pt idx="251">
                    <c:v>Капітальні вкладення</c:v>
                  </c:pt>
                  <c:pt idx="252">
                    <c:v>Капітальні вкладення</c:v>
                  </c:pt>
                  <c:pt idx="253">
                    <c:v>Капітальні вкладення</c:v>
                  </c:pt>
                  <c:pt idx="254">
                    <c:v>Капітальні вкладення</c:v>
                  </c:pt>
                  <c:pt idx="255">
                    <c:v>Капітальні вкладення</c:v>
                  </c:pt>
                  <c:pt idx="256">
                    <c:v>Видатки на проведення робіт, пов'язаних із будівництвом, реконструкцією, ремонтом  автомобільних доріг</c:v>
                  </c:pt>
                  <c:pt idx="257">
                    <c:v>Видатки на проведення робіт, пов'язаних із будівництвом, реконструкцією, ремонтом  автомобільних доріг</c:v>
                  </c:pt>
                  <c:pt idx="258">
                    <c:v>Видатки на проведення робіт, пов'язаних із будівництвом, реконструкцією, ремонтом  автомобільних доріг</c:v>
                  </c:pt>
                  <c:pt idx="259">
                    <c:v>Видатки на проведення робіт, пов'язаних із будівництвом, реконструкцією, ремонтом  автомобільних доріг</c:v>
                  </c:pt>
                  <c:pt idx="260">
                    <c:v>Видатки на проведення робіт, пов'язаних із будівництвом, реконструкцією, ремонтом  автомобільних доріг</c:v>
                  </c:pt>
                  <c:pt idx="261">
                    <c:v>Видатки на проведення робіт, пов'язаних із будівництвом, реконструкцією, ремонтом  автомобільних доріг</c:v>
                  </c:pt>
                  <c:pt idx="263">
                    <c:v>Видатки на проведення робіт, пов'язаних із будівництвом, реконструкцією, ремонтом  автомобільних доріг</c:v>
                  </c:pt>
                  <c:pt idx="265">
                    <c:v>Видатки на проведення робіт, пов'язаних із будівництвом, реконструкцією, ремонтом  автомобільних доріг</c:v>
                  </c:pt>
                  <c:pt idx="266">
                    <c:v>Видатки на проведення робіт, пов'язаних із будівництвом, реконструкцією, ремонтом  автомобільних доріг</c:v>
                  </c:pt>
                  <c:pt idx="267">
                    <c:v>Видатки на проведення робіт, пов'язаних із будівництвом, реконструкцією, ремонтом  автомобільних доріг</c:v>
                  </c:pt>
                  <c:pt idx="268">
                    <c:v>Видатки на проведення робіт, пов'язаних із будівництвом, реконструкцією, ремонтом  автомобільних доріг</c:v>
                  </c:pt>
                  <c:pt idx="269">
                    <c:v>Видатки на проведення робіт, пов'язаних із будівництвом, реконструкцією, ремонтом  автомобільних доріг</c:v>
                  </c:pt>
                  <c:pt idx="270">
                    <c:v>Видатки на проведення робіт, пов'язаних із будівництвом, реконструкцією, ремонтом  автомобільних доріг</c:v>
                  </c:pt>
                  <c:pt idx="271">
                    <c:v>Видатки на проведення робіт, пов'язаних із будівництвом, реконструкцією, ремонтом  автомобільних доріг</c:v>
                  </c:pt>
                  <c:pt idx="272">
                    <c:v>Видатки на проведення робіт, пов'язаних із будівництвом, реконструкцією, ремонтом  автомобільних доріг</c:v>
                  </c:pt>
                  <c:pt idx="273">
                    <c:v>Видатки на проведення робіт, пов'язаних із будівництвом, реконструкцією, ремонтом  автомобільних доріг</c:v>
                  </c:pt>
                  <c:pt idx="274">
                    <c:v>Видатки на проведення робіт, пов'язаних із будівництвом, реконструкцією, ремонтом  автомобільних доріг</c:v>
                  </c:pt>
                  <c:pt idx="275">
                    <c:v>Видатки на проведення робіт, пов'язаних із будівництвом, реконструкцією, ремонтом  автомобільних доріг</c:v>
                  </c:pt>
                  <c:pt idx="276">
                    <c:v>Видатки на проведення робіт, пов'язаних із будівництвом, реконструкцією, ремонтом  автомобільних доріг</c:v>
                  </c:pt>
                  <c:pt idx="277">
                    <c:v>Видатки на проведення робіт, пов'язаних із будівництвом, реконструкцією, ремонтом  автомобільних доріг</c:v>
                  </c:pt>
                  <c:pt idx="278">
                    <c:v>Видатки на проведення робіт, пов'язаних із будівництвом, реконструкцією, ремонтом  автомобільних доріг</c:v>
                  </c:pt>
                  <c:pt idx="279">
                    <c:v>Видатки на проведення робіт, пов'язаних із будівництвом, реконструкцією, ремонтом  автомобільних доріг</c:v>
                  </c:pt>
                  <c:pt idx="280">
                    <c:v>Видатки на проведення робіт, пов'язаних із будівництвом, реконструкцією, ремонтом  автомобільних доріг</c:v>
                  </c:pt>
                  <c:pt idx="281">
                    <c:v>Видатки на проведення робіт, пов'язаних із будівництвом, реконструкцією, ремонтом  автомобільних доріг</c:v>
                  </c:pt>
                  <c:pt idx="282">
                    <c:v>Видатки на проведення робіт, пов'язаних із будівництвом, реконструкцією, ремонтом  автомобільних доріг</c:v>
                  </c:pt>
                  <c:pt idx="283">
                    <c:v>Видатки на проведення робіт, пов'язаних із будівництвом, реконструкцією, ремонтом  автомобільних доріг</c:v>
                  </c:pt>
                  <c:pt idx="284">
                    <c:v>Видатки на проведення робіт, пов'язаних із будівництвом, реконструкцією, ремонтом  автомобільних доріг</c:v>
                  </c:pt>
                  <c:pt idx="285">
                    <c:v>Видатки на проведення робіт, пов'язаних із будівництвом, реконструкцією, ремонтом  автомобільних доріг</c:v>
                  </c:pt>
                  <c:pt idx="286">
                    <c:v>Видатки на проведення робіт, пов'язаних із будівництвом, реконструкцією, ремонтом  автомобільних доріг</c:v>
                  </c:pt>
                  <c:pt idx="287">
                    <c:v>Внески органів місцевого самоврядування у статутні капітали суб'єктів підприємницької діяльності</c:v>
                  </c:pt>
                  <c:pt idx="293">
                    <c:v>45</c:v>
                  </c:pt>
                  <c:pt idx="294">
                    <c:v>Органи місцевого самоврядування</c:v>
                  </c:pt>
                </c:lvl>
                <c:lvl>
                  <c:pt idx="0">
                    <c:v>0490</c:v>
                  </c:pt>
                  <c:pt idx="1">
                    <c:v>0490</c:v>
                  </c:pt>
                  <c:pt idx="2">
                    <c:v>0490</c:v>
                  </c:pt>
                  <c:pt idx="3">
                    <c:v>0490</c:v>
                  </c:pt>
                  <c:pt idx="4">
                    <c:v>0490</c:v>
                  </c:pt>
                  <c:pt idx="5">
                    <c:v>0490</c:v>
                  </c:pt>
                  <c:pt idx="6">
                    <c:v>0490</c:v>
                  </c:pt>
                  <c:pt idx="7">
                    <c:v>0490</c:v>
                  </c:pt>
                  <c:pt idx="8">
                    <c:v>0490</c:v>
                  </c:pt>
                  <c:pt idx="9">
                    <c:v>0490</c:v>
                  </c:pt>
                  <c:pt idx="10">
                    <c:v>0490</c:v>
                  </c:pt>
                  <c:pt idx="11">
                    <c:v>0490</c:v>
                  </c:pt>
                  <c:pt idx="12">
                    <c:v>0490</c:v>
                  </c:pt>
                  <c:pt idx="13">
                    <c:v>0490</c:v>
                  </c:pt>
                  <c:pt idx="14">
                    <c:v>0490</c:v>
                  </c:pt>
                  <c:pt idx="15">
                    <c:v>0490</c:v>
                  </c:pt>
                  <c:pt idx="16">
                    <c:v>0490</c:v>
                  </c:pt>
                  <c:pt idx="17">
                    <c:v>0490</c:v>
                  </c:pt>
                  <c:pt idx="18">
                    <c:v>0490</c:v>
                  </c:pt>
                  <c:pt idx="19">
                    <c:v>0490</c:v>
                  </c:pt>
                  <c:pt idx="20">
                    <c:v>0490</c:v>
                  </c:pt>
                  <c:pt idx="21">
                    <c:v>0490</c:v>
                  </c:pt>
                  <c:pt idx="22">
                    <c:v>0490</c:v>
                  </c:pt>
                  <c:pt idx="23">
                    <c:v>0490</c:v>
                  </c:pt>
                  <c:pt idx="24">
                    <c:v>0490</c:v>
                  </c:pt>
                  <c:pt idx="25">
                    <c:v>0490</c:v>
                  </c:pt>
                  <c:pt idx="26">
                    <c:v>0490</c:v>
                  </c:pt>
                  <c:pt idx="27">
                    <c:v>0490</c:v>
                  </c:pt>
                  <c:pt idx="28">
                    <c:v>0490</c:v>
                  </c:pt>
                  <c:pt idx="29">
                    <c:v>0490</c:v>
                  </c:pt>
                  <c:pt idx="30">
                    <c:v>0490</c:v>
                  </c:pt>
                  <c:pt idx="31">
                    <c:v>0490</c:v>
                  </c:pt>
                  <c:pt idx="32">
                    <c:v>0490</c:v>
                  </c:pt>
                  <c:pt idx="33">
                    <c:v>0490</c:v>
                  </c:pt>
                  <c:pt idx="34">
                    <c:v>0490</c:v>
                  </c:pt>
                  <c:pt idx="35">
                    <c:v>0490</c:v>
                  </c:pt>
                  <c:pt idx="36">
                    <c:v>0490</c:v>
                  </c:pt>
                  <c:pt idx="37">
                    <c:v>0490</c:v>
                  </c:pt>
                  <c:pt idx="38">
                    <c:v>0490</c:v>
                  </c:pt>
                  <c:pt idx="39">
                    <c:v>0490</c:v>
                  </c:pt>
                  <c:pt idx="40">
                    <c:v>0490</c:v>
                  </c:pt>
                  <c:pt idx="41">
                    <c:v>0490</c:v>
                  </c:pt>
                  <c:pt idx="42">
                    <c:v>0490</c:v>
                  </c:pt>
                  <c:pt idx="43">
                    <c:v>0490</c:v>
                  </c:pt>
                  <c:pt idx="44">
                    <c:v>0490</c:v>
                  </c:pt>
                  <c:pt idx="45">
                    <c:v>0490</c:v>
                  </c:pt>
                  <c:pt idx="46">
                    <c:v>0490</c:v>
                  </c:pt>
                  <c:pt idx="47">
                    <c:v>0490</c:v>
                  </c:pt>
                  <c:pt idx="48">
                    <c:v>0490</c:v>
                  </c:pt>
                  <c:pt idx="49">
                    <c:v>0490</c:v>
                  </c:pt>
                  <c:pt idx="50">
                    <c:v>0490</c:v>
                  </c:pt>
                  <c:pt idx="51">
                    <c:v>0490</c:v>
                  </c:pt>
                  <c:pt idx="52">
                    <c:v>0490</c:v>
                  </c:pt>
                  <c:pt idx="53">
                    <c:v>0490</c:v>
                  </c:pt>
                  <c:pt idx="54">
                    <c:v>0490</c:v>
                  </c:pt>
                  <c:pt idx="55">
                    <c:v>0490</c:v>
                  </c:pt>
                  <c:pt idx="56">
                    <c:v>0490</c:v>
                  </c:pt>
                  <c:pt idx="57">
                    <c:v>0490</c:v>
                  </c:pt>
                  <c:pt idx="58">
                    <c:v>0490</c:v>
                  </c:pt>
                  <c:pt idx="59">
                    <c:v>0490</c:v>
                  </c:pt>
                  <c:pt idx="60">
                    <c:v>0490</c:v>
                  </c:pt>
                  <c:pt idx="61">
                    <c:v>0490</c:v>
                  </c:pt>
                  <c:pt idx="62">
                    <c:v>0490</c:v>
                  </c:pt>
                  <c:pt idx="63">
                    <c:v>0490</c:v>
                  </c:pt>
                  <c:pt idx="64">
                    <c:v>0490</c:v>
                  </c:pt>
                  <c:pt idx="65">
                    <c:v>0490</c:v>
                  </c:pt>
                  <c:pt idx="66">
                    <c:v>0490</c:v>
                  </c:pt>
                  <c:pt idx="67">
                    <c:v>0490</c:v>
                  </c:pt>
                  <c:pt idx="68">
                    <c:v>0490</c:v>
                  </c:pt>
                  <c:pt idx="69">
                    <c:v>0490</c:v>
                  </c:pt>
                  <c:pt idx="70">
                    <c:v>0490</c:v>
                  </c:pt>
                  <c:pt idx="71">
                    <c:v>0490</c:v>
                  </c:pt>
                  <c:pt idx="72">
                    <c:v>0490</c:v>
                  </c:pt>
                  <c:pt idx="73">
                    <c:v>0490</c:v>
                  </c:pt>
                  <c:pt idx="74">
                    <c:v>0490</c:v>
                  </c:pt>
                  <c:pt idx="75">
                    <c:v>0490</c:v>
                  </c:pt>
                  <c:pt idx="76">
                    <c:v>0490</c:v>
                  </c:pt>
                  <c:pt idx="77">
                    <c:v>0490</c:v>
                  </c:pt>
                  <c:pt idx="78">
                    <c:v>0490</c:v>
                  </c:pt>
                  <c:pt idx="79">
                    <c:v>0490</c:v>
                  </c:pt>
                  <c:pt idx="80">
                    <c:v>0490</c:v>
                  </c:pt>
                  <c:pt idx="81">
                    <c:v>0490</c:v>
                  </c:pt>
                  <c:pt idx="82">
                    <c:v>0490</c:v>
                  </c:pt>
                  <c:pt idx="83">
                    <c:v>0490</c:v>
                  </c:pt>
                  <c:pt idx="84">
                    <c:v>0490</c:v>
                  </c:pt>
                  <c:pt idx="85">
                    <c:v>0490</c:v>
                  </c:pt>
                  <c:pt idx="86">
                    <c:v>0490</c:v>
                  </c:pt>
                  <c:pt idx="87">
                    <c:v>0490</c:v>
                  </c:pt>
                  <c:pt idx="88">
                    <c:v>0490</c:v>
                  </c:pt>
                  <c:pt idx="89">
                    <c:v>0490</c:v>
                  </c:pt>
                  <c:pt idx="90">
                    <c:v>0490</c:v>
                  </c:pt>
                  <c:pt idx="91">
                    <c:v>0490</c:v>
                  </c:pt>
                  <c:pt idx="92">
                    <c:v>0490</c:v>
                  </c:pt>
                  <c:pt idx="93">
                    <c:v>0490</c:v>
                  </c:pt>
                  <c:pt idx="94">
                    <c:v>0490</c:v>
                  </c:pt>
                  <c:pt idx="95">
                    <c:v>0490</c:v>
                  </c:pt>
                  <c:pt idx="96">
                    <c:v>0490</c:v>
                  </c:pt>
                  <c:pt idx="97">
                    <c:v>0490</c:v>
                  </c:pt>
                  <c:pt idx="98">
                    <c:v>0490</c:v>
                  </c:pt>
                  <c:pt idx="99">
                    <c:v>0490</c:v>
                  </c:pt>
                  <c:pt idx="100">
                    <c:v>0490</c:v>
                  </c:pt>
                  <c:pt idx="101">
                    <c:v>0490</c:v>
                  </c:pt>
                  <c:pt idx="102">
                    <c:v>0490</c:v>
                  </c:pt>
                  <c:pt idx="103">
                    <c:v>0490</c:v>
                  </c:pt>
                  <c:pt idx="104">
                    <c:v>0490</c:v>
                  </c:pt>
                  <c:pt idx="105">
                    <c:v>0490</c:v>
                  </c:pt>
                  <c:pt idx="106">
                    <c:v>0490</c:v>
                  </c:pt>
                  <c:pt idx="107">
                    <c:v>0490</c:v>
                  </c:pt>
                  <c:pt idx="108">
                    <c:v>0490</c:v>
                  </c:pt>
                  <c:pt idx="109">
                    <c:v>0490</c:v>
                  </c:pt>
                  <c:pt idx="110">
                    <c:v>0490</c:v>
                  </c:pt>
                  <c:pt idx="111">
                    <c:v>0490</c:v>
                  </c:pt>
                  <c:pt idx="112">
                    <c:v>0490</c:v>
                  </c:pt>
                  <c:pt idx="113">
                    <c:v>0490</c:v>
                  </c:pt>
                  <c:pt idx="114">
                    <c:v>0490</c:v>
                  </c:pt>
                  <c:pt idx="115">
                    <c:v>0490</c:v>
                  </c:pt>
                  <c:pt idx="116">
                    <c:v>0490</c:v>
                  </c:pt>
                  <c:pt idx="117">
                    <c:v>0490</c:v>
                  </c:pt>
                  <c:pt idx="118">
                    <c:v>0490</c:v>
                  </c:pt>
                  <c:pt idx="119">
                    <c:v>0490</c:v>
                  </c:pt>
                  <c:pt idx="120">
                    <c:v>0490</c:v>
                  </c:pt>
                  <c:pt idx="121">
                    <c:v>0490</c:v>
                  </c:pt>
                  <c:pt idx="122">
                    <c:v>0490</c:v>
                  </c:pt>
                  <c:pt idx="123">
                    <c:v>0490</c:v>
                  </c:pt>
                  <c:pt idx="124">
                    <c:v>0490</c:v>
                  </c:pt>
                  <c:pt idx="125">
                    <c:v>0490</c:v>
                  </c:pt>
                  <c:pt idx="126">
                    <c:v>0490</c:v>
                  </c:pt>
                  <c:pt idx="127">
                    <c:v>0490</c:v>
                  </c:pt>
                  <c:pt idx="128">
                    <c:v>0490</c:v>
                  </c:pt>
                  <c:pt idx="129">
                    <c:v>0490</c:v>
                  </c:pt>
                  <c:pt idx="130">
                    <c:v>0490</c:v>
                  </c:pt>
                  <c:pt idx="131">
                    <c:v>0490</c:v>
                  </c:pt>
                  <c:pt idx="132">
                    <c:v>0490</c:v>
                  </c:pt>
                  <c:pt idx="133">
                    <c:v>0490</c:v>
                  </c:pt>
                  <c:pt idx="134">
                    <c:v>0490</c:v>
                  </c:pt>
                  <c:pt idx="135">
                    <c:v>0490</c:v>
                  </c:pt>
                  <c:pt idx="136">
                    <c:v>0490</c:v>
                  </c:pt>
                  <c:pt idx="137">
                    <c:v>0490</c:v>
                  </c:pt>
                  <c:pt idx="138">
                    <c:v>0490</c:v>
                  </c:pt>
                  <c:pt idx="139">
                    <c:v>0490</c:v>
                  </c:pt>
                  <c:pt idx="140">
                    <c:v>0490</c:v>
                  </c:pt>
                  <c:pt idx="141">
                    <c:v>0490</c:v>
                  </c:pt>
                  <c:pt idx="142">
                    <c:v>0490</c:v>
                  </c:pt>
                  <c:pt idx="143">
                    <c:v>0490</c:v>
                  </c:pt>
                  <c:pt idx="144">
                    <c:v>0490</c:v>
                  </c:pt>
                  <c:pt idx="145">
                    <c:v>0490</c:v>
                  </c:pt>
                  <c:pt idx="146">
                    <c:v>0490</c:v>
                  </c:pt>
                  <c:pt idx="147">
                    <c:v>0490</c:v>
                  </c:pt>
                  <c:pt idx="148">
                    <c:v>0490</c:v>
                  </c:pt>
                  <c:pt idx="149">
                    <c:v>0490</c:v>
                  </c:pt>
                  <c:pt idx="150">
                    <c:v>0490</c:v>
                  </c:pt>
                  <c:pt idx="151">
                    <c:v>0490</c:v>
                  </c:pt>
                  <c:pt idx="152">
                    <c:v>0490</c:v>
                  </c:pt>
                  <c:pt idx="153">
                    <c:v>0490</c:v>
                  </c:pt>
                  <c:pt idx="154">
                    <c:v>0490</c:v>
                  </c:pt>
                  <c:pt idx="155">
                    <c:v>0490</c:v>
                  </c:pt>
                  <c:pt idx="156">
                    <c:v>0490</c:v>
                  </c:pt>
                  <c:pt idx="157">
                    <c:v>0490</c:v>
                  </c:pt>
                  <c:pt idx="158">
                    <c:v>0490</c:v>
                  </c:pt>
                  <c:pt idx="159">
                    <c:v>0490</c:v>
                  </c:pt>
                  <c:pt idx="160">
                    <c:v>0490</c:v>
                  </c:pt>
                  <c:pt idx="161">
                    <c:v>0490</c:v>
                  </c:pt>
                  <c:pt idx="162">
                    <c:v>0490</c:v>
                  </c:pt>
                  <c:pt idx="163">
                    <c:v>0490</c:v>
                  </c:pt>
                  <c:pt idx="164">
                    <c:v>0490</c:v>
                  </c:pt>
                  <c:pt idx="165">
                    <c:v>0490</c:v>
                  </c:pt>
                  <c:pt idx="166">
                    <c:v>0490</c:v>
                  </c:pt>
                  <c:pt idx="167">
                    <c:v>0490</c:v>
                  </c:pt>
                  <c:pt idx="168">
                    <c:v>0490</c:v>
                  </c:pt>
                  <c:pt idx="169">
                    <c:v>0490</c:v>
                  </c:pt>
                  <c:pt idx="170">
                    <c:v>0490</c:v>
                  </c:pt>
                  <c:pt idx="171">
                    <c:v>0490</c:v>
                  </c:pt>
                  <c:pt idx="172">
                    <c:v>0490</c:v>
                  </c:pt>
                  <c:pt idx="173">
                    <c:v>0490</c:v>
                  </c:pt>
                  <c:pt idx="174">
                    <c:v>0490</c:v>
                  </c:pt>
                  <c:pt idx="175">
                    <c:v>0490</c:v>
                  </c:pt>
                  <c:pt idx="176">
                    <c:v>0490</c:v>
                  </c:pt>
                  <c:pt idx="178">
                    <c:v>0490</c:v>
                  </c:pt>
                  <c:pt idx="180">
                    <c:v>0490</c:v>
                  </c:pt>
                  <c:pt idx="181">
                    <c:v>0490</c:v>
                  </c:pt>
                  <c:pt idx="186">
                    <c:v>0490</c:v>
                  </c:pt>
                  <c:pt idx="187">
                    <c:v>0490</c:v>
                  </c:pt>
                  <c:pt idx="188">
                    <c:v>0490</c:v>
                  </c:pt>
                  <c:pt idx="189">
                    <c:v>0490</c:v>
                  </c:pt>
                  <c:pt idx="190">
                    <c:v>0490</c:v>
                  </c:pt>
                  <c:pt idx="191">
                    <c:v>0490</c:v>
                  </c:pt>
                  <c:pt idx="192">
                    <c:v>0490</c:v>
                  </c:pt>
                  <c:pt idx="193">
                    <c:v>0490</c:v>
                  </c:pt>
                  <c:pt idx="194">
                    <c:v>0490</c:v>
                  </c:pt>
                  <c:pt idx="195">
                    <c:v>0490</c:v>
                  </c:pt>
                  <c:pt idx="196">
                    <c:v>0490</c:v>
                  </c:pt>
                  <c:pt idx="197">
                    <c:v>0490</c:v>
                  </c:pt>
                  <c:pt idx="198">
                    <c:v>0490</c:v>
                  </c:pt>
                  <c:pt idx="199">
                    <c:v>0490</c:v>
                  </c:pt>
                  <c:pt idx="200">
                    <c:v>0490</c:v>
                  </c:pt>
                  <c:pt idx="201">
                    <c:v>0490</c:v>
                  </c:pt>
                  <c:pt idx="202">
                    <c:v>0490</c:v>
                  </c:pt>
                  <c:pt idx="203">
                    <c:v>0490</c:v>
                  </c:pt>
                  <c:pt idx="204">
                    <c:v>0490</c:v>
                  </c:pt>
                  <c:pt idx="205">
                    <c:v>0490</c:v>
                  </c:pt>
                  <c:pt idx="206">
                    <c:v>0490</c:v>
                  </c:pt>
                  <c:pt idx="207">
                    <c:v>0490</c:v>
                  </c:pt>
                  <c:pt idx="208">
                    <c:v>0490</c:v>
                  </c:pt>
                  <c:pt idx="209">
                    <c:v>0490</c:v>
                  </c:pt>
                  <c:pt idx="210">
                    <c:v>0490</c:v>
                  </c:pt>
                  <c:pt idx="211">
                    <c:v>0490</c:v>
                  </c:pt>
                  <c:pt idx="212">
                    <c:v>0490</c:v>
                  </c:pt>
                  <c:pt idx="213">
                    <c:v>0490</c:v>
                  </c:pt>
                  <c:pt idx="214">
                    <c:v>0490</c:v>
                  </c:pt>
                  <c:pt idx="215">
                    <c:v>0490</c:v>
                  </c:pt>
                  <c:pt idx="216">
                    <c:v>0490</c:v>
                  </c:pt>
                  <c:pt idx="217">
                    <c:v>0490</c:v>
                  </c:pt>
                  <c:pt idx="218">
                    <c:v>0490</c:v>
                  </c:pt>
                  <c:pt idx="219">
                    <c:v>0490</c:v>
                  </c:pt>
                  <c:pt idx="220">
                    <c:v>0490</c:v>
                  </c:pt>
                  <c:pt idx="221">
                    <c:v>0490</c:v>
                  </c:pt>
                  <c:pt idx="222">
                    <c:v>0490</c:v>
                  </c:pt>
                  <c:pt idx="223">
                    <c:v>0490</c:v>
                  </c:pt>
                  <c:pt idx="224">
                    <c:v>0490</c:v>
                  </c:pt>
                  <c:pt idx="225">
                    <c:v>0490</c:v>
                  </c:pt>
                  <c:pt idx="226">
                    <c:v>0490</c:v>
                  </c:pt>
                  <c:pt idx="227">
                    <c:v>0490</c:v>
                  </c:pt>
                  <c:pt idx="228">
                    <c:v>0490</c:v>
                  </c:pt>
                  <c:pt idx="229">
                    <c:v>0490</c:v>
                  </c:pt>
                  <c:pt idx="230">
                    <c:v>0490</c:v>
                  </c:pt>
                  <c:pt idx="231">
                    <c:v>0490</c:v>
                  </c:pt>
                  <c:pt idx="232">
                    <c:v>0490</c:v>
                  </c:pt>
                  <c:pt idx="233">
                    <c:v>0490</c:v>
                  </c:pt>
                  <c:pt idx="234">
                    <c:v>0490</c:v>
                  </c:pt>
                  <c:pt idx="235">
                    <c:v>0490</c:v>
                  </c:pt>
                  <c:pt idx="236">
                    <c:v>0490</c:v>
                  </c:pt>
                  <c:pt idx="237">
                    <c:v>0490</c:v>
                  </c:pt>
                  <c:pt idx="238">
                    <c:v>0490</c:v>
                  </c:pt>
                  <c:pt idx="239">
                    <c:v>0490</c:v>
                  </c:pt>
                  <c:pt idx="240">
                    <c:v>0490</c:v>
                  </c:pt>
                  <c:pt idx="241">
                    <c:v>0490</c:v>
                  </c:pt>
                  <c:pt idx="242">
                    <c:v>0490</c:v>
                  </c:pt>
                  <c:pt idx="243">
                    <c:v>0490</c:v>
                  </c:pt>
                  <c:pt idx="244">
                    <c:v>0490</c:v>
                  </c:pt>
                  <c:pt idx="245">
                    <c:v>0490</c:v>
                  </c:pt>
                  <c:pt idx="246">
                    <c:v>0490</c:v>
                  </c:pt>
                  <c:pt idx="247">
                    <c:v>0490</c:v>
                  </c:pt>
                  <c:pt idx="248">
                    <c:v>0490</c:v>
                  </c:pt>
                  <c:pt idx="249">
                    <c:v>0490</c:v>
                  </c:pt>
                  <c:pt idx="250">
                    <c:v>0490</c:v>
                  </c:pt>
                  <c:pt idx="251">
                    <c:v>0490</c:v>
                  </c:pt>
                  <c:pt idx="252">
                    <c:v>0490</c:v>
                  </c:pt>
                  <c:pt idx="253">
                    <c:v>0490</c:v>
                  </c:pt>
                  <c:pt idx="254">
                    <c:v>0490</c:v>
                  </c:pt>
                  <c:pt idx="255">
                    <c:v>0490</c:v>
                  </c:pt>
                  <c:pt idx="256">
                    <c:v>0456</c:v>
                  </c:pt>
                  <c:pt idx="257">
                    <c:v>0456</c:v>
                  </c:pt>
                  <c:pt idx="259">
                    <c:v>0456</c:v>
                  </c:pt>
                  <c:pt idx="260">
                    <c:v>0456</c:v>
                  </c:pt>
                  <c:pt idx="261">
                    <c:v>0456</c:v>
                  </c:pt>
                  <c:pt idx="263">
                    <c:v>0456</c:v>
                  </c:pt>
                  <c:pt idx="265">
                    <c:v>0456</c:v>
                  </c:pt>
                  <c:pt idx="266">
                    <c:v>0456</c:v>
                  </c:pt>
                  <c:pt idx="267">
                    <c:v>0456</c:v>
                  </c:pt>
                  <c:pt idx="268">
                    <c:v>0456</c:v>
                  </c:pt>
                  <c:pt idx="269">
                    <c:v>0456</c:v>
                  </c:pt>
                  <c:pt idx="270">
                    <c:v>0456</c:v>
                  </c:pt>
                  <c:pt idx="271">
                    <c:v>0456</c:v>
                  </c:pt>
                  <c:pt idx="272">
                    <c:v>0456</c:v>
                  </c:pt>
                  <c:pt idx="273">
                    <c:v>0456</c:v>
                  </c:pt>
                  <c:pt idx="274">
                    <c:v>0456</c:v>
                  </c:pt>
                  <c:pt idx="275">
                    <c:v>0456</c:v>
                  </c:pt>
                  <c:pt idx="276">
                    <c:v>0456</c:v>
                  </c:pt>
                  <c:pt idx="277">
                    <c:v>0456</c:v>
                  </c:pt>
                  <c:pt idx="278">
                    <c:v>0456</c:v>
                  </c:pt>
                  <c:pt idx="279">
                    <c:v>0456</c:v>
                  </c:pt>
                  <c:pt idx="280">
                    <c:v>0456</c:v>
                  </c:pt>
                  <c:pt idx="281">
                    <c:v>0456</c:v>
                  </c:pt>
                  <c:pt idx="282">
                    <c:v>0456</c:v>
                  </c:pt>
                  <c:pt idx="283">
                    <c:v>0456</c:v>
                  </c:pt>
                  <c:pt idx="284">
                    <c:v>0456</c:v>
                  </c:pt>
                  <c:pt idx="285">
                    <c:v>0456</c:v>
                  </c:pt>
                  <c:pt idx="286">
                    <c:v>0456</c:v>
                  </c:pt>
                  <c:pt idx="287">
                    <c:v>0490</c:v>
                  </c:pt>
                  <c:pt idx="294">
                    <c:v>0111</c:v>
                  </c:pt>
                </c:lvl>
                <c:lvl>
                  <c:pt idx="0">
                    <c:v>150101</c:v>
                  </c:pt>
                  <c:pt idx="1">
                    <c:v>150101</c:v>
                  </c:pt>
                  <c:pt idx="2">
                    <c:v>150101</c:v>
                  </c:pt>
                  <c:pt idx="3">
                    <c:v>150101</c:v>
                  </c:pt>
                  <c:pt idx="4">
                    <c:v>150101</c:v>
                  </c:pt>
                  <c:pt idx="5">
                    <c:v>150101</c:v>
                  </c:pt>
                  <c:pt idx="6">
                    <c:v>150101</c:v>
                  </c:pt>
                  <c:pt idx="7">
                    <c:v>150101</c:v>
                  </c:pt>
                  <c:pt idx="8">
                    <c:v>150101</c:v>
                  </c:pt>
                  <c:pt idx="9">
                    <c:v>150101</c:v>
                  </c:pt>
                  <c:pt idx="10">
                    <c:v>150101</c:v>
                  </c:pt>
                  <c:pt idx="11">
                    <c:v>150101</c:v>
                  </c:pt>
                  <c:pt idx="12">
                    <c:v>150101</c:v>
                  </c:pt>
                  <c:pt idx="13">
                    <c:v>150101</c:v>
                  </c:pt>
                  <c:pt idx="14">
                    <c:v>150101</c:v>
                  </c:pt>
                  <c:pt idx="15">
                    <c:v>150101</c:v>
                  </c:pt>
                  <c:pt idx="16">
                    <c:v>150101</c:v>
                  </c:pt>
                  <c:pt idx="17">
                    <c:v>150101</c:v>
                  </c:pt>
                  <c:pt idx="18">
                    <c:v>150101</c:v>
                  </c:pt>
                  <c:pt idx="19">
                    <c:v>150101</c:v>
                  </c:pt>
                  <c:pt idx="20">
                    <c:v>150101</c:v>
                  </c:pt>
                  <c:pt idx="21">
                    <c:v>150101</c:v>
                  </c:pt>
                  <c:pt idx="22">
                    <c:v>150101</c:v>
                  </c:pt>
                  <c:pt idx="23">
                    <c:v>150101</c:v>
                  </c:pt>
                  <c:pt idx="24">
                    <c:v>150101</c:v>
                  </c:pt>
                  <c:pt idx="25">
                    <c:v>150101</c:v>
                  </c:pt>
                  <c:pt idx="26">
                    <c:v>150101</c:v>
                  </c:pt>
                  <c:pt idx="27">
                    <c:v>150101</c:v>
                  </c:pt>
                  <c:pt idx="28">
                    <c:v>150101</c:v>
                  </c:pt>
                  <c:pt idx="29">
                    <c:v>150101</c:v>
                  </c:pt>
                  <c:pt idx="30">
                    <c:v>150101</c:v>
                  </c:pt>
                  <c:pt idx="31">
                    <c:v>150101</c:v>
                  </c:pt>
                  <c:pt idx="32">
                    <c:v>150101</c:v>
                  </c:pt>
                  <c:pt idx="33">
                    <c:v>150101</c:v>
                  </c:pt>
                  <c:pt idx="34">
                    <c:v>150101</c:v>
                  </c:pt>
                  <c:pt idx="35">
                    <c:v>150101</c:v>
                  </c:pt>
                  <c:pt idx="36">
                    <c:v>150101</c:v>
                  </c:pt>
                  <c:pt idx="37">
                    <c:v>150101</c:v>
                  </c:pt>
                  <c:pt idx="38">
                    <c:v>150101</c:v>
                  </c:pt>
                  <c:pt idx="39">
                    <c:v>150101</c:v>
                  </c:pt>
                  <c:pt idx="40">
                    <c:v>150101</c:v>
                  </c:pt>
                  <c:pt idx="41">
                    <c:v>150101</c:v>
                  </c:pt>
                  <c:pt idx="42">
                    <c:v>150101</c:v>
                  </c:pt>
                  <c:pt idx="43">
                    <c:v>150101</c:v>
                  </c:pt>
                  <c:pt idx="44">
                    <c:v>150101</c:v>
                  </c:pt>
                  <c:pt idx="45">
                    <c:v>150101</c:v>
                  </c:pt>
                  <c:pt idx="46">
                    <c:v>150101</c:v>
                  </c:pt>
                  <c:pt idx="47">
                    <c:v>150101</c:v>
                  </c:pt>
                  <c:pt idx="48">
                    <c:v>150101</c:v>
                  </c:pt>
                  <c:pt idx="49">
                    <c:v>150101</c:v>
                  </c:pt>
                  <c:pt idx="50">
                    <c:v>150101</c:v>
                  </c:pt>
                  <c:pt idx="51">
                    <c:v>150101</c:v>
                  </c:pt>
                  <c:pt idx="52">
                    <c:v>150101</c:v>
                  </c:pt>
                  <c:pt idx="53">
                    <c:v>150101</c:v>
                  </c:pt>
                  <c:pt idx="54">
                    <c:v>150101</c:v>
                  </c:pt>
                  <c:pt idx="55">
                    <c:v>150101</c:v>
                  </c:pt>
                  <c:pt idx="56">
                    <c:v>150101</c:v>
                  </c:pt>
                  <c:pt idx="57">
                    <c:v>150101</c:v>
                  </c:pt>
                  <c:pt idx="58">
                    <c:v>150101</c:v>
                  </c:pt>
                  <c:pt idx="59">
                    <c:v>150101</c:v>
                  </c:pt>
                  <c:pt idx="60">
                    <c:v>150101</c:v>
                  </c:pt>
                  <c:pt idx="61">
                    <c:v>150101</c:v>
                  </c:pt>
                  <c:pt idx="62">
                    <c:v>150101</c:v>
                  </c:pt>
                  <c:pt idx="63">
                    <c:v>150101</c:v>
                  </c:pt>
                  <c:pt idx="64">
                    <c:v>150101</c:v>
                  </c:pt>
                  <c:pt idx="65">
                    <c:v>150101</c:v>
                  </c:pt>
                  <c:pt idx="66">
                    <c:v>150101</c:v>
                  </c:pt>
                  <c:pt idx="67">
                    <c:v>150101</c:v>
                  </c:pt>
                  <c:pt idx="68">
                    <c:v>150101</c:v>
                  </c:pt>
                  <c:pt idx="69">
                    <c:v>150101</c:v>
                  </c:pt>
                  <c:pt idx="70">
                    <c:v>150101</c:v>
                  </c:pt>
                  <c:pt idx="71">
                    <c:v>150101</c:v>
                  </c:pt>
                  <c:pt idx="72">
                    <c:v>150101</c:v>
                  </c:pt>
                  <c:pt idx="73">
                    <c:v>150101</c:v>
                  </c:pt>
                  <c:pt idx="74">
                    <c:v>150101</c:v>
                  </c:pt>
                  <c:pt idx="75">
                    <c:v>150101</c:v>
                  </c:pt>
                  <c:pt idx="76">
                    <c:v>150101</c:v>
                  </c:pt>
                  <c:pt idx="77">
                    <c:v>150101</c:v>
                  </c:pt>
                  <c:pt idx="78">
                    <c:v>150101</c:v>
                  </c:pt>
                  <c:pt idx="79">
                    <c:v>150101</c:v>
                  </c:pt>
                  <c:pt idx="80">
                    <c:v>150101</c:v>
                  </c:pt>
                  <c:pt idx="81">
                    <c:v>150101</c:v>
                  </c:pt>
                  <c:pt idx="82">
                    <c:v>150101</c:v>
                  </c:pt>
                  <c:pt idx="83">
                    <c:v>150101</c:v>
                  </c:pt>
                  <c:pt idx="84">
                    <c:v>150101</c:v>
                  </c:pt>
                  <c:pt idx="85">
                    <c:v>150101</c:v>
                  </c:pt>
                  <c:pt idx="86">
                    <c:v>150101</c:v>
                  </c:pt>
                  <c:pt idx="87">
                    <c:v>150101</c:v>
                  </c:pt>
                  <c:pt idx="88">
                    <c:v>150101</c:v>
                  </c:pt>
                  <c:pt idx="89">
                    <c:v>150101</c:v>
                  </c:pt>
                  <c:pt idx="90">
                    <c:v>150101</c:v>
                  </c:pt>
                  <c:pt idx="91">
                    <c:v>150101</c:v>
                  </c:pt>
                  <c:pt idx="92">
                    <c:v>150101</c:v>
                  </c:pt>
                  <c:pt idx="93">
                    <c:v>150101</c:v>
                  </c:pt>
                  <c:pt idx="94">
                    <c:v>150101</c:v>
                  </c:pt>
                  <c:pt idx="95">
                    <c:v>150101</c:v>
                  </c:pt>
                  <c:pt idx="96">
                    <c:v>150101</c:v>
                  </c:pt>
                  <c:pt idx="97">
                    <c:v>150101</c:v>
                  </c:pt>
                  <c:pt idx="98">
                    <c:v>150101</c:v>
                  </c:pt>
                  <c:pt idx="99">
                    <c:v>150101</c:v>
                  </c:pt>
                  <c:pt idx="100">
                    <c:v>150101</c:v>
                  </c:pt>
                  <c:pt idx="101">
                    <c:v>150101</c:v>
                  </c:pt>
                  <c:pt idx="102">
                    <c:v>150101</c:v>
                  </c:pt>
                  <c:pt idx="103">
                    <c:v>150101</c:v>
                  </c:pt>
                  <c:pt idx="104">
                    <c:v>150101</c:v>
                  </c:pt>
                  <c:pt idx="105">
                    <c:v>150101</c:v>
                  </c:pt>
                  <c:pt idx="106">
                    <c:v>150101</c:v>
                  </c:pt>
                  <c:pt idx="107">
                    <c:v>150101</c:v>
                  </c:pt>
                  <c:pt idx="108">
                    <c:v>150101</c:v>
                  </c:pt>
                  <c:pt idx="109">
                    <c:v>150101</c:v>
                  </c:pt>
                  <c:pt idx="110">
                    <c:v>150101</c:v>
                  </c:pt>
                  <c:pt idx="111">
                    <c:v>150101</c:v>
                  </c:pt>
                  <c:pt idx="112">
                    <c:v>150101</c:v>
                  </c:pt>
                  <c:pt idx="113">
                    <c:v>150101</c:v>
                  </c:pt>
                  <c:pt idx="114">
                    <c:v>150101</c:v>
                  </c:pt>
                  <c:pt idx="115">
                    <c:v>150101</c:v>
                  </c:pt>
                  <c:pt idx="116">
                    <c:v>150101</c:v>
                  </c:pt>
                  <c:pt idx="117">
                    <c:v>150101</c:v>
                  </c:pt>
                  <c:pt idx="118">
                    <c:v>150101</c:v>
                  </c:pt>
                  <c:pt idx="119">
                    <c:v>150101</c:v>
                  </c:pt>
                  <c:pt idx="120">
                    <c:v>150101</c:v>
                  </c:pt>
                  <c:pt idx="121">
                    <c:v>150101</c:v>
                  </c:pt>
                  <c:pt idx="122">
                    <c:v>150101</c:v>
                  </c:pt>
                  <c:pt idx="123">
                    <c:v>150101</c:v>
                  </c:pt>
                  <c:pt idx="124">
                    <c:v>150101</c:v>
                  </c:pt>
                  <c:pt idx="125">
                    <c:v>150101</c:v>
                  </c:pt>
                  <c:pt idx="126">
                    <c:v>150101</c:v>
                  </c:pt>
                  <c:pt idx="127">
                    <c:v>150101</c:v>
                  </c:pt>
                  <c:pt idx="128">
                    <c:v>150101</c:v>
                  </c:pt>
                  <c:pt idx="129">
                    <c:v>150101</c:v>
                  </c:pt>
                  <c:pt idx="130">
                    <c:v>150101</c:v>
                  </c:pt>
                  <c:pt idx="131">
                    <c:v>150101</c:v>
                  </c:pt>
                  <c:pt idx="132">
                    <c:v>150101</c:v>
                  </c:pt>
                  <c:pt idx="133">
                    <c:v>150101</c:v>
                  </c:pt>
                  <c:pt idx="134">
                    <c:v>150101</c:v>
                  </c:pt>
                  <c:pt idx="135">
                    <c:v>150101</c:v>
                  </c:pt>
                  <c:pt idx="136">
                    <c:v>150101</c:v>
                  </c:pt>
                  <c:pt idx="137">
                    <c:v>150101</c:v>
                  </c:pt>
                  <c:pt idx="138">
                    <c:v>150101</c:v>
                  </c:pt>
                  <c:pt idx="139">
                    <c:v>150101</c:v>
                  </c:pt>
                  <c:pt idx="140">
                    <c:v>150101</c:v>
                  </c:pt>
                  <c:pt idx="141">
                    <c:v>150101</c:v>
                  </c:pt>
                  <c:pt idx="143">
                    <c:v>150101</c:v>
                  </c:pt>
                  <c:pt idx="144">
                    <c:v>150101</c:v>
                  </c:pt>
                  <c:pt idx="145">
                    <c:v>150101</c:v>
                  </c:pt>
                  <c:pt idx="146">
                    <c:v>150101</c:v>
                  </c:pt>
                  <c:pt idx="147">
                    <c:v>150101</c:v>
                  </c:pt>
                  <c:pt idx="148">
                    <c:v>150101</c:v>
                  </c:pt>
                  <c:pt idx="149">
                    <c:v>150101</c:v>
                  </c:pt>
                  <c:pt idx="150">
                    <c:v>150101</c:v>
                  </c:pt>
                  <c:pt idx="151">
                    <c:v>150101</c:v>
                  </c:pt>
                  <c:pt idx="152">
                    <c:v>150101</c:v>
                  </c:pt>
                  <c:pt idx="153">
                    <c:v>150101</c:v>
                  </c:pt>
                  <c:pt idx="154">
                    <c:v>150101</c:v>
                  </c:pt>
                  <c:pt idx="155">
                    <c:v>150101</c:v>
                  </c:pt>
                  <c:pt idx="156">
                    <c:v>150101</c:v>
                  </c:pt>
                  <c:pt idx="157">
                    <c:v>150101</c:v>
                  </c:pt>
                  <c:pt idx="158">
                    <c:v>150101</c:v>
                  </c:pt>
                  <c:pt idx="159">
                    <c:v>150101</c:v>
                  </c:pt>
                  <c:pt idx="160">
                    <c:v>150101</c:v>
                  </c:pt>
                  <c:pt idx="161">
                    <c:v>150101</c:v>
                  </c:pt>
                  <c:pt idx="162">
                    <c:v>150101</c:v>
                  </c:pt>
                  <c:pt idx="163">
                    <c:v>150101</c:v>
                  </c:pt>
                  <c:pt idx="164">
                    <c:v>150101</c:v>
                  </c:pt>
                  <c:pt idx="165">
                    <c:v>150101</c:v>
                  </c:pt>
                  <c:pt idx="166">
                    <c:v>150101</c:v>
                  </c:pt>
                  <c:pt idx="167">
                    <c:v>150101</c:v>
                  </c:pt>
                  <c:pt idx="168">
                    <c:v>150101</c:v>
                  </c:pt>
                  <c:pt idx="169">
                    <c:v>150101</c:v>
                  </c:pt>
                  <c:pt idx="170">
                    <c:v>150101</c:v>
                  </c:pt>
                  <c:pt idx="171">
                    <c:v>150101</c:v>
                  </c:pt>
                  <c:pt idx="172">
                    <c:v>150101</c:v>
                  </c:pt>
                  <c:pt idx="173">
                    <c:v>150101</c:v>
                  </c:pt>
                  <c:pt idx="174">
                    <c:v>150101</c:v>
                  </c:pt>
                  <c:pt idx="175">
                    <c:v>150101</c:v>
                  </c:pt>
                  <c:pt idx="176">
                    <c:v>150101</c:v>
                  </c:pt>
                  <c:pt idx="178">
                    <c:v>150101</c:v>
                  </c:pt>
                  <c:pt idx="180">
                    <c:v>150101</c:v>
                  </c:pt>
                  <c:pt idx="181">
                    <c:v>150101</c:v>
                  </c:pt>
                  <c:pt idx="186">
                    <c:v>150101</c:v>
                  </c:pt>
                  <c:pt idx="187">
                    <c:v>150101</c:v>
                  </c:pt>
                  <c:pt idx="188">
                    <c:v>150101</c:v>
                  </c:pt>
                  <c:pt idx="189">
                    <c:v>150101</c:v>
                  </c:pt>
                  <c:pt idx="190">
                    <c:v>150101</c:v>
                  </c:pt>
                  <c:pt idx="191">
                    <c:v>150101</c:v>
                  </c:pt>
                  <c:pt idx="192">
                    <c:v>150101</c:v>
                  </c:pt>
                  <c:pt idx="193">
                    <c:v>150101</c:v>
                  </c:pt>
                  <c:pt idx="194">
                    <c:v>150101</c:v>
                  </c:pt>
                  <c:pt idx="195">
                    <c:v>150101</c:v>
                  </c:pt>
                  <c:pt idx="196">
                    <c:v>150101</c:v>
                  </c:pt>
                  <c:pt idx="197">
                    <c:v>150101</c:v>
                  </c:pt>
                  <c:pt idx="198">
                    <c:v>150101</c:v>
                  </c:pt>
                  <c:pt idx="199">
                    <c:v>150101</c:v>
                  </c:pt>
                  <c:pt idx="200">
                    <c:v>150101</c:v>
                  </c:pt>
                  <c:pt idx="201">
                    <c:v>150101</c:v>
                  </c:pt>
                  <c:pt idx="202">
                    <c:v>150101</c:v>
                  </c:pt>
                  <c:pt idx="203">
                    <c:v>150101</c:v>
                  </c:pt>
                  <c:pt idx="204">
                    <c:v>150101</c:v>
                  </c:pt>
                  <c:pt idx="205">
                    <c:v>150101</c:v>
                  </c:pt>
                  <c:pt idx="206">
                    <c:v>150101</c:v>
                  </c:pt>
                  <c:pt idx="207">
                    <c:v>150101</c:v>
                  </c:pt>
                  <c:pt idx="208">
                    <c:v>150101</c:v>
                  </c:pt>
                  <c:pt idx="209">
                    <c:v>150101</c:v>
                  </c:pt>
                  <c:pt idx="210">
                    <c:v>150101</c:v>
                  </c:pt>
                  <c:pt idx="211">
                    <c:v>150101</c:v>
                  </c:pt>
                  <c:pt idx="212">
                    <c:v>150101</c:v>
                  </c:pt>
                  <c:pt idx="213">
                    <c:v>150101</c:v>
                  </c:pt>
                  <c:pt idx="214">
                    <c:v>150101</c:v>
                  </c:pt>
                  <c:pt idx="215">
                    <c:v>150101</c:v>
                  </c:pt>
                  <c:pt idx="216">
                    <c:v>150101</c:v>
                  </c:pt>
                  <c:pt idx="217">
                    <c:v>150101</c:v>
                  </c:pt>
                  <c:pt idx="218">
                    <c:v>150101</c:v>
                  </c:pt>
                  <c:pt idx="219">
                    <c:v>150101</c:v>
                  </c:pt>
                  <c:pt idx="220">
                    <c:v>150101</c:v>
                  </c:pt>
                  <c:pt idx="221">
                    <c:v>150101</c:v>
                  </c:pt>
                  <c:pt idx="222">
                    <c:v>150101</c:v>
                  </c:pt>
                  <c:pt idx="223">
                    <c:v>150101</c:v>
                  </c:pt>
                  <c:pt idx="224">
                    <c:v>150101</c:v>
                  </c:pt>
                  <c:pt idx="225">
                    <c:v>150101</c:v>
                  </c:pt>
                  <c:pt idx="226">
                    <c:v>150101</c:v>
                  </c:pt>
                  <c:pt idx="227">
                    <c:v>150101</c:v>
                  </c:pt>
                  <c:pt idx="228">
                    <c:v>150101</c:v>
                  </c:pt>
                  <c:pt idx="229">
                    <c:v>150101</c:v>
                  </c:pt>
                  <c:pt idx="230">
                    <c:v>150101</c:v>
                  </c:pt>
                  <c:pt idx="231">
                    <c:v>150101</c:v>
                  </c:pt>
                  <c:pt idx="232">
                    <c:v>150101</c:v>
                  </c:pt>
                  <c:pt idx="233">
                    <c:v>150101</c:v>
                  </c:pt>
                  <c:pt idx="234">
                    <c:v>150101</c:v>
                  </c:pt>
                  <c:pt idx="235">
                    <c:v>150101</c:v>
                  </c:pt>
                  <c:pt idx="236">
                    <c:v>150101</c:v>
                  </c:pt>
                  <c:pt idx="237">
                    <c:v>150101</c:v>
                  </c:pt>
                  <c:pt idx="238">
                    <c:v>150101</c:v>
                  </c:pt>
                  <c:pt idx="239">
                    <c:v>150101</c:v>
                  </c:pt>
                  <c:pt idx="240">
                    <c:v>150101</c:v>
                  </c:pt>
                  <c:pt idx="241">
                    <c:v>150101</c:v>
                  </c:pt>
                  <c:pt idx="242">
                    <c:v>150101</c:v>
                  </c:pt>
                  <c:pt idx="243">
                    <c:v>150101</c:v>
                  </c:pt>
                  <c:pt idx="244">
                    <c:v>150101</c:v>
                  </c:pt>
                  <c:pt idx="245">
                    <c:v>150101</c:v>
                  </c:pt>
                  <c:pt idx="246">
                    <c:v>150101</c:v>
                  </c:pt>
                  <c:pt idx="247">
                    <c:v>150101</c:v>
                  </c:pt>
                  <c:pt idx="248">
                    <c:v>150101</c:v>
                  </c:pt>
                  <c:pt idx="249">
                    <c:v>150101</c:v>
                  </c:pt>
                  <c:pt idx="250">
                    <c:v>150101</c:v>
                  </c:pt>
                  <c:pt idx="251">
                    <c:v>150101</c:v>
                  </c:pt>
                  <c:pt idx="252">
                    <c:v>150101</c:v>
                  </c:pt>
                  <c:pt idx="253">
                    <c:v>150101</c:v>
                  </c:pt>
                  <c:pt idx="254">
                    <c:v>150101</c:v>
                  </c:pt>
                  <c:pt idx="255">
                    <c:v>150101</c:v>
                  </c:pt>
                  <c:pt idx="256">
                    <c:v>170703</c:v>
                  </c:pt>
                  <c:pt idx="257">
                    <c:v>170703</c:v>
                  </c:pt>
                  <c:pt idx="259">
                    <c:v>170703</c:v>
                  </c:pt>
                  <c:pt idx="260">
                    <c:v>170703</c:v>
                  </c:pt>
                  <c:pt idx="261">
                    <c:v>170703</c:v>
                  </c:pt>
                  <c:pt idx="263">
                    <c:v>170703</c:v>
                  </c:pt>
                  <c:pt idx="266">
                    <c:v>170703</c:v>
                  </c:pt>
                  <c:pt idx="267">
                    <c:v>170703</c:v>
                  </c:pt>
                  <c:pt idx="268">
                    <c:v>170703</c:v>
                  </c:pt>
                  <c:pt idx="269">
                    <c:v>170703</c:v>
                  </c:pt>
                  <c:pt idx="270">
                    <c:v>170703</c:v>
                  </c:pt>
                  <c:pt idx="271">
                    <c:v>170703</c:v>
                  </c:pt>
                  <c:pt idx="272">
                    <c:v>170703</c:v>
                  </c:pt>
                  <c:pt idx="273">
                    <c:v>170703</c:v>
                  </c:pt>
                  <c:pt idx="274">
                    <c:v>170703</c:v>
                  </c:pt>
                  <c:pt idx="275">
                    <c:v>170703</c:v>
                  </c:pt>
                  <c:pt idx="276">
                    <c:v>170703</c:v>
                  </c:pt>
                  <c:pt idx="277">
                    <c:v>170703</c:v>
                  </c:pt>
                  <c:pt idx="278">
                    <c:v>170703</c:v>
                  </c:pt>
                  <c:pt idx="279">
                    <c:v>170703</c:v>
                  </c:pt>
                  <c:pt idx="280">
                    <c:v>170703</c:v>
                  </c:pt>
                  <c:pt idx="281">
                    <c:v>170703</c:v>
                  </c:pt>
                  <c:pt idx="282">
                    <c:v>170703</c:v>
                  </c:pt>
                  <c:pt idx="283">
                    <c:v>170703</c:v>
                  </c:pt>
                  <c:pt idx="284">
                    <c:v>170703</c:v>
                  </c:pt>
                  <c:pt idx="285">
                    <c:v>170703</c:v>
                  </c:pt>
                  <c:pt idx="286">
                    <c:v>170703</c:v>
                  </c:pt>
                  <c:pt idx="287">
                    <c:v>180409</c:v>
                  </c:pt>
                  <c:pt idx="294">
                    <c:v>010116</c:v>
                  </c:pt>
                </c:lvl>
              </c:multiLvlStrCache>
            </c:multiLvlStrRef>
          </c:cat>
          <c:val>
            <c:numRef>
              <c:f>'бюджет 2016'!$G$321:$G$668</c:f>
              <c:numCache>
                <c:ptCount val="295"/>
                <c:pt idx="0">
                  <c:v>88.78473635372067</c:v>
                </c:pt>
                <c:pt idx="1">
                  <c:v>86.77492498802741</c:v>
                </c:pt>
                <c:pt idx="2">
                  <c:v>75.53354067896744</c:v>
                </c:pt>
                <c:pt idx="3">
                  <c:v>6.779542152983026</c:v>
                </c:pt>
                <c:pt idx="4">
                  <c:v>12.791798269529522</c:v>
                </c:pt>
                <c:pt idx="5">
                  <c:v>0</c:v>
                </c:pt>
                <c:pt idx="6">
                  <c:v>0</c:v>
                </c:pt>
                <c:pt idx="7">
                  <c:v>0</c:v>
                </c:pt>
                <c:pt idx="8">
                  <c:v>71.2527212932512</c:v>
                </c:pt>
                <c:pt idx="9">
                  <c:v>11.553686753705335</c:v>
                </c:pt>
                <c:pt idx="10">
                  <c:v>69.88929383795632</c:v>
                </c:pt>
                <c:pt idx="11">
                  <c:v>12.007416814343046</c:v>
                </c:pt>
                <c:pt idx="12">
                  <c:v>18.643932881204833</c:v>
                </c:pt>
                <c:pt idx="13">
                  <c:v>12.633482057896856</c:v>
                </c:pt>
                <c:pt idx="14">
                  <c:v>0</c:v>
                </c:pt>
                <c:pt idx="15">
                  <c:v>0</c:v>
                </c:pt>
                <c:pt idx="16">
                  <c:v>0</c:v>
                </c:pt>
                <c:pt idx="17">
                  <c:v>0</c:v>
                </c:pt>
                <c:pt idx="18">
                  <c:v>0</c:v>
                </c:pt>
                <c:pt idx="19">
                  <c:v>0</c:v>
                </c:pt>
                <c:pt idx="20">
                  <c:v>0</c:v>
                </c:pt>
                <c:pt idx="21">
                  <c:v>0</c:v>
                </c:pt>
                <c:pt idx="22">
                  <c:v>0</c:v>
                </c:pt>
                <c:pt idx="23">
                  <c:v>0</c:v>
                </c:pt>
                <c:pt idx="24">
                  <c:v>13.851256394401034</c:v>
                </c:pt>
                <c:pt idx="25">
                  <c:v>13.620628439552647</c:v>
                </c:pt>
                <c:pt idx="26">
                  <c:v>3.8642523716307835</c:v>
                </c:pt>
                <c:pt idx="27">
                  <c:v>0</c:v>
                </c:pt>
                <c:pt idx="28">
                  <c:v>0</c:v>
                </c:pt>
                <c:pt idx="29">
                  <c:v>0</c:v>
                </c:pt>
                <c:pt idx="30">
                  <c:v>14.614563664723747</c:v>
                </c:pt>
                <c:pt idx="31">
                  <c:v>3.7685364038812708</c:v>
                </c:pt>
                <c:pt idx="32">
                  <c:v>2.781909470954929</c:v>
                </c:pt>
                <c:pt idx="33">
                  <c:v>6.3446692945377805</c:v>
                </c:pt>
                <c:pt idx="34">
                  <c:v>14.304717710750197</c:v>
                </c:pt>
                <c:pt idx="35">
                  <c:v>0</c:v>
                </c:pt>
                <c:pt idx="36">
                  <c:v>2.6738676650873003</c:v>
                </c:pt>
                <c:pt idx="37">
                  <c:v>5.544835143891746</c:v>
                </c:pt>
                <c:pt idx="38">
                  <c:v>4.889161601334337</c:v>
                </c:pt>
                <c:pt idx="39">
                  <c:v>0</c:v>
                </c:pt>
                <c:pt idx="40">
                  <c:v>10.348972148541108</c:v>
                </c:pt>
                <c:pt idx="41">
                  <c:v>0</c:v>
                </c:pt>
                <c:pt idx="42">
                  <c:v>0</c:v>
                </c:pt>
                <c:pt idx="43">
                  <c:v>0</c:v>
                </c:pt>
                <c:pt idx="44">
                  <c:v>0</c:v>
                </c:pt>
                <c:pt idx="45">
                  <c:v>35.94005284708635</c:v>
                </c:pt>
                <c:pt idx="46">
                  <c:v>0</c:v>
                </c:pt>
                <c:pt idx="47">
                  <c:v>0</c:v>
                </c:pt>
                <c:pt idx="48">
                  <c:v>0</c:v>
                </c:pt>
                <c:pt idx="49">
                  <c:v>0</c:v>
                </c:pt>
                <c:pt idx="50">
                  <c:v>12.499119482678466</c:v>
                </c:pt>
                <c:pt idx="51">
                  <c:v>92.95289739376804</c:v>
                </c:pt>
                <c:pt idx="52">
                  <c:v>92.96273341826488</c:v>
                </c:pt>
                <c:pt idx="53">
                  <c:v>45.66853789231947</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24.672949002217294</c:v>
                </c:pt>
                <c:pt idx="174">
                  <c:v>22.4908165970285</c:v>
                </c:pt>
                <c:pt idx="175">
                  <c:v>10.843358411677073</c:v>
                </c:pt>
                <c:pt idx="176">
                  <c:v>29.523042865767763</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8.133342800340813</c:v>
                </c:pt>
                <c:pt idx="192">
                  <c:v>3.861110057285927</c:v>
                </c:pt>
                <c:pt idx="193">
                  <c:v>6.701481249674018</c:v>
                </c:pt>
                <c:pt idx="194">
                  <c:v>1.9657473670280439</c:v>
                </c:pt>
                <c:pt idx="195">
                  <c:v>27.92606941673897</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1.1755061711203751</c:v>
                </c:pt>
                <c:pt idx="221">
                  <c:v>76.63678014399264</c:v>
                </c:pt>
                <c:pt idx="222">
                  <c:v>78.49421946182153</c:v>
                </c:pt>
                <c:pt idx="223">
                  <c:v>91.40096300954562</c:v>
                </c:pt>
                <c:pt idx="224">
                  <c:v>0</c:v>
                </c:pt>
                <c:pt idx="225">
                  <c:v>0</c:v>
                </c:pt>
                <c:pt idx="226">
                  <c:v>0</c:v>
                </c:pt>
                <c:pt idx="227">
                  <c:v>0</c:v>
                </c:pt>
                <c:pt idx="228">
                  <c:v>1.0300494197931727</c:v>
                </c:pt>
                <c:pt idx="229">
                  <c:v>0</c:v>
                </c:pt>
                <c:pt idx="230">
                  <c:v>-0.0009632055480608415</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0.8868844599134036</c:v>
                </c:pt>
                <c:pt idx="257">
                  <c:v>2.162001166286146</c:v>
                </c:pt>
                <c:pt idx="258">
                  <c:v>80.46124292602437</c:v>
                </c:pt>
                <c:pt idx="259">
                  <c:v>63.385177897885455</c:v>
                </c:pt>
                <c:pt idx="260">
                  <c:v>66.40959767173078</c:v>
                </c:pt>
                <c:pt idx="261">
                  <c:v>56.30266482855879</c:v>
                </c:pt>
                <c:pt idx="262">
                  <c:v>2.859090421775946</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numCache>
            </c:numRef>
          </c:val>
        </c:ser>
        <c:ser>
          <c:idx val="2"/>
          <c:order val="2"/>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'бюджет 2016'!$B$321:$E$668</c:f>
              <c:multiLvlStrCache>
                <c:ptCount val="295"/>
                <c:lvl>
                  <c:pt idx="0">
                    <c:v>Будівництво світлофорного об'єкту на перехресті вул. Сєдова - виїзд з 7 медсанчастини в м. Запоріжжі</c:v>
                  </c:pt>
                  <c:pt idx="1">
                    <c:v>Будівництво світлофорного об'єкту на перехресті вул. Північне шосе - дорога на Сталепрокатний завод у м.Запоріжжя</c:v>
                  </c:pt>
                  <c:pt idx="2">
                    <c:v>Будівництво світлофорного об'єкту з пішохідним визивним пристроєм ПВП по вул. Яценка в районі парку Перемоги у м.Запоріжжі</c:v>
                  </c:pt>
                  <c:pt idx="3">
                    <c:v>Будівництво світлофорного об'єкту на перехресті вул. Л.Чайкіної - вул. Історична в м.Запоріжжя </c:v>
                  </c:pt>
                  <c:pt idx="4">
                    <c:v>Будівництво світлофорного об'єкту з визивним пристроєм в районі зупинкового комплексу "Скворцова" по вул. Скворцова в м.Запоріжжі</c:v>
                  </c:pt>
                  <c:pt idx="5">
                    <c:v>Будівництво світлофорного об'єкту на перехресті вул. Братська - вул. Михайла Грушевського в м.Запоріжжя</c:v>
                  </c:pt>
                  <c:pt idx="6">
                    <c:v>Будівництво світлофорного обєкту на перехресті вул. Новгородська - вул. Козака Бабури в м.Запоріжжя</c:v>
                  </c:pt>
                  <c:pt idx="7">
                    <c:v>Будівництво світлофорного об'єкту із визивним пристроєм для пішохідів на перехресті вул. Культурна - Таманська в м.Запоріжжя</c:v>
                  </c:pt>
                  <c:pt idx="8">
                    <c:v>Реконструкція світлофорного об'єкту на перехресті вул.Іванова-вул.Безіменна в м.Запоріжжі</c:v>
                  </c:pt>
                  <c:pt idx="9">
                    <c:v>Реконструкція світлофорного об'єкту вул.Чарівна - зупинка "Заводська" в м.Запоріжжі </c:v>
                  </c:pt>
                  <c:pt idx="10">
                    <c:v>Будівництво світлофорного об'єкту на перехресті вул. Радгоспної - вул. Магара в м.Запоріжжя</c:v>
                  </c:pt>
                  <c:pt idx="11">
                    <c:v>Будівництво світлофорного об'єкту з визивним пристроєм для пішоходів на перехресті вул.Б.Хмельницького - вул.Леонова в м.Запоріжжя </c:v>
                  </c:pt>
                  <c:pt idx="12">
                    <c:v>Будівництво мереж зовнішнього освітлення по вул.Прияружна, 4а-12 у м. Запоріжжі (проектні та будівельні роботи)</c:v>
                  </c:pt>
                  <c:pt idx="13">
                    <c:v>Будівництво мереж зовнішнього освітлення по вул. Вогнетривка, 1-11у м. Запоріжжя (проектні та будівельні роботи )</c:v>
                  </c:pt>
                  <c:pt idx="14">
                    <c:v>Реконструкція світлофорного об'єкту на перехресті  пр. Соборний - вул. Запорізька в м.Запоріжжя</c:v>
                  </c:pt>
                  <c:pt idx="15">
                    <c:v>Реконструкція світлофорного об'єкту на перехресті  пр. Соборний - вул.Дніпровська в м.Запоріжжя</c:v>
                  </c:pt>
                  <c:pt idx="16">
                    <c:v>Реконструкція світлофорного об'єкту на перехресті  пр. Соборний - вул.Тургенєва в м.Запоріжжя</c:v>
                  </c:pt>
                  <c:pt idx="17">
                    <c:v>Реконструкція світлофорного об'єкту на перехресті  пр.Соборний - вул.Троїцька в м.Запоріжжя</c:v>
                  </c:pt>
                  <c:pt idx="18">
                    <c:v>Реконструкція світлофорного об'єкту на перехресті  вул. Шкільна - вул.Запорізька в м.Запоріжжя</c:v>
                  </c:pt>
                  <c:pt idx="19">
                    <c:v>Реконструкція світлофорного об'єкту на перехресті  вул.8 Березня - вул. Іванова в м.Запоріжжя</c:v>
                  </c:pt>
                  <c:pt idx="20">
                    <c:v>Реконструкція світлофорного об'єкту із визивним пристроєм для пішохідів  на перехресті  вул.Діагональна - зуп. "ЗФЗ" в м.Запоріжжя</c:v>
                  </c:pt>
                  <c:pt idx="21">
                    <c:v>Реконструкція світлофорного об'єкту на перехресті вул. Незалежної України - вул. Я.Новицького в м.Запоріжжя</c:v>
                  </c:pt>
                  <c:pt idx="22">
                    <c:v>Реконструкція світлофорного об'єкту на перехресті  вул.Північне шосе - вул. Оптимістична в м.Запоріжжя</c:v>
                  </c:pt>
                  <c:pt idx="23">
                    <c:v>Будівництво мереж зовнішнього освітлення по вул. Фучика (від вул. Піщана до вул. Пожарського) в м. Запоріжжя</c:v>
                  </c:pt>
                  <c:pt idx="24">
                    <c:v>Будівництво мереж зовнішнього освітлення вулиці Байконурівська у м. Запоріжжя</c:v>
                  </c:pt>
                  <c:pt idx="25">
                    <c:v>Будівництво мереж зовнішнього освітлення по вул. Сурікова у м. Запоріжжі</c:v>
                  </c:pt>
                  <c:pt idx="26">
                    <c:v>Будівництво мереж зовнішнього освітлення Прибережна магістраль (рятувальна станція КП "Титан") у м.Запоріжжі  </c:v>
                  </c:pt>
                  <c:pt idx="27">
                    <c:v>Будівництво мереж зовнішнього освітлення по вул. Скеляста у м.Запоріжжі</c:v>
                  </c:pt>
                  <c:pt idx="28">
                    <c:v>Будівництво мереж зовнішнього освітлення по вул. Аджарська у м.Запоріжжі </c:v>
                  </c:pt>
                  <c:pt idx="29">
                    <c:v>Будівництво мереж зовнішнього освітлення по вул. Рилєєва, 7-18 у м. Запоріжжі</c:v>
                  </c:pt>
                  <c:pt idx="30">
                    <c:v>Будівництво мереж зовнішнього освітлення по вул. Тимірязєва (від вул. Балкова до вул. Баранова) у м. Запоріжжі</c:v>
                  </c:pt>
                  <c:pt idx="31">
                    <c:v>Будівництво мереж зовнішнього освітлення по вул. Тимірязєва (від вул. 8 Березня до пров. Преснєнський) у м. Запоріжжі</c:v>
                  </c:pt>
                  <c:pt idx="32">
                    <c:v>Будівництво мереж зовнішнього освітлення по вул.Васильєва у м.Запоріжжі</c:v>
                  </c:pt>
                  <c:pt idx="33">
                    <c:v>Будівництво мереж зовнішнього освітлення по пров. Глибокий у м.Запоріжжі</c:v>
                  </c:pt>
                  <c:pt idx="34">
                    <c:v>Будівництво мереж зовнішнього освітлення по вул. Каспійська (від вул.Відмінна до вул.Футбольна) у м.Запоріжжі</c:v>
                  </c:pt>
                  <c:pt idx="35">
                    <c:v>Будівництво мереж зовнішнього освітлення по вул. Грязнова, 88, 88а, 88б, 90а, 90, 94 у м. Запоріжжі</c:v>
                  </c:pt>
                  <c:pt idx="36">
                    <c:v>Будівництво мереж зовнішнього освітлення вулиці Кам'янсько-Дніпровська у м. Запоріжжі</c:v>
                  </c:pt>
                  <c:pt idx="37">
                    <c:v>Будівництво мереж зовнішнього освітлення вулиці Салавата-Юлаєва у м. Запоріжжі</c:v>
                  </c:pt>
                  <c:pt idx="38">
                    <c:v>Будівництво мереж зовнішнього освітлення по вул. Колонтай у м. Запоріжжі</c:v>
                  </c:pt>
                  <c:pt idx="39">
                    <c:v>Будівництво мереж зовнішнього освітлення по вул. Крамського у м. Запоріжжі</c:v>
                  </c:pt>
                  <c:pt idx="40">
                    <c:v>Будівництво мереж зовнішнього освітлення  пров.Кедровий (від вул. Учительської до вул.Каспійської) у м. Запоріжжі </c:v>
                  </c:pt>
                  <c:pt idx="41">
                    <c:v>Будівництва мереж зовнішнього освітлення по вул. Азовській у м.Запоріжжі</c:v>
                  </c:pt>
                  <c:pt idx="42">
                    <c:v>Будівництво мереж зовнішнього освітлення по  пров. Вузький у  м. Запоріжжі</c:v>
                  </c:pt>
                  <c:pt idx="43">
                    <c:v>Будівництво мереж зовнішнього освітлення по вул. Морфлотська у м.Запоріжжі</c:v>
                  </c:pt>
                  <c:pt idx="44">
                    <c:v>Будівництво мереж зовнішнього освітлення по вул. Початкова у м.Запоріжжі </c:v>
                  </c:pt>
                  <c:pt idx="45">
                    <c:v>Будівництво мереж зовнішнього освітлення по пров.Якутський (від вул. Панфьорова до вул.Паторжинського)  у м.Запоріжжі</c:v>
                  </c:pt>
                  <c:pt idx="46">
                    <c:v>Будівництво мереж зовнішнього освітлення по  пров. Сріблястий у  м. Запоріжжі  </c:v>
                  </c:pt>
                  <c:pt idx="47">
                    <c:v>Будівництва мереж зовнішнього освітлення по вул. Батарейна у м.Запоріжжі  </c:v>
                  </c:pt>
                  <c:pt idx="48">
                    <c:v>Будівництва мереж зовнішнього освітлення по вул. Балка-Поповка (від буд.241 до буд. №315) у м.Запоріжжя</c:v>
                  </c:pt>
                  <c:pt idx="49">
                    <c:v>Будівництво мереж зовнішнього освітлення по вул. Овочівництва на о. Хортиця </c:v>
                  </c:pt>
                  <c:pt idx="50">
                    <c:v>Будівництво мереж зовнішнього освітлення по вул. Тельмана (від вул. Кривоносова до залізничної колії АТ "Мотор Січ") у м. Запоріжжі</c:v>
                  </c:pt>
                  <c:pt idx="51">
                    <c:v>Будівництво мереж зовнішнього освітлення у парку Трудової слави (майданчик "Фортеця") в м.Запоріжжі</c:v>
                  </c:pt>
                  <c:pt idx="52">
                    <c:v>Будівництво мереж зовнішнього освітлення у парку Трудової слави (майданчик для заняття паркуром) в м.Запоріжжі</c:v>
                  </c:pt>
                  <c:pt idx="53">
                    <c:v>Будівництво мереж зовнішнього освітлення по вул.Донецька-вул.Зелена у м.Запоріжжі</c:v>
                  </c:pt>
                  <c:pt idx="54">
                    <c:v>Будівництво мереж зовнішнього освітлення на внутрішньоквартальній території по вул. Ситова, 9, 9а, 9б, 11б і вул.Північнокольцева,12 у м.Запоріжжі</c:v>
                  </c:pt>
                  <c:pt idx="55">
                    <c:v>Будівництво мереж зовнішнього освітлення по вул. Саперна від буд. № 46 до пров. Літній у м.Запоріжжі</c:v>
                  </c:pt>
                  <c:pt idx="56">
                    <c:v>Будівництво мереж зовнішнього освітлення по вул.Вахтова (від вул. Саперна,46 до вул. Бєлінського) у м.Запоріжжі</c:v>
                  </c:pt>
                  <c:pt idx="57">
                    <c:v>Будівництво мереж зовнішнього освітлення по вул. Парамонова 4, 4а, 4б у м.Запоріжжі</c:v>
                  </c:pt>
                  <c:pt idx="58">
                    <c:v>Будівництво мереж зовнішнього освітлення по вул. Європейська, 4 у м.Запоріжжі</c:v>
                  </c:pt>
                  <c:pt idx="59">
                    <c:v>Будівництво мереж зовнішнього освітлення по вул. Магара, 6, 6а, 8 у м.Запоріжжі</c:v>
                  </c:pt>
                  <c:pt idx="60">
                    <c:v>Будівництво мереж зовнішнього освітлення на внутрішньоквартальній території по вул. Гоголя, 147 у м.Запоріжжі</c:v>
                  </c:pt>
                  <c:pt idx="61">
                    <c:v>Будівництво мереж зовнішнього освітлення по вул. Ігоря Сікорського, 16-46 в м.Запоріжжі</c:v>
                  </c:pt>
                  <c:pt idx="62">
                    <c:v>Будівництво мереж зовнішнього освітлення по вул. Вербова, 39-55 в м.Запоріжжі</c:v>
                  </c:pt>
                  <c:pt idx="63">
                    <c:v>Будівництво мереж зовнішнього освітлення на внутрішньоквартальній території по вул. Незалежної України,42 у м.Запоріжжі</c:v>
                  </c:pt>
                  <c:pt idx="64">
                    <c:v>Будівництво мереж зовнішнього освітлення по бул. Шевченка,16,20 в м.Запоріжжі</c:v>
                  </c:pt>
                  <c:pt idx="65">
                    <c:v>Будівництво мереж зовнішнього освітлення по вул.Лахтинська,4а,4б  в м.Запоріжжя</c:v>
                  </c:pt>
                  <c:pt idx="66">
                    <c:v>Будівництво мереж зовнішнього освітлення по вул.Лахтинська,6 в м.Запоріжжя</c:v>
                  </c:pt>
                  <c:pt idx="67">
                    <c:v>Будівництво мереж зовнішнього освітлення по вул.Лахтинська,8, 10,10а,10б  в м.Запоріжжя</c:v>
                  </c:pt>
                  <c:pt idx="68">
                    <c:v>Будівництво мереж зовнішнього освітлення по вул.Запорізького козацтва,17,19,21,23,21а,27,29,31,33,35  в м.Запоріжжя</c:v>
                  </c:pt>
                  <c:pt idx="69">
                    <c:v>Будівництво мереж зовнішнього освітлення по вул.Задніпровська,36,38,40,42,44 в м.Запоріжжя</c:v>
                  </c:pt>
                  <c:pt idx="70">
                    <c:v>Будівництво мереж зовнішнього освітлення по вул.Козака Бабури,12 (дитячий садок 237) в м.Запоріжжя</c:v>
                  </c:pt>
                  <c:pt idx="71">
                    <c:v>Будівництво мереж зовнішнього освітлення по вул.Козака Бабури,20 (дитячий майданчик) в м.Запоріжжя</c:v>
                  </c:pt>
                  <c:pt idx="72">
                    <c:v>Будівництво мереж зовнішнього освітлення по вул.Козака Бабури,18а (дитячий садок 231) в м.Запоріжжя</c:v>
                  </c:pt>
                  <c:pt idx="73">
                    <c:v>Будівництво мереж зовнішнього освітлення по вул.Лахтинська,13,13а,15,17,19,21/пр.Ювілейний,33,35,50/вул Задніпровська,48 в м.Запоріжжя</c:v>
                  </c:pt>
                  <c:pt idx="74">
                    <c:v>Будівництво мереж зовнішнього освітлення по бул. Будівельників, 10 (уздовж дитячого садка) в м.Запоріжжя</c:v>
                  </c:pt>
                  <c:pt idx="75">
                    <c:v>Будівництво мереж зовнішнього освітлення по вул. 14 Жовтня, 15  в м.Запоріжжя</c:v>
                  </c:pt>
                  <c:pt idx="76">
                    <c:v>Будівництво мереж зовнішнього освітлення по вул. 14 Жовтня, 13  в м.Запоріжжя</c:v>
                  </c:pt>
                  <c:pt idx="77">
                    <c:v>Будівництво мереж зовнішнього освітлення по вул.Гудименка,40  в м.Запоріжжя</c:v>
                  </c:pt>
                  <c:pt idx="78">
                    <c:v>Будівництво мереж зовнішнього освітлення по вул.Воронезька,22 ( дитяча юнацька школа №4) в м.Запоріжжя</c:v>
                  </c:pt>
                  <c:pt idx="79">
                    <c:v>Будівництво мереж зовнішнього освітлення по пр. Інженера Преображенського, 27 в м.Запоріжжя</c:v>
                  </c:pt>
                  <c:pt idx="80">
                    <c:v>Будівництво мереж зовнішнього освітлення по вул.Гудименка, 18 (зона парку ЗОШ №40)  в м.Запоріжжя</c:v>
                  </c:pt>
                  <c:pt idx="81">
                    <c:v>Будівництво мереж зовнішнього освітлення по вул. Громовій буд. № 87-99 в м.Запоріжжя</c:v>
                  </c:pt>
                  <c:pt idx="82">
                    <c:v>Будівництво мереж зовнішнього освітлення провулка між вул. Дніпродзержинська та вул. Гребельна в м. Запоріжжя</c:v>
                  </c:pt>
                  <c:pt idx="83">
                    <c:v>Будівництво мереж зовнішнього освітлення по пров. Перлинному (від вул. Медична до вул. Каховська) в м. Запоріжжя</c:v>
                  </c:pt>
                  <c:pt idx="84">
                    <c:v>Будівництво мереж зовнішнього освітлення по вул. Волзька (від вул. Листопрокатна до вул. Виробнича) в м.Запоріжжя</c:v>
                  </c:pt>
                  <c:pt idx="85">
                    <c:v>Будівництво мереж зовнішнього освітлення по вул. Дальня в м.Запоріжжя</c:v>
                  </c:pt>
                  <c:pt idx="86">
                    <c:v>Будівництво мереж зовнішнього освітлення по вул. Крайня в м.Запоріжжя</c:v>
                  </c:pt>
                  <c:pt idx="87">
                    <c:v>Будівництво мереж зовнішнього освітлення по вул. Магістральна,1-44 в м. Запорожжя</c:v>
                  </c:pt>
                  <c:pt idx="88">
                    <c:v>Будівництво мереж зовнішнього освітлення по вул. Тверська (від вул. Карпенка-Карого до вул. Орликова) в м.Запоріжжя</c:v>
                  </c:pt>
                  <c:pt idx="89">
                    <c:v>Будівництво мереж зовнішнього освітлення по вул. Скульптурна у м.Запоріжжі</c:v>
                  </c:pt>
                  <c:pt idx="90">
                    <c:v>Будівництво мереж зовнішнього освітлення по вул. Мальовнича у м.Запоріжжі</c:v>
                  </c:pt>
                  <c:pt idx="91">
                    <c:v>Будівництво мереж зовнішнього освітлення по вул. Стрєльникова у м.Запоріжжі</c:v>
                  </c:pt>
                  <c:pt idx="92">
                    <c:v>Будівництво мереж зовнішнього освітлення по вул.Московська (від вул. Слави до вул. Памірська) у м.Запоріжжі</c:v>
                  </c:pt>
                  <c:pt idx="93">
                    <c:v>Будівництво мереж зовнішнього освітлення по вул. Волоколамська (від вул. Ферганська до вул. Владивостоцька) у м.Запоріжжі</c:v>
                  </c:pt>
                  <c:pt idx="94">
                    <c:v>Будівництво мереж зовнішнього освітлення по вул.Академіка Івченка (від вул.Уральська до вул.Героїв Дніпра) у м.Запоріжжі</c:v>
                  </c:pt>
                  <c:pt idx="95">
                    <c:v>Будівництво мереж зовнішнього освітлення по вул.Героїв Дніпра  (від вул.Кривоносова до вул.Високовольтна) у м.Запоріжжі</c:v>
                  </c:pt>
                  <c:pt idx="96">
                    <c:v>Будівництво мереж зовнішнього освітлення по вул. Радіаторна, 48 у м.Запоріжжі</c:v>
                  </c:pt>
                  <c:pt idx="97">
                    <c:v>Будівництво мереж зовнішнього освітлення по вул. Бодянського у м.Запоріжжі</c:v>
                  </c:pt>
                  <c:pt idx="98">
                    <c:v>Будівництво мереж зовнішнього освітлення по вул. Норільська у м.Запоріжжі</c:v>
                  </c:pt>
                  <c:pt idx="99">
                    <c:v>Будівництво мереж зовнішнього освітлення по вул. Світловодська від буд. №24 до буд. №98 у м.Запоріжжі</c:v>
                  </c:pt>
                  <c:pt idx="100">
                    <c:v>Будівництво мереж зовнішнього освітлення по вул.Політехнічна у м.Запоріжжі</c:v>
                  </c:pt>
                  <c:pt idx="101">
                    <c:v>Будівництво мереж зовнішнього освітлення по вул. Початкова в м. Запоріжжя</c:v>
                  </c:pt>
                  <c:pt idx="102">
                    <c:v>Будівництво мереж зовнішнього освітлення по вул. Електрична, 241, 241а в м. Запоріжжя</c:v>
                  </c:pt>
                  <c:pt idx="103">
                    <c:v>Будівництво мереж зовнішнього освітлення по пров. Боковий (від вул. Основна до вул. Амурська) в м. Запоріжжя</c:v>
                  </c:pt>
                  <c:pt idx="104">
                    <c:v>Будівництво мереж зовнішнього освітлення на внутрішньоквартальній території по вул. Космічна, 8а у м. Запоріжжі (проектні роботи та експертиза)</c:v>
                  </c:pt>
                  <c:pt idx="105">
                    <c:v>Будівництво мереж зовнішнього освітлення по вул. Закарпатська (від буд. №2 до буд. №39/42) у м.Запоріжжі  (проектні роботи та експертиза)</c:v>
                  </c:pt>
                  <c:pt idx="106">
                    <c:v>Будівництво мереж зовнішнього освітлення по вул. Вахтова (від вул. Саперна до вул. Арбузова) у м.Запоріжжі  (проектні роботи та експертиза)</c:v>
                  </c:pt>
                  <c:pt idx="107">
                    <c:v>Будівництво мереж зовнішнього освітлення по вул.Ситова, 2 у м.Запоріжжі  (проектні роботи та експертиза)</c:v>
                  </c:pt>
                  <c:pt idx="108">
                    <c:v>Будівництво мереж зовнішнього освітлення по вул. Космічна 100, 100а, 100б, 102а у м. Запоріжжі  (проектні роботи та експертиза)</c:v>
                  </c:pt>
                  <c:pt idx="109">
                    <c:v>Будівництво мереж зовнішнього освітлення по вул. Північнокільцева 1, 3 у м. Запоріжжі  (проектні роботи та експертиза)</c:v>
                  </c:pt>
                  <c:pt idx="110">
                    <c:v>Будівництво мереж зовнішнього освітлення по вул. Магара, 3 у м. Запоріжжі  (проектні роботи та експертиза)</c:v>
                  </c:pt>
                  <c:pt idx="111">
                    <c:v>Будівництво мереж зовнішнього освітлення по вул. Задніпровська, 6, Задніпровська ,8 Задніпровська, 10 в м. Запоріжжя  (проектні роботи та експертиза)</c:v>
                  </c:pt>
                  <c:pt idx="112">
                    <c:v>Будівництво мереж зовнішнього освітлення по вул. Ентузіастів, 4 в м. Запоріжжя  (проектні роботи та експертиза)</c:v>
                  </c:pt>
                  <c:pt idx="113">
                    <c:v>Будівництво мереж зовнішнього освітлення по вул. Лахтинська,2,  Лахтинська, 4 в м.Запоріжжя  (проектні роботи та експертиза)</c:v>
                  </c:pt>
                  <c:pt idx="114">
                    <c:v>Будівництво мереж зовнішнього освітлення по вул. Лахтинська, 12  в м. Запоріжжя  (проектні роботи та експертиза)</c:v>
                  </c:pt>
                  <c:pt idx="115">
                    <c:v>Будівництво мереж зовнішнього освітлення по вул. Лахтинська, 21 в м. Запоріжжя  (проектні роботи та експертиза)</c:v>
                  </c:pt>
                  <c:pt idx="116">
                    <c:v>Будівництво мереж зовнішнього освітлення по вул. Запорізького козацтва, 3,5,7,11а,13а,15а в м. Запоріжжя  (проектні роботи та експертиза)</c:v>
                  </c:pt>
                  <c:pt idx="117">
                    <c:v>Будівництво мереж зовнішнього освітлення по вул. Задніпровська, 24а в м. Запоріжжя  (проектні роботи та експертиза)</c:v>
                  </c:pt>
                  <c:pt idx="118">
                    <c:v>Будівництво мереж зовнішнього освітлення по вул. Задніпровська, 28,30 в м. Запоріжжя  (проектні роботи та експертиза)</c:v>
                  </c:pt>
                  <c:pt idx="119">
                    <c:v>Будівництво мереж зовнішнього освітлення по вул. Ентузіастів, 10 в м. Запоріжжя  (проектні роботи та експертиза)</c:v>
                  </c:pt>
                  <c:pt idx="120">
                    <c:v>Будівництво мереж зовнішнього освітлення по вул. Ентузіастів, 8 в м. Запоріжжя  (проектні роботи та експертиза)</c:v>
                  </c:pt>
                  <c:pt idx="121">
                    <c:v>Будівництво мереж зовнішнього освітлення по вул. Ентузіастів, 12 в м. Запоріжжя  (проектні роботи та експертиза)</c:v>
                  </c:pt>
                  <c:pt idx="122">
                    <c:v>Будівництво мереж зовнішнього освітлення по вул. Ентузіастів, 14а в м. Запоріжжя  (проектні роботи та експертиза)</c:v>
                  </c:pt>
                  <c:pt idx="123">
                    <c:v>Будівництво мереж зовнішнього освітлення по вул. Ентузіастів, 20/вул. Задніпровська, 34 в м.Запоріжжя  (проектні роботи та експертиза)</c:v>
                  </c:pt>
                  <c:pt idx="124">
                    <c:v>Будівництво мереж зовнішнього освітлення по вул. Лахтинська, 3 в м. Запоріжжя  (проектні роботи та експертиза)</c:v>
                  </c:pt>
                  <c:pt idx="125">
                    <c:v>Будівництво мереж зовнішнього освітлення по вул. Лахтинська, 5 в м. Запоріжжя  (проектні роботи та експертиза)</c:v>
                  </c:pt>
                  <c:pt idx="126">
                    <c:v>Будівництво мереж зовнішнього освітлення по вул.Козака Бабури,3 в м.Запоріжжя  (проектні роботи та експертиза)</c:v>
                  </c:pt>
                  <c:pt idx="127">
                    <c:v>Будівництво мереж зовнішнього освітлення по вул. Козака Бабури, 10 в м. Запоріжжя  (проектні роботи та експертиза)</c:v>
                  </c:pt>
                  <c:pt idx="128">
                    <c:v>Будівництво мереж зовнішнього освітлення по вул. Задніпровська, 5а в м. Запоріжжя  (проектні роботи та експертиза)</c:v>
                  </c:pt>
                  <c:pt idx="129">
                    <c:v>Будівництво мереж зовнішнього освітлення по вул. Задніпровська, 46а в м. Запоріжжя  (проектні роботи та експертиза)</c:v>
                  </c:pt>
                  <c:pt idx="130">
                    <c:v>Будівництво мереж зовнішнього освітлення по пр.Ювілейний, 30а в м. Запоріжжя  (проектні роботи та експертиза)</c:v>
                  </c:pt>
                  <c:pt idx="131">
                    <c:v>Будівництво мереж зовнішнього освітлення по вул. Бульвар Будівельників, 15 (центр естетичного виховання) в м. Запоріжжя  (проектні роботи та експертиза)</c:v>
                  </c:pt>
                  <c:pt idx="132">
                    <c:v>Будівництво мереж зовнішнього освітлення по вул. Бульвар Будівельників, 19 в м. Запоріжжя  (проектні роботи та експертиза)</c:v>
                  </c:pt>
                  <c:pt idx="133">
                    <c:v>Будівництво мереж зовнішнього освітлення по вул. Бульвар Будівельників, 21 в м. Запоріжжя  (проектні роботи та експертиза)</c:v>
                  </c:pt>
                  <c:pt idx="134">
                    <c:v>Будівництво мереж зовнішнього освітлення по вул. Бульвар Будівельників, 15 в м. Запоріжжя  (проектні роботи та експертиза)</c:v>
                  </c:pt>
                  <c:pt idx="135">
                    <c:v>Будівництво мереж зовнішнього освітлення по вул. Бульвар Будівельників, 23 в м. Запоріжжя  (проектні роботи та експертиза)</c:v>
                  </c:pt>
                  <c:pt idx="136">
                    <c:v>Будівництво мереж зовнішнього освітлення по вул. М. Судца 3А в м. Запоріжжя  (проектні роботи та експертиза)</c:v>
                  </c:pt>
                  <c:pt idx="137">
                    <c:v>Будівництво мереж зовнішнього освітлення по вул. Воронізька, 16, 16а в м. Запоріжжя  (проектні роботи та експертиза)</c:v>
                  </c:pt>
                  <c:pt idx="138">
                    <c:v>Будівництво мереж зовнішнього освітлення по вул. Задніпровська,33,39 по пішохідній доріжці увздовж ринку у напрямку до будинку Воронізька, 30 в м. Запоріжжя  (проектні роботи та експертиза)</c:v>
                  </c:pt>
                  <c:pt idx="139">
                    <c:v>Будівництво мереж зовнішнього освітлення по вул. Бородинська від буд. № 43а/1 до буд. 49А в м. Запоріжжя  (проектні роботи та експертиза)</c:v>
                  </c:pt>
                  <c:pt idx="140">
                    <c:v>Будівництво мереж зовнішнього освітлення по вул. Медична, від буд.72 до буд.80 в м. Запоріжжі  (проектні роботи та експертиза)</c:v>
                  </c:pt>
                  <c:pt idx="141">
                    <c:v>Будівництво мереж зовнішнього освітлення по вул. Відродження в м. Запоріжжя  (проектні роботи та експертиза)</c:v>
                  </c:pt>
                  <c:pt idx="142">
                    <c:v>Будівництво мереж зовнішнього освітлення по вул. Цегельна (від вул. Фабрична буд. 4, 15, 23, 23а, 23б, 24, 26, 26а до мосту річки Суха Московка та від вул. Фабрична, 61 до буд. 199) в м. Запоріжжя  (проектні роботи та експертиза)</c:v>
                  </c:pt>
                  <c:pt idx="143">
                    <c:v>Будівництво мереж зовнішнього освітлення по вул. Фабрична, 123-150 в м. Запоріжжя  (проектні роботи та експертиза)</c:v>
                  </c:pt>
                  <c:pt idx="144">
                    <c:v>Будівництво мереж зовнішнього освітлення по пров. Художній в м. Запоріжжя  (проектні роботи та експертиза)</c:v>
                  </c:pt>
                  <c:pt idx="145">
                    <c:v>Будівництво мереж зовнішнього освітлення по пров. Звивистий в м. Запоріжжя  (проектні роботи та експертиза)</c:v>
                  </c:pt>
                  <c:pt idx="146">
                    <c:v>Будівництво мереж зовнішнього освітлення по вул. Милосердя в м. Запоріжжя  (проектні роботи та експертиза)</c:v>
                  </c:pt>
                  <c:pt idx="147">
                    <c:v>Будівництво мереж зовнішнього освітлення по Академіка Павлова в м. Запоріжжя  (проектні роботи та експертиза)</c:v>
                  </c:pt>
                  <c:pt idx="148">
                    <c:v>Будівництво мереж зовнішнього освітлення по Алейна в м. Запоріжжя (проектні роботи та експертиза)</c:v>
                  </c:pt>
                  <c:pt idx="149">
                    <c:v>Будівництво мереж зовнішнього освітлення по вул. Воєнбуд, 85 в м. Запоріжжя  (проектні роботи та експертиза)</c:v>
                  </c:pt>
                  <c:pt idx="150">
                    <c:v>Будівництво мереж зовнішнього освітлення по вул.Червоногірська (від вул. Панфьорова до вул. Автодорожня) у м. Запоріжжі  (проектні роботи та експертиза)</c:v>
                  </c:pt>
                  <c:pt idx="151">
                    <c:v>Будівництво мереж зовнішнього освітлення по вул.Балкова (від вул. Григорія Квітки - Основ`яненка до вул. Ігоря Сікорського) у м.Запоріжжі  (проектні роботи та експертиза)</c:v>
                  </c:pt>
                  <c:pt idx="152">
                    <c:v>Будівництво мереж зовнішнього освітлення по вул. Балкова (від вул. Тимірязєва до вул. Верещагіна) у м. Запоріжжі  (проектні роботи та експертиза)</c:v>
                  </c:pt>
                  <c:pt idx="153">
                    <c:v>Будівництво мереж зовнішнього освітлення по вул. Довженко (від вул. Лірична до вул. Московська) у м. Запоріжжі  (проектні роботи та експертиза)</c:v>
                  </c:pt>
                  <c:pt idx="154">
                    <c:v>Будівництво мереж зовнішнього освітлення по вул. Лірична (від вул. Волоколамська до вул. Довженко) у м. Запоріжжі  (проектні роботи та експертиза)</c:v>
                  </c:pt>
                  <c:pt idx="155">
                    <c:v>Будівництво мереж зовнішнього освітлення по вул. Алтайська (від вул. Балкова до вул. Тульська) у м. Запоріжжі  (проектні роботи та експертиза)</c:v>
                  </c:pt>
                  <c:pt idx="156">
                    <c:v>Будівництво мереж зовнішнього освітлення по вул. Іркутська (від річки Капустянка до вул. Кіровоградська) у м.Запоріжжі  (проектні роботи та експертиза)</c:v>
                  </c:pt>
                  <c:pt idx="157">
                    <c:v>Будівництво мереж зовнішнього освітлення по вул. Бузкова у м. Запоріжжі  (проектні роботи та експертиза)</c:v>
                  </c:pt>
                  <c:pt idx="158">
                    <c:v>Будівництво мереж зовнішнього освітлення парк між вул. Павлокічкаська та вул. Історична у м. Запоріжжі  (проектні роботи та експертиза)</c:v>
                  </c:pt>
                  <c:pt idx="159">
                    <c:v>Будівництво мереж зовнішнього освітлення по пров. Водяний у м. Запоріжжі  (проектні роботи та експертиза)</c:v>
                  </c:pt>
                  <c:pt idx="160">
                    <c:v>Будівництво мереж зовнішнього освітлення по вул. Лассаля, 61  у м. Запоріжжі  (проектні роботи та експертиза)</c:v>
                  </c:pt>
                  <c:pt idx="161">
                    <c:v>Будівництво мереж зовнішнього освітлення по вул. Придніпровська, 6, 8 у м. Запоріжжі  (проектні роботи та експертиза)</c:v>
                  </c:pt>
                  <c:pt idx="162">
                    <c:v>Будівництво мереж зовнішнього освітлення по вул. Автодорівська, 1-28 у м.Запоріжжі  (проектні роботи та експертиза)</c:v>
                  </c:pt>
                  <c:pt idx="163">
                    <c:v>Будівництво мереж зовнішнього освітлення по вул.Морфлотська, 21 у м.Запоріжжі  (проектні роботи та експертиза)</c:v>
                  </c:pt>
                  <c:pt idx="164">
                    <c:v>Будівництво мереж зовнішнього освітлення по вул. Лижна, 1-9 у м. Запоріжжі  (проектні роботи та експертиза)</c:v>
                  </c:pt>
                  <c:pt idx="165">
                    <c:v>Будівництво мереж зовнішнього освітлення по вул. Орловська у м. Запоріжжі  (проектні роботи та експертиза)</c:v>
                  </c:pt>
                  <c:pt idx="166">
                    <c:v>Будівництво мереж зовнішнього освітлення по вул. Морфлотська, 100-110 у м. Запоріжжі  (проектні роботи та експертиза)</c:v>
                  </c:pt>
                  <c:pt idx="167">
                    <c:v>Будівництво мереж зовнішнього освітлення по вул. Досягнень, 18-24 у м. Запоріжжі  (проектні роботи та експертиза)</c:v>
                  </c:pt>
                  <c:pt idx="168">
                    <c:v>Будівництво мереж зовнішнього освітлення по вул. Чорногорівська (від вул. Початкової до вул. Відмінної) у м. Запоріжжі  (проектні роботи та експертиза)</c:v>
                  </c:pt>
                  <c:pt idx="169">
                    <c:v>Будівництво мереж зовнішнього освітлення по вул. Листопадовий у м. Запоріжжі  (проектні роботи та експертиза)</c:v>
                  </c:pt>
                  <c:pt idx="170">
                    <c:v>Будівництво мереж зовнішнього освітлення по вул. Косарева школа 36 в м. Запоріжжі  (проектні роботи та експертиза)</c:v>
                  </c:pt>
                  <c:pt idx="171">
                    <c:v>Будівництво мереж зовнішнього освітлення по вул. Славгородська (від. вул. Похила до пров. Сніжний) в м. Запоріжжі  (проектні роботи та експертиза)</c:v>
                  </c:pt>
                  <c:pt idx="172">
                    <c:v>Будівництво мереж зовнішнього освітлення по пішохідної доріжки від вул. Автобусна до зуп.трамвая РМЗ в м. Запоріжжі  (проектні роботи та експертиза)</c:v>
                  </c:pt>
                  <c:pt idx="173">
                    <c:v>Будівництво мереж зовнішнього освітлення по вул.Свердлова (від вул. Жуковського до вул. Гоголя) у м.Запоріжжі</c:v>
                  </c:pt>
                  <c:pt idx="174">
                    <c:v>Будівництво мереж зовнішнього освітлення вулиці Косарєва (від вул. Билкіна до вул. Автобусної) у м. Запоріжжі</c:v>
                  </c:pt>
                  <c:pt idx="175">
                    <c:v>Будівництво мереж зовнішнього освітлення по вул. Горького (від вул. Радянської до вул. Червоногвардійської) у м. Запоріжжі</c:v>
                  </c:pt>
                  <c:pt idx="176">
                    <c:v>Будівництво мереж зовнішнього освітлення вулиці Історична (від ж/б №1 до ж/б №5) у  м. Запоріжжі</c:v>
                  </c:pt>
                  <c:pt idx="177">
                    <c:v>Будівництво мереж зовнішнього освітлення на внутрішньоквартальній території по вул. Іванівська, №16, 20- вул. Трегубова,№13, 15, 17, 19,21, 23, 25- вул. Вавилова, 11, 13, 15, 17, 19- вул. Вишневського, № 10, 12, 14, 16 в м. Запоріжжя (проектні роботи та е</c:v>
                  </c:pt>
                  <c:pt idx="178">
                    <c:v>Будівництво мереж зовнішнього освітлення на внутрішньоквартальній території по б. Бельфорський, 13 в м. Запоріжжя (проектні роботи та експертиза)</c:v>
                  </c:pt>
                  <c:pt idx="179">
                    <c:v>Будівництво мереж зовнішнього освітлення на внутрішньоквартальній території по вул. Вавилова, № 6, 8, 10, 12- вул. Вишневського, №18, 20, 20-А, 22, 22-А, 24, 26, 28, 30- вул. Трегубова, №27, 29, 31,  33, 35, 37, 39 в м. Запоріжжя (проектні роботи та експе</c:v>
                  </c:pt>
                  <c:pt idx="180">
                    <c:v>Будівництво мереж зовнішнього освітлення на внутрішньоквартальній території по вул. Вавилова, №2- вул. Кремлівська,№ 27 в м. Запоріжжя (проектні роботи та експертиза)</c:v>
                  </c:pt>
                  <c:pt idx="181">
                    <c:v>Будівництво мереж зовнішнього освітлення на внутрішньоквартальній території по вул. Кияшка, №24, 26, 28, 30, 32 в м. Запоріжжя (проектні роботи та експертиза)</c:v>
                  </c:pt>
                  <c:pt idx="182">
                    <c:v>Будівництво мереж зовнішнього освітлення по на внутрішньоквартальній території вул. Кремлівська,№ 5, 7, 9, 11, 13, 15 - вул. Мінська, 3, 4, 6, 8 - вул. Таганська, 4- вул. Ризька, 3 - вул. Трегубова, №6,8  в м. Запоріжжя (проектні роботи та експертиза)</c:v>
                  </c:pt>
                  <c:pt idx="183">
                    <c:v>Будівництво мереж зовнішнього освітлення на внутрішньоквартальній території по вул. Кремлівська, № 43, 45, 47, 49, 49-А, 51, 53, 53-А, 55, 57, 57-А, 59, 61, 61-А, 63 - вул. Трегубова, №36, 38, 40, 42 в м. Запоріжжя (проектні роботи та експертиза)</c:v>
                  </c:pt>
                  <c:pt idx="184">
                    <c:v>Будівництво мереж зовнішнього освітлення на внутрішньоквартальній території по вул. Л.Українки, № 2, 4, 6, 8, 10 - вул. Трегубова, №22,20, 26, 28, 30, 32 - вул. Адмиралтейська,№ 3, 5, 7, 9- вул. Кремлівська, 29, 31, 33, 35, 37, 39, 41 в м. Запоріжжя (прое</c:v>
                  </c:pt>
                  <c:pt idx="185">
                    <c:v>Будівництво мереж зовнішнього освітлення на внутрішньоквартальній території по вул. Трегубова,№ 10,12, 12-А, 14, 16-вул. Вавилова,№ 1, 3, 5, 7, 9- вул. Кремлівська,№ 17, 19, 21, 23, 25 в м. Запоріжжя (проектні роботи та експертиза)</c:v>
                  </c:pt>
                  <c:pt idx="186">
                    <c:v>Будівництво мереж зовнішнього освітлення по вул. Аваліані в м. Запоріжжя (проетні роботи та експертиза)</c:v>
                  </c:pt>
                  <c:pt idx="187">
                    <c:v>Будівництво внутрішньо квартальних мереж зовнішнього освітлення по вул. Стефанова № 44,46 в м. Запоріжжя (проетні роботи та експертиза)</c:v>
                  </c:pt>
                  <c:pt idx="188">
                    <c:v>Будівництво мереж зовнішнього освітлення по вул. Новгородська, 8-4 в м. Запоріжжя (проетні роботи та експертиза)</c:v>
                  </c:pt>
                  <c:pt idx="189">
                    <c:v>Будівництво мереж зовнішнього освітлення по пров. Придорожній в м. Запоріжжя (проетні роботи та експертиза) </c:v>
                  </c:pt>
                  <c:pt idx="190">
                    <c:v>Будівництво мереж зовнішнього освітлення по вул. Новоросійська в м. Запоріжжя (проетні роботи та експертиза)</c:v>
                  </c:pt>
                  <c:pt idx="191">
                    <c:v>Реконструкція мереж зовнішнього освітлення по вул. Кустанайська  в м. Запоріжжі</c:v>
                  </c:pt>
                  <c:pt idx="192">
                    <c:v>Реконструкція мереж зовнішнього освітлення по вул. Крилова в м. Запоріжжі</c:v>
                  </c:pt>
                  <c:pt idx="193">
                    <c:v>Реконструкція мереж зовнішнього освітлення  по вул.Халтуріна (з виходом на вул.Ялтинську) у м.Запоріжжі</c:v>
                  </c:pt>
                  <c:pt idx="194">
                    <c:v>Реконструкція мереж зовнішнього освітлення автодорожнього проїзду від пл.Леніна до греблі ДніпроГЕС (лівий берег р.Дніпро) у м.Запоріжжя</c:v>
                  </c:pt>
                  <c:pt idx="195">
                    <c:v>Реконструкція мереж зовнішнього освітлення автодорожнього проїзду від греблі ДніпрГЕС до бул.Вінтера (правий берег р.Дніпро ТП-74) у м.Запоріжжі</c:v>
                  </c:pt>
                  <c:pt idx="196">
                    <c:v>Реконструкція мереж зовнішнього освітлення автодорожнього проїзду по споруді греблі ДніпроГЕС у м.Запоріжжі</c:v>
                  </c:pt>
                  <c:pt idx="197">
                    <c:v>Реконструкція мереж зовнішнього освітлення по. вул.Трегубова в м.Запоріжжі</c:v>
                  </c:pt>
                  <c:pt idx="198">
                    <c:v>Реконструкція мереж зовнішнього освітлення по вул. Ризька в м. Запоріжжі</c:v>
                  </c:pt>
                  <c:pt idx="199">
                    <c:v>Реконструкція мереж зовнішнього освітлення по вул. Автодорівська в м. Запоріжжі</c:v>
                  </c:pt>
                  <c:pt idx="200">
                    <c:v>Реконструкція мереж зовнішнього освітлення по вул. Українська (від вул. Семафорної до пр. Леніна) в м. Запоріжжі</c:v>
                  </c:pt>
                  <c:pt idx="201">
                    <c:v>Реконструкція мереж зовнішнього освітлення по вул. Українська (від пр.Леніна  до Прибережної магістралі) у м.Запоріжжі</c:v>
                  </c:pt>
                  <c:pt idx="202">
                    <c:v>Реконструкція мереж зовнішнього освітлення по вул. Північне шосе в м.Запоріжжі</c:v>
                  </c:pt>
                  <c:pt idx="203">
                    <c:v>Реконструкція мереж зовнішнього освітлення по вул. Яворницького в м.Запоріжжі </c:v>
                  </c:pt>
                  <c:pt idx="204">
                    <c:v>Реконструкція мереж зовнішнього освітлення по вул. Шишкіна в м.Запоріжжі</c:v>
                  </c:pt>
                  <c:pt idx="205">
                    <c:v>Реконструкція мереж зовнішнього освітлення по вул. Димитрова (від вул. Харчова до траси Харків - Сімферополь) у м. Запоріжжі</c:v>
                  </c:pt>
                  <c:pt idx="206">
                    <c:v>Реконструкція мереж зовнішнього освітлення по вул. Першотравнева у м.Запоріжжі</c:v>
                  </c:pt>
                  <c:pt idx="207">
                    <c:v>Реконструкція мереж зовнішнього освітлення по вул. Єднання у м.Запоріжжі</c:v>
                  </c:pt>
                  <c:pt idx="208">
                    <c:v>Реконструкція мереж зовнішнього освітлення по вул. Сталеварів (на ділянці від вул. Заводський до вул. 40 років Радянської України) в м.Запоріжжі</c:v>
                  </c:pt>
                  <c:pt idx="209">
                    <c:v>Реконструкція мереж зовнішнього освітлення по вул. Гагаріна (на ділянці від пр. Леніна до вул. Патріотична) в м.Запоріжжі</c:v>
                  </c:pt>
                  <c:pt idx="210">
                    <c:v>Реконструкція мереж зовнішнього освітлення по вул. Сєдова (біля будівлі Орджонікідзевської РА) в м.Запоріжжі</c:v>
                  </c:pt>
                  <c:pt idx="211">
                    <c:v>Реконструкція мереж зовнішнього освітлення на внутрішньо квартальній території по вул. Сталеварів 1-3, вул. 40 років Радянської України 49-53, вул. Рекордна 30-40 (квартал 65) в м.Запоріжжі</c:v>
                  </c:pt>
                  <c:pt idx="212">
                    <c:v>Реконструкція мереж зовнішнього освітлення по пр. Радянський, навколо БК Хортицький в м.Запоріжжі</c:v>
                  </c:pt>
                  <c:pt idx="213">
                    <c:v>Реконструкція мереж зовнішнього освітлення по вул. Новгородська (на ділянці від вул. Жукова до залізничного мосту) в м.Запоріжжі</c:v>
                  </c:pt>
                  <c:pt idx="214">
                    <c:v>Реконструкція мереж зовнішнього освітлення по вул. Ентузіастів (на ділянці від вул. Задніпровська до вул. Запорізького Козацтва) в м.Запоріжжі</c:v>
                  </c:pt>
                  <c:pt idx="215">
                    <c:v>Реконструкція мереж зовнішнього освітлення по вул. Силова в м.Запоріжжі</c:v>
                  </c:pt>
                  <c:pt idx="216">
                    <c:v>Реконструкція мереж зовнішнього освітлення по вул. Славутича в м.Запоріжжі</c:v>
                  </c:pt>
                  <c:pt idx="217">
                    <c:v>Реконструкція мереж зовнішнього освітлення по вул. Санаторна в м.Запоріжжі</c:v>
                  </c:pt>
                  <c:pt idx="218">
                    <c:v>Реконструкція мереж зовнішнього освітлення по вул. Чарівна (на ділянці від вул. Полякова до вул. Бочарова - тротуар) у м.Запоріжжі</c:v>
                  </c:pt>
                  <c:pt idx="219">
                    <c:v>Реконструкція мереж зовнішнього освітлення по пров. Глибокий в м.Запоріжжі</c:v>
                  </c:pt>
                  <c:pt idx="220">
                    <c:v>Будівництво Кушугумського кладовища в м. Запоріжжя</c:v>
                  </c:pt>
                  <c:pt idx="221">
                    <c:v>Реконструкція мереж зовнішнього освітлення по Прибрежній магістралі (від вул.Луначарського до р. Мокра Московка) у  м. Запоріжжі</c:v>
                  </c:pt>
                  <c:pt idx="222">
                    <c:v>Реконструкція мереж зовнішнього освітлення по вул.Новокузнецька (пішохідна доріжка від вул.Автозаводська до вул.Нагнібіди) в м.Запоріжжя</c:v>
                  </c:pt>
                  <c:pt idx="223">
                    <c:v>Реконструкція мереж зовнішнього освітлення Дамби (розділювальна смуга) в м.Запоріжжі</c:v>
                  </c:pt>
                  <c:pt idx="224">
                    <c:v>Реконструкція мереж зовнішнього освітлення по вул. Автодорожня  (від вул. Тульська до вул. Теплова) в м. Запоріжжя</c:v>
                  </c:pt>
                  <c:pt idx="225">
                    <c:v>Реконструкція мереж зовнішнього освітлення на розділювальній смузі по вул. Перемоги в м. Запоріжжя</c:v>
                  </c:pt>
                  <c:pt idx="226">
                    <c:v>Реконструкція мереж зовнішнього освітлення по Прибрежній магістралі (від р. Мокра Московка до р. Суха Московка) у  м. Запоріжжя</c:v>
                  </c:pt>
                  <c:pt idx="227">
                    <c:v>Реконструкція мереж зовнішнього освітлення по Прибрежній магістралі (від  р. Суха Московка до вул. Тюленіна) у  м. Запоріжжя</c:v>
                  </c:pt>
                  <c:pt idx="228">
                    <c:v>Реконструкція пішохідної частини проспекту Маяковського в м.Запоріжжі</c:v>
                  </c:pt>
                  <c:pt idx="229">
                    <c:v>Будівництво мереж зовнішнього освітлення по вул. Академіка Грекова в м. Запоріжжя (проектні роботи та експертиза)</c:v>
                  </c:pt>
                  <c:pt idx="230">
                    <c:v>Будівництво мереж зовнішнього освітлення по пров. Архангельський в м. Запоріжжя (проектні роботи та експертиза)</c:v>
                  </c:pt>
                  <c:pt idx="231">
                    <c:v>Будівництво мереж зовнішнього освітлення по вул. Верхоянська в м. Запоріжжя (проектні роботи та експертиза)</c:v>
                  </c:pt>
                  <c:pt idx="232">
                    <c:v>Будівництво мереж зовнішнього освітлення по пров. Весняний в м. Запоріжжя (проектні роботи та експертиза)</c:v>
                  </c:pt>
                  <c:pt idx="233">
                    <c:v>Будівництво мереж зовнішнього освітлення по вул. Загорська в м. Запоріжжя (проектні роботи та експертиза)</c:v>
                  </c:pt>
                  <c:pt idx="234">
                    <c:v>Будівництво мереж зовнішнього освітлення по пров. Зустрічний в м. Запоріжжя (проектні роботи та експертиза)</c:v>
                  </c:pt>
                  <c:pt idx="235">
                    <c:v>Будівництво мереж зовнішнього освітлення по вул. Калужська в м. Запоріжжя (проектні роботи та експертиза)</c:v>
                  </c:pt>
                  <c:pt idx="236">
                    <c:v>Будівництво мереж зовнішнього освітлення по пров. Лазурний в м. Запоріжжя (проектні роботи та експертиза)</c:v>
                  </c:pt>
                  <c:pt idx="237">
                    <c:v>Будівництво мереж зовнішнього освітлення по вул. Леоніда Приня в м. Запоріжжя (проектні роботи та експертиза)</c:v>
                  </c:pt>
                  <c:pt idx="238">
                    <c:v>Будівництво мереж зовнішнього освітлення по вул. Максима Кривоноса в м. Запоріжжя (проектні роботи та експертиза)</c:v>
                  </c:pt>
                  <c:pt idx="239">
                    <c:v>Будівництво мереж зовнішнього освітлення по вул. Миколи Хвильового в м. Запоріжжя (проектні роботи та експертиза)</c:v>
                  </c:pt>
                  <c:pt idx="240">
                    <c:v>Будівництво мереж зовнішнього освітлення по вул. Молодогвардійська в м. Запоріжжя (проектні роботи та експертиза)</c:v>
                  </c:pt>
                  <c:pt idx="241">
                    <c:v>Будівництво мереж зовнішнього освітлення по вул. Натальївська в м. Запоріжжя (проектні роботи та експертиза)</c:v>
                  </c:pt>
                  <c:pt idx="242">
                    <c:v>Будівництво мереж зовнішнього освітлення по вул. Незалежності в м. Запоріжжя (проектні роботи та експертиза)</c:v>
                  </c:pt>
                  <c:pt idx="243">
                    <c:v>Будівництво мереж зовнішнього освітлення по вул. Несторова, 1-24 в м. Запоріжжя (проектні роботи та експертиза)</c:v>
                  </c:pt>
                  <c:pt idx="244">
                    <c:v>Будівництво мереж зовнішнього освітлення по вул. Орехівська в м. Запоріжжя (проектні роботи та експертиза)</c:v>
                  </c:pt>
                  <c:pt idx="245">
                    <c:v>Будівництво мереж зовнішнього освітлення по вул. Пшенична в м. Запоріжжя (проектні роботи та експертиза)</c:v>
                  </c:pt>
                  <c:pt idx="246">
                    <c:v>Будівництво мереж зовнішнього освітлення по вул. Тольятті в м. Запоріжжя (проектні роботи та експертиза)</c:v>
                  </c:pt>
                  <c:pt idx="247">
                    <c:v>Будівництво мереж зовнішнього освітлення по вул. Центральна, 7, 7а в м. Запоріжжя (проектні роботи та експертиза)</c:v>
                  </c:pt>
                  <c:pt idx="248">
                    <c:v>Реконструкція об'єкта благоустрою "Центральний міський пляж" в м. Запоріжжя (права сторона) (проектні та вишукувальні роботи)</c:v>
                  </c:pt>
                  <c:pt idx="249">
                    <c:v>Реконструкція об'єкта благоустрою "Центральний міський пляж" в м. Запоріжжя (ліва сторона) (проектні та вишукувальні роботи)</c:v>
                  </c:pt>
                  <c:pt idx="250">
                    <c:v>Реконструкція об'єкта благоустрою "Правобережного міського пляжу",  м. Запоріжжя  (проектні та вишукувальні роботи)</c:v>
                  </c:pt>
                  <c:pt idx="251">
                    <c:v>Будівництво пішохідного переходу по вул. Радіальній через шламонакопичувач у м. Запоріжжі</c:v>
                  </c:pt>
                  <c:pt idx="252">
                    <c:v>Реконструкція зливової каналізації в районі будинку № 4 по вул. окружній в м. Запоріжжі (проектні роботи)</c:v>
                  </c:pt>
                  <c:pt idx="253">
                    <c:v>Реконструкція тротуару по вул. Круговій від вул. Іванова до вул. Паралельної в м. Запоріжжі (проектні роботи)</c:v>
                  </c:pt>
                  <c:pt idx="254">
                    <c:v>Реконструкція Центрального парку культури і відпочинку "Дубовий гай", м. Запоріжжя (проектні роботи та експертиза)</c:v>
                  </c:pt>
                  <c:pt idx="255">
                    <c:v>Реконструкція пішохідної доріжки від вул. Софієвської до кінцевої зупинки трамваїв № 3 та № 12 - "Запоріжжя - Ліве" з улаштуванням мереж зовнішнього освітлення </c:v>
                  </c:pt>
                  <c:pt idx="256">
                    <c:v>Реконструкція вул. Жовтневої від пр. Леніна  до вул.  Жуковського в Жовтневому районі м. Запоріжжя (проектні та будівельні роботи)</c:v>
                  </c:pt>
                  <c:pt idx="257">
                    <c:v>Реконструкція автошляхопроводу  по вул. Карпенка-Карого в м.Запоріжжя</c:v>
                  </c:pt>
                  <c:pt idx="258">
                    <c:v>Реконструкція автодороги Запоріжжя-Підпорожнянка на Дніпровську водопровідну станцію (ДВС-1) в районі шлакових відвалів ВАТ "Запоріжсталь" у м.Запоріжжя</c:v>
                  </c:pt>
                  <c:pt idx="259">
                    <c:v>Ліквідація аварійного стану на дорожньому насипу проїжджої частини дороги по вул. Перемоги (в районі міської лікарні №6) в м.Запоріжжя</c:v>
                  </c:pt>
                  <c:pt idx="260">
                    <c:v>Будівництво дороги до каналізаційної насосної станції №3 по вул. Лізи Чайкіної  м.Запоріжжя </c:v>
                  </c:pt>
                  <c:pt idx="261">
                    <c:v>Будівництво дорожнього полотна пров.Ставропольський в м. Запоріжжя </c:v>
                  </c:pt>
                  <c:pt idx="262">
                    <c:v>Ліквідація аварійного стану на ділянці автодороги загального користування державного значення М-18 Харків-Сімферополь-Алушта-Ялта (від км 289 + 665 до км 299 + 491) у Шевченківському районі (в районі "М'ясокомбінату") у м.Запоріжжя</c:v>
                  </c:pt>
                  <c:pt idx="263">
                    <c:v>Реконструкція пр.Леніна від вул.Лермонтова до вул.Якова Новицького в м.Запоріжжі (проектні та будівельні роботи)</c:v>
                  </c:pt>
                  <c:pt idx="264">
                    <c:v>Реконструкція автодороги по вул.Тиражній та автомобільної дороги, яка з'єднує автодорогу Н-08 Бориспіль-Дніпропетровськ-Запоріжжя (через Кременчуг) в м.Запоріжжі (проектні та будівельні роботи)</c:v>
                  </c:pt>
                  <c:pt idx="265">
                    <c:v>Реконструкція автодороги по пр. Маяковського від пр. Леніна до вул. Патріотичної  в м. Запоріжжі  (проектні  та будівельні роботи  по першій черзі)</c:v>
                  </c:pt>
                  <c:pt idx="266">
                    <c:v>Реконструкція шляхопроводу по пр.Металургів в м.Запоріжжі (проектні роботи)</c:v>
                  </c:pt>
                  <c:pt idx="267">
                    <c:v>Реконструкція пішохідного мосту по пр.Металургів в м.Запоріжжі (проектні роботи)</c:v>
                  </c:pt>
                  <c:pt idx="268">
                    <c:v>Реконструкція шляхопроводу №1 по вул.Калібровій в м.Запоріжжі (проектні роботи)</c:v>
                  </c:pt>
                  <c:pt idx="269">
                    <c:v>Реконструкція шляхопроводу №2 по вул.Калібровій в м.Запоріжжі (проектні роботи)</c:v>
                  </c:pt>
                  <c:pt idx="270">
                    <c:v>Реконструкція шляхопроводу №39 по пр.Леніна (район вул.12 Квітня) в м.Запоріжжі (проектні роботи)</c:v>
                  </c:pt>
                  <c:pt idx="271">
                    <c:v>Реконструкція  дороги  по вул. Нагнибіди  в м. Запоріжжі (проектні роботи)</c:v>
                  </c:pt>
                  <c:pt idx="272">
                    <c:v>Реконструкція   автодороги по вул. Щасливій  в м. Запоріжжі (проектні роботи)</c:v>
                  </c:pt>
                  <c:pt idx="273">
                    <c:v>Реконструкція автодороги по вул. Академіка Філатова в м. Запоріжжі (проектні роботи)</c:v>
                  </c:pt>
                  <c:pt idx="274">
                    <c:v>Реконструкція автодороги по вул. Баранова в м. Запоріжжі (проектні роботи, експертиза)</c:v>
                  </c:pt>
                  <c:pt idx="275">
                    <c:v>Реконструкція автодороги по вул. Бузковій в м. Запоріжжі (проектні роботи)</c:v>
                  </c:pt>
                  <c:pt idx="276">
                    <c:v>Реконструкція автодороги по вул. Гродненській в м. Запоріжжі (проектні роботи, експертиза)</c:v>
                  </c:pt>
                  <c:pt idx="277">
                    <c:v>Реконструкція вулично - дорожньої мережі по вул. Куликовській в м. Запоріжжі (проектні роботи)</c:v>
                  </c:pt>
                  <c:pt idx="278">
                    <c:v>Реконструкція автодороги по вул.Офіцерській в м. Запоріжжі (проектні роботи)</c:v>
                  </c:pt>
                  <c:pt idx="279">
                    <c:v>Реконструкція автодороги по вул.Стрельникова в м. Запоріжжі (проектні роботи)</c:v>
                  </c:pt>
                  <c:pt idx="280">
                    <c:v>Реконструкція автодороги по вул.Тимірязєва від вул. 8 Березня до вул. Солідарності в м. Запоріжжі (проектні роботи)</c:v>
                  </c:pt>
                  <c:pt idx="281">
                    <c:v>Реконструкція автодороги по вул.Ударників м. Запоріжжі (проектні роботи)</c:v>
                  </c:pt>
                  <c:pt idx="282">
                    <c:v>Реконструкція автодороги  вул.Ферганській в м. Запоріжжі (проектні роботи)</c:v>
                  </c:pt>
                  <c:pt idx="283">
                    <c:v>Реконструкція автодороги  по пров. Штурманський м. Запоріжжі (проектні роботи)</c:v>
                  </c:pt>
                  <c:pt idx="284">
                    <c:v>Реконструкція вул. Шамотної від вул. Прияружної до вул. Шламової у м. Запоріжжі (проектні роботи)</c:v>
                  </c:pt>
                  <c:pt idx="285">
                    <c:v>Реконструкція вул.Фінальної від вул. Історичної до вул. Оптимістичної у м. Запоріжжі (проектні роботи)</c:v>
                  </c:pt>
                  <c:pt idx="286">
                    <c:v>капітальний ремонт доріг</c:v>
                  </c:pt>
                  <c:pt idx="287">
                    <c:v>Внески у статутні капітали комунальних підприємств міста </c:v>
                  </c:pt>
                  <c:pt idx="288">
                    <c:v>в тому числі</c:v>
                  </c:pt>
                  <c:pt idx="289">
                    <c:v>Комунальне підприємство "Експлуатаційне лінійне управління автомобільних шляхів"  (установка для переробки асфальтобетонної крихти - 1од., дорожня фреза  - 1од., машина дорожня  на шасі самоскида МАЗ - 10 од., асфальтоукладальник - 1 од., самоскид  - 3 од</c:v>
                  </c:pt>
                  <c:pt idx="290">
                    <c:v>КП "Титан" (газонокосарки - 2од., тример - 3 од., контейнер стальний оцинкований - 2 од., пам'ятний знак - 1од., комунальна підмітально - прибиральна машина  - 1 од., пластиковий човен - 2 од., агрегат для перевезення води - 1 од, пляжеприбиральна машина </c:v>
                  </c:pt>
                  <c:pt idx="291">
                    <c:v>Комунальне підприємство "Запоріжміськсвітло" (автопідйомник -2 од., електротехнічна лабораторія - 1од.)</c:v>
                  </c:pt>
                  <c:pt idx="292">
                    <c:v>Комунальне ремонтно-будівельне підприємство "Зеленбуд" (гідравлічна стріла тракторна - 1 од., машина прибиральна  -320 - 1 од., обладнання для гідро посіву  - 1од., комбінований фрезерний культиватор з катком- 4 од., мотоблок бензиновий з навісним обладна</c:v>
                  </c:pt>
                  <c:pt idx="293">
                    <c:v>Департамент комунальної власності та приватизації Запорізької міської ради</c:v>
                  </c:pt>
                  <c:pt idx="294">
                    <c:v>капітальні видатки</c:v>
                  </c:pt>
                </c:lvl>
                <c:lvl>
                  <c:pt idx="0">
                    <c:v>Капітальні вкладення</c:v>
                  </c:pt>
                  <c:pt idx="1">
                    <c:v>Капітальні вкладення</c:v>
                  </c:pt>
                  <c:pt idx="2">
                    <c:v>Капітальні вкладення</c:v>
                  </c:pt>
                  <c:pt idx="3">
                    <c:v>Капітальні вкладення</c:v>
                  </c:pt>
                  <c:pt idx="4">
                    <c:v>Капітальні вкладення</c:v>
                  </c:pt>
                  <c:pt idx="5">
                    <c:v>Капітальні вкладення</c:v>
                  </c:pt>
                  <c:pt idx="6">
                    <c:v>Капітальні вкладення</c:v>
                  </c:pt>
                  <c:pt idx="7">
                    <c:v>Капітальні вкладення</c:v>
                  </c:pt>
                  <c:pt idx="8">
                    <c:v>Капітальні вкладення</c:v>
                  </c:pt>
                  <c:pt idx="9">
                    <c:v>Капітальні вкладення</c:v>
                  </c:pt>
                  <c:pt idx="10">
                    <c:v>Капітальні вкладення</c:v>
                  </c:pt>
                  <c:pt idx="11">
                    <c:v>Капітальні вкладення</c:v>
                  </c:pt>
                  <c:pt idx="12">
                    <c:v>Капітальні вкладення</c:v>
                  </c:pt>
                  <c:pt idx="13">
                    <c:v>Капітальні вкладення</c:v>
                  </c:pt>
                  <c:pt idx="14">
                    <c:v>Капітальні вкладення</c:v>
                  </c:pt>
                  <c:pt idx="15">
                    <c:v>Капітальні вкладення</c:v>
                  </c:pt>
                  <c:pt idx="16">
                    <c:v>Капітальні вкладення</c:v>
                  </c:pt>
                  <c:pt idx="17">
                    <c:v>Капітальні вкладення</c:v>
                  </c:pt>
                  <c:pt idx="18">
                    <c:v>Капітальні вкладення</c:v>
                  </c:pt>
                  <c:pt idx="19">
                    <c:v>Капітальні вкладення</c:v>
                  </c:pt>
                  <c:pt idx="20">
                    <c:v>Капітальні вкладення</c:v>
                  </c:pt>
                  <c:pt idx="21">
                    <c:v>Капітальні вкладення</c:v>
                  </c:pt>
                  <c:pt idx="22">
                    <c:v>Капітальні вкладення</c:v>
                  </c:pt>
                  <c:pt idx="23">
                    <c:v>Капітальні вкладення</c:v>
                  </c:pt>
                  <c:pt idx="24">
                    <c:v>Капітальні вкладення</c:v>
                  </c:pt>
                  <c:pt idx="25">
                    <c:v>Капітальні вкладення</c:v>
                  </c:pt>
                  <c:pt idx="26">
                    <c:v>Капітальні вкладення</c:v>
                  </c:pt>
                  <c:pt idx="27">
                    <c:v>Капітальні вкладення</c:v>
                  </c:pt>
                  <c:pt idx="28">
                    <c:v>Капітальні вкладення</c:v>
                  </c:pt>
                  <c:pt idx="29">
                    <c:v>Капітальні вкладення</c:v>
                  </c:pt>
                  <c:pt idx="30">
                    <c:v>Капітальні вкладення</c:v>
                  </c:pt>
                  <c:pt idx="31">
                    <c:v>Капітальні вкладення</c:v>
                  </c:pt>
                  <c:pt idx="32">
                    <c:v>Капітальні вкладення</c:v>
                  </c:pt>
                  <c:pt idx="33">
                    <c:v>Капітальні вкладення</c:v>
                  </c:pt>
                  <c:pt idx="34">
                    <c:v>Капітальні вкладення</c:v>
                  </c:pt>
                  <c:pt idx="35">
                    <c:v>Капітальні вкладення</c:v>
                  </c:pt>
                  <c:pt idx="36">
                    <c:v>Капітальні вкладення</c:v>
                  </c:pt>
                  <c:pt idx="37">
                    <c:v>Капітальні вкладення</c:v>
                  </c:pt>
                  <c:pt idx="38">
                    <c:v>Капітальні вкладення</c:v>
                  </c:pt>
                  <c:pt idx="39">
                    <c:v>Капітальні вкладення</c:v>
                  </c:pt>
                  <c:pt idx="40">
                    <c:v>Капітальні вкладення</c:v>
                  </c:pt>
                  <c:pt idx="41">
                    <c:v>Капітальні вкладення</c:v>
                  </c:pt>
                  <c:pt idx="42">
                    <c:v>Капітальні вкладення</c:v>
                  </c:pt>
                  <c:pt idx="43">
                    <c:v>Капітальні вкладення</c:v>
                  </c:pt>
                  <c:pt idx="44">
                    <c:v>Капітальні вкладення</c:v>
                  </c:pt>
                  <c:pt idx="45">
                    <c:v>Капітальні вкладення</c:v>
                  </c:pt>
                  <c:pt idx="46">
                    <c:v>Капітальні вкладення</c:v>
                  </c:pt>
                  <c:pt idx="47">
                    <c:v>Капітальні вкладення</c:v>
                  </c:pt>
                  <c:pt idx="48">
                    <c:v>Капітальні вкладення</c:v>
                  </c:pt>
                  <c:pt idx="49">
                    <c:v>Капітальні вкладення</c:v>
                  </c:pt>
                  <c:pt idx="50">
                    <c:v>Капітальні вкладення</c:v>
                  </c:pt>
                  <c:pt idx="51">
                    <c:v>Капітальні вкладення</c:v>
                  </c:pt>
                  <c:pt idx="52">
                    <c:v>Капітальні вкладення</c:v>
                  </c:pt>
                  <c:pt idx="53">
                    <c:v>Капітальні вкладення</c:v>
                  </c:pt>
                  <c:pt idx="54">
                    <c:v>Капітальні вкладення</c:v>
                  </c:pt>
                  <c:pt idx="55">
                    <c:v>Капітальні вкладення</c:v>
                  </c:pt>
                  <c:pt idx="56">
                    <c:v>Капітальні вкладення</c:v>
                  </c:pt>
                  <c:pt idx="57">
                    <c:v>Капітальні вкладення</c:v>
                  </c:pt>
                  <c:pt idx="58">
                    <c:v>Капітальні вкладення</c:v>
                  </c:pt>
                  <c:pt idx="59">
                    <c:v>Капітальні вкладення</c:v>
                  </c:pt>
                  <c:pt idx="60">
                    <c:v>Капітальні вкладення</c:v>
                  </c:pt>
                  <c:pt idx="61">
                    <c:v>Капітальні вкладення</c:v>
                  </c:pt>
                  <c:pt idx="62">
                    <c:v>Капітальні вкладення</c:v>
                  </c:pt>
                  <c:pt idx="63">
                    <c:v>Капітальні вкладення</c:v>
                  </c:pt>
                  <c:pt idx="64">
                    <c:v>Капітальні вкладення</c:v>
                  </c:pt>
                  <c:pt idx="65">
                    <c:v>Капітальні вкладення</c:v>
                  </c:pt>
                  <c:pt idx="66">
                    <c:v>Капітальні вкладення</c:v>
                  </c:pt>
                  <c:pt idx="67">
                    <c:v>Капітальні вкладення</c:v>
                  </c:pt>
                  <c:pt idx="68">
                    <c:v>Капітальні вкладення</c:v>
                  </c:pt>
                  <c:pt idx="69">
                    <c:v>Капітальні вкладення</c:v>
                  </c:pt>
                  <c:pt idx="70">
                    <c:v>Капітальні вкладення</c:v>
                  </c:pt>
                  <c:pt idx="71">
                    <c:v>Капітальні вкладення</c:v>
                  </c:pt>
                  <c:pt idx="72">
                    <c:v>Капітальні вкладення</c:v>
                  </c:pt>
                  <c:pt idx="73">
                    <c:v>Капітальні вкладення</c:v>
                  </c:pt>
                  <c:pt idx="74">
                    <c:v>Капітальні вкладення</c:v>
                  </c:pt>
                  <c:pt idx="75">
                    <c:v>Капітальні вкладення</c:v>
                  </c:pt>
                  <c:pt idx="76">
                    <c:v>Капітальні вкладення</c:v>
                  </c:pt>
                  <c:pt idx="77">
                    <c:v>Капітальні вкладення</c:v>
                  </c:pt>
                  <c:pt idx="78">
                    <c:v>Капітальні вкладення</c:v>
                  </c:pt>
                  <c:pt idx="79">
                    <c:v>Капітальні вкладення</c:v>
                  </c:pt>
                  <c:pt idx="80">
                    <c:v>Капітальні вкладення</c:v>
                  </c:pt>
                  <c:pt idx="81">
                    <c:v>Капітальні вкладення</c:v>
                  </c:pt>
                  <c:pt idx="82">
                    <c:v>Капітальні вкладення</c:v>
                  </c:pt>
                  <c:pt idx="83">
                    <c:v>Капітальні вкладення</c:v>
                  </c:pt>
                  <c:pt idx="84">
                    <c:v>Капітальні вкладення</c:v>
                  </c:pt>
                  <c:pt idx="85">
                    <c:v>Капітальні вкладення</c:v>
                  </c:pt>
                  <c:pt idx="86">
                    <c:v>Капітальні вкладення</c:v>
                  </c:pt>
                  <c:pt idx="87">
                    <c:v>Капітальні вкладення</c:v>
                  </c:pt>
                  <c:pt idx="88">
                    <c:v>Капітальні вкладення</c:v>
                  </c:pt>
                  <c:pt idx="89">
                    <c:v>Капітальні вкладення</c:v>
                  </c:pt>
                  <c:pt idx="90">
                    <c:v>Капітальні вкладення</c:v>
                  </c:pt>
                  <c:pt idx="91">
                    <c:v>Капітальні вкладення</c:v>
                  </c:pt>
                  <c:pt idx="92">
                    <c:v>Капітальні вкладення</c:v>
                  </c:pt>
                  <c:pt idx="93">
                    <c:v>Капітальні вкладення</c:v>
                  </c:pt>
                  <c:pt idx="94">
                    <c:v>Капітальні вкладення</c:v>
                  </c:pt>
                  <c:pt idx="95">
                    <c:v>Капітальні вкладення</c:v>
                  </c:pt>
                  <c:pt idx="96">
                    <c:v>Капітальні вкладення</c:v>
                  </c:pt>
                  <c:pt idx="97">
                    <c:v>Капітальні вкладення</c:v>
                  </c:pt>
                  <c:pt idx="98">
                    <c:v>Капітальні вкладення</c:v>
                  </c:pt>
                  <c:pt idx="99">
                    <c:v>Капітальні вкладення</c:v>
                  </c:pt>
                  <c:pt idx="100">
                    <c:v>Капітальні вкладення</c:v>
                  </c:pt>
                  <c:pt idx="101">
                    <c:v>Капітальні вкладення</c:v>
                  </c:pt>
                  <c:pt idx="102">
                    <c:v>Капітальні вкладення</c:v>
                  </c:pt>
                  <c:pt idx="103">
                    <c:v>Капітальні вкладення</c:v>
                  </c:pt>
                  <c:pt idx="104">
                    <c:v>Капітальні вкладення</c:v>
                  </c:pt>
                  <c:pt idx="105">
                    <c:v>Капітальні вкладення</c:v>
                  </c:pt>
                  <c:pt idx="106">
                    <c:v>Капітальні вкладення</c:v>
                  </c:pt>
                  <c:pt idx="107">
                    <c:v>Капітальні вкладення</c:v>
                  </c:pt>
                  <c:pt idx="108">
                    <c:v>Капітальні вкладення</c:v>
                  </c:pt>
                  <c:pt idx="109">
                    <c:v>Капітальні вкладення</c:v>
                  </c:pt>
                  <c:pt idx="110">
                    <c:v>Капітальні вкладення</c:v>
                  </c:pt>
                  <c:pt idx="111">
                    <c:v>Капітальні вкладення</c:v>
                  </c:pt>
                  <c:pt idx="112">
                    <c:v>Капітальні вкладення</c:v>
                  </c:pt>
                  <c:pt idx="113">
                    <c:v>Капітальні вкладення</c:v>
                  </c:pt>
                  <c:pt idx="114">
                    <c:v>Капітальні вкладення</c:v>
                  </c:pt>
                  <c:pt idx="115">
                    <c:v>Капітальні вкладення</c:v>
                  </c:pt>
                  <c:pt idx="116">
                    <c:v>Капітальні вкладення</c:v>
                  </c:pt>
                  <c:pt idx="117">
                    <c:v>Капітальні вкладення</c:v>
                  </c:pt>
                  <c:pt idx="118">
                    <c:v>Капітальні вкладення</c:v>
                  </c:pt>
                  <c:pt idx="119">
                    <c:v>Капітальні вкладення</c:v>
                  </c:pt>
                  <c:pt idx="120">
                    <c:v>Капітальні вкладення</c:v>
                  </c:pt>
                  <c:pt idx="121">
                    <c:v>Капітальні вкладення</c:v>
                  </c:pt>
                  <c:pt idx="122">
                    <c:v>Капітальні вкладення</c:v>
                  </c:pt>
                  <c:pt idx="123">
                    <c:v>Капітальні вкладення</c:v>
                  </c:pt>
                  <c:pt idx="124">
                    <c:v>Капітальні вкладення</c:v>
                  </c:pt>
                  <c:pt idx="125">
                    <c:v>Капітальні вкладення</c:v>
                  </c:pt>
                  <c:pt idx="126">
                    <c:v>Капітальні вкладення</c:v>
                  </c:pt>
                  <c:pt idx="127">
                    <c:v>Капітальні вкладення</c:v>
                  </c:pt>
                  <c:pt idx="128">
                    <c:v>Капітальні вкладення</c:v>
                  </c:pt>
                  <c:pt idx="129">
                    <c:v>Капітальні вкладення</c:v>
                  </c:pt>
                  <c:pt idx="130">
                    <c:v>Капітальні вкладення</c:v>
                  </c:pt>
                  <c:pt idx="131">
                    <c:v>Капітальні вкладення</c:v>
                  </c:pt>
                  <c:pt idx="132">
                    <c:v>Капітальні вкладення</c:v>
                  </c:pt>
                  <c:pt idx="133">
                    <c:v>Капітальні вкладення</c:v>
                  </c:pt>
                  <c:pt idx="134">
                    <c:v>Капітальні вкладення</c:v>
                  </c:pt>
                  <c:pt idx="135">
                    <c:v>Капітальні вкладення</c:v>
                  </c:pt>
                  <c:pt idx="136">
                    <c:v>Капітальні вкладення</c:v>
                  </c:pt>
                  <c:pt idx="137">
                    <c:v>Капітальні вкладення</c:v>
                  </c:pt>
                  <c:pt idx="138">
                    <c:v>Капітальні вкладення</c:v>
                  </c:pt>
                  <c:pt idx="139">
                    <c:v>Капітальні вкладення</c:v>
                  </c:pt>
                  <c:pt idx="140">
                    <c:v>Капітальні вкладення</c:v>
                  </c:pt>
                  <c:pt idx="141">
                    <c:v>Капітальні вкладення</c:v>
                  </c:pt>
                  <c:pt idx="142">
                    <c:v>Капітальні вкладення</c:v>
                  </c:pt>
                  <c:pt idx="143">
                    <c:v>Капітальні вкладення</c:v>
                  </c:pt>
                  <c:pt idx="144">
                    <c:v>Капітальні вкладення</c:v>
                  </c:pt>
                  <c:pt idx="145">
                    <c:v>Капітальні вкладення</c:v>
                  </c:pt>
                  <c:pt idx="146">
                    <c:v>Капітальні вкладення</c:v>
                  </c:pt>
                  <c:pt idx="147">
                    <c:v>Капітальні вкладення</c:v>
                  </c:pt>
                  <c:pt idx="148">
                    <c:v>Капітальні вкладення</c:v>
                  </c:pt>
                  <c:pt idx="149">
                    <c:v>Капітальні вкладення</c:v>
                  </c:pt>
                  <c:pt idx="150">
                    <c:v>Капітальні вкладення</c:v>
                  </c:pt>
                  <c:pt idx="151">
                    <c:v>Капітальні вкладення</c:v>
                  </c:pt>
                  <c:pt idx="152">
                    <c:v>Капітальні вкладення</c:v>
                  </c:pt>
                  <c:pt idx="153">
                    <c:v>Капітальні вкладення</c:v>
                  </c:pt>
                  <c:pt idx="154">
                    <c:v>Капітальні вкладення</c:v>
                  </c:pt>
                  <c:pt idx="155">
                    <c:v>Капітальні вкладення</c:v>
                  </c:pt>
                  <c:pt idx="156">
                    <c:v>Капітальні вкладення</c:v>
                  </c:pt>
                  <c:pt idx="157">
                    <c:v>Капітальні вкладення</c:v>
                  </c:pt>
                  <c:pt idx="158">
                    <c:v>Капітальні вкладення</c:v>
                  </c:pt>
                  <c:pt idx="159">
                    <c:v>Капітальні вкладення</c:v>
                  </c:pt>
                  <c:pt idx="160">
                    <c:v>Капітальні вкладення</c:v>
                  </c:pt>
                  <c:pt idx="161">
                    <c:v>Капітальні вкладення</c:v>
                  </c:pt>
                  <c:pt idx="162">
                    <c:v>Капітальні вкладення</c:v>
                  </c:pt>
                  <c:pt idx="163">
                    <c:v>Капітальні вкладення</c:v>
                  </c:pt>
                  <c:pt idx="164">
                    <c:v>Капітальні вкладення</c:v>
                  </c:pt>
                  <c:pt idx="165">
                    <c:v>Капітальні вкладення</c:v>
                  </c:pt>
                  <c:pt idx="166">
                    <c:v>Капітальні вкладення</c:v>
                  </c:pt>
                  <c:pt idx="167">
                    <c:v>Капітальні вкладення</c:v>
                  </c:pt>
                  <c:pt idx="168">
                    <c:v>Капітальні вкладення</c:v>
                  </c:pt>
                  <c:pt idx="169">
                    <c:v>Капітальні вкладення</c:v>
                  </c:pt>
                  <c:pt idx="170">
                    <c:v>Капітальні вкладення</c:v>
                  </c:pt>
                  <c:pt idx="171">
                    <c:v>Капітальні вкладення</c:v>
                  </c:pt>
                  <c:pt idx="172">
                    <c:v>Капітальні вкладення</c:v>
                  </c:pt>
                  <c:pt idx="173">
                    <c:v>Капітальні вкладення</c:v>
                  </c:pt>
                  <c:pt idx="174">
                    <c:v>Капітальні вкладення</c:v>
                  </c:pt>
                  <c:pt idx="175">
                    <c:v>Капітальні вкладення</c:v>
                  </c:pt>
                  <c:pt idx="176">
                    <c:v>Капітальні вкладення</c:v>
                  </c:pt>
                  <c:pt idx="178">
                    <c:v>Капітальні вкладення</c:v>
                  </c:pt>
                  <c:pt idx="180">
                    <c:v>Капітальні вкладення</c:v>
                  </c:pt>
                  <c:pt idx="181">
                    <c:v>Капітальні вкладення</c:v>
                  </c:pt>
                  <c:pt idx="185">
                    <c:v>Капітальні вкладення</c:v>
                  </c:pt>
                  <c:pt idx="186">
                    <c:v>Капітальні вкладення</c:v>
                  </c:pt>
                  <c:pt idx="187">
                    <c:v>Капітальні вкладення</c:v>
                  </c:pt>
                  <c:pt idx="188">
                    <c:v>Капітальні вкладення</c:v>
                  </c:pt>
                  <c:pt idx="189">
                    <c:v>Капітальні вкладення</c:v>
                  </c:pt>
                  <c:pt idx="190">
                    <c:v>Капітальні вкладення</c:v>
                  </c:pt>
                  <c:pt idx="191">
                    <c:v>Капітальні вкладення</c:v>
                  </c:pt>
                  <c:pt idx="192">
                    <c:v>Капітальні вкладення</c:v>
                  </c:pt>
                  <c:pt idx="193">
                    <c:v>Капітальні вкладення</c:v>
                  </c:pt>
                  <c:pt idx="194">
                    <c:v>Капітальні вкладення</c:v>
                  </c:pt>
                  <c:pt idx="195">
                    <c:v>Капітальні вкладення</c:v>
                  </c:pt>
                  <c:pt idx="196">
                    <c:v>Капітальні вкладення</c:v>
                  </c:pt>
                  <c:pt idx="197">
                    <c:v>Капітальні вкладення</c:v>
                  </c:pt>
                  <c:pt idx="198">
                    <c:v>Капітальні вкладення</c:v>
                  </c:pt>
                  <c:pt idx="199">
                    <c:v>Капітальні вкладення</c:v>
                  </c:pt>
                  <c:pt idx="200">
                    <c:v>Капітальні вкладення</c:v>
                  </c:pt>
                  <c:pt idx="201">
                    <c:v>Капітальні вкладення</c:v>
                  </c:pt>
                  <c:pt idx="202">
                    <c:v>Капітальні вкладення</c:v>
                  </c:pt>
                  <c:pt idx="203">
                    <c:v>Капітальні вкладення</c:v>
                  </c:pt>
                  <c:pt idx="204">
                    <c:v>Капітальні вкладення</c:v>
                  </c:pt>
                  <c:pt idx="205">
                    <c:v>Капітальні вкладення</c:v>
                  </c:pt>
                  <c:pt idx="206">
                    <c:v>Капітальні вкладення</c:v>
                  </c:pt>
                  <c:pt idx="207">
                    <c:v>Капітальні вкладення</c:v>
                  </c:pt>
                  <c:pt idx="208">
                    <c:v>Капітальні вкладення</c:v>
                  </c:pt>
                  <c:pt idx="209">
                    <c:v>Капітальні вкладення</c:v>
                  </c:pt>
                  <c:pt idx="210">
                    <c:v>Капітальні вкладення</c:v>
                  </c:pt>
                  <c:pt idx="211">
                    <c:v>Капітальні вкладення</c:v>
                  </c:pt>
                  <c:pt idx="212">
                    <c:v>Капітальні вкладення</c:v>
                  </c:pt>
                  <c:pt idx="213">
                    <c:v>Капітальні вкладення</c:v>
                  </c:pt>
                  <c:pt idx="214">
                    <c:v>Капітальні вкладення</c:v>
                  </c:pt>
                  <c:pt idx="215">
                    <c:v>Капітальні вкладення</c:v>
                  </c:pt>
                  <c:pt idx="216">
                    <c:v>Капітальні вкладення</c:v>
                  </c:pt>
                  <c:pt idx="217">
                    <c:v>Капітальні вкладення</c:v>
                  </c:pt>
                  <c:pt idx="218">
                    <c:v>Капітальні вкладення</c:v>
                  </c:pt>
                  <c:pt idx="219">
                    <c:v>Капітальні вкладення</c:v>
                  </c:pt>
                  <c:pt idx="220">
                    <c:v>Капітальні вкладення</c:v>
                  </c:pt>
                  <c:pt idx="221">
                    <c:v>Капітальні вкладення</c:v>
                  </c:pt>
                  <c:pt idx="222">
                    <c:v>Капітальні вкладення</c:v>
                  </c:pt>
                  <c:pt idx="223">
                    <c:v>Капітальні вкладення</c:v>
                  </c:pt>
                  <c:pt idx="224">
                    <c:v>Капітальні вкладення</c:v>
                  </c:pt>
                  <c:pt idx="225">
                    <c:v>Капітальні вкладення</c:v>
                  </c:pt>
                  <c:pt idx="226">
                    <c:v>Капітальні вкладення</c:v>
                  </c:pt>
                  <c:pt idx="227">
                    <c:v>Капітальні вкладення</c:v>
                  </c:pt>
                  <c:pt idx="228">
                    <c:v>Капітальні вкладення</c:v>
                  </c:pt>
                  <c:pt idx="229">
                    <c:v>Капітальні вкладення</c:v>
                  </c:pt>
                  <c:pt idx="230">
                    <c:v>Капітальні вкладення</c:v>
                  </c:pt>
                  <c:pt idx="231">
                    <c:v>Капітальні вкладення</c:v>
                  </c:pt>
                  <c:pt idx="232">
                    <c:v>Капітальні вкладення</c:v>
                  </c:pt>
                  <c:pt idx="233">
                    <c:v>Капітальні вкладення</c:v>
                  </c:pt>
                  <c:pt idx="234">
                    <c:v>Капітальні вкладення</c:v>
                  </c:pt>
                  <c:pt idx="235">
                    <c:v>Капітальні вкладення</c:v>
                  </c:pt>
                  <c:pt idx="236">
                    <c:v>Капітальні вкладення</c:v>
                  </c:pt>
                  <c:pt idx="237">
                    <c:v>Капітальні вкладення</c:v>
                  </c:pt>
                  <c:pt idx="238">
                    <c:v>Капітальні вкладення</c:v>
                  </c:pt>
                  <c:pt idx="239">
                    <c:v>Капітальні вкладення</c:v>
                  </c:pt>
                  <c:pt idx="240">
                    <c:v>Капітальні вкладення</c:v>
                  </c:pt>
                  <c:pt idx="241">
                    <c:v>Капітальні вкладення</c:v>
                  </c:pt>
                  <c:pt idx="242">
                    <c:v>Капітальні вкладення</c:v>
                  </c:pt>
                  <c:pt idx="243">
                    <c:v>Капітальні вкладення</c:v>
                  </c:pt>
                  <c:pt idx="244">
                    <c:v>Капітальні вкладення</c:v>
                  </c:pt>
                  <c:pt idx="245">
                    <c:v>Капітальні вкладення</c:v>
                  </c:pt>
                  <c:pt idx="246">
                    <c:v>Капітальні вкладення</c:v>
                  </c:pt>
                  <c:pt idx="247">
                    <c:v>Капітальні вкладення</c:v>
                  </c:pt>
                  <c:pt idx="248">
                    <c:v>Капітальні вкладення</c:v>
                  </c:pt>
                  <c:pt idx="249">
                    <c:v>Капітальні вкладення</c:v>
                  </c:pt>
                  <c:pt idx="250">
                    <c:v>Капітальні вкладення</c:v>
                  </c:pt>
                  <c:pt idx="251">
                    <c:v>Капітальні вкладення</c:v>
                  </c:pt>
                  <c:pt idx="252">
                    <c:v>Капітальні вкладення</c:v>
                  </c:pt>
                  <c:pt idx="253">
                    <c:v>Капітальні вкладення</c:v>
                  </c:pt>
                  <c:pt idx="254">
                    <c:v>Капітальні вкладення</c:v>
                  </c:pt>
                  <c:pt idx="255">
                    <c:v>Капітальні вкладення</c:v>
                  </c:pt>
                  <c:pt idx="256">
                    <c:v>Видатки на проведення робіт, пов'язаних із будівництвом, реконструкцією, ремонтом  автомобільних доріг</c:v>
                  </c:pt>
                  <c:pt idx="257">
                    <c:v>Видатки на проведення робіт, пов'язаних із будівництвом, реконструкцією, ремонтом  автомобільних доріг</c:v>
                  </c:pt>
                  <c:pt idx="258">
                    <c:v>Видатки на проведення робіт, пов'язаних із будівництвом, реконструкцією, ремонтом  автомобільних доріг</c:v>
                  </c:pt>
                  <c:pt idx="259">
                    <c:v>Видатки на проведення робіт, пов'язаних із будівництвом, реконструкцією, ремонтом  автомобільних доріг</c:v>
                  </c:pt>
                  <c:pt idx="260">
                    <c:v>Видатки на проведення робіт, пов'язаних із будівництвом, реконструкцією, ремонтом  автомобільних доріг</c:v>
                  </c:pt>
                  <c:pt idx="261">
                    <c:v>Видатки на проведення робіт, пов'язаних із будівництвом, реконструкцією, ремонтом  автомобільних доріг</c:v>
                  </c:pt>
                  <c:pt idx="263">
                    <c:v>Видатки на проведення робіт, пов'язаних із будівництвом, реконструкцією, ремонтом  автомобільних доріг</c:v>
                  </c:pt>
                  <c:pt idx="265">
                    <c:v>Видатки на проведення робіт, пов'язаних із будівництвом, реконструкцією, ремонтом  автомобільних доріг</c:v>
                  </c:pt>
                  <c:pt idx="266">
                    <c:v>Видатки на проведення робіт, пов'язаних із будівництвом, реконструкцією, ремонтом  автомобільних доріг</c:v>
                  </c:pt>
                  <c:pt idx="267">
                    <c:v>Видатки на проведення робіт, пов'язаних із будівництвом, реконструкцією, ремонтом  автомобільних доріг</c:v>
                  </c:pt>
                  <c:pt idx="268">
                    <c:v>Видатки на проведення робіт, пов'язаних із будівництвом, реконструкцією, ремонтом  автомобільних доріг</c:v>
                  </c:pt>
                  <c:pt idx="269">
                    <c:v>Видатки на проведення робіт, пов'язаних із будівництвом, реконструкцією, ремонтом  автомобільних доріг</c:v>
                  </c:pt>
                  <c:pt idx="270">
                    <c:v>Видатки на проведення робіт, пов'язаних із будівництвом, реконструкцією, ремонтом  автомобільних доріг</c:v>
                  </c:pt>
                  <c:pt idx="271">
                    <c:v>Видатки на проведення робіт, пов'язаних із будівництвом, реконструкцією, ремонтом  автомобільних доріг</c:v>
                  </c:pt>
                  <c:pt idx="272">
                    <c:v>Видатки на проведення робіт, пов'язаних із будівництвом, реконструкцією, ремонтом  автомобільних доріг</c:v>
                  </c:pt>
                  <c:pt idx="273">
                    <c:v>Видатки на проведення робіт, пов'язаних із будівництвом, реконструкцією, ремонтом  автомобільних доріг</c:v>
                  </c:pt>
                  <c:pt idx="274">
                    <c:v>Видатки на проведення робіт, пов'язаних із будівництвом, реконструкцією, ремонтом  автомобільних доріг</c:v>
                  </c:pt>
                  <c:pt idx="275">
                    <c:v>Видатки на проведення робіт, пов'язаних із будівництвом, реконструкцією, ремонтом  автомобільних доріг</c:v>
                  </c:pt>
                  <c:pt idx="276">
                    <c:v>Видатки на проведення робіт, пов'язаних із будівництвом, реконструкцією, ремонтом  автомобільних доріг</c:v>
                  </c:pt>
                  <c:pt idx="277">
                    <c:v>Видатки на проведення робіт, пов'язаних із будівництвом, реконструкцією, ремонтом  автомобільних доріг</c:v>
                  </c:pt>
                  <c:pt idx="278">
                    <c:v>Видатки на проведення робіт, пов'язаних із будівництвом, реконструкцією, ремонтом  автомобільних доріг</c:v>
                  </c:pt>
                  <c:pt idx="279">
                    <c:v>Видатки на проведення робіт, пов'язаних із будівництвом, реконструкцією, ремонтом  автомобільних доріг</c:v>
                  </c:pt>
                  <c:pt idx="280">
                    <c:v>Видатки на проведення робіт, пов'язаних із будівництвом, реконструкцією, ремонтом  автомобільних доріг</c:v>
                  </c:pt>
                  <c:pt idx="281">
                    <c:v>Видатки на проведення робіт, пов'язаних із будівництвом, реконструкцією, ремонтом  автомобільних доріг</c:v>
                  </c:pt>
                  <c:pt idx="282">
                    <c:v>Видатки на проведення робіт, пов'язаних із будівництвом, реконструкцією, ремонтом  автомобільних доріг</c:v>
                  </c:pt>
                  <c:pt idx="283">
                    <c:v>Видатки на проведення робіт, пов'язаних із будівництвом, реконструкцією, ремонтом  автомобільних доріг</c:v>
                  </c:pt>
                  <c:pt idx="284">
                    <c:v>Видатки на проведення робіт, пов'язаних із будівництвом, реконструкцією, ремонтом  автомобільних доріг</c:v>
                  </c:pt>
                  <c:pt idx="285">
                    <c:v>Видатки на проведення робіт, пов'язаних із будівництвом, реконструкцією, ремонтом  автомобільних доріг</c:v>
                  </c:pt>
                  <c:pt idx="286">
                    <c:v>Видатки на проведення робіт, пов'язаних із будівництвом, реконструкцією, ремонтом  автомобільних доріг</c:v>
                  </c:pt>
                  <c:pt idx="287">
                    <c:v>Внески органів місцевого самоврядування у статутні капітали суб'єктів підприємницької діяльності</c:v>
                  </c:pt>
                  <c:pt idx="293">
                    <c:v>45</c:v>
                  </c:pt>
                  <c:pt idx="294">
                    <c:v>Органи місцевого самоврядування</c:v>
                  </c:pt>
                </c:lvl>
                <c:lvl>
                  <c:pt idx="0">
                    <c:v>0490</c:v>
                  </c:pt>
                  <c:pt idx="1">
                    <c:v>0490</c:v>
                  </c:pt>
                  <c:pt idx="2">
                    <c:v>0490</c:v>
                  </c:pt>
                  <c:pt idx="3">
                    <c:v>0490</c:v>
                  </c:pt>
                  <c:pt idx="4">
                    <c:v>0490</c:v>
                  </c:pt>
                  <c:pt idx="5">
                    <c:v>0490</c:v>
                  </c:pt>
                  <c:pt idx="6">
                    <c:v>0490</c:v>
                  </c:pt>
                  <c:pt idx="7">
                    <c:v>0490</c:v>
                  </c:pt>
                  <c:pt idx="8">
                    <c:v>0490</c:v>
                  </c:pt>
                  <c:pt idx="9">
                    <c:v>0490</c:v>
                  </c:pt>
                  <c:pt idx="10">
                    <c:v>0490</c:v>
                  </c:pt>
                  <c:pt idx="11">
                    <c:v>0490</c:v>
                  </c:pt>
                  <c:pt idx="12">
                    <c:v>0490</c:v>
                  </c:pt>
                  <c:pt idx="13">
                    <c:v>0490</c:v>
                  </c:pt>
                  <c:pt idx="14">
                    <c:v>0490</c:v>
                  </c:pt>
                  <c:pt idx="15">
                    <c:v>0490</c:v>
                  </c:pt>
                  <c:pt idx="16">
                    <c:v>0490</c:v>
                  </c:pt>
                  <c:pt idx="17">
                    <c:v>0490</c:v>
                  </c:pt>
                  <c:pt idx="18">
                    <c:v>0490</c:v>
                  </c:pt>
                  <c:pt idx="19">
                    <c:v>0490</c:v>
                  </c:pt>
                  <c:pt idx="20">
                    <c:v>0490</c:v>
                  </c:pt>
                  <c:pt idx="21">
                    <c:v>0490</c:v>
                  </c:pt>
                  <c:pt idx="22">
                    <c:v>0490</c:v>
                  </c:pt>
                  <c:pt idx="23">
                    <c:v>0490</c:v>
                  </c:pt>
                  <c:pt idx="24">
                    <c:v>0490</c:v>
                  </c:pt>
                  <c:pt idx="25">
                    <c:v>0490</c:v>
                  </c:pt>
                  <c:pt idx="26">
                    <c:v>0490</c:v>
                  </c:pt>
                  <c:pt idx="27">
                    <c:v>0490</c:v>
                  </c:pt>
                  <c:pt idx="28">
                    <c:v>0490</c:v>
                  </c:pt>
                  <c:pt idx="29">
                    <c:v>0490</c:v>
                  </c:pt>
                  <c:pt idx="30">
                    <c:v>0490</c:v>
                  </c:pt>
                  <c:pt idx="31">
                    <c:v>0490</c:v>
                  </c:pt>
                  <c:pt idx="32">
                    <c:v>0490</c:v>
                  </c:pt>
                  <c:pt idx="33">
                    <c:v>0490</c:v>
                  </c:pt>
                  <c:pt idx="34">
                    <c:v>0490</c:v>
                  </c:pt>
                  <c:pt idx="35">
                    <c:v>0490</c:v>
                  </c:pt>
                  <c:pt idx="36">
                    <c:v>0490</c:v>
                  </c:pt>
                  <c:pt idx="37">
                    <c:v>0490</c:v>
                  </c:pt>
                  <c:pt idx="38">
                    <c:v>0490</c:v>
                  </c:pt>
                  <c:pt idx="39">
                    <c:v>0490</c:v>
                  </c:pt>
                  <c:pt idx="40">
                    <c:v>0490</c:v>
                  </c:pt>
                  <c:pt idx="41">
                    <c:v>0490</c:v>
                  </c:pt>
                  <c:pt idx="42">
                    <c:v>0490</c:v>
                  </c:pt>
                  <c:pt idx="43">
                    <c:v>0490</c:v>
                  </c:pt>
                  <c:pt idx="44">
                    <c:v>0490</c:v>
                  </c:pt>
                  <c:pt idx="45">
                    <c:v>0490</c:v>
                  </c:pt>
                  <c:pt idx="46">
                    <c:v>0490</c:v>
                  </c:pt>
                  <c:pt idx="47">
                    <c:v>0490</c:v>
                  </c:pt>
                  <c:pt idx="48">
                    <c:v>0490</c:v>
                  </c:pt>
                  <c:pt idx="49">
                    <c:v>0490</c:v>
                  </c:pt>
                  <c:pt idx="50">
                    <c:v>0490</c:v>
                  </c:pt>
                  <c:pt idx="51">
                    <c:v>0490</c:v>
                  </c:pt>
                  <c:pt idx="52">
                    <c:v>0490</c:v>
                  </c:pt>
                  <c:pt idx="53">
                    <c:v>0490</c:v>
                  </c:pt>
                  <c:pt idx="54">
                    <c:v>0490</c:v>
                  </c:pt>
                  <c:pt idx="55">
                    <c:v>0490</c:v>
                  </c:pt>
                  <c:pt idx="56">
                    <c:v>0490</c:v>
                  </c:pt>
                  <c:pt idx="57">
                    <c:v>0490</c:v>
                  </c:pt>
                  <c:pt idx="58">
                    <c:v>0490</c:v>
                  </c:pt>
                  <c:pt idx="59">
                    <c:v>0490</c:v>
                  </c:pt>
                  <c:pt idx="60">
                    <c:v>0490</c:v>
                  </c:pt>
                  <c:pt idx="61">
                    <c:v>0490</c:v>
                  </c:pt>
                  <c:pt idx="62">
                    <c:v>0490</c:v>
                  </c:pt>
                  <c:pt idx="63">
                    <c:v>0490</c:v>
                  </c:pt>
                  <c:pt idx="64">
                    <c:v>0490</c:v>
                  </c:pt>
                  <c:pt idx="65">
                    <c:v>0490</c:v>
                  </c:pt>
                  <c:pt idx="66">
                    <c:v>0490</c:v>
                  </c:pt>
                  <c:pt idx="67">
                    <c:v>0490</c:v>
                  </c:pt>
                  <c:pt idx="68">
                    <c:v>0490</c:v>
                  </c:pt>
                  <c:pt idx="69">
                    <c:v>0490</c:v>
                  </c:pt>
                  <c:pt idx="70">
                    <c:v>0490</c:v>
                  </c:pt>
                  <c:pt idx="71">
                    <c:v>0490</c:v>
                  </c:pt>
                  <c:pt idx="72">
                    <c:v>0490</c:v>
                  </c:pt>
                  <c:pt idx="73">
                    <c:v>0490</c:v>
                  </c:pt>
                  <c:pt idx="74">
                    <c:v>0490</c:v>
                  </c:pt>
                  <c:pt idx="75">
                    <c:v>0490</c:v>
                  </c:pt>
                  <c:pt idx="76">
                    <c:v>0490</c:v>
                  </c:pt>
                  <c:pt idx="77">
                    <c:v>0490</c:v>
                  </c:pt>
                  <c:pt idx="78">
                    <c:v>0490</c:v>
                  </c:pt>
                  <c:pt idx="79">
                    <c:v>0490</c:v>
                  </c:pt>
                  <c:pt idx="80">
                    <c:v>0490</c:v>
                  </c:pt>
                  <c:pt idx="81">
                    <c:v>0490</c:v>
                  </c:pt>
                  <c:pt idx="82">
                    <c:v>0490</c:v>
                  </c:pt>
                  <c:pt idx="83">
                    <c:v>0490</c:v>
                  </c:pt>
                  <c:pt idx="84">
                    <c:v>0490</c:v>
                  </c:pt>
                  <c:pt idx="85">
                    <c:v>0490</c:v>
                  </c:pt>
                  <c:pt idx="86">
                    <c:v>0490</c:v>
                  </c:pt>
                  <c:pt idx="87">
                    <c:v>0490</c:v>
                  </c:pt>
                  <c:pt idx="88">
                    <c:v>0490</c:v>
                  </c:pt>
                  <c:pt idx="89">
                    <c:v>0490</c:v>
                  </c:pt>
                  <c:pt idx="90">
                    <c:v>0490</c:v>
                  </c:pt>
                  <c:pt idx="91">
                    <c:v>0490</c:v>
                  </c:pt>
                  <c:pt idx="92">
                    <c:v>0490</c:v>
                  </c:pt>
                  <c:pt idx="93">
                    <c:v>0490</c:v>
                  </c:pt>
                  <c:pt idx="94">
                    <c:v>0490</c:v>
                  </c:pt>
                  <c:pt idx="95">
                    <c:v>0490</c:v>
                  </c:pt>
                  <c:pt idx="96">
                    <c:v>0490</c:v>
                  </c:pt>
                  <c:pt idx="97">
                    <c:v>0490</c:v>
                  </c:pt>
                  <c:pt idx="98">
                    <c:v>0490</c:v>
                  </c:pt>
                  <c:pt idx="99">
                    <c:v>0490</c:v>
                  </c:pt>
                  <c:pt idx="100">
                    <c:v>0490</c:v>
                  </c:pt>
                  <c:pt idx="101">
                    <c:v>0490</c:v>
                  </c:pt>
                  <c:pt idx="102">
                    <c:v>0490</c:v>
                  </c:pt>
                  <c:pt idx="103">
                    <c:v>0490</c:v>
                  </c:pt>
                  <c:pt idx="104">
                    <c:v>0490</c:v>
                  </c:pt>
                  <c:pt idx="105">
                    <c:v>0490</c:v>
                  </c:pt>
                  <c:pt idx="106">
                    <c:v>0490</c:v>
                  </c:pt>
                  <c:pt idx="107">
                    <c:v>0490</c:v>
                  </c:pt>
                  <c:pt idx="108">
                    <c:v>0490</c:v>
                  </c:pt>
                  <c:pt idx="109">
                    <c:v>0490</c:v>
                  </c:pt>
                  <c:pt idx="110">
                    <c:v>0490</c:v>
                  </c:pt>
                  <c:pt idx="111">
                    <c:v>0490</c:v>
                  </c:pt>
                  <c:pt idx="112">
                    <c:v>0490</c:v>
                  </c:pt>
                  <c:pt idx="113">
                    <c:v>0490</c:v>
                  </c:pt>
                  <c:pt idx="114">
                    <c:v>0490</c:v>
                  </c:pt>
                  <c:pt idx="115">
                    <c:v>0490</c:v>
                  </c:pt>
                  <c:pt idx="116">
                    <c:v>0490</c:v>
                  </c:pt>
                  <c:pt idx="117">
                    <c:v>0490</c:v>
                  </c:pt>
                  <c:pt idx="118">
                    <c:v>0490</c:v>
                  </c:pt>
                  <c:pt idx="119">
                    <c:v>0490</c:v>
                  </c:pt>
                  <c:pt idx="120">
                    <c:v>0490</c:v>
                  </c:pt>
                  <c:pt idx="121">
                    <c:v>0490</c:v>
                  </c:pt>
                  <c:pt idx="122">
                    <c:v>0490</c:v>
                  </c:pt>
                  <c:pt idx="123">
                    <c:v>0490</c:v>
                  </c:pt>
                  <c:pt idx="124">
                    <c:v>0490</c:v>
                  </c:pt>
                  <c:pt idx="125">
                    <c:v>0490</c:v>
                  </c:pt>
                  <c:pt idx="126">
                    <c:v>0490</c:v>
                  </c:pt>
                  <c:pt idx="127">
                    <c:v>0490</c:v>
                  </c:pt>
                  <c:pt idx="128">
                    <c:v>0490</c:v>
                  </c:pt>
                  <c:pt idx="129">
                    <c:v>0490</c:v>
                  </c:pt>
                  <c:pt idx="130">
                    <c:v>0490</c:v>
                  </c:pt>
                  <c:pt idx="131">
                    <c:v>0490</c:v>
                  </c:pt>
                  <c:pt idx="132">
                    <c:v>0490</c:v>
                  </c:pt>
                  <c:pt idx="133">
                    <c:v>0490</c:v>
                  </c:pt>
                  <c:pt idx="134">
                    <c:v>0490</c:v>
                  </c:pt>
                  <c:pt idx="135">
                    <c:v>0490</c:v>
                  </c:pt>
                  <c:pt idx="136">
                    <c:v>0490</c:v>
                  </c:pt>
                  <c:pt idx="137">
                    <c:v>0490</c:v>
                  </c:pt>
                  <c:pt idx="138">
                    <c:v>0490</c:v>
                  </c:pt>
                  <c:pt idx="139">
                    <c:v>0490</c:v>
                  </c:pt>
                  <c:pt idx="140">
                    <c:v>0490</c:v>
                  </c:pt>
                  <c:pt idx="141">
                    <c:v>0490</c:v>
                  </c:pt>
                  <c:pt idx="142">
                    <c:v>0490</c:v>
                  </c:pt>
                  <c:pt idx="143">
                    <c:v>0490</c:v>
                  </c:pt>
                  <c:pt idx="144">
                    <c:v>0490</c:v>
                  </c:pt>
                  <c:pt idx="145">
                    <c:v>0490</c:v>
                  </c:pt>
                  <c:pt idx="146">
                    <c:v>0490</c:v>
                  </c:pt>
                  <c:pt idx="147">
                    <c:v>0490</c:v>
                  </c:pt>
                  <c:pt idx="148">
                    <c:v>0490</c:v>
                  </c:pt>
                  <c:pt idx="149">
                    <c:v>0490</c:v>
                  </c:pt>
                  <c:pt idx="150">
                    <c:v>0490</c:v>
                  </c:pt>
                  <c:pt idx="151">
                    <c:v>0490</c:v>
                  </c:pt>
                  <c:pt idx="152">
                    <c:v>0490</c:v>
                  </c:pt>
                  <c:pt idx="153">
                    <c:v>0490</c:v>
                  </c:pt>
                  <c:pt idx="154">
                    <c:v>0490</c:v>
                  </c:pt>
                  <c:pt idx="155">
                    <c:v>0490</c:v>
                  </c:pt>
                  <c:pt idx="156">
                    <c:v>0490</c:v>
                  </c:pt>
                  <c:pt idx="157">
                    <c:v>0490</c:v>
                  </c:pt>
                  <c:pt idx="158">
                    <c:v>0490</c:v>
                  </c:pt>
                  <c:pt idx="159">
                    <c:v>0490</c:v>
                  </c:pt>
                  <c:pt idx="160">
                    <c:v>0490</c:v>
                  </c:pt>
                  <c:pt idx="161">
                    <c:v>0490</c:v>
                  </c:pt>
                  <c:pt idx="162">
                    <c:v>0490</c:v>
                  </c:pt>
                  <c:pt idx="163">
                    <c:v>0490</c:v>
                  </c:pt>
                  <c:pt idx="164">
                    <c:v>0490</c:v>
                  </c:pt>
                  <c:pt idx="165">
                    <c:v>0490</c:v>
                  </c:pt>
                  <c:pt idx="166">
                    <c:v>0490</c:v>
                  </c:pt>
                  <c:pt idx="167">
                    <c:v>0490</c:v>
                  </c:pt>
                  <c:pt idx="168">
                    <c:v>0490</c:v>
                  </c:pt>
                  <c:pt idx="169">
                    <c:v>0490</c:v>
                  </c:pt>
                  <c:pt idx="170">
                    <c:v>0490</c:v>
                  </c:pt>
                  <c:pt idx="171">
                    <c:v>0490</c:v>
                  </c:pt>
                  <c:pt idx="172">
                    <c:v>0490</c:v>
                  </c:pt>
                  <c:pt idx="173">
                    <c:v>0490</c:v>
                  </c:pt>
                  <c:pt idx="174">
                    <c:v>0490</c:v>
                  </c:pt>
                  <c:pt idx="175">
                    <c:v>0490</c:v>
                  </c:pt>
                  <c:pt idx="176">
                    <c:v>0490</c:v>
                  </c:pt>
                  <c:pt idx="178">
                    <c:v>0490</c:v>
                  </c:pt>
                  <c:pt idx="180">
                    <c:v>0490</c:v>
                  </c:pt>
                  <c:pt idx="181">
                    <c:v>0490</c:v>
                  </c:pt>
                  <c:pt idx="186">
                    <c:v>0490</c:v>
                  </c:pt>
                  <c:pt idx="187">
                    <c:v>0490</c:v>
                  </c:pt>
                  <c:pt idx="188">
                    <c:v>0490</c:v>
                  </c:pt>
                  <c:pt idx="189">
                    <c:v>0490</c:v>
                  </c:pt>
                  <c:pt idx="190">
                    <c:v>0490</c:v>
                  </c:pt>
                  <c:pt idx="191">
                    <c:v>0490</c:v>
                  </c:pt>
                  <c:pt idx="192">
                    <c:v>0490</c:v>
                  </c:pt>
                  <c:pt idx="193">
                    <c:v>0490</c:v>
                  </c:pt>
                  <c:pt idx="194">
                    <c:v>0490</c:v>
                  </c:pt>
                  <c:pt idx="195">
                    <c:v>0490</c:v>
                  </c:pt>
                  <c:pt idx="196">
                    <c:v>0490</c:v>
                  </c:pt>
                  <c:pt idx="197">
                    <c:v>0490</c:v>
                  </c:pt>
                  <c:pt idx="198">
                    <c:v>0490</c:v>
                  </c:pt>
                  <c:pt idx="199">
                    <c:v>0490</c:v>
                  </c:pt>
                  <c:pt idx="200">
                    <c:v>0490</c:v>
                  </c:pt>
                  <c:pt idx="201">
                    <c:v>0490</c:v>
                  </c:pt>
                  <c:pt idx="202">
                    <c:v>0490</c:v>
                  </c:pt>
                  <c:pt idx="203">
                    <c:v>0490</c:v>
                  </c:pt>
                  <c:pt idx="204">
                    <c:v>0490</c:v>
                  </c:pt>
                  <c:pt idx="205">
                    <c:v>0490</c:v>
                  </c:pt>
                  <c:pt idx="206">
                    <c:v>0490</c:v>
                  </c:pt>
                  <c:pt idx="207">
                    <c:v>0490</c:v>
                  </c:pt>
                  <c:pt idx="208">
                    <c:v>0490</c:v>
                  </c:pt>
                  <c:pt idx="209">
                    <c:v>0490</c:v>
                  </c:pt>
                  <c:pt idx="210">
                    <c:v>0490</c:v>
                  </c:pt>
                  <c:pt idx="211">
                    <c:v>0490</c:v>
                  </c:pt>
                  <c:pt idx="212">
                    <c:v>0490</c:v>
                  </c:pt>
                  <c:pt idx="213">
                    <c:v>0490</c:v>
                  </c:pt>
                  <c:pt idx="214">
                    <c:v>0490</c:v>
                  </c:pt>
                  <c:pt idx="215">
                    <c:v>0490</c:v>
                  </c:pt>
                  <c:pt idx="216">
                    <c:v>0490</c:v>
                  </c:pt>
                  <c:pt idx="217">
                    <c:v>0490</c:v>
                  </c:pt>
                  <c:pt idx="218">
                    <c:v>0490</c:v>
                  </c:pt>
                  <c:pt idx="219">
                    <c:v>0490</c:v>
                  </c:pt>
                  <c:pt idx="220">
                    <c:v>0490</c:v>
                  </c:pt>
                  <c:pt idx="221">
                    <c:v>0490</c:v>
                  </c:pt>
                  <c:pt idx="222">
                    <c:v>0490</c:v>
                  </c:pt>
                  <c:pt idx="223">
                    <c:v>0490</c:v>
                  </c:pt>
                  <c:pt idx="224">
                    <c:v>0490</c:v>
                  </c:pt>
                  <c:pt idx="225">
                    <c:v>0490</c:v>
                  </c:pt>
                  <c:pt idx="226">
                    <c:v>0490</c:v>
                  </c:pt>
                  <c:pt idx="227">
                    <c:v>0490</c:v>
                  </c:pt>
                  <c:pt idx="228">
                    <c:v>0490</c:v>
                  </c:pt>
                  <c:pt idx="229">
                    <c:v>0490</c:v>
                  </c:pt>
                  <c:pt idx="230">
                    <c:v>0490</c:v>
                  </c:pt>
                  <c:pt idx="231">
                    <c:v>0490</c:v>
                  </c:pt>
                  <c:pt idx="232">
                    <c:v>0490</c:v>
                  </c:pt>
                  <c:pt idx="233">
                    <c:v>0490</c:v>
                  </c:pt>
                  <c:pt idx="234">
                    <c:v>0490</c:v>
                  </c:pt>
                  <c:pt idx="235">
                    <c:v>0490</c:v>
                  </c:pt>
                  <c:pt idx="236">
                    <c:v>0490</c:v>
                  </c:pt>
                  <c:pt idx="237">
                    <c:v>0490</c:v>
                  </c:pt>
                  <c:pt idx="238">
                    <c:v>0490</c:v>
                  </c:pt>
                  <c:pt idx="239">
                    <c:v>0490</c:v>
                  </c:pt>
                  <c:pt idx="240">
                    <c:v>0490</c:v>
                  </c:pt>
                  <c:pt idx="241">
                    <c:v>0490</c:v>
                  </c:pt>
                  <c:pt idx="242">
                    <c:v>0490</c:v>
                  </c:pt>
                  <c:pt idx="243">
                    <c:v>0490</c:v>
                  </c:pt>
                  <c:pt idx="244">
                    <c:v>0490</c:v>
                  </c:pt>
                  <c:pt idx="245">
                    <c:v>0490</c:v>
                  </c:pt>
                  <c:pt idx="246">
                    <c:v>0490</c:v>
                  </c:pt>
                  <c:pt idx="247">
                    <c:v>0490</c:v>
                  </c:pt>
                  <c:pt idx="248">
                    <c:v>0490</c:v>
                  </c:pt>
                  <c:pt idx="249">
                    <c:v>0490</c:v>
                  </c:pt>
                  <c:pt idx="250">
                    <c:v>0490</c:v>
                  </c:pt>
                  <c:pt idx="251">
                    <c:v>0490</c:v>
                  </c:pt>
                  <c:pt idx="252">
                    <c:v>0490</c:v>
                  </c:pt>
                  <c:pt idx="253">
                    <c:v>0490</c:v>
                  </c:pt>
                  <c:pt idx="254">
                    <c:v>0490</c:v>
                  </c:pt>
                  <c:pt idx="255">
                    <c:v>0490</c:v>
                  </c:pt>
                  <c:pt idx="256">
                    <c:v>0456</c:v>
                  </c:pt>
                  <c:pt idx="257">
                    <c:v>0456</c:v>
                  </c:pt>
                  <c:pt idx="259">
                    <c:v>0456</c:v>
                  </c:pt>
                  <c:pt idx="260">
                    <c:v>0456</c:v>
                  </c:pt>
                  <c:pt idx="261">
                    <c:v>0456</c:v>
                  </c:pt>
                  <c:pt idx="263">
                    <c:v>0456</c:v>
                  </c:pt>
                  <c:pt idx="265">
                    <c:v>0456</c:v>
                  </c:pt>
                  <c:pt idx="266">
                    <c:v>0456</c:v>
                  </c:pt>
                  <c:pt idx="267">
                    <c:v>0456</c:v>
                  </c:pt>
                  <c:pt idx="268">
                    <c:v>0456</c:v>
                  </c:pt>
                  <c:pt idx="269">
                    <c:v>0456</c:v>
                  </c:pt>
                  <c:pt idx="270">
                    <c:v>0456</c:v>
                  </c:pt>
                  <c:pt idx="271">
                    <c:v>0456</c:v>
                  </c:pt>
                  <c:pt idx="272">
                    <c:v>0456</c:v>
                  </c:pt>
                  <c:pt idx="273">
                    <c:v>0456</c:v>
                  </c:pt>
                  <c:pt idx="274">
                    <c:v>0456</c:v>
                  </c:pt>
                  <c:pt idx="275">
                    <c:v>0456</c:v>
                  </c:pt>
                  <c:pt idx="276">
                    <c:v>0456</c:v>
                  </c:pt>
                  <c:pt idx="277">
                    <c:v>0456</c:v>
                  </c:pt>
                  <c:pt idx="278">
                    <c:v>0456</c:v>
                  </c:pt>
                  <c:pt idx="279">
                    <c:v>0456</c:v>
                  </c:pt>
                  <c:pt idx="280">
                    <c:v>0456</c:v>
                  </c:pt>
                  <c:pt idx="281">
                    <c:v>0456</c:v>
                  </c:pt>
                  <c:pt idx="282">
                    <c:v>0456</c:v>
                  </c:pt>
                  <c:pt idx="283">
                    <c:v>0456</c:v>
                  </c:pt>
                  <c:pt idx="284">
                    <c:v>0456</c:v>
                  </c:pt>
                  <c:pt idx="285">
                    <c:v>0456</c:v>
                  </c:pt>
                  <c:pt idx="286">
                    <c:v>0456</c:v>
                  </c:pt>
                  <c:pt idx="287">
                    <c:v>0490</c:v>
                  </c:pt>
                  <c:pt idx="294">
                    <c:v>0111</c:v>
                  </c:pt>
                </c:lvl>
                <c:lvl>
                  <c:pt idx="0">
                    <c:v>150101</c:v>
                  </c:pt>
                  <c:pt idx="1">
                    <c:v>150101</c:v>
                  </c:pt>
                  <c:pt idx="2">
                    <c:v>150101</c:v>
                  </c:pt>
                  <c:pt idx="3">
                    <c:v>150101</c:v>
                  </c:pt>
                  <c:pt idx="4">
                    <c:v>150101</c:v>
                  </c:pt>
                  <c:pt idx="5">
                    <c:v>150101</c:v>
                  </c:pt>
                  <c:pt idx="6">
                    <c:v>150101</c:v>
                  </c:pt>
                  <c:pt idx="7">
                    <c:v>150101</c:v>
                  </c:pt>
                  <c:pt idx="8">
                    <c:v>150101</c:v>
                  </c:pt>
                  <c:pt idx="9">
                    <c:v>150101</c:v>
                  </c:pt>
                  <c:pt idx="10">
                    <c:v>150101</c:v>
                  </c:pt>
                  <c:pt idx="11">
                    <c:v>150101</c:v>
                  </c:pt>
                  <c:pt idx="12">
                    <c:v>150101</c:v>
                  </c:pt>
                  <c:pt idx="13">
                    <c:v>150101</c:v>
                  </c:pt>
                  <c:pt idx="14">
                    <c:v>150101</c:v>
                  </c:pt>
                  <c:pt idx="15">
                    <c:v>150101</c:v>
                  </c:pt>
                  <c:pt idx="16">
                    <c:v>150101</c:v>
                  </c:pt>
                  <c:pt idx="17">
                    <c:v>150101</c:v>
                  </c:pt>
                  <c:pt idx="18">
                    <c:v>150101</c:v>
                  </c:pt>
                  <c:pt idx="19">
                    <c:v>150101</c:v>
                  </c:pt>
                  <c:pt idx="20">
                    <c:v>150101</c:v>
                  </c:pt>
                  <c:pt idx="21">
                    <c:v>150101</c:v>
                  </c:pt>
                  <c:pt idx="22">
                    <c:v>150101</c:v>
                  </c:pt>
                  <c:pt idx="23">
                    <c:v>150101</c:v>
                  </c:pt>
                  <c:pt idx="24">
                    <c:v>150101</c:v>
                  </c:pt>
                  <c:pt idx="25">
                    <c:v>150101</c:v>
                  </c:pt>
                  <c:pt idx="26">
                    <c:v>150101</c:v>
                  </c:pt>
                  <c:pt idx="27">
                    <c:v>150101</c:v>
                  </c:pt>
                  <c:pt idx="28">
                    <c:v>150101</c:v>
                  </c:pt>
                  <c:pt idx="29">
                    <c:v>150101</c:v>
                  </c:pt>
                  <c:pt idx="30">
                    <c:v>150101</c:v>
                  </c:pt>
                  <c:pt idx="31">
                    <c:v>150101</c:v>
                  </c:pt>
                  <c:pt idx="32">
                    <c:v>150101</c:v>
                  </c:pt>
                  <c:pt idx="33">
                    <c:v>150101</c:v>
                  </c:pt>
                  <c:pt idx="34">
                    <c:v>150101</c:v>
                  </c:pt>
                  <c:pt idx="35">
                    <c:v>150101</c:v>
                  </c:pt>
                  <c:pt idx="36">
                    <c:v>150101</c:v>
                  </c:pt>
                  <c:pt idx="37">
                    <c:v>150101</c:v>
                  </c:pt>
                  <c:pt idx="38">
                    <c:v>150101</c:v>
                  </c:pt>
                  <c:pt idx="39">
                    <c:v>150101</c:v>
                  </c:pt>
                  <c:pt idx="40">
                    <c:v>150101</c:v>
                  </c:pt>
                  <c:pt idx="41">
                    <c:v>150101</c:v>
                  </c:pt>
                  <c:pt idx="42">
                    <c:v>150101</c:v>
                  </c:pt>
                  <c:pt idx="43">
                    <c:v>150101</c:v>
                  </c:pt>
                  <c:pt idx="44">
                    <c:v>150101</c:v>
                  </c:pt>
                  <c:pt idx="45">
                    <c:v>150101</c:v>
                  </c:pt>
                  <c:pt idx="46">
                    <c:v>150101</c:v>
                  </c:pt>
                  <c:pt idx="47">
                    <c:v>150101</c:v>
                  </c:pt>
                  <c:pt idx="48">
                    <c:v>150101</c:v>
                  </c:pt>
                  <c:pt idx="49">
                    <c:v>150101</c:v>
                  </c:pt>
                  <c:pt idx="50">
                    <c:v>150101</c:v>
                  </c:pt>
                  <c:pt idx="51">
                    <c:v>150101</c:v>
                  </c:pt>
                  <c:pt idx="52">
                    <c:v>150101</c:v>
                  </c:pt>
                  <c:pt idx="53">
                    <c:v>150101</c:v>
                  </c:pt>
                  <c:pt idx="54">
                    <c:v>150101</c:v>
                  </c:pt>
                  <c:pt idx="55">
                    <c:v>150101</c:v>
                  </c:pt>
                  <c:pt idx="56">
                    <c:v>150101</c:v>
                  </c:pt>
                  <c:pt idx="57">
                    <c:v>150101</c:v>
                  </c:pt>
                  <c:pt idx="58">
                    <c:v>150101</c:v>
                  </c:pt>
                  <c:pt idx="59">
                    <c:v>150101</c:v>
                  </c:pt>
                  <c:pt idx="60">
                    <c:v>150101</c:v>
                  </c:pt>
                  <c:pt idx="61">
                    <c:v>150101</c:v>
                  </c:pt>
                  <c:pt idx="62">
                    <c:v>150101</c:v>
                  </c:pt>
                  <c:pt idx="63">
                    <c:v>150101</c:v>
                  </c:pt>
                  <c:pt idx="64">
                    <c:v>150101</c:v>
                  </c:pt>
                  <c:pt idx="65">
                    <c:v>150101</c:v>
                  </c:pt>
                  <c:pt idx="66">
                    <c:v>150101</c:v>
                  </c:pt>
                  <c:pt idx="67">
                    <c:v>150101</c:v>
                  </c:pt>
                  <c:pt idx="68">
                    <c:v>150101</c:v>
                  </c:pt>
                  <c:pt idx="69">
                    <c:v>150101</c:v>
                  </c:pt>
                  <c:pt idx="70">
                    <c:v>150101</c:v>
                  </c:pt>
                  <c:pt idx="71">
                    <c:v>150101</c:v>
                  </c:pt>
                  <c:pt idx="72">
                    <c:v>150101</c:v>
                  </c:pt>
                  <c:pt idx="73">
                    <c:v>150101</c:v>
                  </c:pt>
                  <c:pt idx="74">
                    <c:v>150101</c:v>
                  </c:pt>
                  <c:pt idx="75">
                    <c:v>150101</c:v>
                  </c:pt>
                  <c:pt idx="76">
                    <c:v>150101</c:v>
                  </c:pt>
                  <c:pt idx="77">
                    <c:v>150101</c:v>
                  </c:pt>
                  <c:pt idx="78">
                    <c:v>150101</c:v>
                  </c:pt>
                  <c:pt idx="79">
                    <c:v>150101</c:v>
                  </c:pt>
                  <c:pt idx="80">
                    <c:v>150101</c:v>
                  </c:pt>
                  <c:pt idx="81">
                    <c:v>150101</c:v>
                  </c:pt>
                  <c:pt idx="82">
                    <c:v>150101</c:v>
                  </c:pt>
                  <c:pt idx="83">
                    <c:v>150101</c:v>
                  </c:pt>
                  <c:pt idx="84">
                    <c:v>150101</c:v>
                  </c:pt>
                  <c:pt idx="85">
                    <c:v>150101</c:v>
                  </c:pt>
                  <c:pt idx="86">
                    <c:v>150101</c:v>
                  </c:pt>
                  <c:pt idx="87">
                    <c:v>150101</c:v>
                  </c:pt>
                  <c:pt idx="88">
                    <c:v>150101</c:v>
                  </c:pt>
                  <c:pt idx="89">
                    <c:v>150101</c:v>
                  </c:pt>
                  <c:pt idx="90">
                    <c:v>150101</c:v>
                  </c:pt>
                  <c:pt idx="91">
                    <c:v>150101</c:v>
                  </c:pt>
                  <c:pt idx="92">
                    <c:v>150101</c:v>
                  </c:pt>
                  <c:pt idx="93">
                    <c:v>150101</c:v>
                  </c:pt>
                  <c:pt idx="94">
                    <c:v>150101</c:v>
                  </c:pt>
                  <c:pt idx="95">
                    <c:v>150101</c:v>
                  </c:pt>
                  <c:pt idx="96">
                    <c:v>150101</c:v>
                  </c:pt>
                  <c:pt idx="97">
                    <c:v>150101</c:v>
                  </c:pt>
                  <c:pt idx="98">
                    <c:v>150101</c:v>
                  </c:pt>
                  <c:pt idx="99">
                    <c:v>150101</c:v>
                  </c:pt>
                  <c:pt idx="100">
                    <c:v>150101</c:v>
                  </c:pt>
                  <c:pt idx="101">
                    <c:v>150101</c:v>
                  </c:pt>
                  <c:pt idx="102">
                    <c:v>150101</c:v>
                  </c:pt>
                  <c:pt idx="103">
                    <c:v>150101</c:v>
                  </c:pt>
                  <c:pt idx="104">
                    <c:v>150101</c:v>
                  </c:pt>
                  <c:pt idx="105">
                    <c:v>150101</c:v>
                  </c:pt>
                  <c:pt idx="106">
                    <c:v>150101</c:v>
                  </c:pt>
                  <c:pt idx="107">
                    <c:v>150101</c:v>
                  </c:pt>
                  <c:pt idx="108">
                    <c:v>150101</c:v>
                  </c:pt>
                  <c:pt idx="109">
                    <c:v>150101</c:v>
                  </c:pt>
                  <c:pt idx="110">
                    <c:v>150101</c:v>
                  </c:pt>
                  <c:pt idx="111">
                    <c:v>150101</c:v>
                  </c:pt>
                  <c:pt idx="112">
                    <c:v>150101</c:v>
                  </c:pt>
                  <c:pt idx="113">
                    <c:v>150101</c:v>
                  </c:pt>
                  <c:pt idx="114">
                    <c:v>150101</c:v>
                  </c:pt>
                  <c:pt idx="115">
                    <c:v>150101</c:v>
                  </c:pt>
                  <c:pt idx="116">
                    <c:v>150101</c:v>
                  </c:pt>
                  <c:pt idx="117">
                    <c:v>150101</c:v>
                  </c:pt>
                  <c:pt idx="118">
                    <c:v>150101</c:v>
                  </c:pt>
                  <c:pt idx="119">
                    <c:v>150101</c:v>
                  </c:pt>
                  <c:pt idx="120">
                    <c:v>150101</c:v>
                  </c:pt>
                  <c:pt idx="121">
                    <c:v>150101</c:v>
                  </c:pt>
                  <c:pt idx="122">
                    <c:v>150101</c:v>
                  </c:pt>
                  <c:pt idx="123">
                    <c:v>150101</c:v>
                  </c:pt>
                  <c:pt idx="124">
                    <c:v>150101</c:v>
                  </c:pt>
                  <c:pt idx="125">
                    <c:v>150101</c:v>
                  </c:pt>
                  <c:pt idx="126">
                    <c:v>150101</c:v>
                  </c:pt>
                  <c:pt idx="127">
                    <c:v>150101</c:v>
                  </c:pt>
                  <c:pt idx="128">
                    <c:v>150101</c:v>
                  </c:pt>
                  <c:pt idx="129">
                    <c:v>150101</c:v>
                  </c:pt>
                  <c:pt idx="130">
                    <c:v>150101</c:v>
                  </c:pt>
                  <c:pt idx="131">
                    <c:v>150101</c:v>
                  </c:pt>
                  <c:pt idx="132">
                    <c:v>150101</c:v>
                  </c:pt>
                  <c:pt idx="133">
                    <c:v>150101</c:v>
                  </c:pt>
                  <c:pt idx="134">
                    <c:v>150101</c:v>
                  </c:pt>
                  <c:pt idx="135">
                    <c:v>150101</c:v>
                  </c:pt>
                  <c:pt idx="136">
                    <c:v>150101</c:v>
                  </c:pt>
                  <c:pt idx="137">
                    <c:v>150101</c:v>
                  </c:pt>
                  <c:pt idx="138">
                    <c:v>150101</c:v>
                  </c:pt>
                  <c:pt idx="139">
                    <c:v>150101</c:v>
                  </c:pt>
                  <c:pt idx="140">
                    <c:v>150101</c:v>
                  </c:pt>
                  <c:pt idx="141">
                    <c:v>150101</c:v>
                  </c:pt>
                  <c:pt idx="143">
                    <c:v>150101</c:v>
                  </c:pt>
                  <c:pt idx="144">
                    <c:v>150101</c:v>
                  </c:pt>
                  <c:pt idx="145">
                    <c:v>150101</c:v>
                  </c:pt>
                  <c:pt idx="146">
                    <c:v>150101</c:v>
                  </c:pt>
                  <c:pt idx="147">
                    <c:v>150101</c:v>
                  </c:pt>
                  <c:pt idx="148">
                    <c:v>150101</c:v>
                  </c:pt>
                  <c:pt idx="149">
                    <c:v>150101</c:v>
                  </c:pt>
                  <c:pt idx="150">
                    <c:v>150101</c:v>
                  </c:pt>
                  <c:pt idx="151">
                    <c:v>150101</c:v>
                  </c:pt>
                  <c:pt idx="152">
                    <c:v>150101</c:v>
                  </c:pt>
                  <c:pt idx="153">
                    <c:v>150101</c:v>
                  </c:pt>
                  <c:pt idx="154">
                    <c:v>150101</c:v>
                  </c:pt>
                  <c:pt idx="155">
                    <c:v>150101</c:v>
                  </c:pt>
                  <c:pt idx="156">
                    <c:v>150101</c:v>
                  </c:pt>
                  <c:pt idx="157">
                    <c:v>150101</c:v>
                  </c:pt>
                  <c:pt idx="158">
                    <c:v>150101</c:v>
                  </c:pt>
                  <c:pt idx="159">
                    <c:v>150101</c:v>
                  </c:pt>
                  <c:pt idx="160">
                    <c:v>150101</c:v>
                  </c:pt>
                  <c:pt idx="161">
                    <c:v>150101</c:v>
                  </c:pt>
                  <c:pt idx="162">
                    <c:v>150101</c:v>
                  </c:pt>
                  <c:pt idx="163">
                    <c:v>150101</c:v>
                  </c:pt>
                  <c:pt idx="164">
                    <c:v>150101</c:v>
                  </c:pt>
                  <c:pt idx="165">
                    <c:v>150101</c:v>
                  </c:pt>
                  <c:pt idx="166">
                    <c:v>150101</c:v>
                  </c:pt>
                  <c:pt idx="167">
                    <c:v>150101</c:v>
                  </c:pt>
                  <c:pt idx="168">
                    <c:v>150101</c:v>
                  </c:pt>
                  <c:pt idx="169">
                    <c:v>150101</c:v>
                  </c:pt>
                  <c:pt idx="170">
                    <c:v>150101</c:v>
                  </c:pt>
                  <c:pt idx="171">
                    <c:v>150101</c:v>
                  </c:pt>
                  <c:pt idx="172">
                    <c:v>150101</c:v>
                  </c:pt>
                  <c:pt idx="173">
                    <c:v>150101</c:v>
                  </c:pt>
                  <c:pt idx="174">
                    <c:v>150101</c:v>
                  </c:pt>
                  <c:pt idx="175">
                    <c:v>150101</c:v>
                  </c:pt>
                  <c:pt idx="176">
                    <c:v>150101</c:v>
                  </c:pt>
                  <c:pt idx="178">
                    <c:v>150101</c:v>
                  </c:pt>
                  <c:pt idx="180">
                    <c:v>150101</c:v>
                  </c:pt>
                  <c:pt idx="181">
                    <c:v>150101</c:v>
                  </c:pt>
                  <c:pt idx="186">
                    <c:v>150101</c:v>
                  </c:pt>
                  <c:pt idx="187">
                    <c:v>150101</c:v>
                  </c:pt>
                  <c:pt idx="188">
                    <c:v>150101</c:v>
                  </c:pt>
                  <c:pt idx="189">
                    <c:v>150101</c:v>
                  </c:pt>
                  <c:pt idx="190">
                    <c:v>150101</c:v>
                  </c:pt>
                  <c:pt idx="191">
                    <c:v>150101</c:v>
                  </c:pt>
                  <c:pt idx="192">
                    <c:v>150101</c:v>
                  </c:pt>
                  <c:pt idx="193">
                    <c:v>150101</c:v>
                  </c:pt>
                  <c:pt idx="194">
                    <c:v>150101</c:v>
                  </c:pt>
                  <c:pt idx="195">
                    <c:v>150101</c:v>
                  </c:pt>
                  <c:pt idx="196">
                    <c:v>150101</c:v>
                  </c:pt>
                  <c:pt idx="197">
                    <c:v>150101</c:v>
                  </c:pt>
                  <c:pt idx="198">
                    <c:v>150101</c:v>
                  </c:pt>
                  <c:pt idx="199">
                    <c:v>150101</c:v>
                  </c:pt>
                  <c:pt idx="200">
                    <c:v>150101</c:v>
                  </c:pt>
                  <c:pt idx="201">
                    <c:v>150101</c:v>
                  </c:pt>
                  <c:pt idx="202">
                    <c:v>150101</c:v>
                  </c:pt>
                  <c:pt idx="203">
                    <c:v>150101</c:v>
                  </c:pt>
                  <c:pt idx="204">
                    <c:v>150101</c:v>
                  </c:pt>
                  <c:pt idx="205">
                    <c:v>150101</c:v>
                  </c:pt>
                  <c:pt idx="206">
                    <c:v>150101</c:v>
                  </c:pt>
                  <c:pt idx="207">
                    <c:v>150101</c:v>
                  </c:pt>
                  <c:pt idx="208">
                    <c:v>150101</c:v>
                  </c:pt>
                  <c:pt idx="209">
                    <c:v>150101</c:v>
                  </c:pt>
                  <c:pt idx="210">
                    <c:v>150101</c:v>
                  </c:pt>
                  <c:pt idx="211">
                    <c:v>150101</c:v>
                  </c:pt>
                  <c:pt idx="212">
                    <c:v>150101</c:v>
                  </c:pt>
                  <c:pt idx="213">
                    <c:v>150101</c:v>
                  </c:pt>
                  <c:pt idx="214">
                    <c:v>150101</c:v>
                  </c:pt>
                  <c:pt idx="215">
                    <c:v>150101</c:v>
                  </c:pt>
                  <c:pt idx="216">
                    <c:v>150101</c:v>
                  </c:pt>
                  <c:pt idx="217">
                    <c:v>150101</c:v>
                  </c:pt>
                  <c:pt idx="218">
                    <c:v>150101</c:v>
                  </c:pt>
                  <c:pt idx="219">
                    <c:v>150101</c:v>
                  </c:pt>
                  <c:pt idx="220">
                    <c:v>150101</c:v>
                  </c:pt>
                  <c:pt idx="221">
                    <c:v>150101</c:v>
                  </c:pt>
                  <c:pt idx="222">
                    <c:v>150101</c:v>
                  </c:pt>
                  <c:pt idx="223">
                    <c:v>150101</c:v>
                  </c:pt>
                  <c:pt idx="224">
                    <c:v>150101</c:v>
                  </c:pt>
                  <c:pt idx="225">
                    <c:v>150101</c:v>
                  </c:pt>
                  <c:pt idx="226">
                    <c:v>150101</c:v>
                  </c:pt>
                  <c:pt idx="227">
                    <c:v>150101</c:v>
                  </c:pt>
                  <c:pt idx="228">
                    <c:v>150101</c:v>
                  </c:pt>
                  <c:pt idx="229">
                    <c:v>150101</c:v>
                  </c:pt>
                  <c:pt idx="230">
                    <c:v>150101</c:v>
                  </c:pt>
                  <c:pt idx="231">
                    <c:v>150101</c:v>
                  </c:pt>
                  <c:pt idx="232">
                    <c:v>150101</c:v>
                  </c:pt>
                  <c:pt idx="233">
                    <c:v>150101</c:v>
                  </c:pt>
                  <c:pt idx="234">
                    <c:v>150101</c:v>
                  </c:pt>
                  <c:pt idx="235">
                    <c:v>150101</c:v>
                  </c:pt>
                  <c:pt idx="236">
                    <c:v>150101</c:v>
                  </c:pt>
                  <c:pt idx="237">
                    <c:v>150101</c:v>
                  </c:pt>
                  <c:pt idx="238">
                    <c:v>150101</c:v>
                  </c:pt>
                  <c:pt idx="239">
                    <c:v>150101</c:v>
                  </c:pt>
                  <c:pt idx="240">
                    <c:v>150101</c:v>
                  </c:pt>
                  <c:pt idx="241">
                    <c:v>150101</c:v>
                  </c:pt>
                  <c:pt idx="242">
                    <c:v>150101</c:v>
                  </c:pt>
                  <c:pt idx="243">
                    <c:v>150101</c:v>
                  </c:pt>
                  <c:pt idx="244">
                    <c:v>150101</c:v>
                  </c:pt>
                  <c:pt idx="245">
                    <c:v>150101</c:v>
                  </c:pt>
                  <c:pt idx="246">
                    <c:v>150101</c:v>
                  </c:pt>
                  <c:pt idx="247">
                    <c:v>150101</c:v>
                  </c:pt>
                  <c:pt idx="248">
                    <c:v>150101</c:v>
                  </c:pt>
                  <c:pt idx="249">
                    <c:v>150101</c:v>
                  </c:pt>
                  <c:pt idx="250">
                    <c:v>150101</c:v>
                  </c:pt>
                  <c:pt idx="251">
                    <c:v>150101</c:v>
                  </c:pt>
                  <c:pt idx="252">
                    <c:v>150101</c:v>
                  </c:pt>
                  <c:pt idx="253">
                    <c:v>150101</c:v>
                  </c:pt>
                  <c:pt idx="254">
                    <c:v>150101</c:v>
                  </c:pt>
                  <c:pt idx="255">
                    <c:v>150101</c:v>
                  </c:pt>
                  <c:pt idx="256">
                    <c:v>170703</c:v>
                  </c:pt>
                  <c:pt idx="257">
                    <c:v>170703</c:v>
                  </c:pt>
                  <c:pt idx="259">
                    <c:v>170703</c:v>
                  </c:pt>
                  <c:pt idx="260">
                    <c:v>170703</c:v>
                  </c:pt>
                  <c:pt idx="261">
                    <c:v>170703</c:v>
                  </c:pt>
                  <c:pt idx="263">
                    <c:v>170703</c:v>
                  </c:pt>
                  <c:pt idx="266">
                    <c:v>170703</c:v>
                  </c:pt>
                  <c:pt idx="267">
                    <c:v>170703</c:v>
                  </c:pt>
                  <c:pt idx="268">
                    <c:v>170703</c:v>
                  </c:pt>
                  <c:pt idx="269">
                    <c:v>170703</c:v>
                  </c:pt>
                  <c:pt idx="270">
                    <c:v>170703</c:v>
                  </c:pt>
                  <c:pt idx="271">
                    <c:v>170703</c:v>
                  </c:pt>
                  <c:pt idx="272">
                    <c:v>170703</c:v>
                  </c:pt>
                  <c:pt idx="273">
                    <c:v>170703</c:v>
                  </c:pt>
                  <c:pt idx="274">
                    <c:v>170703</c:v>
                  </c:pt>
                  <c:pt idx="275">
                    <c:v>170703</c:v>
                  </c:pt>
                  <c:pt idx="276">
                    <c:v>170703</c:v>
                  </c:pt>
                  <c:pt idx="277">
                    <c:v>170703</c:v>
                  </c:pt>
                  <c:pt idx="278">
                    <c:v>170703</c:v>
                  </c:pt>
                  <c:pt idx="279">
                    <c:v>170703</c:v>
                  </c:pt>
                  <c:pt idx="280">
                    <c:v>170703</c:v>
                  </c:pt>
                  <c:pt idx="281">
                    <c:v>170703</c:v>
                  </c:pt>
                  <c:pt idx="282">
                    <c:v>170703</c:v>
                  </c:pt>
                  <c:pt idx="283">
                    <c:v>170703</c:v>
                  </c:pt>
                  <c:pt idx="284">
                    <c:v>170703</c:v>
                  </c:pt>
                  <c:pt idx="285">
                    <c:v>170703</c:v>
                  </c:pt>
                  <c:pt idx="286">
                    <c:v>170703</c:v>
                  </c:pt>
                  <c:pt idx="287">
                    <c:v>180409</c:v>
                  </c:pt>
                  <c:pt idx="294">
                    <c:v>010116</c:v>
                  </c:pt>
                </c:lvl>
              </c:multiLvlStrCache>
            </c:multiLvlStrRef>
          </c:cat>
          <c:val>
            <c:numRef>
              <c:f>'бюджет 2016'!$H$321:$H$668</c:f>
              <c:numCache>
                <c:ptCount val="295"/>
                <c:pt idx="0">
                  <c:v>34446</c:v>
                </c:pt>
                <c:pt idx="1">
                  <c:v>27063</c:v>
                </c:pt>
                <c:pt idx="2">
                  <c:v>50110</c:v>
                </c:pt>
                <c:pt idx="3">
                  <c:v>372192</c:v>
                </c:pt>
                <c:pt idx="4">
                  <c:v>169531</c:v>
                </c:pt>
                <c:pt idx="5">
                  <c:v>373339</c:v>
                </c:pt>
                <c:pt idx="6">
                  <c:v>346768</c:v>
                </c:pt>
                <c:pt idx="7">
                  <c:v>180688</c:v>
                </c:pt>
                <c:pt idx="8">
                  <c:v>99300</c:v>
                </c:pt>
                <c:pt idx="9">
                  <c:v>190363</c:v>
                </c:pt>
                <c:pt idx="10">
                  <c:v>105504</c:v>
                </c:pt>
                <c:pt idx="11">
                  <c:v>182230</c:v>
                </c:pt>
                <c:pt idx="12">
                  <c:v>51103</c:v>
                </c:pt>
                <c:pt idx="13">
                  <c:v>82633</c:v>
                </c:pt>
                <c:pt idx="14">
                  <c:v>405946</c:v>
                </c:pt>
                <c:pt idx="15">
                  <c:v>395716</c:v>
                </c:pt>
                <c:pt idx="16">
                  <c:v>357181</c:v>
                </c:pt>
                <c:pt idx="17">
                  <c:v>366426</c:v>
                </c:pt>
                <c:pt idx="18">
                  <c:v>307446</c:v>
                </c:pt>
                <c:pt idx="19">
                  <c:v>304646</c:v>
                </c:pt>
                <c:pt idx="20">
                  <c:v>151084</c:v>
                </c:pt>
                <c:pt idx="21">
                  <c:v>351931</c:v>
                </c:pt>
                <c:pt idx="22">
                  <c:v>399625</c:v>
                </c:pt>
                <c:pt idx="23">
                  <c:v>136651</c:v>
                </c:pt>
                <c:pt idx="24">
                  <c:v>76625</c:v>
                </c:pt>
                <c:pt idx="25">
                  <c:v>77852</c:v>
                </c:pt>
                <c:pt idx="26">
                  <c:v>204300</c:v>
                </c:pt>
                <c:pt idx="27">
                  <c:v>108818</c:v>
                </c:pt>
                <c:pt idx="28">
                  <c:v>162386</c:v>
                </c:pt>
                <c:pt idx="29">
                  <c:v>171491</c:v>
                </c:pt>
                <c:pt idx="30">
                  <c:v>52004</c:v>
                </c:pt>
                <c:pt idx="31">
                  <c:v>256070</c:v>
                </c:pt>
                <c:pt idx="32">
                  <c:v>407197</c:v>
                </c:pt>
                <c:pt idx="33">
                  <c:v>131390</c:v>
                </c:pt>
                <c:pt idx="34">
                  <c:v>55402</c:v>
                </c:pt>
                <c:pt idx="35">
                  <c:v>242069</c:v>
                </c:pt>
                <c:pt idx="36">
                  <c:v>411236</c:v>
                </c:pt>
                <c:pt idx="37">
                  <c:v>158594</c:v>
                </c:pt>
                <c:pt idx="38">
                  <c:v>280557</c:v>
                </c:pt>
                <c:pt idx="39">
                  <c:v>91949</c:v>
                </c:pt>
                <c:pt idx="40">
                  <c:v>64893</c:v>
                </c:pt>
                <c:pt idx="41">
                  <c:v>259994</c:v>
                </c:pt>
                <c:pt idx="42">
                  <c:v>33205</c:v>
                </c:pt>
                <c:pt idx="43">
                  <c:v>73427</c:v>
                </c:pt>
                <c:pt idx="44">
                  <c:v>114710</c:v>
                </c:pt>
                <c:pt idx="45">
                  <c:v>31759</c:v>
                </c:pt>
                <c:pt idx="46">
                  <c:v>96898</c:v>
                </c:pt>
                <c:pt idx="47">
                  <c:v>152310</c:v>
                </c:pt>
                <c:pt idx="48">
                  <c:v>264577</c:v>
                </c:pt>
                <c:pt idx="49">
                  <c:v>295646</c:v>
                </c:pt>
                <c:pt idx="50">
                  <c:v>62109</c:v>
                </c:pt>
                <c:pt idx="51">
                  <c:v>12138</c:v>
                </c:pt>
                <c:pt idx="52">
                  <c:v>12263</c:v>
                </c:pt>
                <c:pt idx="53">
                  <c:v>51102</c:v>
                </c:pt>
                <c:pt idx="54">
                  <c:v>550241</c:v>
                </c:pt>
                <c:pt idx="55">
                  <c:v>306336</c:v>
                </c:pt>
                <c:pt idx="56">
                  <c:v>310290</c:v>
                </c:pt>
                <c:pt idx="57">
                  <c:v>264164</c:v>
                </c:pt>
                <c:pt idx="58">
                  <c:v>178003</c:v>
                </c:pt>
                <c:pt idx="59">
                  <c:v>295934</c:v>
                </c:pt>
                <c:pt idx="60">
                  <c:v>277122</c:v>
                </c:pt>
                <c:pt idx="61">
                  <c:v>203036</c:v>
                </c:pt>
                <c:pt idx="62">
                  <c:v>127966</c:v>
                </c:pt>
                <c:pt idx="63">
                  <c:v>158646</c:v>
                </c:pt>
                <c:pt idx="64">
                  <c:v>210805</c:v>
                </c:pt>
                <c:pt idx="65">
                  <c:v>197117</c:v>
                </c:pt>
                <c:pt idx="66">
                  <c:v>104215</c:v>
                </c:pt>
                <c:pt idx="67">
                  <c:v>321415</c:v>
                </c:pt>
                <c:pt idx="68">
                  <c:v>617759</c:v>
                </c:pt>
                <c:pt idx="69">
                  <c:v>368201</c:v>
                </c:pt>
                <c:pt idx="70">
                  <c:v>170984</c:v>
                </c:pt>
                <c:pt idx="71">
                  <c:v>142219</c:v>
                </c:pt>
                <c:pt idx="72">
                  <c:v>208196</c:v>
                </c:pt>
                <c:pt idx="73">
                  <c:v>648287</c:v>
                </c:pt>
                <c:pt idx="74">
                  <c:v>168004</c:v>
                </c:pt>
                <c:pt idx="75">
                  <c:v>248540</c:v>
                </c:pt>
                <c:pt idx="76">
                  <c:v>248540</c:v>
                </c:pt>
                <c:pt idx="77">
                  <c:v>130465</c:v>
                </c:pt>
                <c:pt idx="78">
                  <c:v>103847</c:v>
                </c:pt>
                <c:pt idx="79">
                  <c:v>196232</c:v>
                </c:pt>
                <c:pt idx="80">
                  <c:v>404002</c:v>
                </c:pt>
                <c:pt idx="81">
                  <c:v>114284</c:v>
                </c:pt>
                <c:pt idx="82">
                  <c:v>162287</c:v>
                </c:pt>
                <c:pt idx="83">
                  <c:v>382816</c:v>
                </c:pt>
                <c:pt idx="84">
                  <c:v>165316</c:v>
                </c:pt>
                <c:pt idx="85">
                  <c:v>383866</c:v>
                </c:pt>
                <c:pt idx="86">
                  <c:v>276175</c:v>
                </c:pt>
                <c:pt idx="87">
                  <c:v>379517</c:v>
                </c:pt>
                <c:pt idx="88">
                  <c:v>259188</c:v>
                </c:pt>
                <c:pt idx="89">
                  <c:v>454939</c:v>
                </c:pt>
                <c:pt idx="90">
                  <c:v>410960</c:v>
                </c:pt>
                <c:pt idx="91">
                  <c:v>215366</c:v>
                </c:pt>
                <c:pt idx="92">
                  <c:v>182705</c:v>
                </c:pt>
                <c:pt idx="93">
                  <c:v>163698</c:v>
                </c:pt>
                <c:pt idx="94">
                  <c:v>163698</c:v>
                </c:pt>
                <c:pt idx="95">
                  <c:v>70981</c:v>
                </c:pt>
                <c:pt idx="96">
                  <c:v>153041</c:v>
                </c:pt>
                <c:pt idx="97">
                  <c:v>302573</c:v>
                </c:pt>
                <c:pt idx="98">
                  <c:v>468680</c:v>
                </c:pt>
                <c:pt idx="99">
                  <c:v>328892</c:v>
                </c:pt>
                <c:pt idx="100">
                  <c:v>197844</c:v>
                </c:pt>
                <c:pt idx="101">
                  <c:v>130147</c:v>
                </c:pt>
                <c:pt idx="102">
                  <c:v>253268</c:v>
                </c:pt>
                <c:pt idx="103">
                  <c:v>188726</c:v>
                </c:pt>
                <c:pt idx="104">
                  <c:v>16986</c:v>
                </c:pt>
                <c:pt idx="105">
                  <c:v>18326</c:v>
                </c:pt>
                <c:pt idx="106">
                  <c:v>19188</c:v>
                </c:pt>
                <c:pt idx="107">
                  <c:v>17204</c:v>
                </c:pt>
                <c:pt idx="108">
                  <c:v>18326</c:v>
                </c:pt>
                <c:pt idx="109">
                  <c:v>17204</c:v>
                </c:pt>
                <c:pt idx="110">
                  <c:v>17204</c:v>
                </c:pt>
                <c:pt idx="111">
                  <c:v>17852</c:v>
                </c:pt>
                <c:pt idx="112">
                  <c:v>17164</c:v>
                </c:pt>
                <c:pt idx="113">
                  <c:v>17291</c:v>
                </c:pt>
                <c:pt idx="114">
                  <c:v>17125</c:v>
                </c:pt>
                <c:pt idx="115">
                  <c:v>17243</c:v>
                </c:pt>
                <c:pt idx="116">
                  <c:v>19015</c:v>
                </c:pt>
                <c:pt idx="117">
                  <c:v>17125</c:v>
                </c:pt>
                <c:pt idx="118">
                  <c:v>17085</c:v>
                </c:pt>
                <c:pt idx="119">
                  <c:v>17125</c:v>
                </c:pt>
                <c:pt idx="120">
                  <c:v>17125</c:v>
                </c:pt>
                <c:pt idx="121">
                  <c:v>17125</c:v>
                </c:pt>
                <c:pt idx="122">
                  <c:v>18421</c:v>
                </c:pt>
                <c:pt idx="123">
                  <c:v>17125</c:v>
                </c:pt>
                <c:pt idx="124">
                  <c:v>17150</c:v>
                </c:pt>
                <c:pt idx="125">
                  <c:v>17150</c:v>
                </c:pt>
                <c:pt idx="126">
                  <c:v>17072</c:v>
                </c:pt>
                <c:pt idx="127">
                  <c:v>17138</c:v>
                </c:pt>
                <c:pt idx="128">
                  <c:v>17138</c:v>
                </c:pt>
                <c:pt idx="129">
                  <c:v>17464</c:v>
                </c:pt>
                <c:pt idx="130">
                  <c:v>18326</c:v>
                </c:pt>
                <c:pt idx="131">
                  <c:v>17138</c:v>
                </c:pt>
                <c:pt idx="132">
                  <c:v>17464</c:v>
                </c:pt>
                <c:pt idx="133">
                  <c:v>17072</c:v>
                </c:pt>
                <c:pt idx="134">
                  <c:v>17072</c:v>
                </c:pt>
                <c:pt idx="135">
                  <c:v>17072</c:v>
                </c:pt>
                <c:pt idx="136">
                  <c:v>17072</c:v>
                </c:pt>
                <c:pt idx="137">
                  <c:v>17270</c:v>
                </c:pt>
                <c:pt idx="138">
                  <c:v>17814</c:v>
                </c:pt>
                <c:pt idx="139">
                  <c:v>17531</c:v>
                </c:pt>
                <c:pt idx="140">
                  <c:v>21776</c:v>
                </c:pt>
                <c:pt idx="141">
                  <c:v>19188</c:v>
                </c:pt>
                <c:pt idx="142">
                  <c:v>18544</c:v>
                </c:pt>
                <c:pt idx="143">
                  <c:v>19092</c:v>
                </c:pt>
                <c:pt idx="144">
                  <c:v>18398</c:v>
                </c:pt>
                <c:pt idx="145">
                  <c:v>17092</c:v>
                </c:pt>
                <c:pt idx="146">
                  <c:v>17485</c:v>
                </c:pt>
                <c:pt idx="147">
                  <c:v>18361</c:v>
                </c:pt>
                <c:pt idx="148">
                  <c:v>19274</c:v>
                </c:pt>
                <c:pt idx="149">
                  <c:v>17059</c:v>
                </c:pt>
                <c:pt idx="150">
                  <c:v>17449</c:v>
                </c:pt>
                <c:pt idx="151">
                  <c:v>17464</c:v>
                </c:pt>
                <c:pt idx="152">
                  <c:v>17270</c:v>
                </c:pt>
                <c:pt idx="153">
                  <c:v>17204</c:v>
                </c:pt>
                <c:pt idx="154">
                  <c:v>17321</c:v>
                </c:pt>
                <c:pt idx="155">
                  <c:v>19188</c:v>
                </c:pt>
                <c:pt idx="156">
                  <c:v>17270</c:v>
                </c:pt>
                <c:pt idx="157">
                  <c:v>17463</c:v>
                </c:pt>
                <c:pt idx="158">
                  <c:v>19188</c:v>
                </c:pt>
                <c:pt idx="159">
                  <c:v>17138</c:v>
                </c:pt>
                <c:pt idx="160">
                  <c:v>17138</c:v>
                </c:pt>
                <c:pt idx="161">
                  <c:v>17138</c:v>
                </c:pt>
                <c:pt idx="162">
                  <c:v>18361</c:v>
                </c:pt>
                <c:pt idx="163">
                  <c:v>16993</c:v>
                </c:pt>
                <c:pt idx="164">
                  <c:v>17065</c:v>
                </c:pt>
                <c:pt idx="165">
                  <c:v>17375</c:v>
                </c:pt>
                <c:pt idx="166">
                  <c:v>17138</c:v>
                </c:pt>
                <c:pt idx="167">
                  <c:v>17463</c:v>
                </c:pt>
                <c:pt idx="168">
                  <c:v>17120</c:v>
                </c:pt>
                <c:pt idx="169">
                  <c:v>17065</c:v>
                </c:pt>
                <c:pt idx="170">
                  <c:v>17270</c:v>
                </c:pt>
                <c:pt idx="171">
                  <c:v>18326</c:v>
                </c:pt>
                <c:pt idx="172">
                  <c:v>19188</c:v>
                </c:pt>
                <c:pt idx="173">
                  <c:v>27178</c:v>
                </c:pt>
                <c:pt idx="174">
                  <c:v>61402</c:v>
                </c:pt>
                <c:pt idx="175">
                  <c:v>71221</c:v>
                </c:pt>
                <c:pt idx="176">
                  <c:v>42024</c:v>
                </c:pt>
                <c:pt idx="177">
                  <c:v>27499</c:v>
                </c:pt>
                <c:pt idx="178">
                  <c:v>19521</c:v>
                </c:pt>
                <c:pt idx="179">
                  <c:v>27275</c:v>
                </c:pt>
                <c:pt idx="180">
                  <c:v>19521</c:v>
                </c:pt>
                <c:pt idx="181">
                  <c:v>20236</c:v>
                </c:pt>
                <c:pt idx="182">
                  <c:v>27275</c:v>
                </c:pt>
                <c:pt idx="183">
                  <c:v>30774</c:v>
                </c:pt>
                <c:pt idx="184">
                  <c:v>27275</c:v>
                </c:pt>
                <c:pt idx="185">
                  <c:v>26093</c:v>
                </c:pt>
                <c:pt idx="186">
                  <c:v>15373</c:v>
                </c:pt>
                <c:pt idx="187">
                  <c:v>24412</c:v>
                </c:pt>
                <c:pt idx="188">
                  <c:v>13008</c:v>
                </c:pt>
                <c:pt idx="189">
                  <c:v>13241</c:v>
                </c:pt>
                <c:pt idx="190">
                  <c:v>35317</c:v>
                </c:pt>
                <c:pt idx="191">
                  <c:v>51754</c:v>
                </c:pt>
                <c:pt idx="192">
                  <c:v>101365</c:v>
                </c:pt>
                <c:pt idx="193">
                  <c:v>143105</c:v>
                </c:pt>
                <c:pt idx="194">
                  <c:v>1051934</c:v>
                </c:pt>
                <c:pt idx="195">
                  <c:v>549914</c:v>
                </c:pt>
                <c:pt idx="196">
                  <c:v>700084</c:v>
                </c:pt>
                <c:pt idx="197">
                  <c:v>91403</c:v>
                </c:pt>
                <c:pt idx="198">
                  <c:v>112998</c:v>
                </c:pt>
                <c:pt idx="199">
                  <c:v>119269</c:v>
                </c:pt>
                <c:pt idx="200">
                  <c:v>679950</c:v>
                </c:pt>
                <c:pt idx="201">
                  <c:v>1059378</c:v>
                </c:pt>
                <c:pt idx="202">
                  <c:v>527989</c:v>
                </c:pt>
                <c:pt idx="203">
                  <c:v>281750</c:v>
                </c:pt>
                <c:pt idx="204">
                  <c:v>333044</c:v>
                </c:pt>
                <c:pt idx="205">
                  <c:v>530957</c:v>
                </c:pt>
                <c:pt idx="206">
                  <c:v>492404</c:v>
                </c:pt>
                <c:pt idx="207">
                  <c:v>290352</c:v>
                </c:pt>
                <c:pt idx="208">
                  <c:v>256727</c:v>
                </c:pt>
                <c:pt idx="209">
                  <c:v>139790</c:v>
                </c:pt>
                <c:pt idx="210">
                  <c:v>289454</c:v>
                </c:pt>
                <c:pt idx="211">
                  <c:v>580452</c:v>
                </c:pt>
                <c:pt idx="212">
                  <c:v>372040</c:v>
                </c:pt>
                <c:pt idx="213">
                  <c:v>134004</c:v>
                </c:pt>
                <c:pt idx="214">
                  <c:v>255634</c:v>
                </c:pt>
                <c:pt idx="215">
                  <c:v>460096</c:v>
                </c:pt>
                <c:pt idx="216">
                  <c:v>506174</c:v>
                </c:pt>
                <c:pt idx="217">
                  <c:v>183185</c:v>
                </c:pt>
                <c:pt idx="218">
                  <c:v>275940</c:v>
                </c:pt>
                <c:pt idx="219">
                  <c:v>150556</c:v>
                </c:pt>
                <c:pt idx="220">
                  <c:v>32021490</c:v>
                </c:pt>
                <c:pt idx="221">
                  <c:v>408715</c:v>
                </c:pt>
                <c:pt idx="222">
                  <c:v>201384</c:v>
                </c:pt>
                <c:pt idx="223">
                  <c:v>18323</c:v>
                </c:pt>
                <c:pt idx="224">
                  <c:v>628421</c:v>
                </c:pt>
                <c:pt idx="225">
                  <c:v>794466</c:v>
                </c:pt>
                <c:pt idx="226">
                  <c:v>3354952</c:v>
                </c:pt>
                <c:pt idx="227">
                  <c:v>4612357</c:v>
                </c:pt>
                <c:pt idx="228">
                  <c:v>26264596</c:v>
                </c:pt>
                <c:pt idx="229">
                  <c:v>41536</c:v>
                </c:pt>
                <c:pt idx="230">
                  <c:v>41528.399999999994</c:v>
                </c:pt>
                <c:pt idx="231">
                  <c:v>41528</c:v>
                </c:pt>
                <c:pt idx="232">
                  <c:v>41528</c:v>
                </c:pt>
                <c:pt idx="233">
                  <c:v>41528</c:v>
                </c:pt>
                <c:pt idx="234">
                  <c:v>41528</c:v>
                </c:pt>
                <c:pt idx="235">
                  <c:v>41528</c:v>
                </c:pt>
                <c:pt idx="236">
                  <c:v>41528</c:v>
                </c:pt>
                <c:pt idx="237">
                  <c:v>41528</c:v>
                </c:pt>
                <c:pt idx="238">
                  <c:v>41528</c:v>
                </c:pt>
                <c:pt idx="239">
                  <c:v>41528</c:v>
                </c:pt>
                <c:pt idx="240">
                  <c:v>41528</c:v>
                </c:pt>
                <c:pt idx="241">
                  <c:v>41528</c:v>
                </c:pt>
                <c:pt idx="242">
                  <c:v>41528</c:v>
                </c:pt>
                <c:pt idx="243">
                  <c:v>41528</c:v>
                </c:pt>
                <c:pt idx="244">
                  <c:v>41528</c:v>
                </c:pt>
                <c:pt idx="245">
                  <c:v>41528</c:v>
                </c:pt>
                <c:pt idx="246">
                  <c:v>41528</c:v>
                </c:pt>
                <c:pt idx="247">
                  <c:v>41528</c:v>
                </c:pt>
                <c:pt idx="248">
                  <c:v>592559</c:v>
                </c:pt>
                <c:pt idx="249">
                  <c:v>854661</c:v>
                </c:pt>
                <c:pt idx="250">
                  <c:v>367114</c:v>
                </c:pt>
                <c:pt idx="251">
                  <c:v>1220465</c:v>
                </c:pt>
                <c:pt idx="252">
                  <c:v>80000</c:v>
                </c:pt>
                <c:pt idx="253">
                  <c:v>48800</c:v>
                </c:pt>
                <c:pt idx="254">
                  <c:v>797000</c:v>
                </c:pt>
                <c:pt idx="255">
                  <c:v>527014</c:v>
                </c:pt>
                <c:pt idx="256">
                  <c:v>18236954</c:v>
                </c:pt>
                <c:pt idx="257">
                  <c:v>21998921</c:v>
                </c:pt>
                <c:pt idx="258">
                  <c:v>847366</c:v>
                </c:pt>
                <c:pt idx="259">
                  <c:v>1838584</c:v>
                </c:pt>
                <c:pt idx="260">
                  <c:v>208675</c:v>
                </c:pt>
                <c:pt idx="261">
                  <c:v>1021288</c:v>
                </c:pt>
                <c:pt idx="262">
                  <c:v>10120988</c:v>
                </c:pt>
                <c:pt idx="263">
                  <c:v>10322506</c:v>
                </c:pt>
                <c:pt idx="264">
                  <c:v>34577490</c:v>
                </c:pt>
                <c:pt idx="265">
                  <c:v>14319566</c:v>
                </c:pt>
                <c:pt idx="266">
                  <c:v>300000</c:v>
                </c:pt>
                <c:pt idx="267">
                  <c:v>300000</c:v>
                </c:pt>
                <c:pt idx="268">
                  <c:v>419165</c:v>
                </c:pt>
                <c:pt idx="269">
                  <c:v>429356</c:v>
                </c:pt>
                <c:pt idx="270">
                  <c:v>300000</c:v>
                </c:pt>
                <c:pt idx="271">
                  <c:v>480000</c:v>
                </c:pt>
                <c:pt idx="272">
                  <c:v>552000</c:v>
                </c:pt>
                <c:pt idx="273">
                  <c:v>174998</c:v>
                </c:pt>
                <c:pt idx="274">
                  <c:v>260001</c:v>
                </c:pt>
                <c:pt idx="275">
                  <c:v>48800</c:v>
                </c:pt>
                <c:pt idx="276">
                  <c:v>208941</c:v>
                </c:pt>
                <c:pt idx="277">
                  <c:v>248129</c:v>
                </c:pt>
                <c:pt idx="278">
                  <c:v>111897</c:v>
                </c:pt>
                <c:pt idx="279">
                  <c:v>115053</c:v>
                </c:pt>
                <c:pt idx="280">
                  <c:v>480000</c:v>
                </c:pt>
                <c:pt idx="281">
                  <c:v>115053</c:v>
                </c:pt>
                <c:pt idx="282">
                  <c:v>174998</c:v>
                </c:pt>
                <c:pt idx="283">
                  <c:v>115053</c:v>
                </c:pt>
                <c:pt idx="284">
                  <c:v>70218</c:v>
                </c:pt>
                <c:pt idx="285">
                  <c:v>112602</c:v>
                </c:pt>
              </c:numCache>
            </c:numRef>
          </c:val>
        </c:ser>
        <c:ser>
          <c:idx val="3"/>
          <c:order val="3"/>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'бюджет 2016'!$B$321:$E$668</c:f>
              <c:multiLvlStrCache>
                <c:ptCount val="295"/>
                <c:lvl>
                  <c:pt idx="0">
                    <c:v>Будівництво світлофорного об'єкту на перехресті вул. Сєдова - виїзд з 7 медсанчастини в м. Запоріжжі</c:v>
                  </c:pt>
                  <c:pt idx="1">
                    <c:v>Будівництво світлофорного об'єкту на перехресті вул. Північне шосе - дорога на Сталепрокатний завод у м.Запоріжжя</c:v>
                  </c:pt>
                  <c:pt idx="2">
                    <c:v>Будівництво світлофорного об'єкту з пішохідним визивним пристроєм ПВП по вул. Яценка в районі парку Перемоги у м.Запоріжжі</c:v>
                  </c:pt>
                  <c:pt idx="3">
                    <c:v>Будівництво світлофорного об'єкту на перехресті вул. Л.Чайкіної - вул. Історична в м.Запоріжжя </c:v>
                  </c:pt>
                  <c:pt idx="4">
                    <c:v>Будівництво світлофорного об'єкту з визивним пристроєм в районі зупинкового комплексу "Скворцова" по вул. Скворцова в м.Запоріжжі</c:v>
                  </c:pt>
                  <c:pt idx="5">
                    <c:v>Будівництво світлофорного об'єкту на перехресті вул. Братська - вул. Михайла Грушевського в м.Запоріжжя</c:v>
                  </c:pt>
                  <c:pt idx="6">
                    <c:v>Будівництво світлофорного обєкту на перехресті вул. Новгородська - вул. Козака Бабури в м.Запоріжжя</c:v>
                  </c:pt>
                  <c:pt idx="7">
                    <c:v>Будівництво світлофорного об'єкту із визивним пристроєм для пішохідів на перехресті вул. Культурна - Таманська в м.Запоріжжя</c:v>
                  </c:pt>
                  <c:pt idx="8">
                    <c:v>Реконструкція світлофорного об'єкту на перехресті вул.Іванова-вул.Безіменна в м.Запоріжжі</c:v>
                  </c:pt>
                  <c:pt idx="9">
                    <c:v>Реконструкція світлофорного об'єкту вул.Чарівна - зупинка "Заводська" в м.Запоріжжі </c:v>
                  </c:pt>
                  <c:pt idx="10">
                    <c:v>Будівництво світлофорного об'єкту на перехресті вул. Радгоспної - вул. Магара в м.Запоріжжя</c:v>
                  </c:pt>
                  <c:pt idx="11">
                    <c:v>Будівництво світлофорного об'єкту з визивним пристроєм для пішоходів на перехресті вул.Б.Хмельницького - вул.Леонова в м.Запоріжжя </c:v>
                  </c:pt>
                  <c:pt idx="12">
                    <c:v>Будівництво мереж зовнішнього освітлення по вул.Прияружна, 4а-12 у м. Запоріжжі (проектні та будівельні роботи)</c:v>
                  </c:pt>
                  <c:pt idx="13">
                    <c:v>Будівництво мереж зовнішнього освітлення по вул. Вогнетривка, 1-11у м. Запоріжжя (проектні та будівельні роботи )</c:v>
                  </c:pt>
                  <c:pt idx="14">
                    <c:v>Реконструкція світлофорного об'єкту на перехресті  пр. Соборний - вул. Запорізька в м.Запоріжжя</c:v>
                  </c:pt>
                  <c:pt idx="15">
                    <c:v>Реконструкція світлофорного об'єкту на перехресті  пр. Соборний - вул.Дніпровська в м.Запоріжжя</c:v>
                  </c:pt>
                  <c:pt idx="16">
                    <c:v>Реконструкція світлофорного об'єкту на перехресті  пр. Соборний - вул.Тургенєва в м.Запоріжжя</c:v>
                  </c:pt>
                  <c:pt idx="17">
                    <c:v>Реконструкція світлофорного об'єкту на перехресті  пр.Соборний - вул.Троїцька в м.Запоріжжя</c:v>
                  </c:pt>
                  <c:pt idx="18">
                    <c:v>Реконструкція світлофорного об'єкту на перехресті  вул. Шкільна - вул.Запорізька в м.Запоріжжя</c:v>
                  </c:pt>
                  <c:pt idx="19">
                    <c:v>Реконструкція світлофорного об'єкту на перехресті  вул.8 Березня - вул. Іванова в м.Запоріжжя</c:v>
                  </c:pt>
                  <c:pt idx="20">
                    <c:v>Реконструкція світлофорного об'єкту із визивним пристроєм для пішохідів  на перехресті  вул.Діагональна - зуп. "ЗФЗ" в м.Запоріжжя</c:v>
                  </c:pt>
                  <c:pt idx="21">
                    <c:v>Реконструкція світлофорного об'єкту на перехресті вул. Незалежної України - вул. Я.Новицького в м.Запоріжжя</c:v>
                  </c:pt>
                  <c:pt idx="22">
                    <c:v>Реконструкція світлофорного об'єкту на перехресті  вул.Північне шосе - вул. Оптимістична в м.Запоріжжя</c:v>
                  </c:pt>
                  <c:pt idx="23">
                    <c:v>Будівництво мереж зовнішнього освітлення по вул. Фучика (від вул. Піщана до вул. Пожарського) в м. Запоріжжя</c:v>
                  </c:pt>
                  <c:pt idx="24">
                    <c:v>Будівництво мереж зовнішнього освітлення вулиці Байконурівська у м. Запоріжжя</c:v>
                  </c:pt>
                  <c:pt idx="25">
                    <c:v>Будівництво мереж зовнішнього освітлення по вул. Сурікова у м. Запоріжжі</c:v>
                  </c:pt>
                  <c:pt idx="26">
                    <c:v>Будівництво мереж зовнішнього освітлення Прибережна магістраль (рятувальна станція КП "Титан") у м.Запоріжжі  </c:v>
                  </c:pt>
                  <c:pt idx="27">
                    <c:v>Будівництво мереж зовнішнього освітлення по вул. Скеляста у м.Запоріжжі</c:v>
                  </c:pt>
                  <c:pt idx="28">
                    <c:v>Будівництво мереж зовнішнього освітлення по вул. Аджарська у м.Запоріжжі </c:v>
                  </c:pt>
                  <c:pt idx="29">
                    <c:v>Будівництво мереж зовнішнього освітлення по вул. Рилєєва, 7-18 у м. Запоріжжі</c:v>
                  </c:pt>
                  <c:pt idx="30">
                    <c:v>Будівництво мереж зовнішнього освітлення по вул. Тимірязєва (від вул. Балкова до вул. Баранова) у м. Запоріжжі</c:v>
                  </c:pt>
                  <c:pt idx="31">
                    <c:v>Будівництво мереж зовнішнього освітлення по вул. Тимірязєва (від вул. 8 Березня до пров. Преснєнський) у м. Запоріжжі</c:v>
                  </c:pt>
                  <c:pt idx="32">
                    <c:v>Будівництво мереж зовнішнього освітлення по вул.Васильєва у м.Запоріжжі</c:v>
                  </c:pt>
                  <c:pt idx="33">
                    <c:v>Будівництво мереж зовнішнього освітлення по пров. Глибокий у м.Запоріжжі</c:v>
                  </c:pt>
                  <c:pt idx="34">
                    <c:v>Будівництво мереж зовнішнього освітлення по вул. Каспійська (від вул.Відмінна до вул.Футбольна) у м.Запоріжжі</c:v>
                  </c:pt>
                  <c:pt idx="35">
                    <c:v>Будівництво мереж зовнішнього освітлення по вул. Грязнова, 88, 88а, 88б, 90а, 90, 94 у м. Запоріжжі</c:v>
                  </c:pt>
                  <c:pt idx="36">
                    <c:v>Будівництво мереж зовнішнього освітлення вулиці Кам'янсько-Дніпровська у м. Запоріжжі</c:v>
                  </c:pt>
                  <c:pt idx="37">
                    <c:v>Будівництво мереж зовнішнього освітлення вулиці Салавата-Юлаєва у м. Запоріжжі</c:v>
                  </c:pt>
                  <c:pt idx="38">
                    <c:v>Будівництво мереж зовнішнього освітлення по вул. Колонтай у м. Запоріжжі</c:v>
                  </c:pt>
                  <c:pt idx="39">
                    <c:v>Будівництво мереж зовнішнього освітлення по вул. Крамського у м. Запоріжжі</c:v>
                  </c:pt>
                  <c:pt idx="40">
                    <c:v>Будівництво мереж зовнішнього освітлення  пров.Кедровий (від вул. Учительської до вул.Каспійської) у м. Запоріжжі </c:v>
                  </c:pt>
                  <c:pt idx="41">
                    <c:v>Будівництва мереж зовнішнього освітлення по вул. Азовській у м.Запоріжжі</c:v>
                  </c:pt>
                  <c:pt idx="42">
                    <c:v>Будівництво мереж зовнішнього освітлення по  пров. Вузький у  м. Запоріжжі</c:v>
                  </c:pt>
                  <c:pt idx="43">
                    <c:v>Будівництво мереж зовнішнього освітлення по вул. Морфлотська у м.Запоріжжі</c:v>
                  </c:pt>
                  <c:pt idx="44">
                    <c:v>Будівництво мереж зовнішнього освітлення по вул. Початкова у м.Запоріжжі </c:v>
                  </c:pt>
                  <c:pt idx="45">
                    <c:v>Будівництво мереж зовнішнього освітлення по пров.Якутський (від вул. Панфьорова до вул.Паторжинського)  у м.Запоріжжі</c:v>
                  </c:pt>
                  <c:pt idx="46">
                    <c:v>Будівництво мереж зовнішнього освітлення по  пров. Сріблястий у  м. Запоріжжі  </c:v>
                  </c:pt>
                  <c:pt idx="47">
                    <c:v>Будівництва мереж зовнішнього освітлення по вул. Батарейна у м.Запоріжжі  </c:v>
                  </c:pt>
                  <c:pt idx="48">
                    <c:v>Будівництва мереж зовнішнього освітлення по вул. Балка-Поповка (від буд.241 до буд. №315) у м.Запоріжжя</c:v>
                  </c:pt>
                  <c:pt idx="49">
                    <c:v>Будівництво мереж зовнішнього освітлення по вул. Овочівництва на о. Хортиця </c:v>
                  </c:pt>
                  <c:pt idx="50">
                    <c:v>Будівництво мереж зовнішнього освітлення по вул. Тельмана (від вул. Кривоносова до залізничної колії АТ "Мотор Січ") у м. Запоріжжі</c:v>
                  </c:pt>
                  <c:pt idx="51">
                    <c:v>Будівництво мереж зовнішнього освітлення у парку Трудової слави (майданчик "Фортеця") в м.Запоріжжі</c:v>
                  </c:pt>
                  <c:pt idx="52">
                    <c:v>Будівництво мереж зовнішнього освітлення у парку Трудової слави (майданчик для заняття паркуром) в м.Запоріжжі</c:v>
                  </c:pt>
                  <c:pt idx="53">
                    <c:v>Будівництво мереж зовнішнього освітлення по вул.Донецька-вул.Зелена у м.Запоріжжі</c:v>
                  </c:pt>
                  <c:pt idx="54">
                    <c:v>Будівництво мереж зовнішнього освітлення на внутрішньоквартальній території по вул. Ситова, 9, 9а, 9б, 11б і вул.Північнокольцева,12 у м.Запоріжжі</c:v>
                  </c:pt>
                  <c:pt idx="55">
                    <c:v>Будівництво мереж зовнішнього освітлення по вул. Саперна від буд. № 46 до пров. Літній у м.Запоріжжі</c:v>
                  </c:pt>
                  <c:pt idx="56">
                    <c:v>Будівництво мереж зовнішнього освітлення по вул.Вахтова (від вул. Саперна,46 до вул. Бєлінського) у м.Запоріжжі</c:v>
                  </c:pt>
                  <c:pt idx="57">
                    <c:v>Будівництво мереж зовнішнього освітлення по вул. Парамонова 4, 4а, 4б у м.Запоріжжі</c:v>
                  </c:pt>
                  <c:pt idx="58">
                    <c:v>Будівництво мереж зовнішнього освітлення по вул. Європейська, 4 у м.Запоріжжі</c:v>
                  </c:pt>
                  <c:pt idx="59">
                    <c:v>Будівництво мереж зовнішнього освітлення по вул. Магара, 6, 6а, 8 у м.Запоріжжі</c:v>
                  </c:pt>
                  <c:pt idx="60">
                    <c:v>Будівництво мереж зовнішнього освітлення на внутрішньоквартальній території по вул. Гоголя, 147 у м.Запоріжжі</c:v>
                  </c:pt>
                  <c:pt idx="61">
                    <c:v>Будівництво мереж зовнішнього освітлення по вул. Ігоря Сікорського, 16-46 в м.Запоріжжі</c:v>
                  </c:pt>
                  <c:pt idx="62">
                    <c:v>Будівництво мереж зовнішнього освітлення по вул. Вербова, 39-55 в м.Запоріжжі</c:v>
                  </c:pt>
                  <c:pt idx="63">
                    <c:v>Будівництво мереж зовнішнього освітлення на внутрішньоквартальній території по вул. Незалежної України,42 у м.Запоріжжі</c:v>
                  </c:pt>
                  <c:pt idx="64">
                    <c:v>Будівництво мереж зовнішнього освітлення по бул. Шевченка,16,20 в м.Запоріжжі</c:v>
                  </c:pt>
                  <c:pt idx="65">
                    <c:v>Будівництво мереж зовнішнього освітлення по вул.Лахтинська,4а,4б  в м.Запоріжжя</c:v>
                  </c:pt>
                  <c:pt idx="66">
                    <c:v>Будівництво мереж зовнішнього освітлення по вул.Лахтинська,6 в м.Запоріжжя</c:v>
                  </c:pt>
                  <c:pt idx="67">
                    <c:v>Будівництво мереж зовнішнього освітлення по вул.Лахтинська,8, 10,10а,10б  в м.Запоріжжя</c:v>
                  </c:pt>
                  <c:pt idx="68">
                    <c:v>Будівництво мереж зовнішнього освітлення по вул.Запорізького козацтва,17,19,21,23,21а,27,29,31,33,35  в м.Запоріжжя</c:v>
                  </c:pt>
                  <c:pt idx="69">
                    <c:v>Будівництво мереж зовнішнього освітлення по вул.Задніпровська,36,38,40,42,44 в м.Запоріжжя</c:v>
                  </c:pt>
                  <c:pt idx="70">
                    <c:v>Будівництво мереж зовнішнього освітлення по вул.Козака Бабури,12 (дитячий садок 237) в м.Запоріжжя</c:v>
                  </c:pt>
                  <c:pt idx="71">
                    <c:v>Будівництво мереж зовнішнього освітлення по вул.Козака Бабури,20 (дитячий майданчик) в м.Запоріжжя</c:v>
                  </c:pt>
                  <c:pt idx="72">
                    <c:v>Будівництво мереж зовнішнього освітлення по вул.Козака Бабури,18а (дитячий садок 231) в м.Запоріжжя</c:v>
                  </c:pt>
                  <c:pt idx="73">
                    <c:v>Будівництво мереж зовнішнього освітлення по вул.Лахтинська,13,13а,15,17,19,21/пр.Ювілейний,33,35,50/вул Задніпровська,48 в м.Запоріжжя</c:v>
                  </c:pt>
                  <c:pt idx="74">
                    <c:v>Будівництво мереж зовнішнього освітлення по бул. Будівельників, 10 (уздовж дитячого садка) в м.Запоріжжя</c:v>
                  </c:pt>
                  <c:pt idx="75">
                    <c:v>Будівництво мереж зовнішнього освітлення по вул. 14 Жовтня, 15  в м.Запоріжжя</c:v>
                  </c:pt>
                  <c:pt idx="76">
                    <c:v>Будівництво мереж зовнішнього освітлення по вул. 14 Жовтня, 13  в м.Запоріжжя</c:v>
                  </c:pt>
                  <c:pt idx="77">
                    <c:v>Будівництво мереж зовнішнього освітлення по вул.Гудименка,40  в м.Запоріжжя</c:v>
                  </c:pt>
                  <c:pt idx="78">
                    <c:v>Будівництво мереж зовнішнього освітлення по вул.Воронезька,22 ( дитяча юнацька школа №4) в м.Запоріжжя</c:v>
                  </c:pt>
                  <c:pt idx="79">
                    <c:v>Будівництво мереж зовнішнього освітлення по пр. Інженера Преображенського, 27 в м.Запоріжжя</c:v>
                  </c:pt>
                  <c:pt idx="80">
                    <c:v>Будівництво мереж зовнішнього освітлення по вул.Гудименка, 18 (зона парку ЗОШ №40)  в м.Запоріжжя</c:v>
                  </c:pt>
                  <c:pt idx="81">
                    <c:v>Будівництво мереж зовнішнього освітлення по вул. Громовій буд. № 87-99 в м.Запоріжжя</c:v>
                  </c:pt>
                  <c:pt idx="82">
                    <c:v>Будівництво мереж зовнішнього освітлення провулка між вул. Дніпродзержинська та вул. Гребельна в м. Запоріжжя</c:v>
                  </c:pt>
                  <c:pt idx="83">
                    <c:v>Будівництво мереж зовнішнього освітлення по пров. Перлинному (від вул. Медична до вул. Каховська) в м. Запоріжжя</c:v>
                  </c:pt>
                  <c:pt idx="84">
                    <c:v>Будівництво мереж зовнішнього освітлення по вул. Волзька (від вул. Листопрокатна до вул. Виробнича) в м.Запоріжжя</c:v>
                  </c:pt>
                  <c:pt idx="85">
                    <c:v>Будівництво мереж зовнішнього освітлення по вул. Дальня в м.Запоріжжя</c:v>
                  </c:pt>
                  <c:pt idx="86">
                    <c:v>Будівництво мереж зовнішнього освітлення по вул. Крайня в м.Запоріжжя</c:v>
                  </c:pt>
                  <c:pt idx="87">
                    <c:v>Будівництво мереж зовнішнього освітлення по вул. Магістральна,1-44 в м. Запорожжя</c:v>
                  </c:pt>
                  <c:pt idx="88">
                    <c:v>Будівництво мереж зовнішнього освітлення по вул. Тверська (від вул. Карпенка-Карого до вул. Орликова) в м.Запоріжжя</c:v>
                  </c:pt>
                  <c:pt idx="89">
                    <c:v>Будівництво мереж зовнішнього освітлення по вул. Скульптурна у м.Запоріжжі</c:v>
                  </c:pt>
                  <c:pt idx="90">
                    <c:v>Будівництво мереж зовнішнього освітлення по вул. Мальовнича у м.Запоріжжі</c:v>
                  </c:pt>
                  <c:pt idx="91">
                    <c:v>Будівництво мереж зовнішнього освітлення по вул. Стрєльникова у м.Запоріжжі</c:v>
                  </c:pt>
                  <c:pt idx="92">
                    <c:v>Будівництво мереж зовнішнього освітлення по вул.Московська (від вул. Слави до вул. Памірська) у м.Запоріжжі</c:v>
                  </c:pt>
                  <c:pt idx="93">
                    <c:v>Будівництво мереж зовнішнього освітлення по вул. Волоколамська (від вул. Ферганська до вул. Владивостоцька) у м.Запоріжжі</c:v>
                  </c:pt>
                  <c:pt idx="94">
                    <c:v>Будівництво мереж зовнішнього освітлення по вул.Академіка Івченка (від вул.Уральська до вул.Героїв Дніпра) у м.Запоріжжі</c:v>
                  </c:pt>
                  <c:pt idx="95">
                    <c:v>Будівництво мереж зовнішнього освітлення по вул.Героїв Дніпра  (від вул.Кривоносова до вул.Високовольтна) у м.Запоріжжі</c:v>
                  </c:pt>
                  <c:pt idx="96">
                    <c:v>Будівництво мереж зовнішнього освітлення по вул. Радіаторна, 48 у м.Запоріжжі</c:v>
                  </c:pt>
                  <c:pt idx="97">
                    <c:v>Будівництво мереж зовнішнього освітлення по вул. Бодянського у м.Запоріжжі</c:v>
                  </c:pt>
                  <c:pt idx="98">
                    <c:v>Будівництво мереж зовнішнього освітлення по вул. Норільська у м.Запоріжжі</c:v>
                  </c:pt>
                  <c:pt idx="99">
                    <c:v>Будівництво мереж зовнішнього освітлення по вул. Світловодська від буд. №24 до буд. №98 у м.Запоріжжі</c:v>
                  </c:pt>
                  <c:pt idx="100">
                    <c:v>Будівництво мереж зовнішнього освітлення по вул.Політехнічна у м.Запоріжжі</c:v>
                  </c:pt>
                  <c:pt idx="101">
                    <c:v>Будівництво мереж зовнішнього освітлення по вул. Початкова в м. Запоріжжя</c:v>
                  </c:pt>
                  <c:pt idx="102">
                    <c:v>Будівництво мереж зовнішнього освітлення по вул. Електрична, 241, 241а в м. Запоріжжя</c:v>
                  </c:pt>
                  <c:pt idx="103">
                    <c:v>Будівництво мереж зовнішнього освітлення по пров. Боковий (від вул. Основна до вул. Амурська) в м. Запоріжжя</c:v>
                  </c:pt>
                  <c:pt idx="104">
                    <c:v>Будівництво мереж зовнішнього освітлення на внутрішньоквартальній території по вул. Космічна, 8а у м. Запоріжжі (проектні роботи та експертиза)</c:v>
                  </c:pt>
                  <c:pt idx="105">
                    <c:v>Будівництво мереж зовнішнього освітлення по вул. Закарпатська (від буд. №2 до буд. №39/42) у м.Запоріжжі  (проектні роботи та експертиза)</c:v>
                  </c:pt>
                  <c:pt idx="106">
                    <c:v>Будівництво мереж зовнішнього освітлення по вул. Вахтова (від вул. Саперна до вул. Арбузова) у м.Запоріжжі  (проектні роботи та експертиза)</c:v>
                  </c:pt>
                  <c:pt idx="107">
                    <c:v>Будівництво мереж зовнішнього освітлення по вул.Ситова, 2 у м.Запоріжжі  (проектні роботи та експертиза)</c:v>
                  </c:pt>
                  <c:pt idx="108">
                    <c:v>Будівництво мереж зовнішнього освітлення по вул. Космічна 100, 100а, 100б, 102а у м. Запоріжжі  (проектні роботи та експертиза)</c:v>
                  </c:pt>
                  <c:pt idx="109">
                    <c:v>Будівництво мереж зовнішнього освітлення по вул. Північнокільцева 1, 3 у м. Запоріжжі  (проектні роботи та експертиза)</c:v>
                  </c:pt>
                  <c:pt idx="110">
                    <c:v>Будівництво мереж зовнішнього освітлення по вул. Магара, 3 у м. Запоріжжі  (проектні роботи та експертиза)</c:v>
                  </c:pt>
                  <c:pt idx="111">
                    <c:v>Будівництво мереж зовнішнього освітлення по вул. Задніпровська, 6, Задніпровська ,8 Задніпровська, 10 в м. Запоріжжя  (проектні роботи та експертиза)</c:v>
                  </c:pt>
                  <c:pt idx="112">
                    <c:v>Будівництво мереж зовнішнього освітлення по вул. Ентузіастів, 4 в м. Запоріжжя  (проектні роботи та експертиза)</c:v>
                  </c:pt>
                  <c:pt idx="113">
                    <c:v>Будівництво мереж зовнішнього освітлення по вул. Лахтинська,2,  Лахтинська, 4 в м.Запоріжжя  (проектні роботи та експертиза)</c:v>
                  </c:pt>
                  <c:pt idx="114">
                    <c:v>Будівництво мереж зовнішнього освітлення по вул. Лахтинська, 12  в м. Запоріжжя  (проектні роботи та експертиза)</c:v>
                  </c:pt>
                  <c:pt idx="115">
                    <c:v>Будівництво мереж зовнішнього освітлення по вул. Лахтинська, 21 в м. Запоріжжя  (проектні роботи та експертиза)</c:v>
                  </c:pt>
                  <c:pt idx="116">
                    <c:v>Будівництво мереж зовнішнього освітлення по вул. Запорізького козацтва, 3,5,7,11а,13а,15а в м. Запоріжжя  (проектні роботи та експертиза)</c:v>
                  </c:pt>
                  <c:pt idx="117">
                    <c:v>Будівництво мереж зовнішнього освітлення по вул. Задніпровська, 24а в м. Запоріжжя  (проектні роботи та експертиза)</c:v>
                  </c:pt>
                  <c:pt idx="118">
                    <c:v>Будівництво мереж зовнішнього освітлення по вул. Задніпровська, 28,30 в м. Запоріжжя  (проектні роботи та експертиза)</c:v>
                  </c:pt>
                  <c:pt idx="119">
                    <c:v>Будівництво мереж зовнішнього освітлення по вул. Ентузіастів, 10 в м. Запоріжжя  (проектні роботи та експертиза)</c:v>
                  </c:pt>
                  <c:pt idx="120">
                    <c:v>Будівництво мереж зовнішнього освітлення по вул. Ентузіастів, 8 в м. Запоріжжя  (проектні роботи та експертиза)</c:v>
                  </c:pt>
                  <c:pt idx="121">
                    <c:v>Будівництво мереж зовнішнього освітлення по вул. Ентузіастів, 12 в м. Запоріжжя  (проектні роботи та експертиза)</c:v>
                  </c:pt>
                  <c:pt idx="122">
                    <c:v>Будівництво мереж зовнішнього освітлення по вул. Ентузіастів, 14а в м. Запоріжжя  (проектні роботи та експертиза)</c:v>
                  </c:pt>
                  <c:pt idx="123">
                    <c:v>Будівництво мереж зовнішнього освітлення по вул. Ентузіастів, 20/вул. Задніпровська, 34 в м.Запоріжжя  (проектні роботи та експертиза)</c:v>
                  </c:pt>
                  <c:pt idx="124">
                    <c:v>Будівництво мереж зовнішнього освітлення по вул. Лахтинська, 3 в м. Запоріжжя  (проектні роботи та експертиза)</c:v>
                  </c:pt>
                  <c:pt idx="125">
                    <c:v>Будівництво мереж зовнішнього освітлення по вул. Лахтинська, 5 в м. Запоріжжя  (проектні роботи та експертиза)</c:v>
                  </c:pt>
                  <c:pt idx="126">
                    <c:v>Будівництво мереж зовнішнього освітлення по вул.Козака Бабури,3 в м.Запоріжжя  (проектні роботи та експертиза)</c:v>
                  </c:pt>
                  <c:pt idx="127">
                    <c:v>Будівництво мереж зовнішнього освітлення по вул. Козака Бабури, 10 в м. Запоріжжя  (проектні роботи та експертиза)</c:v>
                  </c:pt>
                  <c:pt idx="128">
                    <c:v>Будівництво мереж зовнішнього освітлення по вул. Задніпровська, 5а в м. Запоріжжя  (проектні роботи та експертиза)</c:v>
                  </c:pt>
                  <c:pt idx="129">
                    <c:v>Будівництво мереж зовнішнього освітлення по вул. Задніпровська, 46а в м. Запоріжжя  (проектні роботи та експертиза)</c:v>
                  </c:pt>
                  <c:pt idx="130">
                    <c:v>Будівництво мереж зовнішнього освітлення по пр.Ювілейний, 30а в м. Запоріжжя  (проектні роботи та експертиза)</c:v>
                  </c:pt>
                  <c:pt idx="131">
                    <c:v>Будівництво мереж зовнішнього освітлення по вул. Бульвар Будівельників, 15 (центр естетичного виховання) в м. Запоріжжя  (проектні роботи та експертиза)</c:v>
                  </c:pt>
                  <c:pt idx="132">
                    <c:v>Будівництво мереж зовнішнього освітлення по вул. Бульвар Будівельників, 19 в м. Запоріжжя  (проектні роботи та експертиза)</c:v>
                  </c:pt>
                  <c:pt idx="133">
                    <c:v>Будівництво мереж зовнішнього освітлення по вул. Бульвар Будівельників, 21 в м. Запоріжжя  (проектні роботи та експертиза)</c:v>
                  </c:pt>
                  <c:pt idx="134">
                    <c:v>Будівництво мереж зовнішнього освітлення по вул. Бульвар Будівельників, 15 в м. Запоріжжя  (проектні роботи та експертиза)</c:v>
                  </c:pt>
                  <c:pt idx="135">
                    <c:v>Будівництво мереж зовнішнього освітлення по вул. Бульвар Будівельників, 23 в м. Запоріжжя  (проектні роботи та експертиза)</c:v>
                  </c:pt>
                  <c:pt idx="136">
                    <c:v>Будівництво мереж зовнішнього освітлення по вул. М. Судца 3А в м. Запоріжжя  (проектні роботи та експертиза)</c:v>
                  </c:pt>
                  <c:pt idx="137">
                    <c:v>Будівництво мереж зовнішнього освітлення по вул. Воронізька, 16, 16а в м. Запоріжжя  (проектні роботи та експертиза)</c:v>
                  </c:pt>
                  <c:pt idx="138">
                    <c:v>Будівництво мереж зовнішнього освітлення по вул. Задніпровська,33,39 по пішохідній доріжці увздовж ринку у напрямку до будинку Воронізька, 30 в м. Запоріжжя  (проектні роботи та експертиза)</c:v>
                  </c:pt>
                  <c:pt idx="139">
                    <c:v>Будівництво мереж зовнішнього освітлення по вул. Бородинська від буд. № 43а/1 до буд. 49А в м. Запоріжжя  (проектні роботи та експертиза)</c:v>
                  </c:pt>
                  <c:pt idx="140">
                    <c:v>Будівництво мереж зовнішнього освітлення по вул. Медична, від буд.72 до буд.80 в м. Запоріжжі  (проектні роботи та експертиза)</c:v>
                  </c:pt>
                  <c:pt idx="141">
                    <c:v>Будівництво мереж зовнішнього освітлення по вул. Відродження в м. Запоріжжя  (проектні роботи та експертиза)</c:v>
                  </c:pt>
                  <c:pt idx="142">
                    <c:v>Будівництво мереж зовнішнього освітлення по вул. Цегельна (від вул. Фабрична буд. 4, 15, 23, 23а, 23б, 24, 26, 26а до мосту річки Суха Московка та від вул. Фабрична, 61 до буд. 199) в м. Запоріжжя  (проектні роботи та експертиза)</c:v>
                  </c:pt>
                  <c:pt idx="143">
                    <c:v>Будівництво мереж зовнішнього освітлення по вул. Фабрична, 123-150 в м. Запоріжжя  (проектні роботи та експертиза)</c:v>
                  </c:pt>
                  <c:pt idx="144">
                    <c:v>Будівництво мереж зовнішнього освітлення по пров. Художній в м. Запоріжжя  (проектні роботи та експертиза)</c:v>
                  </c:pt>
                  <c:pt idx="145">
                    <c:v>Будівництво мереж зовнішнього освітлення по пров. Звивистий в м. Запоріжжя  (проектні роботи та експертиза)</c:v>
                  </c:pt>
                  <c:pt idx="146">
                    <c:v>Будівництво мереж зовнішнього освітлення по вул. Милосердя в м. Запоріжжя  (проектні роботи та експертиза)</c:v>
                  </c:pt>
                  <c:pt idx="147">
                    <c:v>Будівництво мереж зовнішнього освітлення по Академіка Павлова в м. Запоріжжя  (проектні роботи та експертиза)</c:v>
                  </c:pt>
                  <c:pt idx="148">
                    <c:v>Будівництво мереж зовнішнього освітлення по Алейна в м. Запоріжжя (проектні роботи та експертиза)</c:v>
                  </c:pt>
                  <c:pt idx="149">
                    <c:v>Будівництво мереж зовнішнього освітлення по вул. Воєнбуд, 85 в м. Запоріжжя  (проектні роботи та експертиза)</c:v>
                  </c:pt>
                  <c:pt idx="150">
                    <c:v>Будівництво мереж зовнішнього освітлення по вул.Червоногірська (від вул. Панфьорова до вул. Автодорожня) у м. Запоріжжі  (проектні роботи та експертиза)</c:v>
                  </c:pt>
                  <c:pt idx="151">
                    <c:v>Будівництво мереж зовнішнього освітлення по вул.Балкова (від вул. Григорія Квітки - Основ`яненка до вул. Ігоря Сікорського) у м.Запоріжжі  (проектні роботи та експертиза)</c:v>
                  </c:pt>
                  <c:pt idx="152">
                    <c:v>Будівництво мереж зовнішнього освітлення по вул. Балкова (від вул. Тимірязєва до вул. Верещагіна) у м. Запоріжжі  (проектні роботи та експертиза)</c:v>
                  </c:pt>
                  <c:pt idx="153">
                    <c:v>Будівництво мереж зовнішнього освітлення по вул. Довженко (від вул. Лірична до вул. Московська) у м. Запоріжжі  (проектні роботи та експертиза)</c:v>
                  </c:pt>
                  <c:pt idx="154">
                    <c:v>Будівництво мереж зовнішнього освітлення по вул. Лірична (від вул. Волоколамська до вул. Довженко) у м. Запоріжжі  (проектні роботи та експертиза)</c:v>
                  </c:pt>
                  <c:pt idx="155">
                    <c:v>Будівництво мереж зовнішнього освітлення по вул. Алтайська (від вул. Балкова до вул. Тульська) у м. Запоріжжі  (проектні роботи та експертиза)</c:v>
                  </c:pt>
                  <c:pt idx="156">
                    <c:v>Будівництво мереж зовнішнього освітлення по вул. Іркутська (від річки Капустянка до вул. Кіровоградська) у м.Запоріжжі  (проектні роботи та експертиза)</c:v>
                  </c:pt>
                  <c:pt idx="157">
                    <c:v>Будівництво мереж зовнішнього освітлення по вул. Бузкова у м. Запоріжжі  (проектні роботи та експертиза)</c:v>
                  </c:pt>
                  <c:pt idx="158">
                    <c:v>Будівництво мереж зовнішнього освітлення парк між вул. Павлокічкаська та вул. Історична у м. Запоріжжі  (проектні роботи та експертиза)</c:v>
                  </c:pt>
                  <c:pt idx="159">
                    <c:v>Будівництво мереж зовнішнього освітлення по пров. Водяний у м. Запоріжжі  (проектні роботи та експертиза)</c:v>
                  </c:pt>
                  <c:pt idx="160">
                    <c:v>Будівництво мереж зовнішнього освітлення по вул. Лассаля, 61  у м. Запоріжжі  (проектні роботи та експертиза)</c:v>
                  </c:pt>
                  <c:pt idx="161">
                    <c:v>Будівництво мереж зовнішнього освітлення по вул. Придніпровська, 6, 8 у м. Запоріжжі  (проектні роботи та експертиза)</c:v>
                  </c:pt>
                  <c:pt idx="162">
                    <c:v>Будівництво мереж зовнішнього освітлення по вул. Автодорівська, 1-28 у м.Запоріжжі  (проектні роботи та експертиза)</c:v>
                  </c:pt>
                  <c:pt idx="163">
                    <c:v>Будівництво мереж зовнішнього освітлення по вул.Морфлотська, 21 у м.Запоріжжі  (проектні роботи та експертиза)</c:v>
                  </c:pt>
                  <c:pt idx="164">
                    <c:v>Будівництво мереж зовнішнього освітлення по вул. Лижна, 1-9 у м. Запоріжжі  (проектні роботи та експертиза)</c:v>
                  </c:pt>
                  <c:pt idx="165">
                    <c:v>Будівництво мереж зовнішнього освітлення по вул. Орловська у м. Запоріжжі  (проектні роботи та експертиза)</c:v>
                  </c:pt>
                  <c:pt idx="166">
                    <c:v>Будівництво мереж зовнішнього освітлення по вул. Морфлотська, 100-110 у м. Запоріжжі  (проектні роботи та експертиза)</c:v>
                  </c:pt>
                  <c:pt idx="167">
                    <c:v>Будівництво мереж зовнішнього освітлення по вул. Досягнень, 18-24 у м. Запоріжжі  (проектні роботи та експертиза)</c:v>
                  </c:pt>
                  <c:pt idx="168">
                    <c:v>Будівництво мереж зовнішнього освітлення по вул. Чорногорівська (від вул. Початкової до вул. Відмінної) у м. Запоріжжі  (проектні роботи та експертиза)</c:v>
                  </c:pt>
                  <c:pt idx="169">
                    <c:v>Будівництво мереж зовнішнього освітлення по вул. Листопадовий у м. Запоріжжі  (проектні роботи та експертиза)</c:v>
                  </c:pt>
                  <c:pt idx="170">
                    <c:v>Будівництво мереж зовнішнього освітлення по вул. Косарева школа 36 в м. Запоріжжі  (проектні роботи та експертиза)</c:v>
                  </c:pt>
                  <c:pt idx="171">
                    <c:v>Будівництво мереж зовнішнього освітлення по вул. Славгородська (від. вул. Похила до пров. Сніжний) в м. Запоріжжі  (проектні роботи та експертиза)</c:v>
                  </c:pt>
                  <c:pt idx="172">
                    <c:v>Будівництво мереж зовнішнього освітлення по пішохідної доріжки від вул. Автобусна до зуп.трамвая РМЗ в м. Запоріжжі  (проектні роботи та експертиза)</c:v>
                  </c:pt>
                  <c:pt idx="173">
                    <c:v>Будівництво мереж зовнішнього освітлення по вул.Свердлова (від вул. Жуковського до вул. Гоголя) у м.Запоріжжі</c:v>
                  </c:pt>
                  <c:pt idx="174">
                    <c:v>Будівництво мереж зовнішнього освітлення вулиці Косарєва (від вул. Билкіна до вул. Автобусної) у м. Запоріжжі</c:v>
                  </c:pt>
                  <c:pt idx="175">
                    <c:v>Будівництво мереж зовнішнього освітлення по вул. Горького (від вул. Радянської до вул. Червоногвардійської) у м. Запоріжжі</c:v>
                  </c:pt>
                  <c:pt idx="176">
                    <c:v>Будівництво мереж зовнішнього освітлення вулиці Історична (від ж/б №1 до ж/б №5) у  м. Запоріжжі</c:v>
                  </c:pt>
                  <c:pt idx="177">
                    <c:v>Будівництво мереж зовнішнього освітлення на внутрішньоквартальній території по вул. Іванівська, №16, 20- вул. Трегубова,№13, 15, 17, 19,21, 23, 25- вул. Вавилова, 11, 13, 15, 17, 19- вул. Вишневського, № 10, 12, 14, 16 в м. Запоріжжя (проектні роботи та е</c:v>
                  </c:pt>
                  <c:pt idx="178">
                    <c:v>Будівництво мереж зовнішнього освітлення на внутрішньоквартальній території по б. Бельфорський, 13 в м. Запоріжжя (проектні роботи та експертиза)</c:v>
                  </c:pt>
                  <c:pt idx="179">
                    <c:v>Будівництво мереж зовнішнього освітлення на внутрішньоквартальній території по вул. Вавилова, № 6, 8, 10, 12- вул. Вишневського, №18, 20, 20-А, 22, 22-А, 24, 26, 28, 30- вул. Трегубова, №27, 29, 31,  33, 35, 37, 39 в м. Запоріжжя (проектні роботи та експе</c:v>
                  </c:pt>
                  <c:pt idx="180">
                    <c:v>Будівництво мереж зовнішнього освітлення на внутрішньоквартальній території по вул. Вавилова, №2- вул. Кремлівська,№ 27 в м. Запоріжжя (проектні роботи та експертиза)</c:v>
                  </c:pt>
                  <c:pt idx="181">
                    <c:v>Будівництво мереж зовнішнього освітлення на внутрішньоквартальній території по вул. Кияшка, №24, 26, 28, 30, 32 в м. Запоріжжя (проектні роботи та експертиза)</c:v>
                  </c:pt>
                  <c:pt idx="182">
                    <c:v>Будівництво мереж зовнішнього освітлення по на внутрішньоквартальній території вул. Кремлівська,№ 5, 7, 9, 11, 13, 15 - вул. Мінська, 3, 4, 6, 8 - вул. Таганська, 4- вул. Ризька, 3 - вул. Трегубова, №6,8  в м. Запоріжжя (проектні роботи та експертиза)</c:v>
                  </c:pt>
                  <c:pt idx="183">
                    <c:v>Будівництво мереж зовнішнього освітлення на внутрішньоквартальній території по вул. Кремлівська, № 43, 45, 47, 49, 49-А, 51, 53, 53-А, 55, 57, 57-А, 59, 61, 61-А, 63 - вул. Трегубова, №36, 38, 40, 42 в м. Запоріжжя (проектні роботи та експертиза)</c:v>
                  </c:pt>
                  <c:pt idx="184">
                    <c:v>Будівництво мереж зовнішнього освітлення на внутрішньоквартальній території по вул. Л.Українки, № 2, 4, 6, 8, 10 - вул. Трегубова, №22,20, 26, 28, 30, 32 - вул. Адмиралтейська,№ 3, 5, 7, 9- вул. Кремлівська, 29, 31, 33, 35, 37, 39, 41 в м. Запоріжжя (прое</c:v>
                  </c:pt>
                  <c:pt idx="185">
                    <c:v>Будівництво мереж зовнішнього освітлення на внутрішньоквартальній території по вул. Трегубова,№ 10,12, 12-А, 14, 16-вул. Вавилова,№ 1, 3, 5, 7, 9- вул. Кремлівська,№ 17, 19, 21, 23, 25 в м. Запоріжжя (проектні роботи та експертиза)</c:v>
                  </c:pt>
                  <c:pt idx="186">
                    <c:v>Будівництво мереж зовнішнього освітлення по вул. Аваліані в м. Запоріжжя (проетні роботи та експертиза)</c:v>
                  </c:pt>
                  <c:pt idx="187">
                    <c:v>Будівництво внутрішньо квартальних мереж зовнішнього освітлення по вул. Стефанова № 44,46 в м. Запоріжжя (проетні роботи та експертиза)</c:v>
                  </c:pt>
                  <c:pt idx="188">
                    <c:v>Будівництво мереж зовнішнього освітлення по вул. Новгородська, 8-4 в м. Запоріжжя (проетні роботи та експертиза)</c:v>
                  </c:pt>
                  <c:pt idx="189">
                    <c:v>Будівництво мереж зовнішнього освітлення по пров. Придорожній в м. Запоріжжя (проетні роботи та експертиза) </c:v>
                  </c:pt>
                  <c:pt idx="190">
                    <c:v>Будівництво мереж зовнішнього освітлення по вул. Новоросійська в м. Запоріжжя (проетні роботи та експертиза)</c:v>
                  </c:pt>
                  <c:pt idx="191">
                    <c:v>Реконструкція мереж зовнішнього освітлення по вул. Кустанайська  в м. Запоріжжі</c:v>
                  </c:pt>
                  <c:pt idx="192">
                    <c:v>Реконструкція мереж зовнішнього освітлення по вул. Крилова в м. Запоріжжі</c:v>
                  </c:pt>
                  <c:pt idx="193">
                    <c:v>Реконструкція мереж зовнішнього освітлення  по вул.Халтуріна (з виходом на вул.Ялтинську) у м.Запоріжжі</c:v>
                  </c:pt>
                  <c:pt idx="194">
                    <c:v>Реконструкція мереж зовнішнього освітлення автодорожнього проїзду від пл.Леніна до греблі ДніпроГЕС (лівий берег р.Дніпро) у м.Запоріжжя</c:v>
                  </c:pt>
                  <c:pt idx="195">
                    <c:v>Реконструкція мереж зовнішнього освітлення автодорожнього проїзду від греблі ДніпрГЕС до бул.Вінтера (правий берег р.Дніпро ТП-74) у м.Запоріжжі</c:v>
                  </c:pt>
                  <c:pt idx="196">
                    <c:v>Реконструкція мереж зовнішнього освітлення автодорожнього проїзду по споруді греблі ДніпроГЕС у м.Запоріжжі</c:v>
                  </c:pt>
                  <c:pt idx="197">
                    <c:v>Реконструкція мереж зовнішнього освітлення по. вул.Трегубова в м.Запоріжжі</c:v>
                  </c:pt>
                  <c:pt idx="198">
                    <c:v>Реконструкція мереж зовнішнього освітлення по вул. Ризька в м. Запоріжжі</c:v>
                  </c:pt>
                  <c:pt idx="199">
                    <c:v>Реконструкція мереж зовнішнього освітлення по вул. Автодорівська в м. Запоріжжі</c:v>
                  </c:pt>
                  <c:pt idx="200">
                    <c:v>Реконструкція мереж зовнішнього освітлення по вул. Українська (від вул. Семафорної до пр. Леніна) в м. Запоріжжі</c:v>
                  </c:pt>
                  <c:pt idx="201">
                    <c:v>Реконструкція мереж зовнішнього освітлення по вул. Українська (від пр.Леніна  до Прибережної магістралі) у м.Запоріжжі</c:v>
                  </c:pt>
                  <c:pt idx="202">
                    <c:v>Реконструкція мереж зовнішнього освітлення по вул. Північне шосе в м.Запоріжжі</c:v>
                  </c:pt>
                  <c:pt idx="203">
                    <c:v>Реконструкція мереж зовнішнього освітлення по вул. Яворницького в м.Запоріжжі </c:v>
                  </c:pt>
                  <c:pt idx="204">
                    <c:v>Реконструкція мереж зовнішнього освітлення по вул. Шишкіна в м.Запоріжжі</c:v>
                  </c:pt>
                  <c:pt idx="205">
                    <c:v>Реконструкція мереж зовнішнього освітлення по вул. Димитрова (від вул. Харчова до траси Харків - Сімферополь) у м. Запоріжжі</c:v>
                  </c:pt>
                  <c:pt idx="206">
                    <c:v>Реконструкція мереж зовнішнього освітлення по вул. Першотравнева у м.Запоріжжі</c:v>
                  </c:pt>
                  <c:pt idx="207">
                    <c:v>Реконструкція мереж зовнішнього освітлення по вул. Єднання у м.Запоріжжі</c:v>
                  </c:pt>
                  <c:pt idx="208">
                    <c:v>Реконструкція мереж зовнішнього освітлення по вул. Сталеварів (на ділянці від вул. Заводський до вул. 40 років Радянської України) в м.Запоріжжі</c:v>
                  </c:pt>
                  <c:pt idx="209">
                    <c:v>Реконструкція мереж зовнішнього освітлення по вул. Гагаріна (на ділянці від пр. Леніна до вул. Патріотична) в м.Запоріжжі</c:v>
                  </c:pt>
                  <c:pt idx="210">
                    <c:v>Реконструкція мереж зовнішнього освітлення по вул. Сєдова (біля будівлі Орджонікідзевської РА) в м.Запоріжжі</c:v>
                  </c:pt>
                  <c:pt idx="211">
                    <c:v>Реконструкція мереж зовнішнього освітлення на внутрішньо квартальній території по вул. Сталеварів 1-3, вул. 40 років Радянської України 49-53, вул. Рекордна 30-40 (квартал 65) в м.Запоріжжі</c:v>
                  </c:pt>
                  <c:pt idx="212">
                    <c:v>Реконструкція мереж зовнішнього освітлення по пр. Радянський, навколо БК Хортицький в м.Запоріжжі</c:v>
                  </c:pt>
                  <c:pt idx="213">
                    <c:v>Реконструкція мереж зовнішнього освітлення по вул. Новгородська (на ділянці від вул. Жукова до залізничного мосту) в м.Запоріжжі</c:v>
                  </c:pt>
                  <c:pt idx="214">
                    <c:v>Реконструкція мереж зовнішнього освітлення по вул. Ентузіастів (на ділянці від вул. Задніпровська до вул. Запорізького Козацтва) в м.Запоріжжі</c:v>
                  </c:pt>
                  <c:pt idx="215">
                    <c:v>Реконструкція мереж зовнішнього освітлення по вул. Силова в м.Запоріжжі</c:v>
                  </c:pt>
                  <c:pt idx="216">
                    <c:v>Реконструкція мереж зовнішнього освітлення по вул. Славутича в м.Запоріжжі</c:v>
                  </c:pt>
                  <c:pt idx="217">
                    <c:v>Реконструкція мереж зовнішнього освітлення по вул. Санаторна в м.Запоріжжі</c:v>
                  </c:pt>
                  <c:pt idx="218">
                    <c:v>Реконструкція мереж зовнішнього освітлення по вул. Чарівна (на ділянці від вул. Полякова до вул. Бочарова - тротуар) у м.Запоріжжі</c:v>
                  </c:pt>
                  <c:pt idx="219">
                    <c:v>Реконструкція мереж зовнішнього освітлення по пров. Глибокий в м.Запоріжжі</c:v>
                  </c:pt>
                  <c:pt idx="220">
                    <c:v>Будівництво Кушугумського кладовища в м. Запоріжжя</c:v>
                  </c:pt>
                  <c:pt idx="221">
                    <c:v>Реконструкція мереж зовнішнього освітлення по Прибрежній магістралі (від вул.Луначарського до р. Мокра Московка) у  м. Запоріжжі</c:v>
                  </c:pt>
                  <c:pt idx="222">
                    <c:v>Реконструкція мереж зовнішнього освітлення по вул.Новокузнецька (пішохідна доріжка від вул.Автозаводська до вул.Нагнібіди) в м.Запоріжжя</c:v>
                  </c:pt>
                  <c:pt idx="223">
                    <c:v>Реконструкція мереж зовнішнього освітлення Дамби (розділювальна смуга) в м.Запоріжжі</c:v>
                  </c:pt>
                  <c:pt idx="224">
                    <c:v>Реконструкція мереж зовнішнього освітлення по вул. Автодорожня  (від вул. Тульська до вул. Теплова) в м. Запоріжжя</c:v>
                  </c:pt>
                  <c:pt idx="225">
                    <c:v>Реконструкція мереж зовнішнього освітлення на розділювальній смузі по вул. Перемоги в м. Запоріжжя</c:v>
                  </c:pt>
                  <c:pt idx="226">
                    <c:v>Реконструкція мереж зовнішнього освітлення по Прибрежній магістралі (від р. Мокра Московка до р. Суха Московка) у  м. Запоріжжя</c:v>
                  </c:pt>
                  <c:pt idx="227">
                    <c:v>Реконструкція мереж зовнішнього освітлення по Прибрежній магістралі (від  р. Суха Московка до вул. Тюленіна) у  м. Запоріжжя</c:v>
                  </c:pt>
                  <c:pt idx="228">
                    <c:v>Реконструкція пішохідної частини проспекту Маяковського в м.Запоріжжі</c:v>
                  </c:pt>
                  <c:pt idx="229">
                    <c:v>Будівництво мереж зовнішнього освітлення по вул. Академіка Грекова в м. Запоріжжя (проектні роботи та експертиза)</c:v>
                  </c:pt>
                  <c:pt idx="230">
                    <c:v>Будівництво мереж зовнішнього освітлення по пров. Архангельський в м. Запоріжжя (проектні роботи та експертиза)</c:v>
                  </c:pt>
                  <c:pt idx="231">
                    <c:v>Будівництво мереж зовнішнього освітлення по вул. Верхоянська в м. Запоріжжя (проектні роботи та експертиза)</c:v>
                  </c:pt>
                  <c:pt idx="232">
                    <c:v>Будівництво мереж зовнішнього освітлення по пров. Весняний в м. Запоріжжя (проектні роботи та експертиза)</c:v>
                  </c:pt>
                  <c:pt idx="233">
                    <c:v>Будівництво мереж зовнішнього освітлення по вул. Загорська в м. Запоріжжя (проектні роботи та експертиза)</c:v>
                  </c:pt>
                  <c:pt idx="234">
                    <c:v>Будівництво мереж зовнішнього освітлення по пров. Зустрічний в м. Запоріжжя (проектні роботи та експертиза)</c:v>
                  </c:pt>
                  <c:pt idx="235">
                    <c:v>Будівництво мереж зовнішнього освітлення по вул. Калужська в м. Запоріжжя (проектні роботи та експертиза)</c:v>
                  </c:pt>
                  <c:pt idx="236">
                    <c:v>Будівництво мереж зовнішнього освітлення по пров. Лазурний в м. Запоріжжя (проектні роботи та експертиза)</c:v>
                  </c:pt>
                  <c:pt idx="237">
                    <c:v>Будівництво мереж зовнішнього освітлення по вул. Леоніда Приня в м. Запоріжжя (проектні роботи та експертиза)</c:v>
                  </c:pt>
                  <c:pt idx="238">
                    <c:v>Будівництво мереж зовнішнього освітлення по вул. Максима Кривоноса в м. Запоріжжя (проектні роботи та експертиза)</c:v>
                  </c:pt>
                  <c:pt idx="239">
                    <c:v>Будівництво мереж зовнішнього освітлення по вул. Миколи Хвильового в м. Запоріжжя (проектні роботи та експертиза)</c:v>
                  </c:pt>
                  <c:pt idx="240">
                    <c:v>Будівництво мереж зовнішнього освітлення по вул. Молодогвардійська в м. Запоріжжя (проектні роботи та експертиза)</c:v>
                  </c:pt>
                  <c:pt idx="241">
                    <c:v>Будівництво мереж зовнішнього освітлення по вул. Натальївська в м. Запоріжжя (проектні роботи та експертиза)</c:v>
                  </c:pt>
                  <c:pt idx="242">
                    <c:v>Будівництво мереж зовнішнього освітлення по вул. Незалежності в м. Запоріжжя (проектні роботи та експертиза)</c:v>
                  </c:pt>
                  <c:pt idx="243">
                    <c:v>Будівництво мереж зовнішнього освітлення по вул. Несторова, 1-24 в м. Запоріжжя (проектні роботи та експертиза)</c:v>
                  </c:pt>
                  <c:pt idx="244">
                    <c:v>Будівництво мереж зовнішнього освітлення по вул. Орехівська в м. Запоріжжя (проектні роботи та експертиза)</c:v>
                  </c:pt>
                  <c:pt idx="245">
                    <c:v>Будівництво мереж зовнішнього освітлення по вул. Пшенична в м. Запоріжжя (проектні роботи та експертиза)</c:v>
                  </c:pt>
                  <c:pt idx="246">
                    <c:v>Будівництво мереж зовнішнього освітлення по вул. Тольятті в м. Запоріжжя (проектні роботи та експертиза)</c:v>
                  </c:pt>
                  <c:pt idx="247">
                    <c:v>Будівництво мереж зовнішнього освітлення по вул. Центральна, 7, 7а в м. Запоріжжя (проектні роботи та експертиза)</c:v>
                  </c:pt>
                  <c:pt idx="248">
                    <c:v>Реконструкція об'єкта благоустрою "Центральний міський пляж" в м. Запоріжжя (права сторона) (проектні та вишукувальні роботи)</c:v>
                  </c:pt>
                  <c:pt idx="249">
                    <c:v>Реконструкція об'єкта благоустрою "Центральний міський пляж" в м. Запоріжжя (ліва сторона) (проектні та вишукувальні роботи)</c:v>
                  </c:pt>
                  <c:pt idx="250">
                    <c:v>Реконструкція об'єкта благоустрою "Правобережного міського пляжу",  м. Запоріжжя  (проектні та вишукувальні роботи)</c:v>
                  </c:pt>
                  <c:pt idx="251">
                    <c:v>Будівництво пішохідного переходу по вул. Радіальній через шламонакопичувач у м. Запоріжжі</c:v>
                  </c:pt>
                  <c:pt idx="252">
                    <c:v>Реконструкція зливової каналізації в районі будинку № 4 по вул. окружній в м. Запоріжжі (проектні роботи)</c:v>
                  </c:pt>
                  <c:pt idx="253">
                    <c:v>Реконструкція тротуару по вул. Круговій від вул. Іванова до вул. Паралельної в м. Запоріжжі (проектні роботи)</c:v>
                  </c:pt>
                  <c:pt idx="254">
                    <c:v>Реконструкція Центрального парку культури і відпочинку "Дубовий гай", м. Запоріжжя (проектні роботи та експертиза)</c:v>
                  </c:pt>
                  <c:pt idx="255">
                    <c:v>Реконструкція пішохідної доріжки від вул. Софієвської до кінцевої зупинки трамваїв № 3 та № 12 - "Запоріжжя - Ліве" з улаштуванням мереж зовнішнього освітлення </c:v>
                  </c:pt>
                  <c:pt idx="256">
                    <c:v>Реконструкція вул. Жовтневої від пр. Леніна  до вул.  Жуковського в Жовтневому районі м. Запоріжжя (проектні та будівельні роботи)</c:v>
                  </c:pt>
                  <c:pt idx="257">
                    <c:v>Реконструкція автошляхопроводу  по вул. Карпенка-Карого в м.Запоріжжя</c:v>
                  </c:pt>
                  <c:pt idx="258">
                    <c:v>Реконструкція автодороги Запоріжжя-Підпорожнянка на Дніпровську водопровідну станцію (ДВС-1) в районі шлакових відвалів ВАТ "Запоріжсталь" у м.Запоріжжя</c:v>
                  </c:pt>
                  <c:pt idx="259">
                    <c:v>Ліквідація аварійного стану на дорожньому насипу проїжджої частини дороги по вул. Перемоги (в районі міської лікарні №6) в м.Запоріжжя</c:v>
                  </c:pt>
                  <c:pt idx="260">
                    <c:v>Будівництво дороги до каналізаційної насосної станції №3 по вул. Лізи Чайкіної  м.Запоріжжя </c:v>
                  </c:pt>
                  <c:pt idx="261">
                    <c:v>Будівництво дорожнього полотна пров.Ставропольський в м. Запоріжжя </c:v>
                  </c:pt>
                  <c:pt idx="262">
                    <c:v>Ліквідація аварійного стану на ділянці автодороги загального користування державного значення М-18 Харків-Сімферополь-Алушта-Ялта (від км 289 + 665 до км 299 + 491) у Шевченківському районі (в районі "М'ясокомбінату") у м.Запоріжжя</c:v>
                  </c:pt>
                  <c:pt idx="263">
                    <c:v>Реконструкція пр.Леніна від вул.Лермонтова до вул.Якова Новицького в м.Запоріжжі (проектні та будівельні роботи)</c:v>
                  </c:pt>
                  <c:pt idx="264">
                    <c:v>Реконструкція автодороги по вул.Тиражній та автомобільної дороги, яка з'єднує автодорогу Н-08 Бориспіль-Дніпропетровськ-Запоріжжя (через Кременчуг) в м.Запоріжжі (проектні та будівельні роботи)</c:v>
                  </c:pt>
                  <c:pt idx="265">
                    <c:v>Реконструкція автодороги по пр. Маяковського від пр. Леніна до вул. Патріотичної  в м. Запоріжжі  (проектні  та будівельні роботи  по першій черзі)</c:v>
                  </c:pt>
                  <c:pt idx="266">
                    <c:v>Реконструкція шляхопроводу по пр.Металургів в м.Запоріжжі (проектні роботи)</c:v>
                  </c:pt>
                  <c:pt idx="267">
                    <c:v>Реконструкція пішохідного мосту по пр.Металургів в м.Запоріжжі (проектні роботи)</c:v>
                  </c:pt>
                  <c:pt idx="268">
                    <c:v>Реконструкція шляхопроводу №1 по вул.Калібровій в м.Запоріжжі (проектні роботи)</c:v>
                  </c:pt>
                  <c:pt idx="269">
                    <c:v>Реконструкція шляхопроводу №2 по вул.Калібровій в м.Запоріжжі (проектні роботи)</c:v>
                  </c:pt>
                  <c:pt idx="270">
                    <c:v>Реконструкція шляхопроводу №39 по пр.Леніна (район вул.12 Квітня) в м.Запоріжжі (проектні роботи)</c:v>
                  </c:pt>
                  <c:pt idx="271">
                    <c:v>Реконструкція  дороги  по вул. Нагнибіди  в м. Запоріжжі (проектні роботи)</c:v>
                  </c:pt>
                  <c:pt idx="272">
                    <c:v>Реконструкція   автодороги по вул. Щасливій  в м. Запоріжжі (проектні роботи)</c:v>
                  </c:pt>
                  <c:pt idx="273">
                    <c:v>Реконструкція автодороги по вул. Академіка Філатова в м. Запоріжжі (проектні роботи)</c:v>
                  </c:pt>
                  <c:pt idx="274">
                    <c:v>Реконструкція автодороги по вул. Баранова в м. Запоріжжі (проектні роботи, експертиза)</c:v>
                  </c:pt>
                  <c:pt idx="275">
                    <c:v>Реконструкція автодороги по вул. Бузковій в м. Запоріжжі (проектні роботи)</c:v>
                  </c:pt>
                  <c:pt idx="276">
                    <c:v>Реконструкція автодороги по вул. Гродненській в м. Запоріжжі (проектні роботи, експертиза)</c:v>
                  </c:pt>
                  <c:pt idx="277">
                    <c:v>Реконструкція вулично - дорожньої мережі по вул. Куликовській в м. Запоріжжі (проектні роботи)</c:v>
                  </c:pt>
                  <c:pt idx="278">
                    <c:v>Реконструкція автодороги по вул.Офіцерській в м. Запоріжжі (проектні роботи)</c:v>
                  </c:pt>
                  <c:pt idx="279">
                    <c:v>Реконструкція автодороги по вул.Стрельникова в м. Запоріжжі (проектні роботи)</c:v>
                  </c:pt>
                  <c:pt idx="280">
                    <c:v>Реконструкція автодороги по вул.Тимірязєва від вул. 8 Березня до вул. Солідарності в м. Запоріжжі (проектні роботи)</c:v>
                  </c:pt>
                  <c:pt idx="281">
                    <c:v>Реконструкція автодороги по вул.Ударників м. Запоріжжі (проектні роботи)</c:v>
                  </c:pt>
                  <c:pt idx="282">
                    <c:v>Реконструкція автодороги  вул.Ферганській в м. Запоріжжі (проектні роботи)</c:v>
                  </c:pt>
                  <c:pt idx="283">
                    <c:v>Реконструкція автодороги  по пров. Штурманський м. Запоріжжі (проектні роботи)</c:v>
                  </c:pt>
                  <c:pt idx="284">
                    <c:v>Реконструкція вул. Шамотної від вул. Прияружної до вул. Шламової у м. Запоріжжі (проектні роботи)</c:v>
                  </c:pt>
                  <c:pt idx="285">
                    <c:v>Реконструкція вул.Фінальної від вул. Історичної до вул. Оптимістичної у м. Запоріжжі (проектні роботи)</c:v>
                  </c:pt>
                  <c:pt idx="286">
                    <c:v>капітальний ремонт доріг</c:v>
                  </c:pt>
                  <c:pt idx="287">
                    <c:v>Внески у статутні капітали комунальних підприємств міста </c:v>
                  </c:pt>
                  <c:pt idx="288">
                    <c:v>в тому числі</c:v>
                  </c:pt>
                  <c:pt idx="289">
                    <c:v>Комунальне підприємство "Експлуатаційне лінійне управління автомобільних шляхів"  (установка для переробки асфальтобетонної крихти - 1од., дорожня фреза  - 1од., машина дорожня  на шасі самоскида МАЗ - 10 од., асфальтоукладальник - 1 од., самоскид  - 3 од</c:v>
                  </c:pt>
                  <c:pt idx="290">
                    <c:v>КП "Титан" (газонокосарки - 2од., тример - 3 од., контейнер стальний оцинкований - 2 од., пам'ятний знак - 1од., комунальна підмітально - прибиральна машина  - 1 од., пластиковий човен - 2 од., агрегат для перевезення води - 1 од, пляжеприбиральна машина </c:v>
                  </c:pt>
                  <c:pt idx="291">
                    <c:v>Комунальне підприємство "Запоріжміськсвітло" (автопідйомник -2 од., електротехнічна лабораторія - 1од.)</c:v>
                  </c:pt>
                  <c:pt idx="292">
                    <c:v>Комунальне ремонтно-будівельне підприємство "Зеленбуд" (гідравлічна стріла тракторна - 1 од., машина прибиральна  -320 - 1 од., обладнання для гідро посіву  - 1од., комбінований фрезерний культиватор з катком- 4 од., мотоблок бензиновий з навісним обладна</c:v>
                  </c:pt>
                  <c:pt idx="293">
                    <c:v>Департамент комунальної власності та приватизації Запорізької міської ради</c:v>
                  </c:pt>
                  <c:pt idx="294">
                    <c:v>капітальні видатки</c:v>
                  </c:pt>
                </c:lvl>
                <c:lvl>
                  <c:pt idx="0">
                    <c:v>Капітальні вкладення</c:v>
                  </c:pt>
                  <c:pt idx="1">
                    <c:v>Капітальні вкладення</c:v>
                  </c:pt>
                  <c:pt idx="2">
                    <c:v>Капітальні вкладення</c:v>
                  </c:pt>
                  <c:pt idx="3">
                    <c:v>Капітальні вкладення</c:v>
                  </c:pt>
                  <c:pt idx="4">
                    <c:v>Капітальні вкладення</c:v>
                  </c:pt>
                  <c:pt idx="5">
                    <c:v>Капітальні вкладення</c:v>
                  </c:pt>
                  <c:pt idx="6">
                    <c:v>Капітальні вкладення</c:v>
                  </c:pt>
                  <c:pt idx="7">
                    <c:v>Капітальні вкладення</c:v>
                  </c:pt>
                  <c:pt idx="8">
                    <c:v>Капітальні вкладення</c:v>
                  </c:pt>
                  <c:pt idx="9">
                    <c:v>Капітальні вкладення</c:v>
                  </c:pt>
                  <c:pt idx="10">
                    <c:v>Капітальні вкладення</c:v>
                  </c:pt>
                  <c:pt idx="11">
                    <c:v>Капітальні вкладення</c:v>
                  </c:pt>
                  <c:pt idx="12">
                    <c:v>Капітальні вкладення</c:v>
                  </c:pt>
                  <c:pt idx="13">
                    <c:v>Капітальні вкладення</c:v>
                  </c:pt>
                  <c:pt idx="14">
                    <c:v>Капітальні вкладення</c:v>
                  </c:pt>
                  <c:pt idx="15">
                    <c:v>Капітальні вкладення</c:v>
                  </c:pt>
                  <c:pt idx="16">
                    <c:v>Капітальні вкладення</c:v>
                  </c:pt>
                  <c:pt idx="17">
                    <c:v>Капітальні вкладення</c:v>
                  </c:pt>
                  <c:pt idx="18">
                    <c:v>Капітальні вкладення</c:v>
                  </c:pt>
                  <c:pt idx="19">
                    <c:v>Капітальні вкладення</c:v>
                  </c:pt>
                  <c:pt idx="20">
                    <c:v>Капітальні вкладення</c:v>
                  </c:pt>
                  <c:pt idx="21">
                    <c:v>Капітальні вкладення</c:v>
                  </c:pt>
                  <c:pt idx="22">
                    <c:v>Капітальні вкладення</c:v>
                  </c:pt>
                  <c:pt idx="23">
                    <c:v>Капітальні вкладення</c:v>
                  </c:pt>
                  <c:pt idx="24">
                    <c:v>Капітальні вкладення</c:v>
                  </c:pt>
                  <c:pt idx="25">
                    <c:v>Капітальні вкладення</c:v>
                  </c:pt>
                  <c:pt idx="26">
                    <c:v>Капітальні вкладення</c:v>
                  </c:pt>
                  <c:pt idx="27">
                    <c:v>Капітальні вкладення</c:v>
                  </c:pt>
                  <c:pt idx="28">
                    <c:v>Капітальні вкладення</c:v>
                  </c:pt>
                  <c:pt idx="29">
                    <c:v>Капітальні вкладення</c:v>
                  </c:pt>
                  <c:pt idx="30">
                    <c:v>Капітальні вкладення</c:v>
                  </c:pt>
                  <c:pt idx="31">
                    <c:v>Капітальні вкладення</c:v>
                  </c:pt>
                  <c:pt idx="32">
                    <c:v>Капітальні вкладення</c:v>
                  </c:pt>
                  <c:pt idx="33">
                    <c:v>Капітальні вкладення</c:v>
                  </c:pt>
                  <c:pt idx="34">
                    <c:v>Капітальні вкладення</c:v>
                  </c:pt>
                  <c:pt idx="35">
                    <c:v>Капітальні вкладення</c:v>
                  </c:pt>
                  <c:pt idx="36">
                    <c:v>Капітальні вкладення</c:v>
                  </c:pt>
                  <c:pt idx="37">
                    <c:v>Капітальні вкладення</c:v>
                  </c:pt>
                  <c:pt idx="38">
                    <c:v>Капітальні вкладення</c:v>
                  </c:pt>
                  <c:pt idx="39">
                    <c:v>Капітальні вкладення</c:v>
                  </c:pt>
                  <c:pt idx="40">
                    <c:v>Капітальні вкладення</c:v>
                  </c:pt>
                  <c:pt idx="41">
                    <c:v>Капітальні вкладення</c:v>
                  </c:pt>
                  <c:pt idx="42">
                    <c:v>Капітальні вкладення</c:v>
                  </c:pt>
                  <c:pt idx="43">
                    <c:v>Капітальні вкладення</c:v>
                  </c:pt>
                  <c:pt idx="44">
                    <c:v>Капітальні вкладення</c:v>
                  </c:pt>
                  <c:pt idx="45">
                    <c:v>Капітальні вкладення</c:v>
                  </c:pt>
                  <c:pt idx="46">
                    <c:v>Капітальні вкладення</c:v>
                  </c:pt>
                  <c:pt idx="47">
                    <c:v>Капітальні вкладення</c:v>
                  </c:pt>
                  <c:pt idx="48">
                    <c:v>Капітальні вкладення</c:v>
                  </c:pt>
                  <c:pt idx="49">
                    <c:v>Капітальні вкладення</c:v>
                  </c:pt>
                  <c:pt idx="50">
                    <c:v>Капітальні вкладення</c:v>
                  </c:pt>
                  <c:pt idx="51">
                    <c:v>Капітальні вкладення</c:v>
                  </c:pt>
                  <c:pt idx="52">
                    <c:v>Капітальні вкладення</c:v>
                  </c:pt>
                  <c:pt idx="53">
                    <c:v>Капітальні вкладення</c:v>
                  </c:pt>
                  <c:pt idx="54">
                    <c:v>Капітальні вкладення</c:v>
                  </c:pt>
                  <c:pt idx="55">
                    <c:v>Капітальні вкладення</c:v>
                  </c:pt>
                  <c:pt idx="56">
                    <c:v>Капітальні вкладення</c:v>
                  </c:pt>
                  <c:pt idx="57">
                    <c:v>Капітальні вкладення</c:v>
                  </c:pt>
                  <c:pt idx="58">
                    <c:v>Капітальні вкладення</c:v>
                  </c:pt>
                  <c:pt idx="59">
                    <c:v>Капітальні вкладення</c:v>
                  </c:pt>
                  <c:pt idx="60">
                    <c:v>Капітальні вкладення</c:v>
                  </c:pt>
                  <c:pt idx="61">
                    <c:v>Капітальні вкладення</c:v>
                  </c:pt>
                  <c:pt idx="62">
                    <c:v>Капітальні вкладення</c:v>
                  </c:pt>
                  <c:pt idx="63">
                    <c:v>Капітальні вкладення</c:v>
                  </c:pt>
                  <c:pt idx="64">
                    <c:v>Капітальні вкладення</c:v>
                  </c:pt>
                  <c:pt idx="65">
                    <c:v>Капітальні вкладення</c:v>
                  </c:pt>
                  <c:pt idx="66">
                    <c:v>Капітальні вкладення</c:v>
                  </c:pt>
                  <c:pt idx="67">
                    <c:v>Капітальні вкладення</c:v>
                  </c:pt>
                  <c:pt idx="68">
                    <c:v>Капітальні вкладення</c:v>
                  </c:pt>
                  <c:pt idx="69">
                    <c:v>Капітальні вкладення</c:v>
                  </c:pt>
                  <c:pt idx="70">
                    <c:v>Капітальні вкладення</c:v>
                  </c:pt>
                  <c:pt idx="71">
                    <c:v>Капітальні вкладення</c:v>
                  </c:pt>
                  <c:pt idx="72">
                    <c:v>Капітальні вкладення</c:v>
                  </c:pt>
                  <c:pt idx="73">
                    <c:v>Капітальні вкладення</c:v>
                  </c:pt>
                  <c:pt idx="74">
                    <c:v>Капітальні вкладення</c:v>
                  </c:pt>
                  <c:pt idx="75">
                    <c:v>Капітальні вкладення</c:v>
                  </c:pt>
                  <c:pt idx="76">
                    <c:v>Капітальні вкладення</c:v>
                  </c:pt>
                  <c:pt idx="77">
                    <c:v>Капітальні вкладення</c:v>
                  </c:pt>
                  <c:pt idx="78">
                    <c:v>Капітальні вкладення</c:v>
                  </c:pt>
                  <c:pt idx="79">
                    <c:v>Капітальні вкладення</c:v>
                  </c:pt>
                  <c:pt idx="80">
                    <c:v>Капітальні вкладення</c:v>
                  </c:pt>
                  <c:pt idx="81">
                    <c:v>Капітальні вкладення</c:v>
                  </c:pt>
                  <c:pt idx="82">
                    <c:v>Капітальні вкладення</c:v>
                  </c:pt>
                  <c:pt idx="83">
                    <c:v>Капітальні вкладення</c:v>
                  </c:pt>
                  <c:pt idx="84">
                    <c:v>Капітальні вкладення</c:v>
                  </c:pt>
                  <c:pt idx="85">
                    <c:v>Капітальні вкладення</c:v>
                  </c:pt>
                  <c:pt idx="86">
                    <c:v>Капітальні вкладення</c:v>
                  </c:pt>
                  <c:pt idx="87">
                    <c:v>Капітальні вкладення</c:v>
                  </c:pt>
                  <c:pt idx="88">
                    <c:v>Капітальні вкладення</c:v>
                  </c:pt>
                  <c:pt idx="89">
                    <c:v>Капітальні вкладення</c:v>
                  </c:pt>
                  <c:pt idx="90">
                    <c:v>Капітальні вкладення</c:v>
                  </c:pt>
                  <c:pt idx="91">
                    <c:v>Капітальні вкладення</c:v>
                  </c:pt>
                  <c:pt idx="92">
                    <c:v>Капітальні вкладення</c:v>
                  </c:pt>
                  <c:pt idx="93">
                    <c:v>Капітальні вкладення</c:v>
                  </c:pt>
                  <c:pt idx="94">
                    <c:v>Капітальні вкладення</c:v>
                  </c:pt>
                  <c:pt idx="95">
                    <c:v>Капітальні вкладення</c:v>
                  </c:pt>
                  <c:pt idx="96">
                    <c:v>Капітальні вкладення</c:v>
                  </c:pt>
                  <c:pt idx="97">
                    <c:v>Капітальні вкладення</c:v>
                  </c:pt>
                  <c:pt idx="98">
                    <c:v>Капітальні вкладення</c:v>
                  </c:pt>
                  <c:pt idx="99">
                    <c:v>Капітальні вкладення</c:v>
                  </c:pt>
                  <c:pt idx="100">
                    <c:v>Капітальні вкладення</c:v>
                  </c:pt>
                  <c:pt idx="101">
                    <c:v>Капітальні вкладення</c:v>
                  </c:pt>
                  <c:pt idx="102">
                    <c:v>Капітальні вкладення</c:v>
                  </c:pt>
                  <c:pt idx="103">
                    <c:v>Капітальні вкладення</c:v>
                  </c:pt>
                  <c:pt idx="104">
                    <c:v>Капітальні вкладення</c:v>
                  </c:pt>
                  <c:pt idx="105">
                    <c:v>Капітальні вкладення</c:v>
                  </c:pt>
                  <c:pt idx="106">
                    <c:v>Капітальні вкладення</c:v>
                  </c:pt>
                  <c:pt idx="107">
                    <c:v>Капітальні вкладення</c:v>
                  </c:pt>
                  <c:pt idx="108">
                    <c:v>Капітальні вкладення</c:v>
                  </c:pt>
                  <c:pt idx="109">
                    <c:v>Капітальні вкладення</c:v>
                  </c:pt>
                  <c:pt idx="110">
                    <c:v>Капітальні вкладення</c:v>
                  </c:pt>
                  <c:pt idx="111">
                    <c:v>Капітальні вкладення</c:v>
                  </c:pt>
                  <c:pt idx="112">
                    <c:v>Капітальні вкладення</c:v>
                  </c:pt>
                  <c:pt idx="113">
                    <c:v>Капітальні вкладення</c:v>
                  </c:pt>
                  <c:pt idx="114">
                    <c:v>Капітальні вкладення</c:v>
                  </c:pt>
                  <c:pt idx="115">
                    <c:v>Капітальні вкладення</c:v>
                  </c:pt>
                  <c:pt idx="116">
                    <c:v>Капітальні вкладення</c:v>
                  </c:pt>
                  <c:pt idx="117">
                    <c:v>Капітальні вкладення</c:v>
                  </c:pt>
                  <c:pt idx="118">
                    <c:v>Капітальні вкладення</c:v>
                  </c:pt>
                  <c:pt idx="119">
                    <c:v>Капітальні вкладення</c:v>
                  </c:pt>
                  <c:pt idx="120">
                    <c:v>Капітальні вкладення</c:v>
                  </c:pt>
                  <c:pt idx="121">
                    <c:v>Капітальні вкладення</c:v>
                  </c:pt>
                  <c:pt idx="122">
                    <c:v>Капітальні вкладення</c:v>
                  </c:pt>
                  <c:pt idx="123">
                    <c:v>Капітальні вкладення</c:v>
                  </c:pt>
                  <c:pt idx="124">
                    <c:v>Капітальні вкладення</c:v>
                  </c:pt>
                  <c:pt idx="125">
                    <c:v>Капітальні вкладення</c:v>
                  </c:pt>
                  <c:pt idx="126">
                    <c:v>Капітальні вкладення</c:v>
                  </c:pt>
                  <c:pt idx="127">
                    <c:v>Капітальні вкладення</c:v>
                  </c:pt>
                  <c:pt idx="128">
                    <c:v>Капітальні вкладення</c:v>
                  </c:pt>
                  <c:pt idx="129">
                    <c:v>Капітальні вкладення</c:v>
                  </c:pt>
                  <c:pt idx="130">
                    <c:v>Капітальні вкладення</c:v>
                  </c:pt>
                  <c:pt idx="131">
                    <c:v>Капітальні вкладення</c:v>
                  </c:pt>
                  <c:pt idx="132">
                    <c:v>Капітальні вкладення</c:v>
                  </c:pt>
                  <c:pt idx="133">
                    <c:v>Капітальні вкладення</c:v>
                  </c:pt>
                  <c:pt idx="134">
                    <c:v>Капітальні вкладення</c:v>
                  </c:pt>
                  <c:pt idx="135">
                    <c:v>Капітальні вкладення</c:v>
                  </c:pt>
                  <c:pt idx="136">
                    <c:v>Капітальні вкладення</c:v>
                  </c:pt>
                  <c:pt idx="137">
                    <c:v>Капітальні вкладення</c:v>
                  </c:pt>
                  <c:pt idx="138">
                    <c:v>Капітальні вкладення</c:v>
                  </c:pt>
                  <c:pt idx="139">
                    <c:v>Капітальні вкладення</c:v>
                  </c:pt>
                  <c:pt idx="140">
                    <c:v>Капітальні вкладення</c:v>
                  </c:pt>
                  <c:pt idx="141">
                    <c:v>Капітальні вкладення</c:v>
                  </c:pt>
                  <c:pt idx="142">
                    <c:v>Капітальні вкладення</c:v>
                  </c:pt>
                  <c:pt idx="143">
                    <c:v>Капітальні вкладення</c:v>
                  </c:pt>
                  <c:pt idx="144">
                    <c:v>Капітальні вкладення</c:v>
                  </c:pt>
                  <c:pt idx="145">
                    <c:v>Капітальні вкладення</c:v>
                  </c:pt>
                  <c:pt idx="146">
                    <c:v>Капітальні вкладення</c:v>
                  </c:pt>
                  <c:pt idx="147">
                    <c:v>Капітальні вкладення</c:v>
                  </c:pt>
                  <c:pt idx="148">
                    <c:v>Капітальні вкладення</c:v>
                  </c:pt>
                  <c:pt idx="149">
                    <c:v>Капітальні вкладення</c:v>
                  </c:pt>
                  <c:pt idx="150">
                    <c:v>Капітальні вкладення</c:v>
                  </c:pt>
                  <c:pt idx="151">
                    <c:v>Капітальні вкладення</c:v>
                  </c:pt>
                  <c:pt idx="152">
                    <c:v>Капітальні вкладення</c:v>
                  </c:pt>
                  <c:pt idx="153">
                    <c:v>Капітальні вкладення</c:v>
                  </c:pt>
                  <c:pt idx="154">
                    <c:v>Капітальні вкладення</c:v>
                  </c:pt>
                  <c:pt idx="155">
                    <c:v>Капітальні вкладення</c:v>
                  </c:pt>
                  <c:pt idx="156">
                    <c:v>Капітальні вкладення</c:v>
                  </c:pt>
                  <c:pt idx="157">
                    <c:v>Капітальні вкладення</c:v>
                  </c:pt>
                  <c:pt idx="158">
                    <c:v>Капітальні вкладення</c:v>
                  </c:pt>
                  <c:pt idx="159">
                    <c:v>Капітальні вкладення</c:v>
                  </c:pt>
                  <c:pt idx="160">
                    <c:v>Капітальні вкладення</c:v>
                  </c:pt>
                  <c:pt idx="161">
                    <c:v>Капітальні вкладення</c:v>
                  </c:pt>
                  <c:pt idx="162">
                    <c:v>Капітальні вкладення</c:v>
                  </c:pt>
                  <c:pt idx="163">
                    <c:v>Капітальні вкладення</c:v>
                  </c:pt>
                  <c:pt idx="164">
                    <c:v>Капітальні вкладення</c:v>
                  </c:pt>
                  <c:pt idx="165">
                    <c:v>Капітальні вкладення</c:v>
                  </c:pt>
                  <c:pt idx="166">
                    <c:v>Капітальні вкладення</c:v>
                  </c:pt>
                  <c:pt idx="167">
                    <c:v>Капітальні вкладення</c:v>
                  </c:pt>
                  <c:pt idx="168">
                    <c:v>Капітальні вкладення</c:v>
                  </c:pt>
                  <c:pt idx="169">
                    <c:v>Капітальні вкладення</c:v>
                  </c:pt>
                  <c:pt idx="170">
                    <c:v>Капітальні вкладення</c:v>
                  </c:pt>
                  <c:pt idx="171">
                    <c:v>Капітальні вкладення</c:v>
                  </c:pt>
                  <c:pt idx="172">
                    <c:v>Капітальні вкладення</c:v>
                  </c:pt>
                  <c:pt idx="173">
                    <c:v>Капітальні вкладення</c:v>
                  </c:pt>
                  <c:pt idx="174">
                    <c:v>Капітальні вкладення</c:v>
                  </c:pt>
                  <c:pt idx="175">
                    <c:v>Капітальні вкладення</c:v>
                  </c:pt>
                  <c:pt idx="176">
                    <c:v>Капітальні вкладення</c:v>
                  </c:pt>
                  <c:pt idx="178">
                    <c:v>Капітальні вкладення</c:v>
                  </c:pt>
                  <c:pt idx="180">
                    <c:v>Капітальні вкладення</c:v>
                  </c:pt>
                  <c:pt idx="181">
                    <c:v>Капітальні вкладення</c:v>
                  </c:pt>
                  <c:pt idx="185">
                    <c:v>Капітальні вкладення</c:v>
                  </c:pt>
                  <c:pt idx="186">
                    <c:v>Капітальні вкладення</c:v>
                  </c:pt>
                  <c:pt idx="187">
                    <c:v>Капітальні вкладення</c:v>
                  </c:pt>
                  <c:pt idx="188">
                    <c:v>Капітальні вкладення</c:v>
                  </c:pt>
                  <c:pt idx="189">
                    <c:v>Капітальні вкладення</c:v>
                  </c:pt>
                  <c:pt idx="190">
                    <c:v>Капітальні вкладення</c:v>
                  </c:pt>
                  <c:pt idx="191">
                    <c:v>Капітальні вкладення</c:v>
                  </c:pt>
                  <c:pt idx="192">
                    <c:v>Капітальні вкладення</c:v>
                  </c:pt>
                  <c:pt idx="193">
                    <c:v>Капітальні вкладення</c:v>
                  </c:pt>
                  <c:pt idx="194">
                    <c:v>Капітальні вкладення</c:v>
                  </c:pt>
                  <c:pt idx="195">
                    <c:v>Капітальні вкладення</c:v>
                  </c:pt>
                  <c:pt idx="196">
                    <c:v>Капітальні вкладення</c:v>
                  </c:pt>
                  <c:pt idx="197">
                    <c:v>Капітальні вкладення</c:v>
                  </c:pt>
                  <c:pt idx="198">
                    <c:v>Капітальні вкладення</c:v>
                  </c:pt>
                  <c:pt idx="199">
                    <c:v>Капітальні вкладення</c:v>
                  </c:pt>
                  <c:pt idx="200">
                    <c:v>Капітальні вкладення</c:v>
                  </c:pt>
                  <c:pt idx="201">
                    <c:v>Капітальні вкладення</c:v>
                  </c:pt>
                  <c:pt idx="202">
                    <c:v>Капітальні вкладення</c:v>
                  </c:pt>
                  <c:pt idx="203">
                    <c:v>Капітальні вкладення</c:v>
                  </c:pt>
                  <c:pt idx="204">
                    <c:v>Капітальні вкладення</c:v>
                  </c:pt>
                  <c:pt idx="205">
                    <c:v>Капітальні вкладення</c:v>
                  </c:pt>
                  <c:pt idx="206">
                    <c:v>Капітальні вкладення</c:v>
                  </c:pt>
                  <c:pt idx="207">
                    <c:v>Капітальні вкладення</c:v>
                  </c:pt>
                  <c:pt idx="208">
                    <c:v>Капітальні вкладення</c:v>
                  </c:pt>
                  <c:pt idx="209">
                    <c:v>Капітальні вкладення</c:v>
                  </c:pt>
                  <c:pt idx="210">
                    <c:v>Капітальні вкладення</c:v>
                  </c:pt>
                  <c:pt idx="211">
                    <c:v>Капітальні вкладення</c:v>
                  </c:pt>
                  <c:pt idx="212">
                    <c:v>Капітальні вкладення</c:v>
                  </c:pt>
                  <c:pt idx="213">
                    <c:v>Капітальні вкладення</c:v>
                  </c:pt>
                  <c:pt idx="214">
                    <c:v>Капітальні вкладення</c:v>
                  </c:pt>
                  <c:pt idx="215">
                    <c:v>Капітальні вкладення</c:v>
                  </c:pt>
                  <c:pt idx="216">
                    <c:v>Капітальні вкладення</c:v>
                  </c:pt>
                  <c:pt idx="217">
                    <c:v>Капітальні вкладення</c:v>
                  </c:pt>
                  <c:pt idx="218">
                    <c:v>Капітальні вкладення</c:v>
                  </c:pt>
                  <c:pt idx="219">
                    <c:v>Капітальні вкладення</c:v>
                  </c:pt>
                  <c:pt idx="220">
                    <c:v>Капітальні вкладення</c:v>
                  </c:pt>
                  <c:pt idx="221">
                    <c:v>Капітальні вкладення</c:v>
                  </c:pt>
                  <c:pt idx="222">
                    <c:v>Капітальні вкладення</c:v>
                  </c:pt>
                  <c:pt idx="223">
                    <c:v>Капітальні вкладення</c:v>
                  </c:pt>
                  <c:pt idx="224">
                    <c:v>Капітальні вкладення</c:v>
                  </c:pt>
                  <c:pt idx="225">
                    <c:v>Капітальні вкладення</c:v>
                  </c:pt>
                  <c:pt idx="226">
                    <c:v>Капітальні вкладення</c:v>
                  </c:pt>
                  <c:pt idx="227">
                    <c:v>Капітальні вкладення</c:v>
                  </c:pt>
                  <c:pt idx="228">
                    <c:v>Капітальні вкладення</c:v>
                  </c:pt>
                  <c:pt idx="229">
                    <c:v>Капітальні вкладення</c:v>
                  </c:pt>
                  <c:pt idx="230">
                    <c:v>Капітальні вкладення</c:v>
                  </c:pt>
                  <c:pt idx="231">
                    <c:v>Капітальні вкладення</c:v>
                  </c:pt>
                  <c:pt idx="232">
                    <c:v>Капітальні вкладення</c:v>
                  </c:pt>
                  <c:pt idx="233">
                    <c:v>Капітальні вкладення</c:v>
                  </c:pt>
                  <c:pt idx="234">
                    <c:v>Капітальні вкладення</c:v>
                  </c:pt>
                  <c:pt idx="235">
                    <c:v>Капітальні вкладення</c:v>
                  </c:pt>
                  <c:pt idx="236">
                    <c:v>Капітальні вкладення</c:v>
                  </c:pt>
                  <c:pt idx="237">
                    <c:v>Капітальні вкладення</c:v>
                  </c:pt>
                  <c:pt idx="238">
                    <c:v>Капітальні вкладення</c:v>
                  </c:pt>
                  <c:pt idx="239">
                    <c:v>Капітальні вкладення</c:v>
                  </c:pt>
                  <c:pt idx="240">
                    <c:v>Капітальні вкладення</c:v>
                  </c:pt>
                  <c:pt idx="241">
                    <c:v>Капітальні вкладення</c:v>
                  </c:pt>
                  <c:pt idx="242">
                    <c:v>Капітальні вкладення</c:v>
                  </c:pt>
                  <c:pt idx="243">
                    <c:v>Капітальні вкладення</c:v>
                  </c:pt>
                  <c:pt idx="244">
                    <c:v>Капітальні вкладення</c:v>
                  </c:pt>
                  <c:pt idx="245">
                    <c:v>Капітальні вкладення</c:v>
                  </c:pt>
                  <c:pt idx="246">
                    <c:v>Капітальні вкладення</c:v>
                  </c:pt>
                  <c:pt idx="247">
                    <c:v>Капітальні вкладення</c:v>
                  </c:pt>
                  <c:pt idx="248">
                    <c:v>Капітальні вкладення</c:v>
                  </c:pt>
                  <c:pt idx="249">
                    <c:v>Капітальні вкладення</c:v>
                  </c:pt>
                  <c:pt idx="250">
                    <c:v>Капітальні вкладення</c:v>
                  </c:pt>
                  <c:pt idx="251">
                    <c:v>Капітальні вкладення</c:v>
                  </c:pt>
                  <c:pt idx="252">
                    <c:v>Капітальні вкладення</c:v>
                  </c:pt>
                  <c:pt idx="253">
                    <c:v>Капітальні вкладення</c:v>
                  </c:pt>
                  <c:pt idx="254">
                    <c:v>Капітальні вкладення</c:v>
                  </c:pt>
                  <c:pt idx="255">
                    <c:v>Капітальні вкладення</c:v>
                  </c:pt>
                  <c:pt idx="256">
                    <c:v>Видатки на проведення робіт, пов'язаних із будівництвом, реконструкцією, ремонтом  автомобільних доріг</c:v>
                  </c:pt>
                  <c:pt idx="257">
                    <c:v>Видатки на проведення робіт, пов'язаних із будівництвом, реконструкцією, ремонтом  автомобільних доріг</c:v>
                  </c:pt>
                  <c:pt idx="258">
                    <c:v>Видатки на проведення робіт, пов'язаних із будівництвом, реконструкцією, ремонтом  автомобільних доріг</c:v>
                  </c:pt>
                  <c:pt idx="259">
                    <c:v>Видатки на проведення робіт, пов'язаних із будівництвом, реконструкцією, ремонтом  автомобільних доріг</c:v>
                  </c:pt>
                  <c:pt idx="260">
                    <c:v>Видатки на проведення робіт, пов'язаних із будівництвом, реконструкцією, ремонтом  автомобільних доріг</c:v>
                  </c:pt>
                  <c:pt idx="261">
                    <c:v>Видатки на проведення робіт, пов'язаних із будівництвом, реконструкцією, ремонтом  автомобільних доріг</c:v>
                  </c:pt>
                  <c:pt idx="263">
                    <c:v>Видатки на проведення робіт, пов'язаних із будівництвом, реконструкцією, ремонтом  автомобільних доріг</c:v>
                  </c:pt>
                  <c:pt idx="265">
                    <c:v>Видатки на проведення робіт, пов'язаних із будівництвом, реконструкцією, ремонтом  автомобільних доріг</c:v>
                  </c:pt>
                  <c:pt idx="266">
                    <c:v>Видатки на проведення робіт, пов'язаних із будівництвом, реконструкцією, ремонтом  автомобільних доріг</c:v>
                  </c:pt>
                  <c:pt idx="267">
                    <c:v>Видатки на проведення робіт, пов'язаних із будівництвом, реконструкцією, ремонтом  автомобільних доріг</c:v>
                  </c:pt>
                  <c:pt idx="268">
                    <c:v>Видатки на проведення робіт, пов'язаних із будівництвом, реконструкцією, ремонтом  автомобільних доріг</c:v>
                  </c:pt>
                  <c:pt idx="269">
                    <c:v>Видатки на проведення робіт, пов'язаних із будівництвом, реконструкцією, ремонтом  автомобільних доріг</c:v>
                  </c:pt>
                  <c:pt idx="270">
                    <c:v>Видатки на проведення робіт, пов'язаних із будівництвом, реконструкцією, ремонтом  автомобільних доріг</c:v>
                  </c:pt>
                  <c:pt idx="271">
                    <c:v>Видатки на проведення робіт, пов'язаних із будівництвом, реконструкцією, ремонтом  автомобільних доріг</c:v>
                  </c:pt>
                  <c:pt idx="272">
                    <c:v>Видатки на проведення робіт, пов'язаних із будівництвом, реконструкцією, ремонтом  автомобільних доріг</c:v>
                  </c:pt>
                  <c:pt idx="273">
                    <c:v>Видатки на проведення робіт, пов'язаних із будівництвом, реконструкцією, ремонтом  автомобільних доріг</c:v>
                  </c:pt>
                  <c:pt idx="274">
                    <c:v>Видатки на проведення робіт, пов'язаних із будівництвом, реконструкцією, ремонтом  автомобільних доріг</c:v>
                  </c:pt>
                  <c:pt idx="275">
                    <c:v>Видатки на проведення робіт, пов'язаних із будівництвом, реконструкцією, ремонтом  автомобільних доріг</c:v>
                  </c:pt>
                  <c:pt idx="276">
                    <c:v>Видатки на проведення робіт, пов'язаних із будівництвом, реконструкцією, ремонтом  автомобільних доріг</c:v>
                  </c:pt>
                  <c:pt idx="277">
                    <c:v>Видатки на проведення робіт, пов'язаних із будівництвом, реконструкцією, ремонтом  автомобільних доріг</c:v>
                  </c:pt>
                  <c:pt idx="278">
                    <c:v>Видатки на проведення робіт, пов'язаних із будівництвом, реконструкцією, ремонтом  автомобільних доріг</c:v>
                  </c:pt>
                  <c:pt idx="279">
                    <c:v>Видатки на проведення робіт, пов'язаних із будівництвом, реконструкцією, ремонтом  автомобільних доріг</c:v>
                  </c:pt>
                  <c:pt idx="280">
                    <c:v>Видатки на проведення робіт, пов'язаних із будівництвом, реконструкцією, ремонтом  автомобільних доріг</c:v>
                  </c:pt>
                  <c:pt idx="281">
                    <c:v>Видатки на проведення робіт, пов'язаних із будівництвом, реконструкцією, ремонтом  автомобільних доріг</c:v>
                  </c:pt>
                  <c:pt idx="282">
                    <c:v>Видатки на проведення робіт, пов'язаних із будівництвом, реконструкцією, ремонтом  автомобільних доріг</c:v>
                  </c:pt>
                  <c:pt idx="283">
                    <c:v>Видатки на проведення робіт, пов'язаних із будівництвом, реконструкцією, ремонтом  автомобільних доріг</c:v>
                  </c:pt>
                  <c:pt idx="284">
                    <c:v>Видатки на проведення робіт, пов'язаних із будівництвом, реконструкцією, ремонтом  автомобільних доріг</c:v>
                  </c:pt>
                  <c:pt idx="285">
                    <c:v>Видатки на проведення робіт, пов'язаних із будівництвом, реконструкцією, ремонтом  автомобільних доріг</c:v>
                  </c:pt>
                  <c:pt idx="286">
                    <c:v>Видатки на проведення робіт, пов'язаних із будівництвом, реконструкцією, ремонтом  автомобільних доріг</c:v>
                  </c:pt>
                  <c:pt idx="287">
                    <c:v>Внески органів місцевого самоврядування у статутні капітали суб'єктів підприємницької діяльності</c:v>
                  </c:pt>
                  <c:pt idx="293">
                    <c:v>45</c:v>
                  </c:pt>
                  <c:pt idx="294">
                    <c:v>Органи місцевого самоврядування</c:v>
                  </c:pt>
                </c:lvl>
                <c:lvl>
                  <c:pt idx="0">
                    <c:v>0490</c:v>
                  </c:pt>
                  <c:pt idx="1">
                    <c:v>0490</c:v>
                  </c:pt>
                  <c:pt idx="2">
                    <c:v>0490</c:v>
                  </c:pt>
                  <c:pt idx="3">
                    <c:v>0490</c:v>
                  </c:pt>
                  <c:pt idx="4">
                    <c:v>0490</c:v>
                  </c:pt>
                  <c:pt idx="5">
                    <c:v>0490</c:v>
                  </c:pt>
                  <c:pt idx="6">
                    <c:v>0490</c:v>
                  </c:pt>
                  <c:pt idx="7">
                    <c:v>0490</c:v>
                  </c:pt>
                  <c:pt idx="8">
                    <c:v>0490</c:v>
                  </c:pt>
                  <c:pt idx="9">
                    <c:v>0490</c:v>
                  </c:pt>
                  <c:pt idx="10">
                    <c:v>0490</c:v>
                  </c:pt>
                  <c:pt idx="11">
                    <c:v>0490</c:v>
                  </c:pt>
                  <c:pt idx="12">
                    <c:v>0490</c:v>
                  </c:pt>
                  <c:pt idx="13">
                    <c:v>0490</c:v>
                  </c:pt>
                  <c:pt idx="14">
                    <c:v>0490</c:v>
                  </c:pt>
                  <c:pt idx="15">
                    <c:v>0490</c:v>
                  </c:pt>
                  <c:pt idx="16">
                    <c:v>0490</c:v>
                  </c:pt>
                  <c:pt idx="17">
                    <c:v>0490</c:v>
                  </c:pt>
                  <c:pt idx="18">
                    <c:v>0490</c:v>
                  </c:pt>
                  <c:pt idx="19">
                    <c:v>0490</c:v>
                  </c:pt>
                  <c:pt idx="20">
                    <c:v>0490</c:v>
                  </c:pt>
                  <c:pt idx="21">
                    <c:v>0490</c:v>
                  </c:pt>
                  <c:pt idx="22">
                    <c:v>0490</c:v>
                  </c:pt>
                  <c:pt idx="23">
                    <c:v>0490</c:v>
                  </c:pt>
                  <c:pt idx="24">
                    <c:v>0490</c:v>
                  </c:pt>
                  <c:pt idx="25">
                    <c:v>0490</c:v>
                  </c:pt>
                  <c:pt idx="26">
                    <c:v>0490</c:v>
                  </c:pt>
                  <c:pt idx="27">
                    <c:v>0490</c:v>
                  </c:pt>
                  <c:pt idx="28">
                    <c:v>0490</c:v>
                  </c:pt>
                  <c:pt idx="29">
                    <c:v>0490</c:v>
                  </c:pt>
                  <c:pt idx="30">
                    <c:v>0490</c:v>
                  </c:pt>
                  <c:pt idx="31">
                    <c:v>0490</c:v>
                  </c:pt>
                  <c:pt idx="32">
                    <c:v>0490</c:v>
                  </c:pt>
                  <c:pt idx="33">
                    <c:v>0490</c:v>
                  </c:pt>
                  <c:pt idx="34">
                    <c:v>0490</c:v>
                  </c:pt>
                  <c:pt idx="35">
                    <c:v>0490</c:v>
                  </c:pt>
                  <c:pt idx="36">
                    <c:v>0490</c:v>
                  </c:pt>
                  <c:pt idx="37">
                    <c:v>0490</c:v>
                  </c:pt>
                  <c:pt idx="38">
                    <c:v>0490</c:v>
                  </c:pt>
                  <c:pt idx="39">
                    <c:v>0490</c:v>
                  </c:pt>
                  <c:pt idx="40">
                    <c:v>0490</c:v>
                  </c:pt>
                  <c:pt idx="41">
                    <c:v>0490</c:v>
                  </c:pt>
                  <c:pt idx="42">
                    <c:v>0490</c:v>
                  </c:pt>
                  <c:pt idx="43">
                    <c:v>0490</c:v>
                  </c:pt>
                  <c:pt idx="44">
                    <c:v>0490</c:v>
                  </c:pt>
                  <c:pt idx="45">
                    <c:v>0490</c:v>
                  </c:pt>
                  <c:pt idx="46">
                    <c:v>0490</c:v>
                  </c:pt>
                  <c:pt idx="47">
                    <c:v>0490</c:v>
                  </c:pt>
                  <c:pt idx="48">
                    <c:v>0490</c:v>
                  </c:pt>
                  <c:pt idx="49">
                    <c:v>0490</c:v>
                  </c:pt>
                  <c:pt idx="50">
                    <c:v>0490</c:v>
                  </c:pt>
                  <c:pt idx="51">
                    <c:v>0490</c:v>
                  </c:pt>
                  <c:pt idx="52">
                    <c:v>0490</c:v>
                  </c:pt>
                  <c:pt idx="53">
                    <c:v>0490</c:v>
                  </c:pt>
                  <c:pt idx="54">
                    <c:v>0490</c:v>
                  </c:pt>
                  <c:pt idx="55">
                    <c:v>0490</c:v>
                  </c:pt>
                  <c:pt idx="56">
                    <c:v>0490</c:v>
                  </c:pt>
                  <c:pt idx="57">
                    <c:v>0490</c:v>
                  </c:pt>
                  <c:pt idx="58">
                    <c:v>0490</c:v>
                  </c:pt>
                  <c:pt idx="59">
                    <c:v>0490</c:v>
                  </c:pt>
                  <c:pt idx="60">
                    <c:v>0490</c:v>
                  </c:pt>
                  <c:pt idx="61">
                    <c:v>0490</c:v>
                  </c:pt>
                  <c:pt idx="62">
                    <c:v>0490</c:v>
                  </c:pt>
                  <c:pt idx="63">
                    <c:v>0490</c:v>
                  </c:pt>
                  <c:pt idx="64">
                    <c:v>0490</c:v>
                  </c:pt>
                  <c:pt idx="65">
                    <c:v>0490</c:v>
                  </c:pt>
                  <c:pt idx="66">
                    <c:v>0490</c:v>
                  </c:pt>
                  <c:pt idx="67">
                    <c:v>0490</c:v>
                  </c:pt>
                  <c:pt idx="68">
                    <c:v>0490</c:v>
                  </c:pt>
                  <c:pt idx="69">
                    <c:v>0490</c:v>
                  </c:pt>
                  <c:pt idx="70">
                    <c:v>0490</c:v>
                  </c:pt>
                  <c:pt idx="71">
                    <c:v>0490</c:v>
                  </c:pt>
                  <c:pt idx="72">
                    <c:v>0490</c:v>
                  </c:pt>
                  <c:pt idx="73">
                    <c:v>0490</c:v>
                  </c:pt>
                  <c:pt idx="74">
                    <c:v>0490</c:v>
                  </c:pt>
                  <c:pt idx="75">
                    <c:v>0490</c:v>
                  </c:pt>
                  <c:pt idx="76">
                    <c:v>0490</c:v>
                  </c:pt>
                  <c:pt idx="77">
                    <c:v>0490</c:v>
                  </c:pt>
                  <c:pt idx="78">
                    <c:v>0490</c:v>
                  </c:pt>
                  <c:pt idx="79">
                    <c:v>0490</c:v>
                  </c:pt>
                  <c:pt idx="80">
                    <c:v>0490</c:v>
                  </c:pt>
                  <c:pt idx="81">
                    <c:v>0490</c:v>
                  </c:pt>
                  <c:pt idx="82">
                    <c:v>0490</c:v>
                  </c:pt>
                  <c:pt idx="83">
                    <c:v>0490</c:v>
                  </c:pt>
                  <c:pt idx="84">
                    <c:v>0490</c:v>
                  </c:pt>
                  <c:pt idx="85">
                    <c:v>0490</c:v>
                  </c:pt>
                  <c:pt idx="86">
                    <c:v>0490</c:v>
                  </c:pt>
                  <c:pt idx="87">
                    <c:v>0490</c:v>
                  </c:pt>
                  <c:pt idx="88">
                    <c:v>0490</c:v>
                  </c:pt>
                  <c:pt idx="89">
                    <c:v>0490</c:v>
                  </c:pt>
                  <c:pt idx="90">
                    <c:v>0490</c:v>
                  </c:pt>
                  <c:pt idx="91">
                    <c:v>0490</c:v>
                  </c:pt>
                  <c:pt idx="92">
                    <c:v>0490</c:v>
                  </c:pt>
                  <c:pt idx="93">
                    <c:v>0490</c:v>
                  </c:pt>
                  <c:pt idx="94">
                    <c:v>0490</c:v>
                  </c:pt>
                  <c:pt idx="95">
                    <c:v>0490</c:v>
                  </c:pt>
                  <c:pt idx="96">
                    <c:v>0490</c:v>
                  </c:pt>
                  <c:pt idx="97">
                    <c:v>0490</c:v>
                  </c:pt>
                  <c:pt idx="98">
                    <c:v>0490</c:v>
                  </c:pt>
                  <c:pt idx="99">
                    <c:v>0490</c:v>
                  </c:pt>
                  <c:pt idx="100">
                    <c:v>0490</c:v>
                  </c:pt>
                  <c:pt idx="101">
                    <c:v>0490</c:v>
                  </c:pt>
                  <c:pt idx="102">
                    <c:v>0490</c:v>
                  </c:pt>
                  <c:pt idx="103">
                    <c:v>0490</c:v>
                  </c:pt>
                  <c:pt idx="104">
                    <c:v>0490</c:v>
                  </c:pt>
                  <c:pt idx="105">
                    <c:v>0490</c:v>
                  </c:pt>
                  <c:pt idx="106">
                    <c:v>0490</c:v>
                  </c:pt>
                  <c:pt idx="107">
                    <c:v>0490</c:v>
                  </c:pt>
                  <c:pt idx="108">
                    <c:v>0490</c:v>
                  </c:pt>
                  <c:pt idx="109">
                    <c:v>0490</c:v>
                  </c:pt>
                  <c:pt idx="110">
                    <c:v>0490</c:v>
                  </c:pt>
                  <c:pt idx="111">
                    <c:v>0490</c:v>
                  </c:pt>
                  <c:pt idx="112">
                    <c:v>0490</c:v>
                  </c:pt>
                  <c:pt idx="113">
                    <c:v>0490</c:v>
                  </c:pt>
                  <c:pt idx="114">
                    <c:v>0490</c:v>
                  </c:pt>
                  <c:pt idx="115">
                    <c:v>0490</c:v>
                  </c:pt>
                  <c:pt idx="116">
                    <c:v>0490</c:v>
                  </c:pt>
                  <c:pt idx="117">
                    <c:v>0490</c:v>
                  </c:pt>
                  <c:pt idx="118">
                    <c:v>0490</c:v>
                  </c:pt>
                  <c:pt idx="119">
                    <c:v>0490</c:v>
                  </c:pt>
                  <c:pt idx="120">
                    <c:v>0490</c:v>
                  </c:pt>
                  <c:pt idx="121">
                    <c:v>0490</c:v>
                  </c:pt>
                  <c:pt idx="122">
                    <c:v>0490</c:v>
                  </c:pt>
                  <c:pt idx="123">
                    <c:v>0490</c:v>
                  </c:pt>
                  <c:pt idx="124">
                    <c:v>0490</c:v>
                  </c:pt>
                  <c:pt idx="125">
                    <c:v>0490</c:v>
                  </c:pt>
                  <c:pt idx="126">
                    <c:v>0490</c:v>
                  </c:pt>
                  <c:pt idx="127">
                    <c:v>0490</c:v>
                  </c:pt>
                  <c:pt idx="128">
                    <c:v>0490</c:v>
                  </c:pt>
                  <c:pt idx="129">
                    <c:v>0490</c:v>
                  </c:pt>
                  <c:pt idx="130">
                    <c:v>0490</c:v>
                  </c:pt>
                  <c:pt idx="131">
                    <c:v>0490</c:v>
                  </c:pt>
                  <c:pt idx="132">
                    <c:v>0490</c:v>
                  </c:pt>
                  <c:pt idx="133">
                    <c:v>0490</c:v>
                  </c:pt>
                  <c:pt idx="134">
                    <c:v>0490</c:v>
                  </c:pt>
                  <c:pt idx="135">
                    <c:v>0490</c:v>
                  </c:pt>
                  <c:pt idx="136">
                    <c:v>0490</c:v>
                  </c:pt>
                  <c:pt idx="137">
                    <c:v>0490</c:v>
                  </c:pt>
                  <c:pt idx="138">
                    <c:v>0490</c:v>
                  </c:pt>
                  <c:pt idx="139">
                    <c:v>0490</c:v>
                  </c:pt>
                  <c:pt idx="140">
                    <c:v>0490</c:v>
                  </c:pt>
                  <c:pt idx="141">
                    <c:v>0490</c:v>
                  </c:pt>
                  <c:pt idx="142">
                    <c:v>0490</c:v>
                  </c:pt>
                  <c:pt idx="143">
                    <c:v>0490</c:v>
                  </c:pt>
                  <c:pt idx="144">
                    <c:v>0490</c:v>
                  </c:pt>
                  <c:pt idx="145">
                    <c:v>0490</c:v>
                  </c:pt>
                  <c:pt idx="146">
                    <c:v>0490</c:v>
                  </c:pt>
                  <c:pt idx="147">
                    <c:v>0490</c:v>
                  </c:pt>
                  <c:pt idx="148">
                    <c:v>0490</c:v>
                  </c:pt>
                  <c:pt idx="149">
                    <c:v>0490</c:v>
                  </c:pt>
                  <c:pt idx="150">
                    <c:v>0490</c:v>
                  </c:pt>
                  <c:pt idx="151">
                    <c:v>0490</c:v>
                  </c:pt>
                  <c:pt idx="152">
                    <c:v>0490</c:v>
                  </c:pt>
                  <c:pt idx="153">
                    <c:v>0490</c:v>
                  </c:pt>
                  <c:pt idx="154">
                    <c:v>0490</c:v>
                  </c:pt>
                  <c:pt idx="155">
                    <c:v>0490</c:v>
                  </c:pt>
                  <c:pt idx="156">
                    <c:v>0490</c:v>
                  </c:pt>
                  <c:pt idx="157">
                    <c:v>0490</c:v>
                  </c:pt>
                  <c:pt idx="158">
                    <c:v>0490</c:v>
                  </c:pt>
                  <c:pt idx="159">
                    <c:v>0490</c:v>
                  </c:pt>
                  <c:pt idx="160">
                    <c:v>0490</c:v>
                  </c:pt>
                  <c:pt idx="161">
                    <c:v>0490</c:v>
                  </c:pt>
                  <c:pt idx="162">
                    <c:v>0490</c:v>
                  </c:pt>
                  <c:pt idx="163">
                    <c:v>0490</c:v>
                  </c:pt>
                  <c:pt idx="164">
                    <c:v>0490</c:v>
                  </c:pt>
                  <c:pt idx="165">
                    <c:v>0490</c:v>
                  </c:pt>
                  <c:pt idx="166">
                    <c:v>0490</c:v>
                  </c:pt>
                  <c:pt idx="167">
                    <c:v>0490</c:v>
                  </c:pt>
                  <c:pt idx="168">
                    <c:v>0490</c:v>
                  </c:pt>
                  <c:pt idx="169">
                    <c:v>0490</c:v>
                  </c:pt>
                  <c:pt idx="170">
                    <c:v>0490</c:v>
                  </c:pt>
                  <c:pt idx="171">
                    <c:v>0490</c:v>
                  </c:pt>
                  <c:pt idx="172">
                    <c:v>0490</c:v>
                  </c:pt>
                  <c:pt idx="173">
                    <c:v>0490</c:v>
                  </c:pt>
                  <c:pt idx="174">
                    <c:v>0490</c:v>
                  </c:pt>
                  <c:pt idx="175">
                    <c:v>0490</c:v>
                  </c:pt>
                  <c:pt idx="176">
                    <c:v>0490</c:v>
                  </c:pt>
                  <c:pt idx="178">
                    <c:v>0490</c:v>
                  </c:pt>
                  <c:pt idx="180">
                    <c:v>0490</c:v>
                  </c:pt>
                  <c:pt idx="181">
                    <c:v>0490</c:v>
                  </c:pt>
                  <c:pt idx="186">
                    <c:v>0490</c:v>
                  </c:pt>
                  <c:pt idx="187">
                    <c:v>0490</c:v>
                  </c:pt>
                  <c:pt idx="188">
                    <c:v>0490</c:v>
                  </c:pt>
                  <c:pt idx="189">
                    <c:v>0490</c:v>
                  </c:pt>
                  <c:pt idx="190">
                    <c:v>0490</c:v>
                  </c:pt>
                  <c:pt idx="191">
                    <c:v>0490</c:v>
                  </c:pt>
                  <c:pt idx="192">
                    <c:v>0490</c:v>
                  </c:pt>
                  <c:pt idx="193">
                    <c:v>0490</c:v>
                  </c:pt>
                  <c:pt idx="194">
                    <c:v>0490</c:v>
                  </c:pt>
                  <c:pt idx="195">
                    <c:v>0490</c:v>
                  </c:pt>
                  <c:pt idx="196">
                    <c:v>0490</c:v>
                  </c:pt>
                  <c:pt idx="197">
                    <c:v>0490</c:v>
                  </c:pt>
                  <c:pt idx="198">
                    <c:v>0490</c:v>
                  </c:pt>
                  <c:pt idx="199">
                    <c:v>0490</c:v>
                  </c:pt>
                  <c:pt idx="200">
                    <c:v>0490</c:v>
                  </c:pt>
                  <c:pt idx="201">
                    <c:v>0490</c:v>
                  </c:pt>
                  <c:pt idx="202">
                    <c:v>0490</c:v>
                  </c:pt>
                  <c:pt idx="203">
                    <c:v>0490</c:v>
                  </c:pt>
                  <c:pt idx="204">
                    <c:v>0490</c:v>
                  </c:pt>
                  <c:pt idx="205">
                    <c:v>0490</c:v>
                  </c:pt>
                  <c:pt idx="206">
                    <c:v>0490</c:v>
                  </c:pt>
                  <c:pt idx="207">
                    <c:v>0490</c:v>
                  </c:pt>
                  <c:pt idx="208">
                    <c:v>0490</c:v>
                  </c:pt>
                  <c:pt idx="209">
                    <c:v>0490</c:v>
                  </c:pt>
                  <c:pt idx="210">
                    <c:v>0490</c:v>
                  </c:pt>
                  <c:pt idx="211">
                    <c:v>0490</c:v>
                  </c:pt>
                  <c:pt idx="212">
                    <c:v>0490</c:v>
                  </c:pt>
                  <c:pt idx="213">
                    <c:v>0490</c:v>
                  </c:pt>
                  <c:pt idx="214">
                    <c:v>0490</c:v>
                  </c:pt>
                  <c:pt idx="215">
                    <c:v>0490</c:v>
                  </c:pt>
                  <c:pt idx="216">
                    <c:v>0490</c:v>
                  </c:pt>
                  <c:pt idx="217">
                    <c:v>0490</c:v>
                  </c:pt>
                  <c:pt idx="218">
                    <c:v>0490</c:v>
                  </c:pt>
                  <c:pt idx="219">
                    <c:v>0490</c:v>
                  </c:pt>
                  <c:pt idx="220">
                    <c:v>0490</c:v>
                  </c:pt>
                  <c:pt idx="221">
                    <c:v>0490</c:v>
                  </c:pt>
                  <c:pt idx="222">
                    <c:v>0490</c:v>
                  </c:pt>
                  <c:pt idx="223">
                    <c:v>0490</c:v>
                  </c:pt>
                  <c:pt idx="224">
                    <c:v>0490</c:v>
                  </c:pt>
                  <c:pt idx="225">
                    <c:v>0490</c:v>
                  </c:pt>
                  <c:pt idx="226">
                    <c:v>0490</c:v>
                  </c:pt>
                  <c:pt idx="227">
                    <c:v>0490</c:v>
                  </c:pt>
                  <c:pt idx="228">
                    <c:v>0490</c:v>
                  </c:pt>
                  <c:pt idx="229">
                    <c:v>0490</c:v>
                  </c:pt>
                  <c:pt idx="230">
                    <c:v>0490</c:v>
                  </c:pt>
                  <c:pt idx="231">
                    <c:v>0490</c:v>
                  </c:pt>
                  <c:pt idx="232">
                    <c:v>0490</c:v>
                  </c:pt>
                  <c:pt idx="233">
                    <c:v>0490</c:v>
                  </c:pt>
                  <c:pt idx="234">
                    <c:v>0490</c:v>
                  </c:pt>
                  <c:pt idx="235">
                    <c:v>0490</c:v>
                  </c:pt>
                  <c:pt idx="236">
                    <c:v>0490</c:v>
                  </c:pt>
                  <c:pt idx="237">
                    <c:v>0490</c:v>
                  </c:pt>
                  <c:pt idx="238">
                    <c:v>0490</c:v>
                  </c:pt>
                  <c:pt idx="239">
                    <c:v>0490</c:v>
                  </c:pt>
                  <c:pt idx="240">
                    <c:v>0490</c:v>
                  </c:pt>
                  <c:pt idx="241">
                    <c:v>0490</c:v>
                  </c:pt>
                  <c:pt idx="242">
                    <c:v>0490</c:v>
                  </c:pt>
                  <c:pt idx="243">
                    <c:v>0490</c:v>
                  </c:pt>
                  <c:pt idx="244">
                    <c:v>0490</c:v>
                  </c:pt>
                  <c:pt idx="245">
                    <c:v>0490</c:v>
                  </c:pt>
                  <c:pt idx="246">
                    <c:v>0490</c:v>
                  </c:pt>
                  <c:pt idx="247">
                    <c:v>0490</c:v>
                  </c:pt>
                  <c:pt idx="248">
                    <c:v>0490</c:v>
                  </c:pt>
                  <c:pt idx="249">
                    <c:v>0490</c:v>
                  </c:pt>
                  <c:pt idx="250">
                    <c:v>0490</c:v>
                  </c:pt>
                  <c:pt idx="251">
                    <c:v>0490</c:v>
                  </c:pt>
                  <c:pt idx="252">
                    <c:v>0490</c:v>
                  </c:pt>
                  <c:pt idx="253">
                    <c:v>0490</c:v>
                  </c:pt>
                  <c:pt idx="254">
                    <c:v>0490</c:v>
                  </c:pt>
                  <c:pt idx="255">
                    <c:v>0490</c:v>
                  </c:pt>
                  <c:pt idx="256">
                    <c:v>0456</c:v>
                  </c:pt>
                  <c:pt idx="257">
                    <c:v>0456</c:v>
                  </c:pt>
                  <c:pt idx="259">
                    <c:v>0456</c:v>
                  </c:pt>
                  <c:pt idx="260">
                    <c:v>0456</c:v>
                  </c:pt>
                  <c:pt idx="261">
                    <c:v>0456</c:v>
                  </c:pt>
                  <c:pt idx="263">
                    <c:v>0456</c:v>
                  </c:pt>
                  <c:pt idx="265">
                    <c:v>0456</c:v>
                  </c:pt>
                  <c:pt idx="266">
                    <c:v>0456</c:v>
                  </c:pt>
                  <c:pt idx="267">
                    <c:v>0456</c:v>
                  </c:pt>
                  <c:pt idx="268">
                    <c:v>0456</c:v>
                  </c:pt>
                  <c:pt idx="269">
                    <c:v>0456</c:v>
                  </c:pt>
                  <c:pt idx="270">
                    <c:v>0456</c:v>
                  </c:pt>
                  <c:pt idx="271">
                    <c:v>0456</c:v>
                  </c:pt>
                  <c:pt idx="272">
                    <c:v>0456</c:v>
                  </c:pt>
                  <c:pt idx="273">
                    <c:v>0456</c:v>
                  </c:pt>
                  <c:pt idx="274">
                    <c:v>0456</c:v>
                  </c:pt>
                  <c:pt idx="275">
                    <c:v>0456</c:v>
                  </c:pt>
                  <c:pt idx="276">
                    <c:v>0456</c:v>
                  </c:pt>
                  <c:pt idx="277">
                    <c:v>0456</c:v>
                  </c:pt>
                  <c:pt idx="278">
                    <c:v>0456</c:v>
                  </c:pt>
                  <c:pt idx="279">
                    <c:v>0456</c:v>
                  </c:pt>
                  <c:pt idx="280">
                    <c:v>0456</c:v>
                  </c:pt>
                  <c:pt idx="281">
                    <c:v>0456</c:v>
                  </c:pt>
                  <c:pt idx="282">
                    <c:v>0456</c:v>
                  </c:pt>
                  <c:pt idx="283">
                    <c:v>0456</c:v>
                  </c:pt>
                  <c:pt idx="284">
                    <c:v>0456</c:v>
                  </c:pt>
                  <c:pt idx="285">
                    <c:v>0456</c:v>
                  </c:pt>
                  <c:pt idx="286">
                    <c:v>0456</c:v>
                  </c:pt>
                  <c:pt idx="287">
                    <c:v>0490</c:v>
                  </c:pt>
                  <c:pt idx="294">
                    <c:v>0111</c:v>
                  </c:pt>
                </c:lvl>
                <c:lvl>
                  <c:pt idx="0">
                    <c:v>150101</c:v>
                  </c:pt>
                  <c:pt idx="1">
                    <c:v>150101</c:v>
                  </c:pt>
                  <c:pt idx="2">
                    <c:v>150101</c:v>
                  </c:pt>
                  <c:pt idx="3">
                    <c:v>150101</c:v>
                  </c:pt>
                  <c:pt idx="4">
                    <c:v>150101</c:v>
                  </c:pt>
                  <c:pt idx="5">
                    <c:v>150101</c:v>
                  </c:pt>
                  <c:pt idx="6">
                    <c:v>150101</c:v>
                  </c:pt>
                  <c:pt idx="7">
                    <c:v>150101</c:v>
                  </c:pt>
                  <c:pt idx="8">
                    <c:v>150101</c:v>
                  </c:pt>
                  <c:pt idx="9">
                    <c:v>150101</c:v>
                  </c:pt>
                  <c:pt idx="10">
                    <c:v>150101</c:v>
                  </c:pt>
                  <c:pt idx="11">
                    <c:v>150101</c:v>
                  </c:pt>
                  <c:pt idx="12">
                    <c:v>150101</c:v>
                  </c:pt>
                  <c:pt idx="13">
                    <c:v>150101</c:v>
                  </c:pt>
                  <c:pt idx="14">
                    <c:v>150101</c:v>
                  </c:pt>
                  <c:pt idx="15">
                    <c:v>150101</c:v>
                  </c:pt>
                  <c:pt idx="16">
                    <c:v>150101</c:v>
                  </c:pt>
                  <c:pt idx="17">
                    <c:v>150101</c:v>
                  </c:pt>
                  <c:pt idx="18">
                    <c:v>150101</c:v>
                  </c:pt>
                  <c:pt idx="19">
                    <c:v>150101</c:v>
                  </c:pt>
                  <c:pt idx="20">
                    <c:v>150101</c:v>
                  </c:pt>
                  <c:pt idx="21">
                    <c:v>150101</c:v>
                  </c:pt>
                  <c:pt idx="22">
                    <c:v>150101</c:v>
                  </c:pt>
                  <c:pt idx="23">
                    <c:v>150101</c:v>
                  </c:pt>
                  <c:pt idx="24">
                    <c:v>150101</c:v>
                  </c:pt>
                  <c:pt idx="25">
                    <c:v>150101</c:v>
                  </c:pt>
                  <c:pt idx="26">
                    <c:v>150101</c:v>
                  </c:pt>
                  <c:pt idx="27">
                    <c:v>150101</c:v>
                  </c:pt>
                  <c:pt idx="28">
                    <c:v>150101</c:v>
                  </c:pt>
                  <c:pt idx="29">
                    <c:v>150101</c:v>
                  </c:pt>
                  <c:pt idx="30">
                    <c:v>150101</c:v>
                  </c:pt>
                  <c:pt idx="31">
                    <c:v>150101</c:v>
                  </c:pt>
                  <c:pt idx="32">
                    <c:v>150101</c:v>
                  </c:pt>
                  <c:pt idx="33">
                    <c:v>150101</c:v>
                  </c:pt>
                  <c:pt idx="34">
                    <c:v>150101</c:v>
                  </c:pt>
                  <c:pt idx="35">
                    <c:v>150101</c:v>
                  </c:pt>
                  <c:pt idx="36">
                    <c:v>150101</c:v>
                  </c:pt>
                  <c:pt idx="37">
                    <c:v>150101</c:v>
                  </c:pt>
                  <c:pt idx="38">
                    <c:v>150101</c:v>
                  </c:pt>
                  <c:pt idx="39">
                    <c:v>150101</c:v>
                  </c:pt>
                  <c:pt idx="40">
                    <c:v>150101</c:v>
                  </c:pt>
                  <c:pt idx="41">
                    <c:v>150101</c:v>
                  </c:pt>
                  <c:pt idx="42">
                    <c:v>150101</c:v>
                  </c:pt>
                  <c:pt idx="43">
                    <c:v>150101</c:v>
                  </c:pt>
                  <c:pt idx="44">
                    <c:v>150101</c:v>
                  </c:pt>
                  <c:pt idx="45">
                    <c:v>150101</c:v>
                  </c:pt>
                  <c:pt idx="46">
                    <c:v>150101</c:v>
                  </c:pt>
                  <c:pt idx="47">
                    <c:v>150101</c:v>
                  </c:pt>
                  <c:pt idx="48">
                    <c:v>150101</c:v>
                  </c:pt>
                  <c:pt idx="49">
                    <c:v>150101</c:v>
                  </c:pt>
                  <c:pt idx="50">
                    <c:v>150101</c:v>
                  </c:pt>
                  <c:pt idx="51">
                    <c:v>150101</c:v>
                  </c:pt>
                  <c:pt idx="52">
                    <c:v>150101</c:v>
                  </c:pt>
                  <c:pt idx="53">
                    <c:v>150101</c:v>
                  </c:pt>
                  <c:pt idx="54">
                    <c:v>150101</c:v>
                  </c:pt>
                  <c:pt idx="55">
                    <c:v>150101</c:v>
                  </c:pt>
                  <c:pt idx="56">
                    <c:v>150101</c:v>
                  </c:pt>
                  <c:pt idx="57">
                    <c:v>150101</c:v>
                  </c:pt>
                  <c:pt idx="58">
                    <c:v>150101</c:v>
                  </c:pt>
                  <c:pt idx="59">
                    <c:v>150101</c:v>
                  </c:pt>
                  <c:pt idx="60">
                    <c:v>150101</c:v>
                  </c:pt>
                  <c:pt idx="61">
                    <c:v>150101</c:v>
                  </c:pt>
                  <c:pt idx="62">
                    <c:v>150101</c:v>
                  </c:pt>
                  <c:pt idx="63">
                    <c:v>150101</c:v>
                  </c:pt>
                  <c:pt idx="64">
                    <c:v>150101</c:v>
                  </c:pt>
                  <c:pt idx="65">
                    <c:v>150101</c:v>
                  </c:pt>
                  <c:pt idx="66">
                    <c:v>150101</c:v>
                  </c:pt>
                  <c:pt idx="67">
                    <c:v>150101</c:v>
                  </c:pt>
                  <c:pt idx="68">
                    <c:v>150101</c:v>
                  </c:pt>
                  <c:pt idx="69">
                    <c:v>150101</c:v>
                  </c:pt>
                  <c:pt idx="70">
                    <c:v>150101</c:v>
                  </c:pt>
                  <c:pt idx="71">
                    <c:v>150101</c:v>
                  </c:pt>
                  <c:pt idx="72">
                    <c:v>150101</c:v>
                  </c:pt>
                  <c:pt idx="73">
                    <c:v>150101</c:v>
                  </c:pt>
                  <c:pt idx="74">
                    <c:v>150101</c:v>
                  </c:pt>
                  <c:pt idx="75">
                    <c:v>150101</c:v>
                  </c:pt>
                  <c:pt idx="76">
                    <c:v>150101</c:v>
                  </c:pt>
                  <c:pt idx="77">
                    <c:v>150101</c:v>
                  </c:pt>
                  <c:pt idx="78">
                    <c:v>150101</c:v>
                  </c:pt>
                  <c:pt idx="79">
                    <c:v>150101</c:v>
                  </c:pt>
                  <c:pt idx="80">
                    <c:v>150101</c:v>
                  </c:pt>
                  <c:pt idx="81">
                    <c:v>150101</c:v>
                  </c:pt>
                  <c:pt idx="82">
                    <c:v>150101</c:v>
                  </c:pt>
                  <c:pt idx="83">
                    <c:v>150101</c:v>
                  </c:pt>
                  <c:pt idx="84">
                    <c:v>150101</c:v>
                  </c:pt>
                  <c:pt idx="85">
                    <c:v>150101</c:v>
                  </c:pt>
                  <c:pt idx="86">
                    <c:v>150101</c:v>
                  </c:pt>
                  <c:pt idx="87">
                    <c:v>150101</c:v>
                  </c:pt>
                  <c:pt idx="88">
                    <c:v>150101</c:v>
                  </c:pt>
                  <c:pt idx="89">
                    <c:v>150101</c:v>
                  </c:pt>
                  <c:pt idx="90">
                    <c:v>150101</c:v>
                  </c:pt>
                  <c:pt idx="91">
                    <c:v>150101</c:v>
                  </c:pt>
                  <c:pt idx="92">
                    <c:v>150101</c:v>
                  </c:pt>
                  <c:pt idx="93">
                    <c:v>150101</c:v>
                  </c:pt>
                  <c:pt idx="94">
                    <c:v>150101</c:v>
                  </c:pt>
                  <c:pt idx="95">
                    <c:v>150101</c:v>
                  </c:pt>
                  <c:pt idx="96">
                    <c:v>150101</c:v>
                  </c:pt>
                  <c:pt idx="97">
                    <c:v>150101</c:v>
                  </c:pt>
                  <c:pt idx="98">
                    <c:v>150101</c:v>
                  </c:pt>
                  <c:pt idx="99">
                    <c:v>150101</c:v>
                  </c:pt>
                  <c:pt idx="100">
                    <c:v>150101</c:v>
                  </c:pt>
                  <c:pt idx="101">
                    <c:v>150101</c:v>
                  </c:pt>
                  <c:pt idx="102">
                    <c:v>150101</c:v>
                  </c:pt>
                  <c:pt idx="103">
                    <c:v>150101</c:v>
                  </c:pt>
                  <c:pt idx="104">
                    <c:v>150101</c:v>
                  </c:pt>
                  <c:pt idx="105">
                    <c:v>150101</c:v>
                  </c:pt>
                  <c:pt idx="106">
                    <c:v>150101</c:v>
                  </c:pt>
                  <c:pt idx="107">
                    <c:v>150101</c:v>
                  </c:pt>
                  <c:pt idx="108">
                    <c:v>150101</c:v>
                  </c:pt>
                  <c:pt idx="109">
                    <c:v>150101</c:v>
                  </c:pt>
                  <c:pt idx="110">
                    <c:v>150101</c:v>
                  </c:pt>
                  <c:pt idx="111">
                    <c:v>150101</c:v>
                  </c:pt>
                  <c:pt idx="112">
                    <c:v>150101</c:v>
                  </c:pt>
                  <c:pt idx="113">
                    <c:v>150101</c:v>
                  </c:pt>
                  <c:pt idx="114">
                    <c:v>150101</c:v>
                  </c:pt>
                  <c:pt idx="115">
                    <c:v>150101</c:v>
                  </c:pt>
                  <c:pt idx="116">
                    <c:v>150101</c:v>
                  </c:pt>
                  <c:pt idx="117">
                    <c:v>150101</c:v>
                  </c:pt>
                  <c:pt idx="118">
                    <c:v>150101</c:v>
                  </c:pt>
                  <c:pt idx="119">
                    <c:v>150101</c:v>
                  </c:pt>
                  <c:pt idx="120">
                    <c:v>150101</c:v>
                  </c:pt>
                  <c:pt idx="121">
                    <c:v>150101</c:v>
                  </c:pt>
                  <c:pt idx="122">
                    <c:v>150101</c:v>
                  </c:pt>
                  <c:pt idx="123">
                    <c:v>150101</c:v>
                  </c:pt>
                  <c:pt idx="124">
                    <c:v>150101</c:v>
                  </c:pt>
                  <c:pt idx="125">
                    <c:v>150101</c:v>
                  </c:pt>
                  <c:pt idx="126">
                    <c:v>150101</c:v>
                  </c:pt>
                  <c:pt idx="127">
                    <c:v>150101</c:v>
                  </c:pt>
                  <c:pt idx="128">
                    <c:v>150101</c:v>
                  </c:pt>
                  <c:pt idx="129">
                    <c:v>150101</c:v>
                  </c:pt>
                  <c:pt idx="130">
                    <c:v>150101</c:v>
                  </c:pt>
                  <c:pt idx="131">
                    <c:v>150101</c:v>
                  </c:pt>
                  <c:pt idx="132">
                    <c:v>150101</c:v>
                  </c:pt>
                  <c:pt idx="133">
                    <c:v>150101</c:v>
                  </c:pt>
                  <c:pt idx="134">
                    <c:v>150101</c:v>
                  </c:pt>
                  <c:pt idx="135">
                    <c:v>150101</c:v>
                  </c:pt>
                  <c:pt idx="136">
                    <c:v>150101</c:v>
                  </c:pt>
                  <c:pt idx="137">
                    <c:v>150101</c:v>
                  </c:pt>
                  <c:pt idx="138">
                    <c:v>150101</c:v>
                  </c:pt>
                  <c:pt idx="139">
                    <c:v>150101</c:v>
                  </c:pt>
                  <c:pt idx="140">
                    <c:v>150101</c:v>
                  </c:pt>
                  <c:pt idx="141">
                    <c:v>150101</c:v>
                  </c:pt>
                  <c:pt idx="143">
                    <c:v>150101</c:v>
                  </c:pt>
                  <c:pt idx="144">
                    <c:v>150101</c:v>
                  </c:pt>
                  <c:pt idx="145">
                    <c:v>150101</c:v>
                  </c:pt>
                  <c:pt idx="146">
                    <c:v>150101</c:v>
                  </c:pt>
                  <c:pt idx="147">
                    <c:v>150101</c:v>
                  </c:pt>
                  <c:pt idx="148">
                    <c:v>150101</c:v>
                  </c:pt>
                  <c:pt idx="149">
                    <c:v>150101</c:v>
                  </c:pt>
                  <c:pt idx="150">
                    <c:v>150101</c:v>
                  </c:pt>
                  <c:pt idx="151">
                    <c:v>150101</c:v>
                  </c:pt>
                  <c:pt idx="152">
                    <c:v>150101</c:v>
                  </c:pt>
                  <c:pt idx="153">
                    <c:v>150101</c:v>
                  </c:pt>
                  <c:pt idx="154">
                    <c:v>150101</c:v>
                  </c:pt>
                  <c:pt idx="155">
                    <c:v>150101</c:v>
                  </c:pt>
                  <c:pt idx="156">
                    <c:v>150101</c:v>
                  </c:pt>
                  <c:pt idx="157">
                    <c:v>150101</c:v>
                  </c:pt>
                  <c:pt idx="158">
                    <c:v>150101</c:v>
                  </c:pt>
                  <c:pt idx="159">
                    <c:v>150101</c:v>
                  </c:pt>
                  <c:pt idx="160">
                    <c:v>150101</c:v>
                  </c:pt>
                  <c:pt idx="161">
                    <c:v>150101</c:v>
                  </c:pt>
                  <c:pt idx="162">
                    <c:v>150101</c:v>
                  </c:pt>
                  <c:pt idx="163">
                    <c:v>150101</c:v>
                  </c:pt>
                  <c:pt idx="164">
                    <c:v>150101</c:v>
                  </c:pt>
                  <c:pt idx="165">
                    <c:v>150101</c:v>
                  </c:pt>
                  <c:pt idx="166">
                    <c:v>150101</c:v>
                  </c:pt>
                  <c:pt idx="167">
                    <c:v>150101</c:v>
                  </c:pt>
                  <c:pt idx="168">
                    <c:v>150101</c:v>
                  </c:pt>
                  <c:pt idx="169">
                    <c:v>150101</c:v>
                  </c:pt>
                  <c:pt idx="170">
                    <c:v>150101</c:v>
                  </c:pt>
                  <c:pt idx="171">
                    <c:v>150101</c:v>
                  </c:pt>
                  <c:pt idx="172">
                    <c:v>150101</c:v>
                  </c:pt>
                  <c:pt idx="173">
                    <c:v>150101</c:v>
                  </c:pt>
                  <c:pt idx="174">
                    <c:v>150101</c:v>
                  </c:pt>
                  <c:pt idx="175">
                    <c:v>150101</c:v>
                  </c:pt>
                  <c:pt idx="176">
                    <c:v>150101</c:v>
                  </c:pt>
                  <c:pt idx="178">
                    <c:v>150101</c:v>
                  </c:pt>
                  <c:pt idx="180">
                    <c:v>150101</c:v>
                  </c:pt>
                  <c:pt idx="181">
                    <c:v>150101</c:v>
                  </c:pt>
                  <c:pt idx="186">
                    <c:v>150101</c:v>
                  </c:pt>
                  <c:pt idx="187">
                    <c:v>150101</c:v>
                  </c:pt>
                  <c:pt idx="188">
                    <c:v>150101</c:v>
                  </c:pt>
                  <c:pt idx="189">
                    <c:v>150101</c:v>
                  </c:pt>
                  <c:pt idx="190">
                    <c:v>150101</c:v>
                  </c:pt>
                  <c:pt idx="191">
                    <c:v>150101</c:v>
                  </c:pt>
                  <c:pt idx="192">
                    <c:v>150101</c:v>
                  </c:pt>
                  <c:pt idx="193">
                    <c:v>150101</c:v>
                  </c:pt>
                  <c:pt idx="194">
                    <c:v>150101</c:v>
                  </c:pt>
                  <c:pt idx="195">
                    <c:v>150101</c:v>
                  </c:pt>
                  <c:pt idx="196">
                    <c:v>150101</c:v>
                  </c:pt>
                  <c:pt idx="197">
                    <c:v>150101</c:v>
                  </c:pt>
                  <c:pt idx="198">
                    <c:v>150101</c:v>
                  </c:pt>
                  <c:pt idx="199">
                    <c:v>150101</c:v>
                  </c:pt>
                  <c:pt idx="200">
                    <c:v>150101</c:v>
                  </c:pt>
                  <c:pt idx="201">
                    <c:v>150101</c:v>
                  </c:pt>
                  <c:pt idx="202">
                    <c:v>150101</c:v>
                  </c:pt>
                  <c:pt idx="203">
                    <c:v>150101</c:v>
                  </c:pt>
                  <c:pt idx="204">
                    <c:v>150101</c:v>
                  </c:pt>
                  <c:pt idx="205">
                    <c:v>150101</c:v>
                  </c:pt>
                  <c:pt idx="206">
                    <c:v>150101</c:v>
                  </c:pt>
                  <c:pt idx="207">
                    <c:v>150101</c:v>
                  </c:pt>
                  <c:pt idx="208">
                    <c:v>150101</c:v>
                  </c:pt>
                  <c:pt idx="209">
                    <c:v>150101</c:v>
                  </c:pt>
                  <c:pt idx="210">
                    <c:v>150101</c:v>
                  </c:pt>
                  <c:pt idx="211">
                    <c:v>150101</c:v>
                  </c:pt>
                  <c:pt idx="212">
                    <c:v>150101</c:v>
                  </c:pt>
                  <c:pt idx="213">
                    <c:v>150101</c:v>
                  </c:pt>
                  <c:pt idx="214">
                    <c:v>150101</c:v>
                  </c:pt>
                  <c:pt idx="215">
                    <c:v>150101</c:v>
                  </c:pt>
                  <c:pt idx="216">
                    <c:v>150101</c:v>
                  </c:pt>
                  <c:pt idx="217">
                    <c:v>150101</c:v>
                  </c:pt>
                  <c:pt idx="218">
                    <c:v>150101</c:v>
                  </c:pt>
                  <c:pt idx="219">
                    <c:v>150101</c:v>
                  </c:pt>
                  <c:pt idx="220">
                    <c:v>150101</c:v>
                  </c:pt>
                  <c:pt idx="221">
                    <c:v>150101</c:v>
                  </c:pt>
                  <c:pt idx="222">
                    <c:v>150101</c:v>
                  </c:pt>
                  <c:pt idx="223">
                    <c:v>150101</c:v>
                  </c:pt>
                  <c:pt idx="224">
                    <c:v>150101</c:v>
                  </c:pt>
                  <c:pt idx="225">
                    <c:v>150101</c:v>
                  </c:pt>
                  <c:pt idx="226">
                    <c:v>150101</c:v>
                  </c:pt>
                  <c:pt idx="227">
                    <c:v>150101</c:v>
                  </c:pt>
                  <c:pt idx="228">
                    <c:v>150101</c:v>
                  </c:pt>
                  <c:pt idx="229">
                    <c:v>150101</c:v>
                  </c:pt>
                  <c:pt idx="230">
                    <c:v>150101</c:v>
                  </c:pt>
                  <c:pt idx="231">
                    <c:v>150101</c:v>
                  </c:pt>
                  <c:pt idx="232">
                    <c:v>150101</c:v>
                  </c:pt>
                  <c:pt idx="233">
                    <c:v>150101</c:v>
                  </c:pt>
                  <c:pt idx="234">
                    <c:v>150101</c:v>
                  </c:pt>
                  <c:pt idx="235">
                    <c:v>150101</c:v>
                  </c:pt>
                  <c:pt idx="236">
                    <c:v>150101</c:v>
                  </c:pt>
                  <c:pt idx="237">
                    <c:v>150101</c:v>
                  </c:pt>
                  <c:pt idx="238">
                    <c:v>150101</c:v>
                  </c:pt>
                  <c:pt idx="239">
                    <c:v>150101</c:v>
                  </c:pt>
                  <c:pt idx="240">
                    <c:v>150101</c:v>
                  </c:pt>
                  <c:pt idx="241">
                    <c:v>150101</c:v>
                  </c:pt>
                  <c:pt idx="242">
                    <c:v>150101</c:v>
                  </c:pt>
                  <c:pt idx="243">
                    <c:v>150101</c:v>
                  </c:pt>
                  <c:pt idx="244">
                    <c:v>150101</c:v>
                  </c:pt>
                  <c:pt idx="245">
                    <c:v>150101</c:v>
                  </c:pt>
                  <c:pt idx="246">
                    <c:v>150101</c:v>
                  </c:pt>
                  <c:pt idx="247">
                    <c:v>150101</c:v>
                  </c:pt>
                  <c:pt idx="248">
                    <c:v>150101</c:v>
                  </c:pt>
                  <c:pt idx="249">
                    <c:v>150101</c:v>
                  </c:pt>
                  <c:pt idx="250">
                    <c:v>150101</c:v>
                  </c:pt>
                  <c:pt idx="251">
                    <c:v>150101</c:v>
                  </c:pt>
                  <c:pt idx="252">
                    <c:v>150101</c:v>
                  </c:pt>
                  <c:pt idx="253">
                    <c:v>150101</c:v>
                  </c:pt>
                  <c:pt idx="254">
                    <c:v>150101</c:v>
                  </c:pt>
                  <c:pt idx="255">
                    <c:v>150101</c:v>
                  </c:pt>
                  <c:pt idx="256">
                    <c:v>170703</c:v>
                  </c:pt>
                  <c:pt idx="257">
                    <c:v>170703</c:v>
                  </c:pt>
                  <c:pt idx="259">
                    <c:v>170703</c:v>
                  </c:pt>
                  <c:pt idx="260">
                    <c:v>170703</c:v>
                  </c:pt>
                  <c:pt idx="261">
                    <c:v>170703</c:v>
                  </c:pt>
                  <c:pt idx="263">
                    <c:v>170703</c:v>
                  </c:pt>
                  <c:pt idx="266">
                    <c:v>170703</c:v>
                  </c:pt>
                  <c:pt idx="267">
                    <c:v>170703</c:v>
                  </c:pt>
                  <c:pt idx="268">
                    <c:v>170703</c:v>
                  </c:pt>
                  <c:pt idx="269">
                    <c:v>170703</c:v>
                  </c:pt>
                  <c:pt idx="270">
                    <c:v>170703</c:v>
                  </c:pt>
                  <c:pt idx="271">
                    <c:v>170703</c:v>
                  </c:pt>
                  <c:pt idx="272">
                    <c:v>170703</c:v>
                  </c:pt>
                  <c:pt idx="273">
                    <c:v>170703</c:v>
                  </c:pt>
                  <c:pt idx="274">
                    <c:v>170703</c:v>
                  </c:pt>
                  <c:pt idx="275">
                    <c:v>170703</c:v>
                  </c:pt>
                  <c:pt idx="276">
                    <c:v>170703</c:v>
                  </c:pt>
                  <c:pt idx="277">
                    <c:v>170703</c:v>
                  </c:pt>
                  <c:pt idx="278">
                    <c:v>170703</c:v>
                  </c:pt>
                  <c:pt idx="279">
                    <c:v>170703</c:v>
                  </c:pt>
                  <c:pt idx="280">
                    <c:v>170703</c:v>
                  </c:pt>
                  <c:pt idx="281">
                    <c:v>170703</c:v>
                  </c:pt>
                  <c:pt idx="282">
                    <c:v>170703</c:v>
                  </c:pt>
                  <c:pt idx="283">
                    <c:v>170703</c:v>
                  </c:pt>
                  <c:pt idx="284">
                    <c:v>170703</c:v>
                  </c:pt>
                  <c:pt idx="285">
                    <c:v>170703</c:v>
                  </c:pt>
                  <c:pt idx="286">
                    <c:v>170703</c:v>
                  </c:pt>
                  <c:pt idx="287">
                    <c:v>180409</c:v>
                  </c:pt>
                  <c:pt idx="294">
                    <c:v>010116</c:v>
                  </c:pt>
                </c:lvl>
              </c:multiLvlStrCache>
            </c:multiLvlStrRef>
          </c:cat>
          <c:val>
            <c:numRef>
              <c:f>'бюджет 2016'!$I$321:$I$668</c:f>
              <c:numCache>
                <c:ptCount val="295"/>
                <c:pt idx="0">
                  <c:v>34446</c:v>
                </c:pt>
                <c:pt idx="1">
                  <c:v>27063</c:v>
                </c:pt>
                <c:pt idx="2">
                  <c:v>50110</c:v>
                </c:pt>
                <c:pt idx="3">
                  <c:v>372192</c:v>
                </c:pt>
                <c:pt idx="4">
                  <c:v>169531</c:v>
                </c:pt>
                <c:pt idx="5">
                  <c:v>373339</c:v>
                </c:pt>
                <c:pt idx="6">
                  <c:v>346768</c:v>
                </c:pt>
                <c:pt idx="7">
                  <c:v>180688</c:v>
                </c:pt>
                <c:pt idx="8">
                  <c:v>99300</c:v>
                </c:pt>
                <c:pt idx="9">
                  <c:v>190363</c:v>
                </c:pt>
                <c:pt idx="10">
                  <c:v>105504</c:v>
                </c:pt>
                <c:pt idx="11">
                  <c:v>182230</c:v>
                </c:pt>
                <c:pt idx="12">
                  <c:v>36429</c:v>
                </c:pt>
                <c:pt idx="13">
                  <c:v>57855</c:v>
                </c:pt>
                <c:pt idx="14">
                  <c:v>405946</c:v>
                </c:pt>
                <c:pt idx="15">
                  <c:v>395716</c:v>
                </c:pt>
                <c:pt idx="16">
                  <c:v>357181</c:v>
                </c:pt>
                <c:pt idx="17">
                  <c:v>366426</c:v>
                </c:pt>
                <c:pt idx="18">
                  <c:v>307446</c:v>
                </c:pt>
                <c:pt idx="19">
                  <c:v>304646</c:v>
                </c:pt>
                <c:pt idx="20">
                  <c:v>151084</c:v>
                </c:pt>
                <c:pt idx="21">
                  <c:v>351931</c:v>
                </c:pt>
                <c:pt idx="22">
                  <c:v>399625</c:v>
                </c:pt>
                <c:pt idx="23">
                  <c:v>136651</c:v>
                </c:pt>
                <c:pt idx="24">
                  <c:v>76625</c:v>
                </c:pt>
                <c:pt idx="25">
                  <c:v>77852</c:v>
                </c:pt>
                <c:pt idx="26">
                  <c:v>204300</c:v>
                </c:pt>
                <c:pt idx="27">
                  <c:v>108818</c:v>
                </c:pt>
                <c:pt idx="28">
                  <c:v>162386</c:v>
                </c:pt>
                <c:pt idx="29">
                  <c:v>171491</c:v>
                </c:pt>
                <c:pt idx="30">
                  <c:v>52004</c:v>
                </c:pt>
                <c:pt idx="31">
                  <c:v>256070</c:v>
                </c:pt>
                <c:pt idx="32">
                  <c:v>407197</c:v>
                </c:pt>
                <c:pt idx="33">
                  <c:v>131390</c:v>
                </c:pt>
                <c:pt idx="34">
                  <c:v>55402</c:v>
                </c:pt>
                <c:pt idx="35">
                  <c:v>242069</c:v>
                </c:pt>
                <c:pt idx="36">
                  <c:v>411236</c:v>
                </c:pt>
                <c:pt idx="37">
                  <c:v>158594</c:v>
                </c:pt>
                <c:pt idx="38">
                  <c:v>280557</c:v>
                </c:pt>
                <c:pt idx="39">
                  <c:v>91949</c:v>
                </c:pt>
                <c:pt idx="40">
                  <c:v>64893</c:v>
                </c:pt>
                <c:pt idx="41">
                  <c:v>259994</c:v>
                </c:pt>
                <c:pt idx="42">
                  <c:v>33205</c:v>
                </c:pt>
                <c:pt idx="43">
                  <c:v>73427</c:v>
                </c:pt>
                <c:pt idx="44">
                  <c:v>114710</c:v>
                </c:pt>
                <c:pt idx="45">
                  <c:v>31759</c:v>
                </c:pt>
                <c:pt idx="46">
                  <c:v>96898</c:v>
                </c:pt>
                <c:pt idx="47">
                  <c:v>152310</c:v>
                </c:pt>
                <c:pt idx="48">
                  <c:v>264577</c:v>
                </c:pt>
                <c:pt idx="49">
                  <c:v>295646</c:v>
                </c:pt>
                <c:pt idx="50">
                  <c:v>62109</c:v>
                </c:pt>
                <c:pt idx="51">
                  <c:v>2492</c:v>
                </c:pt>
                <c:pt idx="52">
                  <c:v>2520</c:v>
                </c:pt>
                <c:pt idx="53">
                  <c:v>51102</c:v>
                </c:pt>
                <c:pt idx="54">
                  <c:v>550241</c:v>
                </c:pt>
                <c:pt idx="55">
                  <c:v>306336</c:v>
                </c:pt>
                <c:pt idx="56">
                  <c:v>310290</c:v>
                </c:pt>
                <c:pt idx="57">
                  <c:v>264164</c:v>
                </c:pt>
                <c:pt idx="58">
                  <c:v>178003</c:v>
                </c:pt>
                <c:pt idx="59">
                  <c:v>295934</c:v>
                </c:pt>
                <c:pt idx="60">
                  <c:v>277122</c:v>
                </c:pt>
                <c:pt idx="61">
                  <c:v>203036</c:v>
                </c:pt>
                <c:pt idx="62">
                  <c:v>127966</c:v>
                </c:pt>
                <c:pt idx="63">
                  <c:v>158646</c:v>
                </c:pt>
                <c:pt idx="64">
                  <c:v>210805</c:v>
                </c:pt>
                <c:pt idx="65">
                  <c:v>197117</c:v>
                </c:pt>
                <c:pt idx="66">
                  <c:v>104215</c:v>
                </c:pt>
                <c:pt idx="67">
                  <c:v>321415</c:v>
                </c:pt>
                <c:pt idx="68">
                  <c:v>617759</c:v>
                </c:pt>
                <c:pt idx="69">
                  <c:v>368201</c:v>
                </c:pt>
                <c:pt idx="70">
                  <c:v>170984</c:v>
                </c:pt>
                <c:pt idx="71">
                  <c:v>142219</c:v>
                </c:pt>
                <c:pt idx="72">
                  <c:v>208196</c:v>
                </c:pt>
                <c:pt idx="73">
                  <c:v>648287</c:v>
                </c:pt>
                <c:pt idx="74">
                  <c:v>168004</c:v>
                </c:pt>
                <c:pt idx="75">
                  <c:v>248540</c:v>
                </c:pt>
                <c:pt idx="76">
                  <c:v>248540</c:v>
                </c:pt>
                <c:pt idx="77">
                  <c:v>130465</c:v>
                </c:pt>
                <c:pt idx="78">
                  <c:v>103847</c:v>
                </c:pt>
                <c:pt idx="79">
                  <c:v>196232</c:v>
                </c:pt>
                <c:pt idx="80">
                  <c:v>404002</c:v>
                </c:pt>
                <c:pt idx="81">
                  <c:v>114284</c:v>
                </c:pt>
                <c:pt idx="82">
                  <c:v>162287</c:v>
                </c:pt>
                <c:pt idx="83">
                  <c:v>382816</c:v>
                </c:pt>
                <c:pt idx="84">
                  <c:v>165316</c:v>
                </c:pt>
                <c:pt idx="85">
                  <c:v>383866</c:v>
                </c:pt>
                <c:pt idx="86">
                  <c:v>276175</c:v>
                </c:pt>
                <c:pt idx="87">
                  <c:v>379517</c:v>
                </c:pt>
                <c:pt idx="88">
                  <c:v>259188</c:v>
                </c:pt>
                <c:pt idx="89">
                  <c:v>454939</c:v>
                </c:pt>
                <c:pt idx="90">
                  <c:v>410960</c:v>
                </c:pt>
                <c:pt idx="91">
                  <c:v>215366</c:v>
                </c:pt>
                <c:pt idx="92">
                  <c:v>182705</c:v>
                </c:pt>
                <c:pt idx="93">
                  <c:v>163698</c:v>
                </c:pt>
                <c:pt idx="94">
                  <c:v>163698</c:v>
                </c:pt>
                <c:pt idx="95">
                  <c:v>70981</c:v>
                </c:pt>
                <c:pt idx="96">
                  <c:v>153041</c:v>
                </c:pt>
                <c:pt idx="97">
                  <c:v>302573</c:v>
                </c:pt>
                <c:pt idx="98">
                  <c:v>468680</c:v>
                </c:pt>
                <c:pt idx="99">
                  <c:v>328892</c:v>
                </c:pt>
                <c:pt idx="100">
                  <c:v>197844</c:v>
                </c:pt>
                <c:pt idx="101">
                  <c:v>130147</c:v>
                </c:pt>
                <c:pt idx="102">
                  <c:v>253268</c:v>
                </c:pt>
                <c:pt idx="103">
                  <c:v>188726</c:v>
                </c:pt>
                <c:pt idx="104">
                  <c:v>16986</c:v>
                </c:pt>
                <c:pt idx="105">
                  <c:v>18326</c:v>
                </c:pt>
                <c:pt idx="106">
                  <c:v>19188</c:v>
                </c:pt>
                <c:pt idx="107">
                  <c:v>17204</c:v>
                </c:pt>
                <c:pt idx="108">
                  <c:v>18326</c:v>
                </c:pt>
                <c:pt idx="109">
                  <c:v>17204</c:v>
                </c:pt>
                <c:pt idx="110">
                  <c:v>17204</c:v>
                </c:pt>
                <c:pt idx="111">
                  <c:v>17852</c:v>
                </c:pt>
                <c:pt idx="112">
                  <c:v>17164</c:v>
                </c:pt>
                <c:pt idx="113">
                  <c:v>17291</c:v>
                </c:pt>
                <c:pt idx="114">
                  <c:v>17125</c:v>
                </c:pt>
                <c:pt idx="115">
                  <c:v>17243</c:v>
                </c:pt>
                <c:pt idx="116">
                  <c:v>19015</c:v>
                </c:pt>
                <c:pt idx="117">
                  <c:v>17125</c:v>
                </c:pt>
                <c:pt idx="118">
                  <c:v>17085</c:v>
                </c:pt>
                <c:pt idx="119">
                  <c:v>17125</c:v>
                </c:pt>
                <c:pt idx="120">
                  <c:v>17125</c:v>
                </c:pt>
                <c:pt idx="121">
                  <c:v>17125</c:v>
                </c:pt>
                <c:pt idx="122">
                  <c:v>18421</c:v>
                </c:pt>
                <c:pt idx="123">
                  <c:v>17125</c:v>
                </c:pt>
                <c:pt idx="124">
                  <c:v>17150</c:v>
                </c:pt>
                <c:pt idx="125">
                  <c:v>17150</c:v>
                </c:pt>
                <c:pt idx="126">
                  <c:v>17072</c:v>
                </c:pt>
                <c:pt idx="127">
                  <c:v>17138</c:v>
                </c:pt>
                <c:pt idx="128">
                  <c:v>17138</c:v>
                </c:pt>
                <c:pt idx="129">
                  <c:v>17464</c:v>
                </c:pt>
                <c:pt idx="130">
                  <c:v>18326</c:v>
                </c:pt>
                <c:pt idx="131">
                  <c:v>17138</c:v>
                </c:pt>
                <c:pt idx="132">
                  <c:v>17464</c:v>
                </c:pt>
                <c:pt idx="133">
                  <c:v>17072</c:v>
                </c:pt>
                <c:pt idx="134">
                  <c:v>17072</c:v>
                </c:pt>
                <c:pt idx="135">
                  <c:v>17072</c:v>
                </c:pt>
                <c:pt idx="136">
                  <c:v>17072</c:v>
                </c:pt>
                <c:pt idx="137">
                  <c:v>17270</c:v>
                </c:pt>
                <c:pt idx="138">
                  <c:v>17814</c:v>
                </c:pt>
                <c:pt idx="139">
                  <c:v>17531</c:v>
                </c:pt>
                <c:pt idx="140">
                  <c:v>21776</c:v>
                </c:pt>
                <c:pt idx="141">
                  <c:v>19188</c:v>
                </c:pt>
                <c:pt idx="142">
                  <c:v>18544</c:v>
                </c:pt>
                <c:pt idx="143">
                  <c:v>19092</c:v>
                </c:pt>
                <c:pt idx="144">
                  <c:v>18398</c:v>
                </c:pt>
                <c:pt idx="145">
                  <c:v>17092</c:v>
                </c:pt>
                <c:pt idx="146">
                  <c:v>17485</c:v>
                </c:pt>
                <c:pt idx="147">
                  <c:v>18361</c:v>
                </c:pt>
                <c:pt idx="148">
                  <c:v>19274</c:v>
                </c:pt>
                <c:pt idx="149">
                  <c:v>17059</c:v>
                </c:pt>
                <c:pt idx="150">
                  <c:v>17449</c:v>
                </c:pt>
                <c:pt idx="151">
                  <c:v>17464</c:v>
                </c:pt>
                <c:pt idx="152">
                  <c:v>17270</c:v>
                </c:pt>
                <c:pt idx="153">
                  <c:v>17204</c:v>
                </c:pt>
                <c:pt idx="154">
                  <c:v>17321</c:v>
                </c:pt>
                <c:pt idx="155">
                  <c:v>19188</c:v>
                </c:pt>
                <c:pt idx="156">
                  <c:v>17270</c:v>
                </c:pt>
                <c:pt idx="157">
                  <c:v>17463</c:v>
                </c:pt>
                <c:pt idx="158">
                  <c:v>19188</c:v>
                </c:pt>
                <c:pt idx="159">
                  <c:v>17138</c:v>
                </c:pt>
                <c:pt idx="160">
                  <c:v>17138</c:v>
                </c:pt>
                <c:pt idx="161">
                  <c:v>17138</c:v>
                </c:pt>
                <c:pt idx="162">
                  <c:v>18361</c:v>
                </c:pt>
                <c:pt idx="163">
                  <c:v>16993</c:v>
                </c:pt>
                <c:pt idx="164">
                  <c:v>17065</c:v>
                </c:pt>
                <c:pt idx="165">
                  <c:v>17375</c:v>
                </c:pt>
                <c:pt idx="166">
                  <c:v>17138</c:v>
                </c:pt>
                <c:pt idx="167">
                  <c:v>17463</c:v>
                </c:pt>
                <c:pt idx="168">
                  <c:v>17120</c:v>
                </c:pt>
                <c:pt idx="169">
                  <c:v>17065</c:v>
                </c:pt>
                <c:pt idx="170">
                  <c:v>17270</c:v>
                </c:pt>
                <c:pt idx="171">
                  <c:v>18326</c:v>
                </c:pt>
                <c:pt idx="172">
                  <c:v>19188</c:v>
                </c:pt>
                <c:pt idx="173">
                  <c:v>27178</c:v>
                </c:pt>
                <c:pt idx="174">
                  <c:v>61402</c:v>
                </c:pt>
                <c:pt idx="175">
                  <c:v>71221</c:v>
                </c:pt>
                <c:pt idx="176">
                  <c:v>42024</c:v>
                </c:pt>
                <c:pt idx="177">
                  <c:v>27499</c:v>
                </c:pt>
                <c:pt idx="178">
                  <c:v>19521</c:v>
                </c:pt>
                <c:pt idx="179">
                  <c:v>27275</c:v>
                </c:pt>
                <c:pt idx="180">
                  <c:v>19521</c:v>
                </c:pt>
                <c:pt idx="181">
                  <c:v>20236</c:v>
                </c:pt>
                <c:pt idx="182">
                  <c:v>27275</c:v>
                </c:pt>
                <c:pt idx="183">
                  <c:v>30774</c:v>
                </c:pt>
                <c:pt idx="184">
                  <c:v>27275</c:v>
                </c:pt>
                <c:pt idx="185">
                  <c:v>26093</c:v>
                </c:pt>
                <c:pt idx="186">
                  <c:v>15373</c:v>
                </c:pt>
                <c:pt idx="187">
                  <c:v>24412</c:v>
                </c:pt>
                <c:pt idx="188">
                  <c:v>13008</c:v>
                </c:pt>
                <c:pt idx="189">
                  <c:v>13241</c:v>
                </c:pt>
                <c:pt idx="190">
                  <c:v>35317</c:v>
                </c:pt>
                <c:pt idx="191">
                  <c:v>51754</c:v>
                </c:pt>
                <c:pt idx="192">
                  <c:v>101365</c:v>
                </c:pt>
                <c:pt idx="193">
                  <c:v>143105</c:v>
                </c:pt>
                <c:pt idx="194">
                  <c:v>1051934</c:v>
                </c:pt>
                <c:pt idx="195">
                  <c:v>549914</c:v>
                </c:pt>
                <c:pt idx="196">
                  <c:v>700084</c:v>
                </c:pt>
                <c:pt idx="197">
                  <c:v>91403</c:v>
                </c:pt>
                <c:pt idx="198">
                  <c:v>112998</c:v>
                </c:pt>
                <c:pt idx="199">
                  <c:v>119269</c:v>
                </c:pt>
                <c:pt idx="200">
                  <c:v>679950</c:v>
                </c:pt>
                <c:pt idx="201">
                  <c:v>1059378</c:v>
                </c:pt>
                <c:pt idx="202">
                  <c:v>527989</c:v>
                </c:pt>
                <c:pt idx="203">
                  <c:v>281750</c:v>
                </c:pt>
                <c:pt idx="204">
                  <c:v>333044</c:v>
                </c:pt>
                <c:pt idx="205">
                  <c:v>530957</c:v>
                </c:pt>
                <c:pt idx="206">
                  <c:v>492404</c:v>
                </c:pt>
                <c:pt idx="207">
                  <c:v>290352</c:v>
                </c:pt>
                <c:pt idx="208">
                  <c:v>256727</c:v>
                </c:pt>
                <c:pt idx="209">
                  <c:v>139790</c:v>
                </c:pt>
                <c:pt idx="210">
                  <c:v>289454</c:v>
                </c:pt>
                <c:pt idx="211">
                  <c:v>580452</c:v>
                </c:pt>
                <c:pt idx="212">
                  <c:v>372040</c:v>
                </c:pt>
                <c:pt idx="213">
                  <c:v>134004</c:v>
                </c:pt>
                <c:pt idx="214">
                  <c:v>255634</c:v>
                </c:pt>
                <c:pt idx="215">
                  <c:v>460096</c:v>
                </c:pt>
                <c:pt idx="216">
                  <c:v>506174</c:v>
                </c:pt>
                <c:pt idx="217">
                  <c:v>183185</c:v>
                </c:pt>
                <c:pt idx="218">
                  <c:v>275940</c:v>
                </c:pt>
                <c:pt idx="219">
                  <c:v>150556</c:v>
                </c:pt>
                <c:pt idx="220">
                  <c:v>202829</c:v>
                </c:pt>
                <c:pt idx="221">
                  <c:v>21025</c:v>
                </c:pt>
                <c:pt idx="222">
                  <c:v>12998</c:v>
                </c:pt>
                <c:pt idx="223">
                  <c:v>2914</c:v>
                </c:pt>
                <c:pt idx="224">
                  <c:v>628421</c:v>
                </c:pt>
                <c:pt idx="225">
                  <c:v>794466</c:v>
                </c:pt>
                <c:pt idx="226">
                  <c:v>3354952</c:v>
                </c:pt>
                <c:pt idx="227">
                  <c:v>4612357</c:v>
                </c:pt>
                <c:pt idx="228">
                  <c:v>6161356</c:v>
                </c:pt>
                <c:pt idx="229">
                  <c:v>41536</c:v>
                </c:pt>
                <c:pt idx="230">
                  <c:v>41528.399999999994</c:v>
                </c:pt>
                <c:pt idx="231">
                  <c:v>41528</c:v>
                </c:pt>
                <c:pt idx="232">
                  <c:v>41528</c:v>
                </c:pt>
                <c:pt idx="233">
                  <c:v>41528</c:v>
                </c:pt>
                <c:pt idx="234">
                  <c:v>41528</c:v>
                </c:pt>
                <c:pt idx="235">
                  <c:v>41528</c:v>
                </c:pt>
                <c:pt idx="236">
                  <c:v>41528</c:v>
                </c:pt>
                <c:pt idx="237">
                  <c:v>41528</c:v>
                </c:pt>
                <c:pt idx="238">
                  <c:v>41528</c:v>
                </c:pt>
                <c:pt idx="239">
                  <c:v>41528</c:v>
                </c:pt>
                <c:pt idx="240">
                  <c:v>41528</c:v>
                </c:pt>
                <c:pt idx="241">
                  <c:v>41528</c:v>
                </c:pt>
                <c:pt idx="242">
                  <c:v>41528</c:v>
                </c:pt>
                <c:pt idx="243">
                  <c:v>41528</c:v>
                </c:pt>
                <c:pt idx="244">
                  <c:v>41528</c:v>
                </c:pt>
                <c:pt idx="245">
                  <c:v>41528</c:v>
                </c:pt>
                <c:pt idx="246">
                  <c:v>41528</c:v>
                </c:pt>
                <c:pt idx="247">
                  <c:v>41528</c:v>
                </c:pt>
                <c:pt idx="248">
                  <c:v>592559</c:v>
                </c:pt>
                <c:pt idx="249">
                  <c:v>854661</c:v>
                </c:pt>
                <c:pt idx="250">
                  <c:v>367114</c:v>
                </c:pt>
                <c:pt idx="251">
                  <c:v>1220465</c:v>
                </c:pt>
                <c:pt idx="252">
                  <c:v>80000</c:v>
                </c:pt>
                <c:pt idx="253">
                  <c:v>48800</c:v>
                </c:pt>
                <c:pt idx="254">
                  <c:v>797000</c:v>
                </c:pt>
                <c:pt idx="255">
                  <c:v>527014</c:v>
                </c:pt>
                <c:pt idx="256">
                  <c:v>18236954</c:v>
                </c:pt>
                <c:pt idx="257">
                  <c:v>6447550</c:v>
                </c:pt>
                <c:pt idx="258">
                  <c:v>847366</c:v>
                </c:pt>
                <c:pt idx="259">
                  <c:v>1838584</c:v>
                </c:pt>
                <c:pt idx="260">
                  <c:v>208675</c:v>
                </c:pt>
                <c:pt idx="261">
                  <c:v>1021288</c:v>
                </c:pt>
                <c:pt idx="262">
                  <c:v>620988</c:v>
                </c:pt>
                <c:pt idx="263">
                  <c:v>422506</c:v>
                </c:pt>
                <c:pt idx="264">
                  <c:v>400000</c:v>
                </c:pt>
                <c:pt idx="265">
                  <c:v>3508465</c:v>
                </c:pt>
                <c:pt idx="266">
                  <c:v>300000</c:v>
                </c:pt>
                <c:pt idx="267">
                  <c:v>300000</c:v>
                </c:pt>
                <c:pt idx="268">
                  <c:v>419165</c:v>
                </c:pt>
                <c:pt idx="269">
                  <c:v>429356</c:v>
                </c:pt>
                <c:pt idx="270">
                  <c:v>300000</c:v>
                </c:pt>
                <c:pt idx="271">
                  <c:v>480000</c:v>
                </c:pt>
                <c:pt idx="272">
                  <c:v>552000</c:v>
                </c:pt>
                <c:pt idx="273">
                  <c:v>174998</c:v>
                </c:pt>
                <c:pt idx="274">
                  <c:v>260001</c:v>
                </c:pt>
                <c:pt idx="275">
                  <c:v>48800</c:v>
                </c:pt>
                <c:pt idx="276">
                  <c:v>208941</c:v>
                </c:pt>
                <c:pt idx="277">
                  <c:v>248129</c:v>
                </c:pt>
                <c:pt idx="278">
                  <c:v>111897</c:v>
                </c:pt>
                <c:pt idx="279">
                  <c:v>115053</c:v>
                </c:pt>
                <c:pt idx="280">
                  <c:v>480000</c:v>
                </c:pt>
                <c:pt idx="281">
                  <c:v>115053</c:v>
                </c:pt>
                <c:pt idx="282">
                  <c:v>174998</c:v>
                </c:pt>
                <c:pt idx="283">
                  <c:v>115053</c:v>
                </c:pt>
                <c:pt idx="284">
                  <c:v>70218</c:v>
                </c:pt>
                <c:pt idx="285">
                  <c:v>112602</c:v>
                </c:pt>
                <c:pt idx="286">
                  <c:v>48693246</c:v>
                </c:pt>
                <c:pt idx="287">
                  <c:v>77313347</c:v>
                </c:pt>
                <c:pt idx="289">
                  <c:v>60843000</c:v>
                </c:pt>
                <c:pt idx="290">
                  <c:v>2798606</c:v>
                </c:pt>
                <c:pt idx="291">
                  <c:v>5350000</c:v>
                </c:pt>
                <c:pt idx="292">
                  <c:v>8321741</c:v>
                </c:pt>
                <c:pt idx="293">
                  <c:v>58620</c:v>
                </c:pt>
                <c:pt idx="294">
                  <c:v>58620</c:v>
                </c:pt>
              </c:numCache>
            </c:numRef>
          </c:val>
        </c:ser>
        <c:ser>
          <c:idx val="4"/>
          <c:order val="4"/>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'бюджет 2016'!$B$321:$E$668</c:f>
              <c:multiLvlStrCache>
                <c:ptCount val="295"/>
                <c:lvl>
                  <c:pt idx="0">
                    <c:v>Будівництво світлофорного об'єкту на перехресті вул. Сєдова - виїзд з 7 медсанчастини в м. Запоріжжі</c:v>
                  </c:pt>
                  <c:pt idx="1">
                    <c:v>Будівництво світлофорного об'єкту на перехресті вул. Північне шосе - дорога на Сталепрокатний завод у м.Запоріжжя</c:v>
                  </c:pt>
                  <c:pt idx="2">
                    <c:v>Будівництво світлофорного об'єкту з пішохідним визивним пристроєм ПВП по вул. Яценка в районі парку Перемоги у м.Запоріжжі</c:v>
                  </c:pt>
                  <c:pt idx="3">
                    <c:v>Будівництво світлофорного об'єкту на перехресті вул. Л.Чайкіної - вул. Історична в м.Запоріжжя </c:v>
                  </c:pt>
                  <c:pt idx="4">
                    <c:v>Будівництво світлофорного об'єкту з визивним пристроєм в районі зупинкового комплексу "Скворцова" по вул. Скворцова в м.Запоріжжі</c:v>
                  </c:pt>
                  <c:pt idx="5">
                    <c:v>Будівництво світлофорного об'єкту на перехресті вул. Братська - вул. Михайла Грушевського в м.Запоріжжя</c:v>
                  </c:pt>
                  <c:pt idx="6">
                    <c:v>Будівництво світлофорного обєкту на перехресті вул. Новгородська - вул. Козака Бабури в м.Запоріжжя</c:v>
                  </c:pt>
                  <c:pt idx="7">
                    <c:v>Будівництво світлофорного об'єкту із визивним пристроєм для пішохідів на перехресті вул. Культурна - Таманська в м.Запоріжжя</c:v>
                  </c:pt>
                  <c:pt idx="8">
                    <c:v>Реконструкція світлофорного об'єкту на перехресті вул.Іванова-вул.Безіменна в м.Запоріжжі</c:v>
                  </c:pt>
                  <c:pt idx="9">
                    <c:v>Реконструкція світлофорного об'єкту вул.Чарівна - зупинка "Заводська" в м.Запоріжжі </c:v>
                  </c:pt>
                  <c:pt idx="10">
                    <c:v>Будівництво світлофорного об'єкту на перехресті вул. Радгоспної - вул. Магара в м.Запоріжжя</c:v>
                  </c:pt>
                  <c:pt idx="11">
                    <c:v>Будівництво світлофорного об'єкту з визивним пристроєм для пішоходів на перехресті вул.Б.Хмельницького - вул.Леонова в м.Запоріжжя </c:v>
                  </c:pt>
                  <c:pt idx="12">
                    <c:v>Будівництво мереж зовнішнього освітлення по вул.Прияружна, 4а-12 у м. Запоріжжі (проектні та будівельні роботи)</c:v>
                  </c:pt>
                  <c:pt idx="13">
                    <c:v>Будівництво мереж зовнішнього освітлення по вул. Вогнетривка, 1-11у м. Запоріжжя (проектні та будівельні роботи )</c:v>
                  </c:pt>
                  <c:pt idx="14">
                    <c:v>Реконструкція світлофорного об'єкту на перехресті  пр. Соборний - вул. Запорізька в м.Запоріжжя</c:v>
                  </c:pt>
                  <c:pt idx="15">
                    <c:v>Реконструкція світлофорного об'єкту на перехресті  пр. Соборний - вул.Дніпровська в м.Запоріжжя</c:v>
                  </c:pt>
                  <c:pt idx="16">
                    <c:v>Реконструкція світлофорного об'єкту на перехресті  пр. Соборний - вул.Тургенєва в м.Запоріжжя</c:v>
                  </c:pt>
                  <c:pt idx="17">
                    <c:v>Реконструкція світлофорного об'єкту на перехресті  пр.Соборний - вул.Троїцька в м.Запоріжжя</c:v>
                  </c:pt>
                  <c:pt idx="18">
                    <c:v>Реконструкція світлофорного об'єкту на перехресті  вул. Шкільна - вул.Запорізька в м.Запоріжжя</c:v>
                  </c:pt>
                  <c:pt idx="19">
                    <c:v>Реконструкція світлофорного об'єкту на перехресті  вул.8 Березня - вул. Іванова в м.Запоріжжя</c:v>
                  </c:pt>
                  <c:pt idx="20">
                    <c:v>Реконструкція світлофорного об'єкту із визивним пристроєм для пішохідів  на перехресті  вул.Діагональна - зуп. "ЗФЗ" в м.Запоріжжя</c:v>
                  </c:pt>
                  <c:pt idx="21">
                    <c:v>Реконструкція світлофорного об'єкту на перехресті вул. Незалежної України - вул. Я.Новицького в м.Запоріжжя</c:v>
                  </c:pt>
                  <c:pt idx="22">
                    <c:v>Реконструкція світлофорного об'єкту на перехресті  вул.Північне шосе - вул. Оптимістична в м.Запоріжжя</c:v>
                  </c:pt>
                  <c:pt idx="23">
                    <c:v>Будівництво мереж зовнішнього освітлення по вул. Фучика (від вул. Піщана до вул. Пожарського) в м. Запоріжжя</c:v>
                  </c:pt>
                  <c:pt idx="24">
                    <c:v>Будівництво мереж зовнішнього освітлення вулиці Байконурівська у м. Запоріжжя</c:v>
                  </c:pt>
                  <c:pt idx="25">
                    <c:v>Будівництво мереж зовнішнього освітлення по вул. Сурікова у м. Запоріжжі</c:v>
                  </c:pt>
                  <c:pt idx="26">
                    <c:v>Будівництво мереж зовнішнього освітлення Прибережна магістраль (рятувальна станція КП "Титан") у м.Запоріжжі  </c:v>
                  </c:pt>
                  <c:pt idx="27">
                    <c:v>Будівництво мереж зовнішнього освітлення по вул. Скеляста у м.Запоріжжі</c:v>
                  </c:pt>
                  <c:pt idx="28">
                    <c:v>Будівництво мереж зовнішнього освітлення по вул. Аджарська у м.Запоріжжі </c:v>
                  </c:pt>
                  <c:pt idx="29">
                    <c:v>Будівництво мереж зовнішнього освітлення по вул. Рилєєва, 7-18 у м. Запоріжжі</c:v>
                  </c:pt>
                  <c:pt idx="30">
                    <c:v>Будівництво мереж зовнішнього освітлення по вул. Тимірязєва (від вул. Балкова до вул. Баранова) у м. Запоріжжі</c:v>
                  </c:pt>
                  <c:pt idx="31">
                    <c:v>Будівництво мереж зовнішнього освітлення по вул. Тимірязєва (від вул. 8 Березня до пров. Преснєнський) у м. Запоріжжі</c:v>
                  </c:pt>
                  <c:pt idx="32">
                    <c:v>Будівництво мереж зовнішнього освітлення по вул.Васильєва у м.Запоріжжі</c:v>
                  </c:pt>
                  <c:pt idx="33">
                    <c:v>Будівництво мереж зовнішнього освітлення по пров. Глибокий у м.Запоріжжі</c:v>
                  </c:pt>
                  <c:pt idx="34">
                    <c:v>Будівництво мереж зовнішнього освітлення по вул. Каспійська (від вул.Відмінна до вул.Футбольна) у м.Запоріжжі</c:v>
                  </c:pt>
                  <c:pt idx="35">
                    <c:v>Будівництво мереж зовнішнього освітлення по вул. Грязнова, 88, 88а, 88б, 90а, 90, 94 у м. Запоріжжі</c:v>
                  </c:pt>
                  <c:pt idx="36">
                    <c:v>Будівництво мереж зовнішнього освітлення вулиці Кам'янсько-Дніпровська у м. Запоріжжі</c:v>
                  </c:pt>
                  <c:pt idx="37">
                    <c:v>Будівництво мереж зовнішнього освітлення вулиці Салавата-Юлаєва у м. Запоріжжі</c:v>
                  </c:pt>
                  <c:pt idx="38">
                    <c:v>Будівництво мереж зовнішнього освітлення по вул. Колонтай у м. Запоріжжі</c:v>
                  </c:pt>
                  <c:pt idx="39">
                    <c:v>Будівництво мереж зовнішнього освітлення по вул. Крамського у м. Запоріжжі</c:v>
                  </c:pt>
                  <c:pt idx="40">
                    <c:v>Будівництво мереж зовнішнього освітлення  пров.Кедровий (від вул. Учительської до вул.Каспійської) у м. Запоріжжі </c:v>
                  </c:pt>
                  <c:pt idx="41">
                    <c:v>Будівництва мереж зовнішнього освітлення по вул. Азовській у м.Запоріжжі</c:v>
                  </c:pt>
                  <c:pt idx="42">
                    <c:v>Будівництво мереж зовнішнього освітлення по  пров. Вузький у  м. Запоріжжі</c:v>
                  </c:pt>
                  <c:pt idx="43">
                    <c:v>Будівництво мереж зовнішнього освітлення по вул. Морфлотська у м.Запоріжжі</c:v>
                  </c:pt>
                  <c:pt idx="44">
                    <c:v>Будівництво мереж зовнішнього освітлення по вул. Початкова у м.Запоріжжі </c:v>
                  </c:pt>
                  <c:pt idx="45">
                    <c:v>Будівництво мереж зовнішнього освітлення по пров.Якутський (від вул. Панфьорова до вул.Паторжинського)  у м.Запоріжжі</c:v>
                  </c:pt>
                  <c:pt idx="46">
                    <c:v>Будівництво мереж зовнішнього освітлення по  пров. Сріблястий у  м. Запоріжжі  </c:v>
                  </c:pt>
                  <c:pt idx="47">
                    <c:v>Будівництва мереж зовнішнього освітлення по вул. Батарейна у м.Запоріжжі  </c:v>
                  </c:pt>
                  <c:pt idx="48">
                    <c:v>Будівництва мереж зовнішнього освітлення по вул. Балка-Поповка (від буд.241 до буд. №315) у м.Запоріжжя</c:v>
                  </c:pt>
                  <c:pt idx="49">
                    <c:v>Будівництво мереж зовнішнього освітлення по вул. Овочівництва на о. Хортиця </c:v>
                  </c:pt>
                  <c:pt idx="50">
                    <c:v>Будівництво мереж зовнішнього освітлення по вул. Тельмана (від вул. Кривоносова до залізничної колії АТ "Мотор Січ") у м. Запоріжжі</c:v>
                  </c:pt>
                  <c:pt idx="51">
                    <c:v>Будівництво мереж зовнішнього освітлення у парку Трудової слави (майданчик "Фортеця") в м.Запоріжжі</c:v>
                  </c:pt>
                  <c:pt idx="52">
                    <c:v>Будівництво мереж зовнішнього освітлення у парку Трудової слави (майданчик для заняття паркуром) в м.Запоріжжі</c:v>
                  </c:pt>
                  <c:pt idx="53">
                    <c:v>Будівництво мереж зовнішнього освітлення по вул.Донецька-вул.Зелена у м.Запоріжжі</c:v>
                  </c:pt>
                  <c:pt idx="54">
                    <c:v>Будівництво мереж зовнішнього освітлення на внутрішньоквартальній території по вул. Ситова, 9, 9а, 9б, 11б і вул.Північнокольцева,12 у м.Запоріжжі</c:v>
                  </c:pt>
                  <c:pt idx="55">
                    <c:v>Будівництво мереж зовнішнього освітлення по вул. Саперна від буд. № 46 до пров. Літній у м.Запоріжжі</c:v>
                  </c:pt>
                  <c:pt idx="56">
                    <c:v>Будівництво мереж зовнішнього освітлення по вул.Вахтова (від вул. Саперна,46 до вул. Бєлінського) у м.Запоріжжі</c:v>
                  </c:pt>
                  <c:pt idx="57">
                    <c:v>Будівництво мереж зовнішнього освітлення по вул. Парамонова 4, 4а, 4б у м.Запоріжжі</c:v>
                  </c:pt>
                  <c:pt idx="58">
                    <c:v>Будівництво мереж зовнішнього освітлення по вул. Європейська, 4 у м.Запоріжжі</c:v>
                  </c:pt>
                  <c:pt idx="59">
                    <c:v>Будівництво мереж зовнішнього освітлення по вул. Магара, 6, 6а, 8 у м.Запоріжжі</c:v>
                  </c:pt>
                  <c:pt idx="60">
                    <c:v>Будівництво мереж зовнішнього освітлення на внутрішньоквартальній території по вул. Гоголя, 147 у м.Запоріжжі</c:v>
                  </c:pt>
                  <c:pt idx="61">
                    <c:v>Будівництво мереж зовнішнього освітлення по вул. Ігоря Сікорського, 16-46 в м.Запоріжжі</c:v>
                  </c:pt>
                  <c:pt idx="62">
                    <c:v>Будівництво мереж зовнішнього освітлення по вул. Вербова, 39-55 в м.Запоріжжі</c:v>
                  </c:pt>
                  <c:pt idx="63">
                    <c:v>Будівництво мереж зовнішнього освітлення на внутрішньоквартальній території по вул. Незалежної України,42 у м.Запоріжжі</c:v>
                  </c:pt>
                  <c:pt idx="64">
                    <c:v>Будівництво мереж зовнішнього освітлення по бул. Шевченка,16,20 в м.Запоріжжі</c:v>
                  </c:pt>
                  <c:pt idx="65">
                    <c:v>Будівництво мереж зовнішнього освітлення по вул.Лахтинська,4а,4б  в м.Запоріжжя</c:v>
                  </c:pt>
                  <c:pt idx="66">
                    <c:v>Будівництво мереж зовнішнього освітлення по вул.Лахтинська,6 в м.Запоріжжя</c:v>
                  </c:pt>
                  <c:pt idx="67">
                    <c:v>Будівництво мереж зовнішнього освітлення по вул.Лахтинська,8, 10,10а,10б  в м.Запоріжжя</c:v>
                  </c:pt>
                  <c:pt idx="68">
                    <c:v>Будівництво мереж зовнішнього освітлення по вул.Запорізького козацтва,17,19,21,23,21а,27,29,31,33,35  в м.Запоріжжя</c:v>
                  </c:pt>
                  <c:pt idx="69">
                    <c:v>Будівництво мереж зовнішнього освітлення по вул.Задніпровська,36,38,40,42,44 в м.Запоріжжя</c:v>
                  </c:pt>
                  <c:pt idx="70">
                    <c:v>Будівництво мереж зовнішнього освітлення по вул.Козака Бабури,12 (дитячий садок 237) в м.Запоріжжя</c:v>
                  </c:pt>
                  <c:pt idx="71">
                    <c:v>Будівництво мереж зовнішнього освітлення по вул.Козака Бабури,20 (дитячий майданчик) в м.Запоріжжя</c:v>
                  </c:pt>
                  <c:pt idx="72">
                    <c:v>Будівництво мереж зовнішнього освітлення по вул.Козака Бабури,18а (дитячий садок 231) в м.Запоріжжя</c:v>
                  </c:pt>
                  <c:pt idx="73">
                    <c:v>Будівництво мереж зовнішнього освітлення по вул.Лахтинська,13,13а,15,17,19,21/пр.Ювілейний,33,35,50/вул Задніпровська,48 в м.Запоріжжя</c:v>
                  </c:pt>
                  <c:pt idx="74">
                    <c:v>Будівництво мереж зовнішнього освітлення по бул. Будівельників, 10 (уздовж дитячого садка) в м.Запоріжжя</c:v>
                  </c:pt>
                  <c:pt idx="75">
                    <c:v>Будівництво мереж зовнішнього освітлення по вул. 14 Жовтня, 15  в м.Запоріжжя</c:v>
                  </c:pt>
                  <c:pt idx="76">
                    <c:v>Будівництво мереж зовнішнього освітлення по вул. 14 Жовтня, 13  в м.Запоріжжя</c:v>
                  </c:pt>
                  <c:pt idx="77">
                    <c:v>Будівництво мереж зовнішнього освітлення по вул.Гудименка,40  в м.Запоріжжя</c:v>
                  </c:pt>
                  <c:pt idx="78">
                    <c:v>Будівництво мереж зовнішнього освітлення по вул.Воронезька,22 ( дитяча юнацька школа №4) в м.Запоріжжя</c:v>
                  </c:pt>
                  <c:pt idx="79">
                    <c:v>Будівництво мереж зовнішнього освітлення по пр. Інженера Преображенського, 27 в м.Запоріжжя</c:v>
                  </c:pt>
                  <c:pt idx="80">
                    <c:v>Будівництво мереж зовнішнього освітлення по вул.Гудименка, 18 (зона парку ЗОШ №40)  в м.Запоріжжя</c:v>
                  </c:pt>
                  <c:pt idx="81">
                    <c:v>Будівництво мереж зовнішнього освітлення по вул. Громовій буд. № 87-99 в м.Запоріжжя</c:v>
                  </c:pt>
                  <c:pt idx="82">
                    <c:v>Будівництво мереж зовнішнього освітлення провулка між вул. Дніпродзержинська та вул. Гребельна в м. Запоріжжя</c:v>
                  </c:pt>
                  <c:pt idx="83">
                    <c:v>Будівництво мереж зовнішнього освітлення по пров. Перлинному (від вул. Медична до вул. Каховська) в м. Запоріжжя</c:v>
                  </c:pt>
                  <c:pt idx="84">
                    <c:v>Будівництво мереж зовнішнього освітлення по вул. Волзька (від вул. Листопрокатна до вул. Виробнича) в м.Запоріжжя</c:v>
                  </c:pt>
                  <c:pt idx="85">
                    <c:v>Будівництво мереж зовнішнього освітлення по вул. Дальня в м.Запоріжжя</c:v>
                  </c:pt>
                  <c:pt idx="86">
                    <c:v>Будівництво мереж зовнішнього освітлення по вул. Крайня в м.Запоріжжя</c:v>
                  </c:pt>
                  <c:pt idx="87">
                    <c:v>Будівництво мереж зовнішнього освітлення по вул. Магістральна,1-44 в м. Запорожжя</c:v>
                  </c:pt>
                  <c:pt idx="88">
                    <c:v>Будівництво мереж зовнішнього освітлення по вул. Тверська (від вул. Карпенка-Карого до вул. Орликова) в м.Запоріжжя</c:v>
                  </c:pt>
                  <c:pt idx="89">
                    <c:v>Будівництво мереж зовнішнього освітлення по вул. Скульптурна у м.Запоріжжі</c:v>
                  </c:pt>
                  <c:pt idx="90">
                    <c:v>Будівництво мереж зовнішнього освітлення по вул. Мальовнича у м.Запоріжжі</c:v>
                  </c:pt>
                  <c:pt idx="91">
                    <c:v>Будівництво мереж зовнішнього освітлення по вул. Стрєльникова у м.Запоріжжі</c:v>
                  </c:pt>
                  <c:pt idx="92">
                    <c:v>Будівництво мереж зовнішнього освітлення по вул.Московська (від вул. Слави до вул. Памірська) у м.Запоріжжі</c:v>
                  </c:pt>
                  <c:pt idx="93">
                    <c:v>Будівництво мереж зовнішнього освітлення по вул. Волоколамська (від вул. Ферганська до вул. Владивостоцька) у м.Запоріжжі</c:v>
                  </c:pt>
                  <c:pt idx="94">
                    <c:v>Будівництво мереж зовнішнього освітлення по вул.Академіка Івченка (від вул.Уральська до вул.Героїв Дніпра) у м.Запоріжжі</c:v>
                  </c:pt>
                  <c:pt idx="95">
                    <c:v>Будівництво мереж зовнішнього освітлення по вул.Героїв Дніпра  (від вул.Кривоносова до вул.Високовольтна) у м.Запоріжжі</c:v>
                  </c:pt>
                  <c:pt idx="96">
                    <c:v>Будівництво мереж зовнішнього освітлення по вул. Радіаторна, 48 у м.Запоріжжі</c:v>
                  </c:pt>
                  <c:pt idx="97">
                    <c:v>Будівництво мереж зовнішнього освітлення по вул. Бодянського у м.Запоріжжі</c:v>
                  </c:pt>
                  <c:pt idx="98">
                    <c:v>Будівництво мереж зовнішнього освітлення по вул. Норільська у м.Запоріжжі</c:v>
                  </c:pt>
                  <c:pt idx="99">
                    <c:v>Будівництво мереж зовнішнього освітлення по вул. Світловодська від буд. №24 до буд. №98 у м.Запоріжжі</c:v>
                  </c:pt>
                  <c:pt idx="100">
                    <c:v>Будівництво мереж зовнішнього освітлення по вул.Політехнічна у м.Запоріжжі</c:v>
                  </c:pt>
                  <c:pt idx="101">
                    <c:v>Будівництво мереж зовнішнього освітлення по вул. Початкова в м. Запоріжжя</c:v>
                  </c:pt>
                  <c:pt idx="102">
                    <c:v>Будівництво мереж зовнішнього освітлення по вул. Електрична, 241, 241а в м. Запоріжжя</c:v>
                  </c:pt>
                  <c:pt idx="103">
                    <c:v>Будівництво мереж зовнішнього освітлення по пров. Боковий (від вул. Основна до вул. Амурська) в м. Запоріжжя</c:v>
                  </c:pt>
                  <c:pt idx="104">
                    <c:v>Будівництво мереж зовнішнього освітлення на внутрішньоквартальній території по вул. Космічна, 8а у м. Запоріжжі (проектні роботи та експертиза)</c:v>
                  </c:pt>
                  <c:pt idx="105">
                    <c:v>Будівництво мереж зовнішнього освітлення по вул. Закарпатська (від буд. №2 до буд. №39/42) у м.Запоріжжі  (проектні роботи та експертиза)</c:v>
                  </c:pt>
                  <c:pt idx="106">
                    <c:v>Будівництво мереж зовнішнього освітлення по вул. Вахтова (від вул. Саперна до вул. Арбузова) у м.Запоріжжі  (проектні роботи та експертиза)</c:v>
                  </c:pt>
                  <c:pt idx="107">
                    <c:v>Будівництво мереж зовнішнього освітлення по вул.Ситова, 2 у м.Запоріжжі  (проектні роботи та експертиза)</c:v>
                  </c:pt>
                  <c:pt idx="108">
                    <c:v>Будівництво мереж зовнішнього освітлення по вул. Космічна 100, 100а, 100б, 102а у м. Запоріжжі  (проектні роботи та експертиза)</c:v>
                  </c:pt>
                  <c:pt idx="109">
                    <c:v>Будівництво мереж зовнішнього освітлення по вул. Північнокільцева 1, 3 у м. Запоріжжі  (проектні роботи та експертиза)</c:v>
                  </c:pt>
                  <c:pt idx="110">
                    <c:v>Будівництво мереж зовнішнього освітлення по вул. Магара, 3 у м. Запоріжжі  (проектні роботи та експертиза)</c:v>
                  </c:pt>
                  <c:pt idx="111">
                    <c:v>Будівництво мереж зовнішнього освітлення по вул. Задніпровська, 6, Задніпровська ,8 Задніпровська, 10 в м. Запоріжжя  (проектні роботи та експертиза)</c:v>
                  </c:pt>
                  <c:pt idx="112">
                    <c:v>Будівництво мереж зовнішнього освітлення по вул. Ентузіастів, 4 в м. Запоріжжя  (проектні роботи та експертиза)</c:v>
                  </c:pt>
                  <c:pt idx="113">
                    <c:v>Будівництво мереж зовнішнього освітлення по вул. Лахтинська,2,  Лахтинська, 4 в м.Запоріжжя  (проектні роботи та експертиза)</c:v>
                  </c:pt>
                  <c:pt idx="114">
                    <c:v>Будівництво мереж зовнішнього освітлення по вул. Лахтинська, 12  в м. Запоріжжя  (проектні роботи та експертиза)</c:v>
                  </c:pt>
                  <c:pt idx="115">
                    <c:v>Будівництво мереж зовнішнього освітлення по вул. Лахтинська, 21 в м. Запоріжжя  (проектні роботи та експертиза)</c:v>
                  </c:pt>
                  <c:pt idx="116">
                    <c:v>Будівництво мереж зовнішнього освітлення по вул. Запорізького козацтва, 3,5,7,11а,13а,15а в м. Запоріжжя  (проектні роботи та експертиза)</c:v>
                  </c:pt>
                  <c:pt idx="117">
                    <c:v>Будівництво мереж зовнішнього освітлення по вул. Задніпровська, 24а в м. Запоріжжя  (проектні роботи та експертиза)</c:v>
                  </c:pt>
                  <c:pt idx="118">
                    <c:v>Будівництво мереж зовнішнього освітлення по вул. Задніпровська, 28,30 в м. Запоріжжя  (проектні роботи та експертиза)</c:v>
                  </c:pt>
                  <c:pt idx="119">
                    <c:v>Будівництво мереж зовнішнього освітлення по вул. Ентузіастів, 10 в м. Запоріжжя  (проектні роботи та експертиза)</c:v>
                  </c:pt>
                  <c:pt idx="120">
                    <c:v>Будівництво мереж зовнішнього освітлення по вул. Ентузіастів, 8 в м. Запоріжжя  (проектні роботи та експертиза)</c:v>
                  </c:pt>
                  <c:pt idx="121">
                    <c:v>Будівництво мереж зовнішнього освітлення по вул. Ентузіастів, 12 в м. Запоріжжя  (проектні роботи та експертиза)</c:v>
                  </c:pt>
                  <c:pt idx="122">
                    <c:v>Будівництво мереж зовнішнього освітлення по вул. Ентузіастів, 14а в м. Запоріжжя  (проектні роботи та експертиза)</c:v>
                  </c:pt>
                  <c:pt idx="123">
                    <c:v>Будівництво мереж зовнішнього освітлення по вул. Ентузіастів, 20/вул. Задніпровська, 34 в м.Запоріжжя  (проектні роботи та експертиза)</c:v>
                  </c:pt>
                  <c:pt idx="124">
                    <c:v>Будівництво мереж зовнішнього освітлення по вул. Лахтинська, 3 в м. Запоріжжя  (проектні роботи та експертиза)</c:v>
                  </c:pt>
                  <c:pt idx="125">
                    <c:v>Будівництво мереж зовнішнього освітлення по вул. Лахтинська, 5 в м. Запоріжжя  (проектні роботи та експертиза)</c:v>
                  </c:pt>
                  <c:pt idx="126">
                    <c:v>Будівництво мереж зовнішнього освітлення по вул.Козака Бабури,3 в м.Запоріжжя  (проектні роботи та експертиза)</c:v>
                  </c:pt>
                  <c:pt idx="127">
                    <c:v>Будівництво мереж зовнішнього освітлення по вул. Козака Бабури, 10 в м. Запоріжжя  (проектні роботи та експертиза)</c:v>
                  </c:pt>
                  <c:pt idx="128">
                    <c:v>Будівництво мереж зовнішнього освітлення по вул. Задніпровська, 5а в м. Запоріжжя  (проектні роботи та експертиза)</c:v>
                  </c:pt>
                  <c:pt idx="129">
                    <c:v>Будівництво мереж зовнішнього освітлення по вул. Задніпровська, 46а в м. Запоріжжя  (проектні роботи та експертиза)</c:v>
                  </c:pt>
                  <c:pt idx="130">
                    <c:v>Будівництво мереж зовнішнього освітлення по пр.Ювілейний, 30а в м. Запоріжжя  (проектні роботи та експертиза)</c:v>
                  </c:pt>
                  <c:pt idx="131">
                    <c:v>Будівництво мереж зовнішнього освітлення по вул. Бульвар Будівельників, 15 (центр естетичного виховання) в м. Запоріжжя  (проектні роботи та експертиза)</c:v>
                  </c:pt>
                  <c:pt idx="132">
                    <c:v>Будівництво мереж зовнішнього освітлення по вул. Бульвар Будівельників, 19 в м. Запоріжжя  (проектні роботи та експертиза)</c:v>
                  </c:pt>
                  <c:pt idx="133">
                    <c:v>Будівництво мереж зовнішнього освітлення по вул. Бульвар Будівельників, 21 в м. Запоріжжя  (проектні роботи та експертиза)</c:v>
                  </c:pt>
                  <c:pt idx="134">
                    <c:v>Будівництво мереж зовнішнього освітлення по вул. Бульвар Будівельників, 15 в м. Запоріжжя  (проектні роботи та експертиза)</c:v>
                  </c:pt>
                  <c:pt idx="135">
                    <c:v>Будівництво мереж зовнішнього освітлення по вул. Бульвар Будівельників, 23 в м. Запоріжжя  (проектні роботи та експертиза)</c:v>
                  </c:pt>
                  <c:pt idx="136">
                    <c:v>Будівництво мереж зовнішнього освітлення по вул. М. Судца 3А в м. Запоріжжя  (проектні роботи та експертиза)</c:v>
                  </c:pt>
                  <c:pt idx="137">
                    <c:v>Будівництво мереж зовнішнього освітлення по вул. Воронізька, 16, 16а в м. Запоріжжя  (проектні роботи та експертиза)</c:v>
                  </c:pt>
                  <c:pt idx="138">
                    <c:v>Будівництво мереж зовнішнього освітлення по вул. Задніпровська,33,39 по пішохідній доріжці увздовж ринку у напрямку до будинку Воронізька, 30 в м. Запоріжжя  (проектні роботи та експертиза)</c:v>
                  </c:pt>
                  <c:pt idx="139">
                    <c:v>Будівництво мереж зовнішнього освітлення по вул. Бородинська від буд. № 43а/1 до буд. 49А в м. Запоріжжя  (проектні роботи та експертиза)</c:v>
                  </c:pt>
                  <c:pt idx="140">
                    <c:v>Будівництво мереж зовнішнього освітлення по вул. Медична, від буд.72 до буд.80 в м. Запоріжжі  (проектні роботи та експертиза)</c:v>
                  </c:pt>
                  <c:pt idx="141">
                    <c:v>Будівництво мереж зовнішнього освітлення по вул. Відродження в м. Запоріжжя  (проектні роботи та експертиза)</c:v>
                  </c:pt>
                  <c:pt idx="142">
                    <c:v>Будівництво мереж зовнішнього освітлення по вул. Цегельна (від вул. Фабрична буд. 4, 15, 23, 23а, 23б, 24, 26, 26а до мосту річки Суха Московка та від вул. Фабрична, 61 до буд. 199) в м. Запоріжжя  (проектні роботи та експертиза)</c:v>
                  </c:pt>
                  <c:pt idx="143">
                    <c:v>Будівництво мереж зовнішнього освітлення по вул. Фабрична, 123-150 в м. Запоріжжя  (проектні роботи та експертиза)</c:v>
                  </c:pt>
                  <c:pt idx="144">
                    <c:v>Будівництво мереж зовнішнього освітлення по пров. Художній в м. Запоріжжя  (проектні роботи та експертиза)</c:v>
                  </c:pt>
                  <c:pt idx="145">
                    <c:v>Будівництво мереж зовнішнього освітлення по пров. Звивистий в м. Запоріжжя  (проектні роботи та експертиза)</c:v>
                  </c:pt>
                  <c:pt idx="146">
                    <c:v>Будівництво мереж зовнішнього освітлення по вул. Милосердя в м. Запоріжжя  (проектні роботи та експертиза)</c:v>
                  </c:pt>
                  <c:pt idx="147">
                    <c:v>Будівництво мереж зовнішнього освітлення по Академіка Павлова в м. Запоріжжя  (проектні роботи та експертиза)</c:v>
                  </c:pt>
                  <c:pt idx="148">
                    <c:v>Будівництво мереж зовнішнього освітлення по Алейна в м. Запоріжжя (проектні роботи та експертиза)</c:v>
                  </c:pt>
                  <c:pt idx="149">
                    <c:v>Будівництво мереж зовнішнього освітлення по вул. Воєнбуд, 85 в м. Запоріжжя  (проектні роботи та експертиза)</c:v>
                  </c:pt>
                  <c:pt idx="150">
                    <c:v>Будівництво мереж зовнішнього освітлення по вул.Червоногірська (від вул. Панфьорова до вул. Автодорожня) у м. Запоріжжі  (проектні роботи та експертиза)</c:v>
                  </c:pt>
                  <c:pt idx="151">
                    <c:v>Будівництво мереж зовнішнього освітлення по вул.Балкова (від вул. Григорія Квітки - Основ`яненка до вул. Ігоря Сікорського) у м.Запоріжжі  (проектні роботи та експертиза)</c:v>
                  </c:pt>
                  <c:pt idx="152">
                    <c:v>Будівництво мереж зовнішнього освітлення по вул. Балкова (від вул. Тимірязєва до вул. Верещагіна) у м. Запоріжжі  (проектні роботи та експертиза)</c:v>
                  </c:pt>
                  <c:pt idx="153">
                    <c:v>Будівництво мереж зовнішнього освітлення по вул. Довженко (від вул. Лірична до вул. Московська) у м. Запоріжжі  (проектні роботи та експертиза)</c:v>
                  </c:pt>
                  <c:pt idx="154">
                    <c:v>Будівництво мереж зовнішнього освітлення по вул. Лірична (від вул. Волоколамська до вул. Довженко) у м. Запоріжжі  (проектні роботи та експертиза)</c:v>
                  </c:pt>
                  <c:pt idx="155">
                    <c:v>Будівництво мереж зовнішнього освітлення по вул. Алтайська (від вул. Балкова до вул. Тульська) у м. Запоріжжі  (проектні роботи та експертиза)</c:v>
                  </c:pt>
                  <c:pt idx="156">
                    <c:v>Будівництво мереж зовнішнього освітлення по вул. Іркутська (від річки Капустянка до вул. Кіровоградська) у м.Запоріжжі  (проектні роботи та експертиза)</c:v>
                  </c:pt>
                  <c:pt idx="157">
                    <c:v>Будівництво мереж зовнішнього освітлення по вул. Бузкова у м. Запоріжжі  (проектні роботи та експертиза)</c:v>
                  </c:pt>
                  <c:pt idx="158">
                    <c:v>Будівництво мереж зовнішнього освітлення парк між вул. Павлокічкаська та вул. Історична у м. Запоріжжі  (проектні роботи та експертиза)</c:v>
                  </c:pt>
                  <c:pt idx="159">
                    <c:v>Будівництво мереж зовнішнього освітлення по пров. Водяний у м. Запоріжжі  (проектні роботи та експертиза)</c:v>
                  </c:pt>
                  <c:pt idx="160">
                    <c:v>Будівництво мереж зовнішнього освітлення по вул. Лассаля, 61  у м. Запоріжжі  (проектні роботи та експертиза)</c:v>
                  </c:pt>
                  <c:pt idx="161">
                    <c:v>Будівництво мереж зовнішнього освітлення по вул. Придніпровська, 6, 8 у м. Запоріжжі  (проектні роботи та експертиза)</c:v>
                  </c:pt>
                  <c:pt idx="162">
                    <c:v>Будівництво мереж зовнішнього освітлення по вул. Автодорівська, 1-28 у м.Запоріжжі  (проектні роботи та експертиза)</c:v>
                  </c:pt>
                  <c:pt idx="163">
                    <c:v>Будівництво мереж зовнішнього освітлення по вул.Морфлотська, 21 у м.Запоріжжі  (проектні роботи та експертиза)</c:v>
                  </c:pt>
                  <c:pt idx="164">
                    <c:v>Будівництво мереж зовнішнього освітлення по вул. Лижна, 1-9 у м. Запоріжжі  (проектні роботи та експертиза)</c:v>
                  </c:pt>
                  <c:pt idx="165">
                    <c:v>Будівництво мереж зовнішнього освітлення по вул. Орловська у м. Запоріжжі  (проектні роботи та експертиза)</c:v>
                  </c:pt>
                  <c:pt idx="166">
                    <c:v>Будівництво мереж зовнішнього освітлення по вул. Морфлотська, 100-110 у м. Запоріжжі  (проектні роботи та експертиза)</c:v>
                  </c:pt>
                  <c:pt idx="167">
                    <c:v>Будівництво мереж зовнішнього освітлення по вул. Досягнень, 18-24 у м. Запоріжжі  (проектні роботи та експертиза)</c:v>
                  </c:pt>
                  <c:pt idx="168">
                    <c:v>Будівництво мереж зовнішнього освітлення по вул. Чорногорівська (від вул. Початкової до вул. Відмінної) у м. Запоріжжі  (проектні роботи та експертиза)</c:v>
                  </c:pt>
                  <c:pt idx="169">
                    <c:v>Будівництво мереж зовнішнього освітлення по вул. Листопадовий у м. Запоріжжі  (проектні роботи та експертиза)</c:v>
                  </c:pt>
                  <c:pt idx="170">
                    <c:v>Будівництво мереж зовнішнього освітлення по вул. Косарева школа 36 в м. Запоріжжі  (проектні роботи та експертиза)</c:v>
                  </c:pt>
                  <c:pt idx="171">
                    <c:v>Будівництво мереж зовнішнього освітлення по вул. Славгородська (від. вул. Похила до пров. Сніжний) в м. Запоріжжі  (проектні роботи та експертиза)</c:v>
                  </c:pt>
                  <c:pt idx="172">
                    <c:v>Будівництво мереж зовнішнього освітлення по пішохідної доріжки від вул. Автобусна до зуп.трамвая РМЗ в м. Запоріжжі  (проектні роботи та експертиза)</c:v>
                  </c:pt>
                  <c:pt idx="173">
                    <c:v>Будівництво мереж зовнішнього освітлення по вул.Свердлова (від вул. Жуковського до вул. Гоголя) у м.Запоріжжі</c:v>
                  </c:pt>
                  <c:pt idx="174">
                    <c:v>Будівництво мереж зовнішнього освітлення вулиці Косарєва (від вул. Билкіна до вул. Автобусної) у м. Запоріжжі</c:v>
                  </c:pt>
                  <c:pt idx="175">
                    <c:v>Будівництво мереж зовнішнього освітлення по вул. Горького (від вул. Радянської до вул. Червоногвардійської) у м. Запоріжжі</c:v>
                  </c:pt>
                  <c:pt idx="176">
                    <c:v>Будівництво мереж зовнішнього освітлення вулиці Історична (від ж/б №1 до ж/б №5) у  м. Запоріжжі</c:v>
                  </c:pt>
                  <c:pt idx="177">
                    <c:v>Будівництво мереж зовнішнього освітлення на внутрішньоквартальній території по вул. Іванівська, №16, 20- вул. Трегубова,№13, 15, 17, 19,21, 23, 25- вул. Вавилова, 11, 13, 15, 17, 19- вул. Вишневського, № 10, 12, 14, 16 в м. Запоріжжя (проектні роботи та е</c:v>
                  </c:pt>
                  <c:pt idx="178">
                    <c:v>Будівництво мереж зовнішнього освітлення на внутрішньоквартальній території по б. Бельфорський, 13 в м. Запоріжжя (проектні роботи та експертиза)</c:v>
                  </c:pt>
                  <c:pt idx="179">
                    <c:v>Будівництво мереж зовнішнього освітлення на внутрішньоквартальній території по вул. Вавилова, № 6, 8, 10, 12- вул. Вишневського, №18, 20, 20-А, 22, 22-А, 24, 26, 28, 30- вул. Трегубова, №27, 29, 31,  33, 35, 37, 39 в м. Запоріжжя (проектні роботи та експе</c:v>
                  </c:pt>
                  <c:pt idx="180">
                    <c:v>Будівництво мереж зовнішнього освітлення на внутрішньоквартальній території по вул. Вавилова, №2- вул. Кремлівська,№ 27 в м. Запоріжжя (проектні роботи та експертиза)</c:v>
                  </c:pt>
                  <c:pt idx="181">
                    <c:v>Будівництво мереж зовнішнього освітлення на внутрішньоквартальній території по вул. Кияшка, №24, 26, 28, 30, 32 в м. Запоріжжя (проектні роботи та експертиза)</c:v>
                  </c:pt>
                  <c:pt idx="182">
                    <c:v>Будівництво мереж зовнішнього освітлення по на внутрішньоквартальній території вул. Кремлівська,№ 5, 7, 9, 11, 13, 15 - вул. Мінська, 3, 4, 6, 8 - вул. Таганська, 4- вул. Ризька, 3 - вул. Трегубова, №6,8  в м. Запоріжжя (проектні роботи та експертиза)</c:v>
                  </c:pt>
                  <c:pt idx="183">
                    <c:v>Будівництво мереж зовнішнього освітлення на внутрішньоквартальній території по вул. Кремлівська, № 43, 45, 47, 49, 49-А, 51, 53, 53-А, 55, 57, 57-А, 59, 61, 61-А, 63 - вул. Трегубова, №36, 38, 40, 42 в м. Запоріжжя (проектні роботи та експертиза)</c:v>
                  </c:pt>
                  <c:pt idx="184">
                    <c:v>Будівництво мереж зовнішнього освітлення на внутрішньоквартальній території по вул. Л.Українки, № 2, 4, 6, 8, 10 - вул. Трегубова, №22,20, 26, 28, 30, 32 - вул. Адмиралтейська,№ 3, 5, 7, 9- вул. Кремлівська, 29, 31, 33, 35, 37, 39, 41 в м. Запоріжжя (прое</c:v>
                  </c:pt>
                  <c:pt idx="185">
                    <c:v>Будівництво мереж зовнішнього освітлення на внутрішньоквартальній території по вул. Трегубова,№ 10,12, 12-А, 14, 16-вул. Вавилова,№ 1, 3, 5, 7, 9- вул. Кремлівська,№ 17, 19, 21, 23, 25 в м. Запоріжжя (проектні роботи та експертиза)</c:v>
                  </c:pt>
                  <c:pt idx="186">
                    <c:v>Будівництво мереж зовнішнього освітлення по вул. Аваліані в м. Запоріжжя (проетні роботи та експертиза)</c:v>
                  </c:pt>
                  <c:pt idx="187">
                    <c:v>Будівництво внутрішньо квартальних мереж зовнішнього освітлення по вул. Стефанова № 44,46 в м. Запоріжжя (проетні роботи та експертиза)</c:v>
                  </c:pt>
                  <c:pt idx="188">
                    <c:v>Будівництво мереж зовнішнього освітлення по вул. Новгородська, 8-4 в м. Запоріжжя (проетні роботи та експертиза)</c:v>
                  </c:pt>
                  <c:pt idx="189">
                    <c:v>Будівництво мереж зовнішнього освітлення по пров. Придорожній в м. Запоріжжя (проетні роботи та експертиза) </c:v>
                  </c:pt>
                  <c:pt idx="190">
                    <c:v>Будівництво мереж зовнішнього освітлення по вул. Новоросійська в м. Запоріжжя (проетні роботи та експертиза)</c:v>
                  </c:pt>
                  <c:pt idx="191">
                    <c:v>Реконструкція мереж зовнішнього освітлення по вул. Кустанайська  в м. Запоріжжі</c:v>
                  </c:pt>
                  <c:pt idx="192">
                    <c:v>Реконструкція мереж зовнішнього освітлення по вул. Крилова в м. Запоріжжі</c:v>
                  </c:pt>
                  <c:pt idx="193">
                    <c:v>Реконструкція мереж зовнішнього освітлення  по вул.Халтуріна (з виходом на вул.Ялтинську) у м.Запоріжжі</c:v>
                  </c:pt>
                  <c:pt idx="194">
                    <c:v>Реконструкція мереж зовнішнього освітлення автодорожнього проїзду від пл.Леніна до греблі ДніпроГЕС (лівий берег р.Дніпро) у м.Запоріжжя</c:v>
                  </c:pt>
                  <c:pt idx="195">
                    <c:v>Реконструкція мереж зовнішнього освітлення автодорожнього проїзду від греблі ДніпрГЕС до бул.Вінтера (правий берег р.Дніпро ТП-74) у м.Запоріжжі</c:v>
                  </c:pt>
                  <c:pt idx="196">
                    <c:v>Реконструкція мереж зовнішнього освітлення автодорожнього проїзду по споруді греблі ДніпроГЕС у м.Запоріжжі</c:v>
                  </c:pt>
                  <c:pt idx="197">
                    <c:v>Реконструкція мереж зовнішнього освітлення по. вул.Трегубова в м.Запоріжжі</c:v>
                  </c:pt>
                  <c:pt idx="198">
                    <c:v>Реконструкція мереж зовнішнього освітлення по вул. Ризька в м. Запоріжжі</c:v>
                  </c:pt>
                  <c:pt idx="199">
                    <c:v>Реконструкція мереж зовнішнього освітлення по вул. Автодорівська в м. Запоріжжі</c:v>
                  </c:pt>
                  <c:pt idx="200">
                    <c:v>Реконструкція мереж зовнішнього освітлення по вул. Українська (від вул. Семафорної до пр. Леніна) в м. Запоріжжі</c:v>
                  </c:pt>
                  <c:pt idx="201">
                    <c:v>Реконструкція мереж зовнішнього освітлення по вул. Українська (від пр.Леніна  до Прибережної магістралі) у м.Запоріжжі</c:v>
                  </c:pt>
                  <c:pt idx="202">
                    <c:v>Реконструкція мереж зовнішнього освітлення по вул. Північне шосе в м.Запоріжжі</c:v>
                  </c:pt>
                  <c:pt idx="203">
                    <c:v>Реконструкція мереж зовнішнього освітлення по вул. Яворницького в м.Запоріжжі </c:v>
                  </c:pt>
                  <c:pt idx="204">
                    <c:v>Реконструкція мереж зовнішнього освітлення по вул. Шишкіна в м.Запоріжжі</c:v>
                  </c:pt>
                  <c:pt idx="205">
                    <c:v>Реконструкція мереж зовнішнього освітлення по вул. Димитрова (від вул. Харчова до траси Харків - Сімферополь) у м. Запоріжжі</c:v>
                  </c:pt>
                  <c:pt idx="206">
                    <c:v>Реконструкція мереж зовнішнього освітлення по вул. Першотравнева у м.Запоріжжі</c:v>
                  </c:pt>
                  <c:pt idx="207">
                    <c:v>Реконструкція мереж зовнішнього освітлення по вул. Єднання у м.Запоріжжі</c:v>
                  </c:pt>
                  <c:pt idx="208">
                    <c:v>Реконструкція мереж зовнішнього освітлення по вул. Сталеварів (на ділянці від вул. Заводський до вул. 40 років Радянської України) в м.Запоріжжі</c:v>
                  </c:pt>
                  <c:pt idx="209">
                    <c:v>Реконструкція мереж зовнішнього освітлення по вул. Гагаріна (на ділянці від пр. Леніна до вул. Патріотична) в м.Запоріжжі</c:v>
                  </c:pt>
                  <c:pt idx="210">
                    <c:v>Реконструкція мереж зовнішнього освітлення по вул. Сєдова (біля будівлі Орджонікідзевської РА) в м.Запоріжжі</c:v>
                  </c:pt>
                  <c:pt idx="211">
                    <c:v>Реконструкція мереж зовнішнього освітлення на внутрішньо квартальній території по вул. Сталеварів 1-3, вул. 40 років Радянської України 49-53, вул. Рекордна 30-40 (квартал 65) в м.Запоріжжі</c:v>
                  </c:pt>
                  <c:pt idx="212">
                    <c:v>Реконструкція мереж зовнішнього освітлення по пр. Радянський, навколо БК Хортицький в м.Запоріжжі</c:v>
                  </c:pt>
                  <c:pt idx="213">
                    <c:v>Реконструкція мереж зовнішнього освітлення по вул. Новгородська (на ділянці від вул. Жукова до залізничного мосту) в м.Запоріжжі</c:v>
                  </c:pt>
                  <c:pt idx="214">
                    <c:v>Реконструкція мереж зовнішнього освітлення по вул. Ентузіастів (на ділянці від вул. Задніпровська до вул. Запорізького Козацтва) в м.Запоріжжі</c:v>
                  </c:pt>
                  <c:pt idx="215">
                    <c:v>Реконструкція мереж зовнішнього освітлення по вул. Силова в м.Запоріжжі</c:v>
                  </c:pt>
                  <c:pt idx="216">
                    <c:v>Реконструкція мереж зовнішнього освітлення по вул. Славутича в м.Запоріжжі</c:v>
                  </c:pt>
                  <c:pt idx="217">
                    <c:v>Реконструкція мереж зовнішнього освітлення по вул. Санаторна в м.Запоріжжі</c:v>
                  </c:pt>
                  <c:pt idx="218">
                    <c:v>Реконструкція мереж зовнішнього освітлення по вул. Чарівна (на ділянці від вул. Полякова до вул. Бочарова - тротуар) у м.Запоріжжі</c:v>
                  </c:pt>
                  <c:pt idx="219">
                    <c:v>Реконструкція мереж зовнішнього освітлення по пров. Глибокий в м.Запоріжжі</c:v>
                  </c:pt>
                  <c:pt idx="220">
                    <c:v>Будівництво Кушугумського кладовища в м. Запоріжжя</c:v>
                  </c:pt>
                  <c:pt idx="221">
                    <c:v>Реконструкція мереж зовнішнього освітлення по Прибрежній магістралі (від вул.Луначарського до р. Мокра Московка) у  м. Запоріжжі</c:v>
                  </c:pt>
                  <c:pt idx="222">
                    <c:v>Реконструкція мереж зовнішнього освітлення по вул.Новокузнецька (пішохідна доріжка від вул.Автозаводська до вул.Нагнібіди) в м.Запоріжжя</c:v>
                  </c:pt>
                  <c:pt idx="223">
                    <c:v>Реконструкція мереж зовнішнього освітлення Дамби (розділювальна смуга) в м.Запоріжжі</c:v>
                  </c:pt>
                  <c:pt idx="224">
                    <c:v>Реконструкція мереж зовнішнього освітлення по вул. Автодорожня  (від вул. Тульська до вул. Теплова) в м. Запоріжжя</c:v>
                  </c:pt>
                  <c:pt idx="225">
                    <c:v>Реконструкція мереж зовнішнього освітлення на розділювальній смузі по вул. Перемоги в м. Запоріжжя</c:v>
                  </c:pt>
                  <c:pt idx="226">
                    <c:v>Реконструкція мереж зовнішнього освітлення по Прибрежній магістралі (від р. Мокра Московка до р. Суха Московка) у  м. Запоріжжя</c:v>
                  </c:pt>
                  <c:pt idx="227">
                    <c:v>Реконструкція мереж зовнішнього освітлення по Прибрежній магістралі (від  р. Суха Московка до вул. Тюленіна) у  м. Запоріжжя</c:v>
                  </c:pt>
                  <c:pt idx="228">
                    <c:v>Реконструкція пішохідної частини проспекту Маяковського в м.Запоріжжі</c:v>
                  </c:pt>
                  <c:pt idx="229">
                    <c:v>Будівництво мереж зовнішнього освітлення по вул. Академіка Грекова в м. Запоріжжя (проектні роботи та експертиза)</c:v>
                  </c:pt>
                  <c:pt idx="230">
                    <c:v>Будівництво мереж зовнішнього освітлення по пров. Архангельський в м. Запоріжжя (проектні роботи та експертиза)</c:v>
                  </c:pt>
                  <c:pt idx="231">
                    <c:v>Будівництво мереж зовнішнього освітлення по вул. Верхоянська в м. Запоріжжя (проектні роботи та експертиза)</c:v>
                  </c:pt>
                  <c:pt idx="232">
                    <c:v>Будівництво мереж зовнішнього освітлення по пров. Весняний в м. Запоріжжя (проектні роботи та експертиза)</c:v>
                  </c:pt>
                  <c:pt idx="233">
                    <c:v>Будівництво мереж зовнішнього освітлення по вул. Загорська в м. Запоріжжя (проектні роботи та експертиза)</c:v>
                  </c:pt>
                  <c:pt idx="234">
                    <c:v>Будівництво мереж зовнішнього освітлення по пров. Зустрічний в м. Запоріжжя (проектні роботи та експертиза)</c:v>
                  </c:pt>
                  <c:pt idx="235">
                    <c:v>Будівництво мереж зовнішнього освітлення по вул. Калужська в м. Запоріжжя (проектні роботи та експертиза)</c:v>
                  </c:pt>
                  <c:pt idx="236">
                    <c:v>Будівництво мереж зовнішнього освітлення по пров. Лазурний в м. Запоріжжя (проектні роботи та експертиза)</c:v>
                  </c:pt>
                  <c:pt idx="237">
                    <c:v>Будівництво мереж зовнішнього освітлення по вул. Леоніда Приня в м. Запоріжжя (проектні роботи та експертиза)</c:v>
                  </c:pt>
                  <c:pt idx="238">
                    <c:v>Будівництво мереж зовнішнього освітлення по вул. Максима Кривоноса в м. Запоріжжя (проектні роботи та експертиза)</c:v>
                  </c:pt>
                  <c:pt idx="239">
                    <c:v>Будівництво мереж зовнішнього освітлення по вул. Миколи Хвильового в м. Запоріжжя (проектні роботи та експертиза)</c:v>
                  </c:pt>
                  <c:pt idx="240">
                    <c:v>Будівництво мереж зовнішнього освітлення по вул. Молодогвардійська в м. Запоріжжя (проектні роботи та експертиза)</c:v>
                  </c:pt>
                  <c:pt idx="241">
                    <c:v>Будівництво мереж зовнішнього освітлення по вул. Натальївська в м. Запоріжжя (проектні роботи та експертиза)</c:v>
                  </c:pt>
                  <c:pt idx="242">
                    <c:v>Будівництво мереж зовнішнього освітлення по вул. Незалежності в м. Запоріжжя (проектні роботи та експертиза)</c:v>
                  </c:pt>
                  <c:pt idx="243">
                    <c:v>Будівництво мереж зовнішнього освітлення по вул. Несторова, 1-24 в м. Запоріжжя (проектні роботи та експертиза)</c:v>
                  </c:pt>
                  <c:pt idx="244">
                    <c:v>Будівництво мереж зовнішнього освітлення по вул. Орехівська в м. Запоріжжя (проектні роботи та експертиза)</c:v>
                  </c:pt>
                  <c:pt idx="245">
                    <c:v>Будівництво мереж зовнішнього освітлення по вул. Пшенична в м. Запоріжжя (проектні роботи та експертиза)</c:v>
                  </c:pt>
                  <c:pt idx="246">
                    <c:v>Будівництво мереж зовнішнього освітлення по вул. Тольятті в м. Запоріжжя (проектні роботи та експертиза)</c:v>
                  </c:pt>
                  <c:pt idx="247">
                    <c:v>Будівництво мереж зовнішнього освітлення по вул. Центральна, 7, 7а в м. Запоріжжя (проектні роботи та експертиза)</c:v>
                  </c:pt>
                  <c:pt idx="248">
                    <c:v>Реконструкція об'єкта благоустрою "Центральний міський пляж" в м. Запоріжжя (права сторона) (проектні та вишукувальні роботи)</c:v>
                  </c:pt>
                  <c:pt idx="249">
                    <c:v>Реконструкція об'єкта благоустрою "Центральний міський пляж" в м. Запоріжжя (ліва сторона) (проектні та вишукувальні роботи)</c:v>
                  </c:pt>
                  <c:pt idx="250">
                    <c:v>Реконструкція об'єкта благоустрою "Правобережного міського пляжу",  м. Запоріжжя  (проектні та вишукувальні роботи)</c:v>
                  </c:pt>
                  <c:pt idx="251">
                    <c:v>Будівництво пішохідного переходу по вул. Радіальній через шламонакопичувач у м. Запоріжжі</c:v>
                  </c:pt>
                  <c:pt idx="252">
                    <c:v>Реконструкція зливової каналізації в районі будинку № 4 по вул. окружній в м. Запоріжжі (проектні роботи)</c:v>
                  </c:pt>
                  <c:pt idx="253">
                    <c:v>Реконструкція тротуару по вул. Круговій від вул. Іванова до вул. Паралельної в м. Запоріжжі (проектні роботи)</c:v>
                  </c:pt>
                  <c:pt idx="254">
                    <c:v>Реконструкція Центрального парку культури і відпочинку "Дубовий гай", м. Запоріжжя (проектні роботи та експертиза)</c:v>
                  </c:pt>
                  <c:pt idx="255">
                    <c:v>Реконструкція пішохідної доріжки від вул. Софієвської до кінцевої зупинки трамваїв № 3 та № 12 - "Запоріжжя - Ліве" з улаштуванням мереж зовнішнього освітлення </c:v>
                  </c:pt>
                  <c:pt idx="256">
                    <c:v>Реконструкція вул. Жовтневої від пр. Леніна  до вул.  Жуковського в Жовтневому районі м. Запоріжжя (проектні та будівельні роботи)</c:v>
                  </c:pt>
                  <c:pt idx="257">
                    <c:v>Реконструкція автошляхопроводу  по вул. Карпенка-Карого в м.Запоріжжя</c:v>
                  </c:pt>
                  <c:pt idx="258">
                    <c:v>Реконструкція автодороги Запоріжжя-Підпорожнянка на Дніпровську водопровідну станцію (ДВС-1) в районі шлакових відвалів ВАТ "Запоріжсталь" у м.Запоріжжя</c:v>
                  </c:pt>
                  <c:pt idx="259">
                    <c:v>Ліквідація аварійного стану на дорожньому насипу проїжджої частини дороги по вул. Перемоги (в районі міської лікарні №6) в м.Запоріжжя</c:v>
                  </c:pt>
                  <c:pt idx="260">
                    <c:v>Будівництво дороги до каналізаційної насосної станції №3 по вул. Лізи Чайкіної  м.Запоріжжя </c:v>
                  </c:pt>
                  <c:pt idx="261">
                    <c:v>Будівництво дорожнього полотна пров.Ставропольський в м. Запоріжжя </c:v>
                  </c:pt>
                  <c:pt idx="262">
                    <c:v>Ліквідація аварійного стану на ділянці автодороги загального користування державного значення М-18 Харків-Сімферополь-Алушта-Ялта (від км 289 + 665 до км 299 + 491) у Шевченківському районі (в районі "М'ясокомбінату") у м.Запоріжжя</c:v>
                  </c:pt>
                  <c:pt idx="263">
                    <c:v>Реконструкція пр.Леніна від вул.Лермонтова до вул.Якова Новицького в м.Запоріжжі (проектні та будівельні роботи)</c:v>
                  </c:pt>
                  <c:pt idx="264">
                    <c:v>Реконструкція автодороги по вул.Тиражній та автомобільної дороги, яка з'єднує автодорогу Н-08 Бориспіль-Дніпропетровськ-Запоріжжя (через Кременчуг) в м.Запоріжжі (проектні та будівельні роботи)</c:v>
                  </c:pt>
                  <c:pt idx="265">
                    <c:v>Реконструкція автодороги по пр. Маяковського від пр. Леніна до вул. Патріотичної  в м. Запоріжжі  (проектні  та будівельні роботи  по першій черзі)</c:v>
                  </c:pt>
                  <c:pt idx="266">
                    <c:v>Реконструкція шляхопроводу по пр.Металургів в м.Запоріжжі (проектні роботи)</c:v>
                  </c:pt>
                  <c:pt idx="267">
                    <c:v>Реконструкція пішохідного мосту по пр.Металургів в м.Запоріжжі (проектні роботи)</c:v>
                  </c:pt>
                  <c:pt idx="268">
                    <c:v>Реконструкція шляхопроводу №1 по вул.Калібровій в м.Запоріжжі (проектні роботи)</c:v>
                  </c:pt>
                  <c:pt idx="269">
                    <c:v>Реконструкція шляхопроводу №2 по вул.Калібровій в м.Запоріжжі (проектні роботи)</c:v>
                  </c:pt>
                  <c:pt idx="270">
                    <c:v>Реконструкція шляхопроводу №39 по пр.Леніна (район вул.12 Квітня) в м.Запоріжжі (проектні роботи)</c:v>
                  </c:pt>
                  <c:pt idx="271">
                    <c:v>Реконструкція  дороги  по вул. Нагнибіди  в м. Запоріжжі (проектні роботи)</c:v>
                  </c:pt>
                  <c:pt idx="272">
                    <c:v>Реконструкція   автодороги по вул. Щасливій  в м. Запоріжжі (проектні роботи)</c:v>
                  </c:pt>
                  <c:pt idx="273">
                    <c:v>Реконструкція автодороги по вул. Академіка Філатова в м. Запоріжжі (проектні роботи)</c:v>
                  </c:pt>
                  <c:pt idx="274">
                    <c:v>Реконструкція автодороги по вул. Баранова в м. Запоріжжі (проектні роботи, експертиза)</c:v>
                  </c:pt>
                  <c:pt idx="275">
                    <c:v>Реконструкція автодороги по вул. Бузковій в м. Запоріжжі (проектні роботи)</c:v>
                  </c:pt>
                  <c:pt idx="276">
                    <c:v>Реконструкція автодороги по вул. Гродненській в м. Запоріжжі (проектні роботи, експертиза)</c:v>
                  </c:pt>
                  <c:pt idx="277">
                    <c:v>Реконструкція вулично - дорожньої мережі по вул. Куликовській в м. Запоріжжі (проектні роботи)</c:v>
                  </c:pt>
                  <c:pt idx="278">
                    <c:v>Реконструкція автодороги по вул.Офіцерській в м. Запоріжжі (проектні роботи)</c:v>
                  </c:pt>
                  <c:pt idx="279">
                    <c:v>Реконструкція автодороги по вул.Стрельникова в м. Запоріжжі (проектні роботи)</c:v>
                  </c:pt>
                  <c:pt idx="280">
                    <c:v>Реконструкція автодороги по вул.Тимірязєва від вул. 8 Березня до вул. Солідарності в м. Запоріжжі (проектні роботи)</c:v>
                  </c:pt>
                  <c:pt idx="281">
                    <c:v>Реконструкція автодороги по вул.Ударників м. Запоріжжі (проектні роботи)</c:v>
                  </c:pt>
                  <c:pt idx="282">
                    <c:v>Реконструкція автодороги  вул.Ферганській в м. Запоріжжі (проектні роботи)</c:v>
                  </c:pt>
                  <c:pt idx="283">
                    <c:v>Реконструкція автодороги  по пров. Штурманський м. Запоріжжі (проектні роботи)</c:v>
                  </c:pt>
                  <c:pt idx="284">
                    <c:v>Реконструкція вул. Шамотної від вул. Прияружної до вул. Шламової у м. Запоріжжі (проектні роботи)</c:v>
                  </c:pt>
                  <c:pt idx="285">
                    <c:v>Реконструкція вул.Фінальної від вул. Історичної до вул. Оптимістичної у м. Запоріжжі (проектні роботи)</c:v>
                  </c:pt>
                  <c:pt idx="286">
                    <c:v>капітальний ремонт доріг</c:v>
                  </c:pt>
                  <c:pt idx="287">
                    <c:v>Внески у статутні капітали комунальних підприємств міста </c:v>
                  </c:pt>
                  <c:pt idx="288">
                    <c:v>в тому числі</c:v>
                  </c:pt>
                  <c:pt idx="289">
                    <c:v>Комунальне підприємство "Експлуатаційне лінійне управління автомобільних шляхів"  (установка для переробки асфальтобетонної крихти - 1од., дорожня фреза  - 1од., машина дорожня  на шасі самоскида МАЗ - 10 од., асфальтоукладальник - 1 од., самоскид  - 3 од</c:v>
                  </c:pt>
                  <c:pt idx="290">
                    <c:v>КП "Титан" (газонокосарки - 2од., тример - 3 од., контейнер стальний оцинкований - 2 од., пам'ятний знак - 1од., комунальна підмітально - прибиральна машина  - 1 од., пластиковий човен - 2 од., агрегат для перевезення води - 1 од, пляжеприбиральна машина </c:v>
                  </c:pt>
                  <c:pt idx="291">
                    <c:v>Комунальне підприємство "Запоріжміськсвітло" (автопідйомник -2 од., електротехнічна лабораторія - 1од.)</c:v>
                  </c:pt>
                  <c:pt idx="292">
                    <c:v>Комунальне ремонтно-будівельне підприємство "Зеленбуд" (гідравлічна стріла тракторна - 1 од., машина прибиральна  -320 - 1 од., обладнання для гідро посіву  - 1од., комбінований фрезерний культиватор з катком- 4 од., мотоблок бензиновий з навісним обладна</c:v>
                  </c:pt>
                  <c:pt idx="293">
                    <c:v>Департамент комунальної власності та приватизації Запорізької міської ради</c:v>
                  </c:pt>
                  <c:pt idx="294">
                    <c:v>капітальні видатки</c:v>
                  </c:pt>
                </c:lvl>
                <c:lvl>
                  <c:pt idx="0">
                    <c:v>Капітальні вкладення</c:v>
                  </c:pt>
                  <c:pt idx="1">
                    <c:v>Капітальні вкладення</c:v>
                  </c:pt>
                  <c:pt idx="2">
                    <c:v>Капітальні вкладення</c:v>
                  </c:pt>
                  <c:pt idx="3">
                    <c:v>Капітальні вкладення</c:v>
                  </c:pt>
                  <c:pt idx="4">
                    <c:v>Капітальні вкладення</c:v>
                  </c:pt>
                  <c:pt idx="5">
                    <c:v>Капітальні вкладення</c:v>
                  </c:pt>
                  <c:pt idx="6">
                    <c:v>Капітальні вкладення</c:v>
                  </c:pt>
                  <c:pt idx="7">
                    <c:v>Капітальні вкладення</c:v>
                  </c:pt>
                  <c:pt idx="8">
                    <c:v>Капітальні вкладення</c:v>
                  </c:pt>
                  <c:pt idx="9">
                    <c:v>Капітальні вкладення</c:v>
                  </c:pt>
                  <c:pt idx="10">
                    <c:v>Капітальні вкладення</c:v>
                  </c:pt>
                  <c:pt idx="11">
                    <c:v>Капітальні вкладення</c:v>
                  </c:pt>
                  <c:pt idx="12">
                    <c:v>Капітальні вкладення</c:v>
                  </c:pt>
                  <c:pt idx="13">
                    <c:v>Капітальні вкладення</c:v>
                  </c:pt>
                  <c:pt idx="14">
                    <c:v>Капітальні вкладення</c:v>
                  </c:pt>
                  <c:pt idx="15">
                    <c:v>Капітальні вкладення</c:v>
                  </c:pt>
                  <c:pt idx="16">
                    <c:v>Капітальні вкладення</c:v>
                  </c:pt>
                  <c:pt idx="17">
                    <c:v>Капітальні вкладення</c:v>
                  </c:pt>
                  <c:pt idx="18">
                    <c:v>Капітальні вкладення</c:v>
                  </c:pt>
                  <c:pt idx="19">
                    <c:v>Капітальні вкладення</c:v>
                  </c:pt>
                  <c:pt idx="20">
                    <c:v>Капітальні вкладення</c:v>
                  </c:pt>
                  <c:pt idx="21">
                    <c:v>Капітальні вкладення</c:v>
                  </c:pt>
                  <c:pt idx="22">
                    <c:v>Капітальні вкладення</c:v>
                  </c:pt>
                  <c:pt idx="23">
                    <c:v>Капітальні вкладення</c:v>
                  </c:pt>
                  <c:pt idx="24">
                    <c:v>Капітальні вкладення</c:v>
                  </c:pt>
                  <c:pt idx="25">
                    <c:v>Капітальні вкладення</c:v>
                  </c:pt>
                  <c:pt idx="26">
                    <c:v>Капітальні вкладення</c:v>
                  </c:pt>
                  <c:pt idx="27">
                    <c:v>Капітальні вкладення</c:v>
                  </c:pt>
                  <c:pt idx="28">
                    <c:v>Капітальні вкладення</c:v>
                  </c:pt>
                  <c:pt idx="29">
                    <c:v>Капітальні вкладення</c:v>
                  </c:pt>
                  <c:pt idx="30">
                    <c:v>Капітальні вкладення</c:v>
                  </c:pt>
                  <c:pt idx="31">
                    <c:v>Капітальні вкладення</c:v>
                  </c:pt>
                  <c:pt idx="32">
                    <c:v>Капітальні вкладення</c:v>
                  </c:pt>
                  <c:pt idx="33">
                    <c:v>Капітальні вкладення</c:v>
                  </c:pt>
                  <c:pt idx="34">
                    <c:v>Капітальні вкладення</c:v>
                  </c:pt>
                  <c:pt idx="35">
                    <c:v>Капітальні вкладення</c:v>
                  </c:pt>
                  <c:pt idx="36">
                    <c:v>Капітальні вкладення</c:v>
                  </c:pt>
                  <c:pt idx="37">
                    <c:v>Капітальні вкладення</c:v>
                  </c:pt>
                  <c:pt idx="38">
                    <c:v>Капітальні вкладення</c:v>
                  </c:pt>
                  <c:pt idx="39">
                    <c:v>Капітальні вкладення</c:v>
                  </c:pt>
                  <c:pt idx="40">
                    <c:v>Капітальні вкладення</c:v>
                  </c:pt>
                  <c:pt idx="41">
                    <c:v>Капітальні вкладення</c:v>
                  </c:pt>
                  <c:pt idx="42">
                    <c:v>Капітальні вкладення</c:v>
                  </c:pt>
                  <c:pt idx="43">
                    <c:v>Капітальні вкладення</c:v>
                  </c:pt>
                  <c:pt idx="44">
                    <c:v>Капітальні вкладення</c:v>
                  </c:pt>
                  <c:pt idx="45">
                    <c:v>Капітальні вкладення</c:v>
                  </c:pt>
                  <c:pt idx="46">
                    <c:v>Капітальні вкладення</c:v>
                  </c:pt>
                  <c:pt idx="47">
                    <c:v>Капітальні вкладення</c:v>
                  </c:pt>
                  <c:pt idx="48">
                    <c:v>Капітальні вкладення</c:v>
                  </c:pt>
                  <c:pt idx="49">
                    <c:v>Капітальні вкладення</c:v>
                  </c:pt>
                  <c:pt idx="50">
                    <c:v>Капітальні вкладення</c:v>
                  </c:pt>
                  <c:pt idx="51">
                    <c:v>Капітальні вкладення</c:v>
                  </c:pt>
                  <c:pt idx="52">
                    <c:v>Капітальні вкладення</c:v>
                  </c:pt>
                  <c:pt idx="53">
                    <c:v>Капітальні вкладення</c:v>
                  </c:pt>
                  <c:pt idx="54">
                    <c:v>Капітальні вкладення</c:v>
                  </c:pt>
                  <c:pt idx="55">
                    <c:v>Капітальні вкладення</c:v>
                  </c:pt>
                  <c:pt idx="56">
                    <c:v>Капітальні вкладення</c:v>
                  </c:pt>
                  <c:pt idx="57">
                    <c:v>Капітальні вкладення</c:v>
                  </c:pt>
                  <c:pt idx="58">
                    <c:v>Капітальні вкладення</c:v>
                  </c:pt>
                  <c:pt idx="59">
                    <c:v>Капітальні вкладення</c:v>
                  </c:pt>
                  <c:pt idx="60">
                    <c:v>Капітальні вкладення</c:v>
                  </c:pt>
                  <c:pt idx="61">
                    <c:v>Капітальні вкладення</c:v>
                  </c:pt>
                  <c:pt idx="62">
                    <c:v>Капітальні вкладення</c:v>
                  </c:pt>
                  <c:pt idx="63">
                    <c:v>Капітальні вкладення</c:v>
                  </c:pt>
                  <c:pt idx="64">
                    <c:v>Капітальні вкладення</c:v>
                  </c:pt>
                  <c:pt idx="65">
                    <c:v>Капітальні вкладення</c:v>
                  </c:pt>
                  <c:pt idx="66">
                    <c:v>Капітальні вкладення</c:v>
                  </c:pt>
                  <c:pt idx="67">
                    <c:v>Капітальні вкладення</c:v>
                  </c:pt>
                  <c:pt idx="68">
                    <c:v>Капітальні вкладення</c:v>
                  </c:pt>
                  <c:pt idx="69">
                    <c:v>Капітальні вкладення</c:v>
                  </c:pt>
                  <c:pt idx="70">
                    <c:v>Капітальні вкладення</c:v>
                  </c:pt>
                  <c:pt idx="71">
                    <c:v>Капітальні вкладення</c:v>
                  </c:pt>
                  <c:pt idx="72">
                    <c:v>Капітальні вкладення</c:v>
                  </c:pt>
                  <c:pt idx="73">
                    <c:v>Капітальні вкладення</c:v>
                  </c:pt>
                  <c:pt idx="74">
                    <c:v>Капітальні вкладення</c:v>
                  </c:pt>
                  <c:pt idx="75">
                    <c:v>Капітальні вкладення</c:v>
                  </c:pt>
                  <c:pt idx="76">
                    <c:v>Капітальні вкладення</c:v>
                  </c:pt>
                  <c:pt idx="77">
                    <c:v>Капітальні вкладення</c:v>
                  </c:pt>
                  <c:pt idx="78">
                    <c:v>Капітальні вкладення</c:v>
                  </c:pt>
                  <c:pt idx="79">
                    <c:v>Капітальні вкладення</c:v>
                  </c:pt>
                  <c:pt idx="80">
                    <c:v>Капітальні вкладення</c:v>
                  </c:pt>
                  <c:pt idx="81">
                    <c:v>Капітальні вкладення</c:v>
                  </c:pt>
                  <c:pt idx="82">
                    <c:v>Капітальні вкладення</c:v>
                  </c:pt>
                  <c:pt idx="83">
                    <c:v>Капітальні вкладення</c:v>
                  </c:pt>
                  <c:pt idx="84">
                    <c:v>Капітальні вкладення</c:v>
                  </c:pt>
                  <c:pt idx="85">
                    <c:v>Капітальні вкладення</c:v>
                  </c:pt>
                  <c:pt idx="86">
                    <c:v>Капітальні вкладення</c:v>
                  </c:pt>
                  <c:pt idx="87">
                    <c:v>Капітальні вкладення</c:v>
                  </c:pt>
                  <c:pt idx="88">
                    <c:v>Капітальні вкладення</c:v>
                  </c:pt>
                  <c:pt idx="89">
                    <c:v>Капітальні вкладення</c:v>
                  </c:pt>
                  <c:pt idx="90">
                    <c:v>Капітальні вкладення</c:v>
                  </c:pt>
                  <c:pt idx="91">
                    <c:v>Капітальні вкладення</c:v>
                  </c:pt>
                  <c:pt idx="92">
                    <c:v>Капітальні вкладення</c:v>
                  </c:pt>
                  <c:pt idx="93">
                    <c:v>Капітальні вкладення</c:v>
                  </c:pt>
                  <c:pt idx="94">
                    <c:v>Капітальні вкладення</c:v>
                  </c:pt>
                  <c:pt idx="95">
                    <c:v>Капітальні вкладення</c:v>
                  </c:pt>
                  <c:pt idx="96">
                    <c:v>Капітальні вкладення</c:v>
                  </c:pt>
                  <c:pt idx="97">
                    <c:v>Капітальні вкладення</c:v>
                  </c:pt>
                  <c:pt idx="98">
                    <c:v>Капітальні вкладення</c:v>
                  </c:pt>
                  <c:pt idx="99">
                    <c:v>Капітальні вкладення</c:v>
                  </c:pt>
                  <c:pt idx="100">
                    <c:v>Капітальні вкладення</c:v>
                  </c:pt>
                  <c:pt idx="101">
                    <c:v>Капітальні вкладення</c:v>
                  </c:pt>
                  <c:pt idx="102">
                    <c:v>Капітальні вкладення</c:v>
                  </c:pt>
                  <c:pt idx="103">
                    <c:v>Капітальні вкладення</c:v>
                  </c:pt>
                  <c:pt idx="104">
                    <c:v>Капітальні вкладення</c:v>
                  </c:pt>
                  <c:pt idx="105">
                    <c:v>Капітальні вкладення</c:v>
                  </c:pt>
                  <c:pt idx="106">
                    <c:v>Капітальні вкладення</c:v>
                  </c:pt>
                  <c:pt idx="107">
                    <c:v>Капітальні вкладення</c:v>
                  </c:pt>
                  <c:pt idx="108">
                    <c:v>Капітальні вкладення</c:v>
                  </c:pt>
                  <c:pt idx="109">
                    <c:v>Капітальні вкладення</c:v>
                  </c:pt>
                  <c:pt idx="110">
                    <c:v>Капітальні вкладення</c:v>
                  </c:pt>
                  <c:pt idx="111">
                    <c:v>Капітальні вкладення</c:v>
                  </c:pt>
                  <c:pt idx="112">
                    <c:v>Капітальні вкладення</c:v>
                  </c:pt>
                  <c:pt idx="113">
                    <c:v>Капітальні вкладення</c:v>
                  </c:pt>
                  <c:pt idx="114">
                    <c:v>Капітальні вкладення</c:v>
                  </c:pt>
                  <c:pt idx="115">
                    <c:v>Капітальні вкладення</c:v>
                  </c:pt>
                  <c:pt idx="116">
                    <c:v>Капітальні вкладення</c:v>
                  </c:pt>
                  <c:pt idx="117">
                    <c:v>Капітальні вкладення</c:v>
                  </c:pt>
                  <c:pt idx="118">
                    <c:v>Капітальні вкладення</c:v>
                  </c:pt>
                  <c:pt idx="119">
                    <c:v>Капітальні вкладення</c:v>
                  </c:pt>
                  <c:pt idx="120">
                    <c:v>Капітальні вкладення</c:v>
                  </c:pt>
                  <c:pt idx="121">
                    <c:v>Капітальні вкладення</c:v>
                  </c:pt>
                  <c:pt idx="122">
                    <c:v>Капітальні вкладення</c:v>
                  </c:pt>
                  <c:pt idx="123">
                    <c:v>Капітальні вкладення</c:v>
                  </c:pt>
                  <c:pt idx="124">
                    <c:v>Капітальні вкладення</c:v>
                  </c:pt>
                  <c:pt idx="125">
                    <c:v>Капітальні вкладення</c:v>
                  </c:pt>
                  <c:pt idx="126">
                    <c:v>Капітальні вкладення</c:v>
                  </c:pt>
                  <c:pt idx="127">
                    <c:v>Капітальні вкладення</c:v>
                  </c:pt>
                  <c:pt idx="128">
                    <c:v>Капітальні вкладення</c:v>
                  </c:pt>
                  <c:pt idx="129">
                    <c:v>Капітальні вкладення</c:v>
                  </c:pt>
                  <c:pt idx="130">
                    <c:v>Капітальні вкладення</c:v>
                  </c:pt>
                  <c:pt idx="131">
                    <c:v>Капітальні вкладення</c:v>
                  </c:pt>
                  <c:pt idx="132">
                    <c:v>Капітальні вкладення</c:v>
                  </c:pt>
                  <c:pt idx="133">
                    <c:v>Капітальні вкладення</c:v>
                  </c:pt>
                  <c:pt idx="134">
                    <c:v>Капітальні вкладення</c:v>
                  </c:pt>
                  <c:pt idx="135">
                    <c:v>Капітальні вкладення</c:v>
                  </c:pt>
                  <c:pt idx="136">
                    <c:v>Капітальні вкладення</c:v>
                  </c:pt>
                  <c:pt idx="137">
                    <c:v>Капітальні вкладення</c:v>
                  </c:pt>
                  <c:pt idx="138">
                    <c:v>Капітальні вкладення</c:v>
                  </c:pt>
                  <c:pt idx="139">
                    <c:v>Капітальні вкладення</c:v>
                  </c:pt>
                  <c:pt idx="140">
                    <c:v>Капітальні вкладення</c:v>
                  </c:pt>
                  <c:pt idx="141">
                    <c:v>Капітальні вкладення</c:v>
                  </c:pt>
                  <c:pt idx="142">
                    <c:v>Капітальні вкладення</c:v>
                  </c:pt>
                  <c:pt idx="143">
                    <c:v>Капітальні вкладення</c:v>
                  </c:pt>
                  <c:pt idx="144">
                    <c:v>Капітальні вкладення</c:v>
                  </c:pt>
                  <c:pt idx="145">
                    <c:v>Капітальні вкладення</c:v>
                  </c:pt>
                  <c:pt idx="146">
                    <c:v>Капітальні вкладення</c:v>
                  </c:pt>
                  <c:pt idx="147">
                    <c:v>Капітальні вкладення</c:v>
                  </c:pt>
                  <c:pt idx="148">
                    <c:v>Капітальні вкладення</c:v>
                  </c:pt>
                  <c:pt idx="149">
                    <c:v>Капітальні вкладення</c:v>
                  </c:pt>
                  <c:pt idx="150">
                    <c:v>Капітальні вкладення</c:v>
                  </c:pt>
                  <c:pt idx="151">
                    <c:v>Капітальні вкладення</c:v>
                  </c:pt>
                  <c:pt idx="152">
                    <c:v>Капітальні вкладення</c:v>
                  </c:pt>
                  <c:pt idx="153">
                    <c:v>Капітальні вкладення</c:v>
                  </c:pt>
                  <c:pt idx="154">
                    <c:v>Капітальні вкладення</c:v>
                  </c:pt>
                  <c:pt idx="155">
                    <c:v>Капітальні вкладення</c:v>
                  </c:pt>
                  <c:pt idx="156">
                    <c:v>Капітальні вкладення</c:v>
                  </c:pt>
                  <c:pt idx="157">
                    <c:v>Капітальні вкладення</c:v>
                  </c:pt>
                  <c:pt idx="158">
                    <c:v>Капітальні вкладення</c:v>
                  </c:pt>
                  <c:pt idx="159">
                    <c:v>Капітальні вкладення</c:v>
                  </c:pt>
                  <c:pt idx="160">
                    <c:v>Капітальні вкладення</c:v>
                  </c:pt>
                  <c:pt idx="161">
                    <c:v>Капітальні вкладення</c:v>
                  </c:pt>
                  <c:pt idx="162">
                    <c:v>Капітальні вкладення</c:v>
                  </c:pt>
                  <c:pt idx="163">
                    <c:v>Капітальні вкладення</c:v>
                  </c:pt>
                  <c:pt idx="164">
                    <c:v>Капітальні вкладення</c:v>
                  </c:pt>
                  <c:pt idx="165">
                    <c:v>Капітальні вкладення</c:v>
                  </c:pt>
                  <c:pt idx="166">
                    <c:v>Капітальні вкладення</c:v>
                  </c:pt>
                  <c:pt idx="167">
                    <c:v>Капітальні вкладення</c:v>
                  </c:pt>
                  <c:pt idx="168">
                    <c:v>Капітальні вкладення</c:v>
                  </c:pt>
                  <c:pt idx="169">
                    <c:v>Капітальні вкладення</c:v>
                  </c:pt>
                  <c:pt idx="170">
                    <c:v>Капітальні вкладення</c:v>
                  </c:pt>
                  <c:pt idx="171">
                    <c:v>Капітальні вкладення</c:v>
                  </c:pt>
                  <c:pt idx="172">
                    <c:v>Капітальні вкладення</c:v>
                  </c:pt>
                  <c:pt idx="173">
                    <c:v>Капітальні вкладення</c:v>
                  </c:pt>
                  <c:pt idx="174">
                    <c:v>Капітальні вкладення</c:v>
                  </c:pt>
                  <c:pt idx="175">
                    <c:v>Капітальні вкладення</c:v>
                  </c:pt>
                  <c:pt idx="176">
                    <c:v>Капітальні вкладення</c:v>
                  </c:pt>
                  <c:pt idx="178">
                    <c:v>Капітальні вкладення</c:v>
                  </c:pt>
                  <c:pt idx="180">
                    <c:v>Капітальні вкладення</c:v>
                  </c:pt>
                  <c:pt idx="181">
                    <c:v>Капітальні вкладення</c:v>
                  </c:pt>
                  <c:pt idx="185">
                    <c:v>Капітальні вкладення</c:v>
                  </c:pt>
                  <c:pt idx="186">
                    <c:v>Капітальні вкладення</c:v>
                  </c:pt>
                  <c:pt idx="187">
                    <c:v>Капітальні вкладення</c:v>
                  </c:pt>
                  <c:pt idx="188">
                    <c:v>Капітальні вкладення</c:v>
                  </c:pt>
                  <c:pt idx="189">
                    <c:v>Капітальні вкладення</c:v>
                  </c:pt>
                  <c:pt idx="190">
                    <c:v>Капітальні вкладення</c:v>
                  </c:pt>
                  <c:pt idx="191">
                    <c:v>Капітальні вкладення</c:v>
                  </c:pt>
                  <c:pt idx="192">
                    <c:v>Капітальні вкладення</c:v>
                  </c:pt>
                  <c:pt idx="193">
                    <c:v>Капітальні вкладення</c:v>
                  </c:pt>
                  <c:pt idx="194">
                    <c:v>Капітальні вкладення</c:v>
                  </c:pt>
                  <c:pt idx="195">
                    <c:v>Капітальні вкладення</c:v>
                  </c:pt>
                  <c:pt idx="196">
                    <c:v>Капітальні вкладення</c:v>
                  </c:pt>
                  <c:pt idx="197">
                    <c:v>Капітальні вкладення</c:v>
                  </c:pt>
                  <c:pt idx="198">
                    <c:v>Капітальні вкладення</c:v>
                  </c:pt>
                  <c:pt idx="199">
                    <c:v>Капітальні вкладення</c:v>
                  </c:pt>
                  <c:pt idx="200">
                    <c:v>Капітальні вкладення</c:v>
                  </c:pt>
                  <c:pt idx="201">
                    <c:v>Капітальні вкладення</c:v>
                  </c:pt>
                  <c:pt idx="202">
                    <c:v>Капітальні вкладення</c:v>
                  </c:pt>
                  <c:pt idx="203">
                    <c:v>Капітальні вкладення</c:v>
                  </c:pt>
                  <c:pt idx="204">
                    <c:v>Капітальні вкладення</c:v>
                  </c:pt>
                  <c:pt idx="205">
                    <c:v>Капітальні вкладення</c:v>
                  </c:pt>
                  <c:pt idx="206">
                    <c:v>Капітальні вкладення</c:v>
                  </c:pt>
                  <c:pt idx="207">
                    <c:v>Капітальні вкладення</c:v>
                  </c:pt>
                  <c:pt idx="208">
                    <c:v>Капітальні вкладення</c:v>
                  </c:pt>
                  <c:pt idx="209">
                    <c:v>Капітальні вкладення</c:v>
                  </c:pt>
                  <c:pt idx="210">
                    <c:v>Капітальні вкладення</c:v>
                  </c:pt>
                  <c:pt idx="211">
                    <c:v>Капітальні вкладення</c:v>
                  </c:pt>
                  <c:pt idx="212">
                    <c:v>Капітальні вкладення</c:v>
                  </c:pt>
                  <c:pt idx="213">
                    <c:v>Капітальні вкладення</c:v>
                  </c:pt>
                  <c:pt idx="214">
                    <c:v>Капітальні вкладення</c:v>
                  </c:pt>
                  <c:pt idx="215">
                    <c:v>Капітальні вкладення</c:v>
                  </c:pt>
                  <c:pt idx="216">
                    <c:v>Капітальні вкладення</c:v>
                  </c:pt>
                  <c:pt idx="217">
                    <c:v>Капітальні вкладення</c:v>
                  </c:pt>
                  <c:pt idx="218">
                    <c:v>Капітальні вкладення</c:v>
                  </c:pt>
                  <c:pt idx="219">
                    <c:v>Капітальні вкладення</c:v>
                  </c:pt>
                  <c:pt idx="220">
                    <c:v>Капітальні вкладення</c:v>
                  </c:pt>
                  <c:pt idx="221">
                    <c:v>Капітальні вкладення</c:v>
                  </c:pt>
                  <c:pt idx="222">
                    <c:v>Капітальні вкладення</c:v>
                  </c:pt>
                  <c:pt idx="223">
                    <c:v>Капітальні вкладення</c:v>
                  </c:pt>
                  <c:pt idx="224">
                    <c:v>Капітальні вкладення</c:v>
                  </c:pt>
                  <c:pt idx="225">
                    <c:v>Капітальні вкладення</c:v>
                  </c:pt>
                  <c:pt idx="226">
                    <c:v>Капітальні вкладення</c:v>
                  </c:pt>
                  <c:pt idx="227">
                    <c:v>Капітальні вкладення</c:v>
                  </c:pt>
                  <c:pt idx="228">
                    <c:v>Капітальні вкладення</c:v>
                  </c:pt>
                  <c:pt idx="229">
                    <c:v>Капітальні вкладення</c:v>
                  </c:pt>
                  <c:pt idx="230">
                    <c:v>Капітальні вкладення</c:v>
                  </c:pt>
                  <c:pt idx="231">
                    <c:v>Капітальні вкладення</c:v>
                  </c:pt>
                  <c:pt idx="232">
                    <c:v>Капітальні вкладення</c:v>
                  </c:pt>
                  <c:pt idx="233">
                    <c:v>Капітальні вкладення</c:v>
                  </c:pt>
                  <c:pt idx="234">
                    <c:v>Капітальні вкладення</c:v>
                  </c:pt>
                  <c:pt idx="235">
                    <c:v>Капітальні вкладення</c:v>
                  </c:pt>
                  <c:pt idx="236">
                    <c:v>Капітальні вкладення</c:v>
                  </c:pt>
                  <c:pt idx="237">
                    <c:v>Капітальні вкладення</c:v>
                  </c:pt>
                  <c:pt idx="238">
                    <c:v>Капітальні вкладення</c:v>
                  </c:pt>
                  <c:pt idx="239">
                    <c:v>Капітальні вкладення</c:v>
                  </c:pt>
                  <c:pt idx="240">
                    <c:v>Капітальні вкладення</c:v>
                  </c:pt>
                  <c:pt idx="241">
                    <c:v>Капітальні вкладення</c:v>
                  </c:pt>
                  <c:pt idx="242">
                    <c:v>Капітальні вкладення</c:v>
                  </c:pt>
                  <c:pt idx="243">
                    <c:v>Капітальні вкладення</c:v>
                  </c:pt>
                  <c:pt idx="244">
                    <c:v>Капітальні вкладення</c:v>
                  </c:pt>
                  <c:pt idx="245">
                    <c:v>Капітальні вкладення</c:v>
                  </c:pt>
                  <c:pt idx="246">
                    <c:v>Капітальні вкладення</c:v>
                  </c:pt>
                  <c:pt idx="247">
                    <c:v>Капітальні вкладення</c:v>
                  </c:pt>
                  <c:pt idx="248">
                    <c:v>Капітальні вкладення</c:v>
                  </c:pt>
                  <c:pt idx="249">
                    <c:v>Капітальні вкладення</c:v>
                  </c:pt>
                  <c:pt idx="250">
                    <c:v>Капітальні вкладення</c:v>
                  </c:pt>
                  <c:pt idx="251">
                    <c:v>Капітальні вкладення</c:v>
                  </c:pt>
                  <c:pt idx="252">
                    <c:v>Капітальні вкладення</c:v>
                  </c:pt>
                  <c:pt idx="253">
                    <c:v>Капітальні вкладення</c:v>
                  </c:pt>
                  <c:pt idx="254">
                    <c:v>Капітальні вкладення</c:v>
                  </c:pt>
                  <c:pt idx="255">
                    <c:v>Капітальні вкладення</c:v>
                  </c:pt>
                  <c:pt idx="256">
                    <c:v>Видатки на проведення робіт, пов'язаних із будівництвом, реконструкцією, ремонтом  автомобільних доріг</c:v>
                  </c:pt>
                  <c:pt idx="257">
                    <c:v>Видатки на проведення робіт, пов'язаних із будівництвом, реконструкцією, ремонтом  автомобільних доріг</c:v>
                  </c:pt>
                  <c:pt idx="258">
                    <c:v>Видатки на проведення робіт, пов'язаних із будівництвом, реконструкцією, ремонтом  автомобільних доріг</c:v>
                  </c:pt>
                  <c:pt idx="259">
                    <c:v>Видатки на проведення робіт, пов'язаних із будівництвом, реконструкцією, ремонтом  автомобільних доріг</c:v>
                  </c:pt>
                  <c:pt idx="260">
                    <c:v>Видатки на проведення робіт, пов'язаних із будівництвом, реконструкцією, ремонтом  автомобільних доріг</c:v>
                  </c:pt>
                  <c:pt idx="261">
                    <c:v>Видатки на проведення робіт, пов'язаних із будівництвом, реконструкцією, ремонтом  автомобільних доріг</c:v>
                  </c:pt>
                  <c:pt idx="263">
                    <c:v>Видатки на проведення робіт, пов'язаних із будівництвом, реконструкцією, ремонтом  автомобільних доріг</c:v>
                  </c:pt>
                  <c:pt idx="265">
                    <c:v>Видатки на проведення робіт, пов'язаних із будівництвом, реконструкцією, ремонтом  автомобільних доріг</c:v>
                  </c:pt>
                  <c:pt idx="266">
                    <c:v>Видатки на проведення робіт, пов'язаних із будівництвом, реконструкцією, ремонтом  автомобільних доріг</c:v>
                  </c:pt>
                  <c:pt idx="267">
                    <c:v>Видатки на проведення робіт, пов'язаних із будівництвом, реконструкцією, ремонтом  автомобільних доріг</c:v>
                  </c:pt>
                  <c:pt idx="268">
                    <c:v>Видатки на проведення робіт, пов'язаних із будівництвом, реконструкцією, ремонтом  автомобільних доріг</c:v>
                  </c:pt>
                  <c:pt idx="269">
                    <c:v>Видатки на проведення робіт, пов'язаних із будівництвом, реконструкцією, ремонтом  автомобільних доріг</c:v>
                  </c:pt>
                  <c:pt idx="270">
                    <c:v>Видатки на проведення робіт, пов'язаних із будівництвом, реконструкцією, ремонтом  автомобільних доріг</c:v>
                  </c:pt>
                  <c:pt idx="271">
                    <c:v>Видатки на проведення робіт, пов'язаних із будівництвом, реконструкцією, ремонтом  автомобільних доріг</c:v>
                  </c:pt>
                  <c:pt idx="272">
                    <c:v>Видатки на проведення робіт, пов'язаних із будівництвом, реконструкцією, ремонтом  автомобільних доріг</c:v>
                  </c:pt>
                  <c:pt idx="273">
                    <c:v>Видатки на проведення робіт, пов'язаних із будівництвом, реконструкцією, ремонтом  автомобільних доріг</c:v>
                  </c:pt>
                  <c:pt idx="274">
                    <c:v>Видатки на проведення робіт, пов'язаних із будівництвом, реконструкцією, ремонтом  автомобільних доріг</c:v>
                  </c:pt>
                  <c:pt idx="275">
                    <c:v>Видатки на проведення робіт, пов'язаних із будівництвом, реконструкцією, ремонтом  автомобільних доріг</c:v>
                  </c:pt>
                  <c:pt idx="276">
                    <c:v>Видатки на проведення робіт, пов'язаних із будівництвом, реконструкцією, ремонтом  автомобільних доріг</c:v>
                  </c:pt>
                  <c:pt idx="277">
                    <c:v>Видатки на проведення робіт, пов'язаних із будівництвом, реконструкцією, ремонтом  автомобільних доріг</c:v>
                  </c:pt>
                  <c:pt idx="278">
                    <c:v>Видатки на проведення робіт, пов'язаних із будівництвом, реконструкцією, ремонтом  автомобільних доріг</c:v>
                  </c:pt>
                  <c:pt idx="279">
                    <c:v>Видатки на проведення робіт, пов'язаних із будівництвом, реконструкцією, ремонтом  автомобільних доріг</c:v>
                  </c:pt>
                  <c:pt idx="280">
                    <c:v>Видатки на проведення робіт, пов'язаних із будівництвом, реконструкцією, ремонтом  автомобільних доріг</c:v>
                  </c:pt>
                  <c:pt idx="281">
                    <c:v>Видатки на проведення робіт, пов'язаних із будівництвом, реконструкцією, ремонтом  автомобільних доріг</c:v>
                  </c:pt>
                  <c:pt idx="282">
                    <c:v>Видатки на проведення робіт, пов'язаних із будівництвом, реконструкцією, ремонтом  автомобільних доріг</c:v>
                  </c:pt>
                  <c:pt idx="283">
                    <c:v>Видатки на проведення робіт, пов'язаних із будівництвом, реконструкцією, ремонтом  автомобільних доріг</c:v>
                  </c:pt>
                  <c:pt idx="284">
                    <c:v>Видатки на проведення робіт, пов'язаних із будівництвом, реконструкцією, ремонтом  автомобільних доріг</c:v>
                  </c:pt>
                  <c:pt idx="285">
                    <c:v>Видатки на проведення робіт, пов'язаних із будівництвом, реконструкцією, ремонтом  автомобільних доріг</c:v>
                  </c:pt>
                  <c:pt idx="286">
                    <c:v>Видатки на проведення робіт, пов'язаних із будівництвом, реконструкцією, ремонтом  автомобільних доріг</c:v>
                  </c:pt>
                  <c:pt idx="287">
                    <c:v>Внески органів місцевого самоврядування у статутні капітали суб'єктів підприємницької діяльності</c:v>
                  </c:pt>
                  <c:pt idx="293">
                    <c:v>45</c:v>
                  </c:pt>
                  <c:pt idx="294">
                    <c:v>Органи місцевого самоврядування</c:v>
                  </c:pt>
                </c:lvl>
                <c:lvl>
                  <c:pt idx="0">
                    <c:v>0490</c:v>
                  </c:pt>
                  <c:pt idx="1">
                    <c:v>0490</c:v>
                  </c:pt>
                  <c:pt idx="2">
                    <c:v>0490</c:v>
                  </c:pt>
                  <c:pt idx="3">
                    <c:v>0490</c:v>
                  </c:pt>
                  <c:pt idx="4">
                    <c:v>0490</c:v>
                  </c:pt>
                  <c:pt idx="5">
                    <c:v>0490</c:v>
                  </c:pt>
                  <c:pt idx="6">
                    <c:v>0490</c:v>
                  </c:pt>
                  <c:pt idx="7">
                    <c:v>0490</c:v>
                  </c:pt>
                  <c:pt idx="8">
                    <c:v>0490</c:v>
                  </c:pt>
                  <c:pt idx="9">
                    <c:v>0490</c:v>
                  </c:pt>
                  <c:pt idx="10">
                    <c:v>0490</c:v>
                  </c:pt>
                  <c:pt idx="11">
                    <c:v>0490</c:v>
                  </c:pt>
                  <c:pt idx="12">
                    <c:v>0490</c:v>
                  </c:pt>
                  <c:pt idx="13">
                    <c:v>0490</c:v>
                  </c:pt>
                  <c:pt idx="14">
                    <c:v>0490</c:v>
                  </c:pt>
                  <c:pt idx="15">
                    <c:v>0490</c:v>
                  </c:pt>
                  <c:pt idx="16">
                    <c:v>0490</c:v>
                  </c:pt>
                  <c:pt idx="17">
                    <c:v>0490</c:v>
                  </c:pt>
                  <c:pt idx="18">
                    <c:v>0490</c:v>
                  </c:pt>
                  <c:pt idx="19">
                    <c:v>0490</c:v>
                  </c:pt>
                  <c:pt idx="20">
                    <c:v>0490</c:v>
                  </c:pt>
                  <c:pt idx="21">
                    <c:v>0490</c:v>
                  </c:pt>
                  <c:pt idx="22">
                    <c:v>0490</c:v>
                  </c:pt>
                  <c:pt idx="23">
                    <c:v>0490</c:v>
                  </c:pt>
                  <c:pt idx="24">
                    <c:v>0490</c:v>
                  </c:pt>
                  <c:pt idx="25">
                    <c:v>0490</c:v>
                  </c:pt>
                  <c:pt idx="26">
                    <c:v>0490</c:v>
                  </c:pt>
                  <c:pt idx="27">
                    <c:v>0490</c:v>
                  </c:pt>
                  <c:pt idx="28">
                    <c:v>0490</c:v>
                  </c:pt>
                  <c:pt idx="29">
                    <c:v>0490</c:v>
                  </c:pt>
                  <c:pt idx="30">
                    <c:v>0490</c:v>
                  </c:pt>
                  <c:pt idx="31">
                    <c:v>0490</c:v>
                  </c:pt>
                  <c:pt idx="32">
                    <c:v>0490</c:v>
                  </c:pt>
                  <c:pt idx="33">
                    <c:v>0490</c:v>
                  </c:pt>
                  <c:pt idx="34">
                    <c:v>0490</c:v>
                  </c:pt>
                  <c:pt idx="35">
                    <c:v>0490</c:v>
                  </c:pt>
                  <c:pt idx="36">
                    <c:v>0490</c:v>
                  </c:pt>
                  <c:pt idx="37">
                    <c:v>0490</c:v>
                  </c:pt>
                  <c:pt idx="38">
                    <c:v>0490</c:v>
                  </c:pt>
                  <c:pt idx="39">
                    <c:v>0490</c:v>
                  </c:pt>
                  <c:pt idx="40">
                    <c:v>0490</c:v>
                  </c:pt>
                  <c:pt idx="41">
                    <c:v>0490</c:v>
                  </c:pt>
                  <c:pt idx="42">
                    <c:v>0490</c:v>
                  </c:pt>
                  <c:pt idx="43">
                    <c:v>0490</c:v>
                  </c:pt>
                  <c:pt idx="44">
                    <c:v>0490</c:v>
                  </c:pt>
                  <c:pt idx="45">
                    <c:v>0490</c:v>
                  </c:pt>
                  <c:pt idx="46">
                    <c:v>0490</c:v>
                  </c:pt>
                  <c:pt idx="47">
                    <c:v>0490</c:v>
                  </c:pt>
                  <c:pt idx="48">
                    <c:v>0490</c:v>
                  </c:pt>
                  <c:pt idx="49">
                    <c:v>0490</c:v>
                  </c:pt>
                  <c:pt idx="50">
                    <c:v>0490</c:v>
                  </c:pt>
                  <c:pt idx="51">
                    <c:v>0490</c:v>
                  </c:pt>
                  <c:pt idx="52">
                    <c:v>0490</c:v>
                  </c:pt>
                  <c:pt idx="53">
                    <c:v>0490</c:v>
                  </c:pt>
                  <c:pt idx="54">
                    <c:v>0490</c:v>
                  </c:pt>
                  <c:pt idx="55">
                    <c:v>0490</c:v>
                  </c:pt>
                  <c:pt idx="56">
                    <c:v>0490</c:v>
                  </c:pt>
                  <c:pt idx="57">
                    <c:v>0490</c:v>
                  </c:pt>
                  <c:pt idx="58">
                    <c:v>0490</c:v>
                  </c:pt>
                  <c:pt idx="59">
                    <c:v>0490</c:v>
                  </c:pt>
                  <c:pt idx="60">
                    <c:v>0490</c:v>
                  </c:pt>
                  <c:pt idx="61">
                    <c:v>0490</c:v>
                  </c:pt>
                  <c:pt idx="62">
                    <c:v>0490</c:v>
                  </c:pt>
                  <c:pt idx="63">
                    <c:v>0490</c:v>
                  </c:pt>
                  <c:pt idx="64">
                    <c:v>0490</c:v>
                  </c:pt>
                  <c:pt idx="65">
                    <c:v>0490</c:v>
                  </c:pt>
                  <c:pt idx="66">
                    <c:v>0490</c:v>
                  </c:pt>
                  <c:pt idx="67">
                    <c:v>0490</c:v>
                  </c:pt>
                  <c:pt idx="68">
                    <c:v>0490</c:v>
                  </c:pt>
                  <c:pt idx="69">
                    <c:v>0490</c:v>
                  </c:pt>
                  <c:pt idx="70">
                    <c:v>0490</c:v>
                  </c:pt>
                  <c:pt idx="71">
                    <c:v>0490</c:v>
                  </c:pt>
                  <c:pt idx="72">
                    <c:v>0490</c:v>
                  </c:pt>
                  <c:pt idx="73">
                    <c:v>0490</c:v>
                  </c:pt>
                  <c:pt idx="74">
                    <c:v>0490</c:v>
                  </c:pt>
                  <c:pt idx="75">
                    <c:v>0490</c:v>
                  </c:pt>
                  <c:pt idx="76">
                    <c:v>0490</c:v>
                  </c:pt>
                  <c:pt idx="77">
                    <c:v>0490</c:v>
                  </c:pt>
                  <c:pt idx="78">
                    <c:v>0490</c:v>
                  </c:pt>
                  <c:pt idx="79">
                    <c:v>0490</c:v>
                  </c:pt>
                  <c:pt idx="80">
                    <c:v>0490</c:v>
                  </c:pt>
                  <c:pt idx="81">
                    <c:v>0490</c:v>
                  </c:pt>
                  <c:pt idx="82">
                    <c:v>0490</c:v>
                  </c:pt>
                  <c:pt idx="83">
                    <c:v>0490</c:v>
                  </c:pt>
                  <c:pt idx="84">
                    <c:v>0490</c:v>
                  </c:pt>
                  <c:pt idx="85">
                    <c:v>0490</c:v>
                  </c:pt>
                  <c:pt idx="86">
                    <c:v>0490</c:v>
                  </c:pt>
                  <c:pt idx="87">
                    <c:v>0490</c:v>
                  </c:pt>
                  <c:pt idx="88">
                    <c:v>0490</c:v>
                  </c:pt>
                  <c:pt idx="89">
                    <c:v>0490</c:v>
                  </c:pt>
                  <c:pt idx="90">
                    <c:v>0490</c:v>
                  </c:pt>
                  <c:pt idx="91">
                    <c:v>0490</c:v>
                  </c:pt>
                  <c:pt idx="92">
                    <c:v>0490</c:v>
                  </c:pt>
                  <c:pt idx="93">
                    <c:v>0490</c:v>
                  </c:pt>
                  <c:pt idx="94">
                    <c:v>0490</c:v>
                  </c:pt>
                  <c:pt idx="95">
                    <c:v>0490</c:v>
                  </c:pt>
                  <c:pt idx="96">
                    <c:v>0490</c:v>
                  </c:pt>
                  <c:pt idx="97">
                    <c:v>0490</c:v>
                  </c:pt>
                  <c:pt idx="98">
                    <c:v>0490</c:v>
                  </c:pt>
                  <c:pt idx="99">
                    <c:v>0490</c:v>
                  </c:pt>
                  <c:pt idx="100">
                    <c:v>0490</c:v>
                  </c:pt>
                  <c:pt idx="101">
                    <c:v>0490</c:v>
                  </c:pt>
                  <c:pt idx="102">
                    <c:v>0490</c:v>
                  </c:pt>
                  <c:pt idx="103">
                    <c:v>0490</c:v>
                  </c:pt>
                  <c:pt idx="104">
                    <c:v>0490</c:v>
                  </c:pt>
                  <c:pt idx="105">
                    <c:v>0490</c:v>
                  </c:pt>
                  <c:pt idx="106">
                    <c:v>0490</c:v>
                  </c:pt>
                  <c:pt idx="107">
                    <c:v>0490</c:v>
                  </c:pt>
                  <c:pt idx="108">
                    <c:v>0490</c:v>
                  </c:pt>
                  <c:pt idx="109">
                    <c:v>0490</c:v>
                  </c:pt>
                  <c:pt idx="110">
                    <c:v>0490</c:v>
                  </c:pt>
                  <c:pt idx="111">
                    <c:v>0490</c:v>
                  </c:pt>
                  <c:pt idx="112">
                    <c:v>0490</c:v>
                  </c:pt>
                  <c:pt idx="113">
                    <c:v>0490</c:v>
                  </c:pt>
                  <c:pt idx="114">
                    <c:v>0490</c:v>
                  </c:pt>
                  <c:pt idx="115">
                    <c:v>0490</c:v>
                  </c:pt>
                  <c:pt idx="116">
                    <c:v>0490</c:v>
                  </c:pt>
                  <c:pt idx="117">
                    <c:v>0490</c:v>
                  </c:pt>
                  <c:pt idx="118">
                    <c:v>0490</c:v>
                  </c:pt>
                  <c:pt idx="119">
                    <c:v>0490</c:v>
                  </c:pt>
                  <c:pt idx="120">
                    <c:v>0490</c:v>
                  </c:pt>
                  <c:pt idx="121">
                    <c:v>0490</c:v>
                  </c:pt>
                  <c:pt idx="122">
                    <c:v>0490</c:v>
                  </c:pt>
                  <c:pt idx="123">
                    <c:v>0490</c:v>
                  </c:pt>
                  <c:pt idx="124">
                    <c:v>0490</c:v>
                  </c:pt>
                  <c:pt idx="125">
                    <c:v>0490</c:v>
                  </c:pt>
                  <c:pt idx="126">
                    <c:v>0490</c:v>
                  </c:pt>
                  <c:pt idx="127">
                    <c:v>0490</c:v>
                  </c:pt>
                  <c:pt idx="128">
                    <c:v>0490</c:v>
                  </c:pt>
                  <c:pt idx="129">
                    <c:v>0490</c:v>
                  </c:pt>
                  <c:pt idx="130">
                    <c:v>0490</c:v>
                  </c:pt>
                  <c:pt idx="131">
                    <c:v>0490</c:v>
                  </c:pt>
                  <c:pt idx="132">
                    <c:v>0490</c:v>
                  </c:pt>
                  <c:pt idx="133">
                    <c:v>0490</c:v>
                  </c:pt>
                  <c:pt idx="134">
                    <c:v>0490</c:v>
                  </c:pt>
                  <c:pt idx="135">
                    <c:v>0490</c:v>
                  </c:pt>
                  <c:pt idx="136">
                    <c:v>0490</c:v>
                  </c:pt>
                  <c:pt idx="137">
                    <c:v>0490</c:v>
                  </c:pt>
                  <c:pt idx="138">
                    <c:v>0490</c:v>
                  </c:pt>
                  <c:pt idx="139">
                    <c:v>0490</c:v>
                  </c:pt>
                  <c:pt idx="140">
                    <c:v>0490</c:v>
                  </c:pt>
                  <c:pt idx="141">
                    <c:v>0490</c:v>
                  </c:pt>
                  <c:pt idx="142">
                    <c:v>0490</c:v>
                  </c:pt>
                  <c:pt idx="143">
                    <c:v>0490</c:v>
                  </c:pt>
                  <c:pt idx="144">
                    <c:v>0490</c:v>
                  </c:pt>
                  <c:pt idx="145">
                    <c:v>0490</c:v>
                  </c:pt>
                  <c:pt idx="146">
                    <c:v>0490</c:v>
                  </c:pt>
                  <c:pt idx="147">
                    <c:v>0490</c:v>
                  </c:pt>
                  <c:pt idx="148">
                    <c:v>0490</c:v>
                  </c:pt>
                  <c:pt idx="149">
                    <c:v>0490</c:v>
                  </c:pt>
                  <c:pt idx="150">
                    <c:v>0490</c:v>
                  </c:pt>
                  <c:pt idx="151">
                    <c:v>0490</c:v>
                  </c:pt>
                  <c:pt idx="152">
                    <c:v>0490</c:v>
                  </c:pt>
                  <c:pt idx="153">
                    <c:v>0490</c:v>
                  </c:pt>
                  <c:pt idx="154">
                    <c:v>0490</c:v>
                  </c:pt>
                  <c:pt idx="155">
                    <c:v>0490</c:v>
                  </c:pt>
                  <c:pt idx="156">
                    <c:v>0490</c:v>
                  </c:pt>
                  <c:pt idx="157">
                    <c:v>0490</c:v>
                  </c:pt>
                  <c:pt idx="158">
                    <c:v>0490</c:v>
                  </c:pt>
                  <c:pt idx="159">
                    <c:v>0490</c:v>
                  </c:pt>
                  <c:pt idx="160">
                    <c:v>0490</c:v>
                  </c:pt>
                  <c:pt idx="161">
                    <c:v>0490</c:v>
                  </c:pt>
                  <c:pt idx="162">
                    <c:v>0490</c:v>
                  </c:pt>
                  <c:pt idx="163">
                    <c:v>0490</c:v>
                  </c:pt>
                  <c:pt idx="164">
                    <c:v>0490</c:v>
                  </c:pt>
                  <c:pt idx="165">
                    <c:v>0490</c:v>
                  </c:pt>
                  <c:pt idx="166">
                    <c:v>0490</c:v>
                  </c:pt>
                  <c:pt idx="167">
                    <c:v>0490</c:v>
                  </c:pt>
                  <c:pt idx="168">
                    <c:v>0490</c:v>
                  </c:pt>
                  <c:pt idx="169">
                    <c:v>0490</c:v>
                  </c:pt>
                  <c:pt idx="170">
                    <c:v>0490</c:v>
                  </c:pt>
                  <c:pt idx="171">
                    <c:v>0490</c:v>
                  </c:pt>
                  <c:pt idx="172">
                    <c:v>0490</c:v>
                  </c:pt>
                  <c:pt idx="173">
                    <c:v>0490</c:v>
                  </c:pt>
                  <c:pt idx="174">
                    <c:v>0490</c:v>
                  </c:pt>
                  <c:pt idx="175">
                    <c:v>0490</c:v>
                  </c:pt>
                  <c:pt idx="176">
                    <c:v>0490</c:v>
                  </c:pt>
                  <c:pt idx="178">
                    <c:v>0490</c:v>
                  </c:pt>
                  <c:pt idx="180">
                    <c:v>0490</c:v>
                  </c:pt>
                  <c:pt idx="181">
                    <c:v>0490</c:v>
                  </c:pt>
                  <c:pt idx="186">
                    <c:v>0490</c:v>
                  </c:pt>
                  <c:pt idx="187">
                    <c:v>0490</c:v>
                  </c:pt>
                  <c:pt idx="188">
                    <c:v>0490</c:v>
                  </c:pt>
                  <c:pt idx="189">
                    <c:v>0490</c:v>
                  </c:pt>
                  <c:pt idx="190">
                    <c:v>0490</c:v>
                  </c:pt>
                  <c:pt idx="191">
                    <c:v>0490</c:v>
                  </c:pt>
                  <c:pt idx="192">
                    <c:v>0490</c:v>
                  </c:pt>
                  <c:pt idx="193">
                    <c:v>0490</c:v>
                  </c:pt>
                  <c:pt idx="194">
                    <c:v>0490</c:v>
                  </c:pt>
                  <c:pt idx="195">
                    <c:v>0490</c:v>
                  </c:pt>
                  <c:pt idx="196">
                    <c:v>0490</c:v>
                  </c:pt>
                  <c:pt idx="197">
                    <c:v>0490</c:v>
                  </c:pt>
                  <c:pt idx="198">
                    <c:v>0490</c:v>
                  </c:pt>
                  <c:pt idx="199">
                    <c:v>0490</c:v>
                  </c:pt>
                  <c:pt idx="200">
                    <c:v>0490</c:v>
                  </c:pt>
                  <c:pt idx="201">
                    <c:v>0490</c:v>
                  </c:pt>
                  <c:pt idx="202">
                    <c:v>0490</c:v>
                  </c:pt>
                  <c:pt idx="203">
                    <c:v>0490</c:v>
                  </c:pt>
                  <c:pt idx="204">
                    <c:v>0490</c:v>
                  </c:pt>
                  <c:pt idx="205">
                    <c:v>0490</c:v>
                  </c:pt>
                  <c:pt idx="206">
                    <c:v>0490</c:v>
                  </c:pt>
                  <c:pt idx="207">
                    <c:v>0490</c:v>
                  </c:pt>
                  <c:pt idx="208">
                    <c:v>0490</c:v>
                  </c:pt>
                  <c:pt idx="209">
                    <c:v>0490</c:v>
                  </c:pt>
                  <c:pt idx="210">
                    <c:v>0490</c:v>
                  </c:pt>
                  <c:pt idx="211">
                    <c:v>0490</c:v>
                  </c:pt>
                  <c:pt idx="212">
                    <c:v>0490</c:v>
                  </c:pt>
                  <c:pt idx="213">
                    <c:v>0490</c:v>
                  </c:pt>
                  <c:pt idx="214">
                    <c:v>0490</c:v>
                  </c:pt>
                  <c:pt idx="215">
                    <c:v>0490</c:v>
                  </c:pt>
                  <c:pt idx="216">
                    <c:v>0490</c:v>
                  </c:pt>
                  <c:pt idx="217">
                    <c:v>0490</c:v>
                  </c:pt>
                  <c:pt idx="218">
                    <c:v>0490</c:v>
                  </c:pt>
                  <c:pt idx="219">
                    <c:v>0490</c:v>
                  </c:pt>
                  <c:pt idx="220">
                    <c:v>0490</c:v>
                  </c:pt>
                  <c:pt idx="221">
                    <c:v>0490</c:v>
                  </c:pt>
                  <c:pt idx="222">
                    <c:v>0490</c:v>
                  </c:pt>
                  <c:pt idx="223">
                    <c:v>0490</c:v>
                  </c:pt>
                  <c:pt idx="224">
                    <c:v>0490</c:v>
                  </c:pt>
                  <c:pt idx="225">
                    <c:v>0490</c:v>
                  </c:pt>
                  <c:pt idx="226">
                    <c:v>0490</c:v>
                  </c:pt>
                  <c:pt idx="227">
                    <c:v>0490</c:v>
                  </c:pt>
                  <c:pt idx="228">
                    <c:v>0490</c:v>
                  </c:pt>
                  <c:pt idx="229">
                    <c:v>0490</c:v>
                  </c:pt>
                  <c:pt idx="230">
                    <c:v>0490</c:v>
                  </c:pt>
                  <c:pt idx="231">
                    <c:v>0490</c:v>
                  </c:pt>
                  <c:pt idx="232">
                    <c:v>0490</c:v>
                  </c:pt>
                  <c:pt idx="233">
                    <c:v>0490</c:v>
                  </c:pt>
                  <c:pt idx="234">
                    <c:v>0490</c:v>
                  </c:pt>
                  <c:pt idx="235">
                    <c:v>0490</c:v>
                  </c:pt>
                  <c:pt idx="236">
                    <c:v>0490</c:v>
                  </c:pt>
                  <c:pt idx="237">
                    <c:v>0490</c:v>
                  </c:pt>
                  <c:pt idx="238">
                    <c:v>0490</c:v>
                  </c:pt>
                  <c:pt idx="239">
                    <c:v>0490</c:v>
                  </c:pt>
                  <c:pt idx="240">
                    <c:v>0490</c:v>
                  </c:pt>
                  <c:pt idx="241">
                    <c:v>0490</c:v>
                  </c:pt>
                  <c:pt idx="242">
                    <c:v>0490</c:v>
                  </c:pt>
                  <c:pt idx="243">
                    <c:v>0490</c:v>
                  </c:pt>
                  <c:pt idx="244">
                    <c:v>0490</c:v>
                  </c:pt>
                  <c:pt idx="245">
                    <c:v>0490</c:v>
                  </c:pt>
                  <c:pt idx="246">
                    <c:v>0490</c:v>
                  </c:pt>
                  <c:pt idx="247">
                    <c:v>0490</c:v>
                  </c:pt>
                  <c:pt idx="248">
                    <c:v>0490</c:v>
                  </c:pt>
                  <c:pt idx="249">
                    <c:v>0490</c:v>
                  </c:pt>
                  <c:pt idx="250">
                    <c:v>0490</c:v>
                  </c:pt>
                  <c:pt idx="251">
                    <c:v>0490</c:v>
                  </c:pt>
                  <c:pt idx="252">
                    <c:v>0490</c:v>
                  </c:pt>
                  <c:pt idx="253">
                    <c:v>0490</c:v>
                  </c:pt>
                  <c:pt idx="254">
                    <c:v>0490</c:v>
                  </c:pt>
                  <c:pt idx="255">
                    <c:v>0490</c:v>
                  </c:pt>
                  <c:pt idx="256">
                    <c:v>0456</c:v>
                  </c:pt>
                  <c:pt idx="257">
                    <c:v>0456</c:v>
                  </c:pt>
                  <c:pt idx="259">
                    <c:v>0456</c:v>
                  </c:pt>
                  <c:pt idx="260">
                    <c:v>0456</c:v>
                  </c:pt>
                  <c:pt idx="261">
                    <c:v>0456</c:v>
                  </c:pt>
                  <c:pt idx="263">
                    <c:v>0456</c:v>
                  </c:pt>
                  <c:pt idx="265">
                    <c:v>0456</c:v>
                  </c:pt>
                  <c:pt idx="266">
                    <c:v>0456</c:v>
                  </c:pt>
                  <c:pt idx="267">
                    <c:v>0456</c:v>
                  </c:pt>
                  <c:pt idx="268">
                    <c:v>0456</c:v>
                  </c:pt>
                  <c:pt idx="269">
                    <c:v>0456</c:v>
                  </c:pt>
                  <c:pt idx="270">
                    <c:v>0456</c:v>
                  </c:pt>
                  <c:pt idx="271">
                    <c:v>0456</c:v>
                  </c:pt>
                  <c:pt idx="272">
                    <c:v>0456</c:v>
                  </c:pt>
                  <c:pt idx="273">
                    <c:v>0456</c:v>
                  </c:pt>
                  <c:pt idx="274">
                    <c:v>0456</c:v>
                  </c:pt>
                  <c:pt idx="275">
                    <c:v>0456</c:v>
                  </c:pt>
                  <c:pt idx="276">
                    <c:v>0456</c:v>
                  </c:pt>
                  <c:pt idx="277">
                    <c:v>0456</c:v>
                  </c:pt>
                  <c:pt idx="278">
                    <c:v>0456</c:v>
                  </c:pt>
                  <c:pt idx="279">
                    <c:v>0456</c:v>
                  </c:pt>
                  <c:pt idx="280">
                    <c:v>0456</c:v>
                  </c:pt>
                  <c:pt idx="281">
                    <c:v>0456</c:v>
                  </c:pt>
                  <c:pt idx="282">
                    <c:v>0456</c:v>
                  </c:pt>
                  <c:pt idx="283">
                    <c:v>0456</c:v>
                  </c:pt>
                  <c:pt idx="284">
                    <c:v>0456</c:v>
                  </c:pt>
                  <c:pt idx="285">
                    <c:v>0456</c:v>
                  </c:pt>
                  <c:pt idx="286">
                    <c:v>0456</c:v>
                  </c:pt>
                  <c:pt idx="287">
                    <c:v>0490</c:v>
                  </c:pt>
                  <c:pt idx="294">
                    <c:v>0111</c:v>
                  </c:pt>
                </c:lvl>
                <c:lvl>
                  <c:pt idx="0">
                    <c:v>150101</c:v>
                  </c:pt>
                  <c:pt idx="1">
                    <c:v>150101</c:v>
                  </c:pt>
                  <c:pt idx="2">
                    <c:v>150101</c:v>
                  </c:pt>
                  <c:pt idx="3">
                    <c:v>150101</c:v>
                  </c:pt>
                  <c:pt idx="4">
                    <c:v>150101</c:v>
                  </c:pt>
                  <c:pt idx="5">
                    <c:v>150101</c:v>
                  </c:pt>
                  <c:pt idx="6">
                    <c:v>150101</c:v>
                  </c:pt>
                  <c:pt idx="7">
                    <c:v>150101</c:v>
                  </c:pt>
                  <c:pt idx="8">
                    <c:v>150101</c:v>
                  </c:pt>
                  <c:pt idx="9">
                    <c:v>150101</c:v>
                  </c:pt>
                  <c:pt idx="10">
                    <c:v>150101</c:v>
                  </c:pt>
                  <c:pt idx="11">
                    <c:v>150101</c:v>
                  </c:pt>
                  <c:pt idx="12">
                    <c:v>150101</c:v>
                  </c:pt>
                  <c:pt idx="13">
                    <c:v>150101</c:v>
                  </c:pt>
                  <c:pt idx="14">
                    <c:v>150101</c:v>
                  </c:pt>
                  <c:pt idx="15">
                    <c:v>150101</c:v>
                  </c:pt>
                  <c:pt idx="16">
                    <c:v>150101</c:v>
                  </c:pt>
                  <c:pt idx="17">
                    <c:v>150101</c:v>
                  </c:pt>
                  <c:pt idx="18">
                    <c:v>150101</c:v>
                  </c:pt>
                  <c:pt idx="19">
                    <c:v>150101</c:v>
                  </c:pt>
                  <c:pt idx="20">
                    <c:v>150101</c:v>
                  </c:pt>
                  <c:pt idx="21">
                    <c:v>150101</c:v>
                  </c:pt>
                  <c:pt idx="22">
                    <c:v>150101</c:v>
                  </c:pt>
                  <c:pt idx="23">
                    <c:v>150101</c:v>
                  </c:pt>
                  <c:pt idx="24">
                    <c:v>150101</c:v>
                  </c:pt>
                  <c:pt idx="25">
                    <c:v>150101</c:v>
                  </c:pt>
                  <c:pt idx="26">
                    <c:v>150101</c:v>
                  </c:pt>
                  <c:pt idx="27">
                    <c:v>150101</c:v>
                  </c:pt>
                  <c:pt idx="28">
                    <c:v>150101</c:v>
                  </c:pt>
                  <c:pt idx="29">
                    <c:v>150101</c:v>
                  </c:pt>
                  <c:pt idx="30">
                    <c:v>150101</c:v>
                  </c:pt>
                  <c:pt idx="31">
                    <c:v>150101</c:v>
                  </c:pt>
                  <c:pt idx="32">
                    <c:v>150101</c:v>
                  </c:pt>
                  <c:pt idx="33">
                    <c:v>150101</c:v>
                  </c:pt>
                  <c:pt idx="34">
                    <c:v>150101</c:v>
                  </c:pt>
                  <c:pt idx="35">
                    <c:v>150101</c:v>
                  </c:pt>
                  <c:pt idx="36">
                    <c:v>150101</c:v>
                  </c:pt>
                  <c:pt idx="37">
                    <c:v>150101</c:v>
                  </c:pt>
                  <c:pt idx="38">
                    <c:v>150101</c:v>
                  </c:pt>
                  <c:pt idx="39">
                    <c:v>150101</c:v>
                  </c:pt>
                  <c:pt idx="40">
                    <c:v>150101</c:v>
                  </c:pt>
                  <c:pt idx="41">
                    <c:v>150101</c:v>
                  </c:pt>
                  <c:pt idx="42">
                    <c:v>150101</c:v>
                  </c:pt>
                  <c:pt idx="43">
                    <c:v>150101</c:v>
                  </c:pt>
                  <c:pt idx="44">
                    <c:v>150101</c:v>
                  </c:pt>
                  <c:pt idx="45">
                    <c:v>150101</c:v>
                  </c:pt>
                  <c:pt idx="46">
                    <c:v>150101</c:v>
                  </c:pt>
                  <c:pt idx="47">
                    <c:v>150101</c:v>
                  </c:pt>
                  <c:pt idx="48">
                    <c:v>150101</c:v>
                  </c:pt>
                  <c:pt idx="49">
                    <c:v>150101</c:v>
                  </c:pt>
                  <c:pt idx="50">
                    <c:v>150101</c:v>
                  </c:pt>
                  <c:pt idx="51">
                    <c:v>150101</c:v>
                  </c:pt>
                  <c:pt idx="52">
                    <c:v>150101</c:v>
                  </c:pt>
                  <c:pt idx="53">
                    <c:v>150101</c:v>
                  </c:pt>
                  <c:pt idx="54">
                    <c:v>150101</c:v>
                  </c:pt>
                  <c:pt idx="55">
                    <c:v>150101</c:v>
                  </c:pt>
                  <c:pt idx="56">
                    <c:v>150101</c:v>
                  </c:pt>
                  <c:pt idx="57">
                    <c:v>150101</c:v>
                  </c:pt>
                  <c:pt idx="58">
                    <c:v>150101</c:v>
                  </c:pt>
                  <c:pt idx="59">
                    <c:v>150101</c:v>
                  </c:pt>
                  <c:pt idx="60">
                    <c:v>150101</c:v>
                  </c:pt>
                  <c:pt idx="61">
                    <c:v>150101</c:v>
                  </c:pt>
                  <c:pt idx="62">
                    <c:v>150101</c:v>
                  </c:pt>
                  <c:pt idx="63">
                    <c:v>150101</c:v>
                  </c:pt>
                  <c:pt idx="64">
                    <c:v>150101</c:v>
                  </c:pt>
                  <c:pt idx="65">
                    <c:v>150101</c:v>
                  </c:pt>
                  <c:pt idx="66">
                    <c:v>150101</c:v>
                  </c:pt>
                  <c:pt idx="67">
                    <c:v>150101</c:v>
                  </c:pt>
                  <c:pt idx="68">
                    <c:v>150101</c:v>
                  </c:pt>
                  <c:pt idx="69">
                    <c:v>150101</c:v>
                  </c:pt>
                  <c:pt idx="70">
                    <c:v>150101</c:v>
                  </c:pt>
                  <c:pt idx="71">
                    <c:v>150101</c:v>
                  </c:pt>
                  <c:pt idx="72">
                    <c:v>150101</c:v>
                  </c:pt>
                  <c:pt idx="73">
                    <c:v>150101</c:v>
                  </c:pt>
                  <c:pt idx="74">
                    <c:v>150101</c:v>
                  </c:pt>
                  <c:pt idx="75">
                    <c:v>150101</c:v>
                  </c:pt>
                  <c:pt idx="76">
                    <c:v>150101</c:v>
                  </c:pt>
                  <c:pt idx="77">
                    <c:v>150101</c:v>
                  </c:pt>
                  <c:pt idx="78">
                    <c:v>150101</c:v>
                  </c:pt>
                  <c:pt idx="79">
                    <c:v>150101</c:v>
                  </c:pt>
                  <c:pt idx="80">
                    <c:v>150101</c:v>
                  </c:pt>
                  <c:pt idx="81">
                    <c:v>150101</c:v>
                  </c:pt>
                  <c:pt idx="82">
                    <c:v>150101</c:v>
                  </c:pt>
                  <c:pt idx="83">
                    <c:v>150101</c:v>
                  </c:pt>
                  <c:pt idx="84">
                    <c:v>150101</c:v>
                  </c:pt>
                  <c:pt idx="85">
                    <c:v>150101</c:v>
                  </c:pt>
                  <c:pt idx="86">
                    <c:v>150101</c:v>
                  </c:pt>
                  <c:pt idx="87">
                    <c:v>150101</c:v>
                  </c:pt>
                  <c:pt idx="88">
                    <c:v>150101</c:v>
                  </c:pt>
                  <c:pt idx="89">
                    <c:v>150101</c:v>
                  </c:pt>
                  <c:pt idx="90">
                    <c:v>150101</c:v>
                  </c:pt>
                  <c:pt idx="91">
                    <c:v>150101</c:v>
                  </c:pt>
                  <c:pt idx="92">
                    <c:v>150101</c:v>
                  </c:pt>
                  <c:pt idx="93">
                    <c:v>150101</c:v>
                  </c:pt>
                  <c:pt idx="94">
                    <c:v>150101</c:v>
                  </c:pt>
                  <c:pt idx="95">
                    <c:v>150101</c:v>
                  </c:pt>
                  <c:pt idx="96">
                    <c:v>150101</c:v>
                  </c:pt>
                  <c:pt idx="97">
                    <c:v>150101</c:v>
                  </c:pt>
                  <c:pt idx="98">
                    <c:v>150101</c:v>
                  </c:pt>
                  <c:pt idx="99">
                    <c:v>150101</c:v>
                  </c:pt>
                  <c:pt idx="100">
                    <c:v>150101</c:v>
                  </c:pt>
                  <c:pt idx="101">
                    <c:v>150101</c:v>
                  </c:pt>
                  <c:pt idx="102">
                    <c:v>150101</c:v>
                  </c:pt>
                  <c:pt idx="103">
                    <c:v>150101</c:v>
                  </c:pt>
                  <c:pt idx="104">
                    <c:v>150101</c:v>
                  </c:pt>
                  <c:pt idx="105">
                    <c:v>150101</c:v>
                  </c:pt>
                  <c:pt idx="106">
                    <c:v>150101</c:v>
                  </c:pt>
                  <c:pt idx="107">
                    <c:v>150101</c:v>
                  </c:pt>
                  <c:pt idx="108">
                    <c:v>150101</c:v>
                  </c:pt>
                  <c:pt idx="109">
                    <c:v>150101</c:v>
                  </c:pt>
                  <c:pt idx="110">
                    <c:v>150101</c:v>
                  </c:pt>
                  <c:pt idx="111">
                    <c:v>150101</c:v>
                  </c:pt>
                  <c:pt idx="112">
                    <c:v>150101</c:v>
                  </c:pt>
                  <c:pt idx="113">
                    <c:v>150101</c:v>
                  </c:pt>
                  <c:pt idx="114">
                    <c:v>150101</c:v>
                  </c:pt>
                  <c:pt idx="115">
                    <c:v>150101</c:v>
                  </c:pt>
                  <c:pt idx="116">
                    <c:v>150101</c:v>
                  </c:pt>
                  <c:pt idx="117">
                    <c:v>150101</c:v>
                  </c:pt>
                  <c:pt idx="118">
                    <c:v>150101</c:v>
                  </c:pt>
                  <c:pt idx="119">
                    <c:v>150101</c:v>
                  </c:pt>
                  <c:pt idx="120">
                    <c:v>150101</c:v>
                  </c:pt>
                  <c:pt idx="121">
                    <c:v>150101</c:v>
                  </c:pt>
                  <c:pt idx="122">
                    <c:v>150101</c:v>
                  </c:pt>
                  <c:pt idx="123">
                    <c:v>150101</c:v>
                  </c:pt>
                  <c:pt idx="124">
                    <c:v>150101</c:v>
                  </c:pt>
                  <c:pt idx="125">
                    <c:v>150101</c:v>
                  </c:pt>
                  <c:pt idx="126">
                    <c:v>150101</c:v>
                  </c:pt>
                  <c:pt idx="127">
                    <c:v>150101</c:v>
                  </c:pt>
                  <c:pt idx="128">
                    <c:v>150101</c:v>
                  </c:pt>
                  <c:pt idx="129">
                    <c:v>150101</c:v>
                  </c:pt>
                  <c:pt idx="130">
                    <c:v>150101</c:v>
                  </c:pt>
                  <c:pt idx="131">
                    <c:v>150101</c:v>
                  </c:pt>
                  <c:pt idx="132">
                    <c:v>150101</c:v>
                  </c:pt>
                  <c:pt idx="133">
                    <c:v>150101</c:v>
                  </c:pt>
                  <c:pt idx="134">
                    <c:v>150101</c:v>
                  </c:pt>
                  <c:pt idx="135">
                    <c:v>150101</c:v>
                  </c:pt>
                  <c:pt idx="136">
                    <c:v>150101</c:v>
                  </c:pt>
                  <c:pt idx="137">
                    <c:v>150101</c:v>
                  </c:pt>
                  <c:pt idx="138">
                    <c:v>150101</c:v>
                  </c:pt>
                  <c:pt idx="139">
                    <c:v>150101</c:v>
                  </c:pt>
                  <c:pt idx="140">
                    <c:v>150101</c:v>
                  </c:pt>
                  <c:pt idx="141">
                    <c:v>150101</c:v>
                  </c:pt>
                  <c:pt idx="143">
                    <c:v>150101</c:v>
                  </c:pt>
                  <c:pt idx="144">
                    <c:v>150101</c:v>
                  </c:pt>
                  <c:pt idx="145">
                    <c:v>150101</c:v>
                  </c:pt>
                  <c:pt idx="146">
                    <c:v>150101</c:v>
                  </c:pt>
                  <c:pt idx="147">
                    <c:v>150101</c:v>
                  </c:pt>
                  <c:pt idx="148">
                    <c:v>150101</c:v>
                  </c:pt>
                  <c:pt idx="149">
                    <c:v>150101</c:v>
                  </c:pt>
                  <c:pt idx="150">
                    <c:v>150101</c:v>
                  </c:pt>
                  <c:pt idx="151">
                    <c:v>150101</c:v>
                  </c:pt>
                  <c:pt idx="152">
                    <c:v>150101</c:v>
                  </c:pt>
                  <c:pt idx="153">
                    <c:v>150101</c:v>
                  </c:pt>
                  <c:pt idx="154">
                    <c:v>150101</c:v>
                  </c:pt>
                  <c:pt idx="155">
                    <c:v>150101</c:v>
                  </c:pt>
                  <c:pt idx="156">
                    <c:v>150101</c:v>
                  </c:pt>
                  <c:pt idx="157">
                    <c:v>150101</c:v>
                  </c:pt>
                  <c:pt idx="158">
                    <c:v>150101</c:v>
                  </c:pt>
                  <c:pt idx="159">
                    <c:v>150101</c:v>
                  </c:pt>
                  <c:pt idx="160">
                    <c:v>150101</c:v>
                  </c:pt>
                  <c:pt idx="161">
                    <c:v>150101</c:v>
                  </c:pt>
                  <c:pt idx="162">
                    <c:v>150101</c:v>
                  </c:pt>
                  <c:pt idx="163">
                    <c:v>150101</c:v>
                  </c:pt>
                  <c:pt idx="164">
                    <c:v>150101</c:v>
                  </c:pt>
                  <c:pt idx="165">
                    <c:v>150101</c:v>
                  </c:pt>
                  <c:pt idx="166">
                    <c:v>150101</c:v>
                  </c:pt>
                  <c:pt idx="167">
                    <c:v>150101</c:v>
                  </c:pt>
                  <c:pt idx="168">
                    <c:v>150101</c:v>
                  </c:pt>
                  <c:pt idx="169">
                    <c:v>150101</c:v>
                  </c:pt>
                  <c:pt idx="170">
                    <c:v>150101</c:v>
                  </c:pt>
                  <c:pt idx="171">
                    <c:v>150101</c:v>
                  </c:pt>
                  <c:pt idx="172">
                    <c:v>150101</c:v>
                  </c:pt>
                  <c:pt idx="173">
                    <c:v>150101</c:v>
                  </c:pt>
                  <c:pt idx="174">
                    <c:v>150101</c:v>
                  </c:pt>
                  <c:pt idx="175">
                    <c:v>150101</c:v>
                  </c:pt>
                  <c:pt idx="176">
                    <c:v>150101</c:v>
                  </c:pt>
                  <c:pt idx="178">
                    <c:v>150101</c:v>
                  </c:pt>
                  <c:pt idx="180">
                    <c:v>150101</c:v>
                  </c:pt>
                  <c:pt idx="181">
                    <c:v>150101</c:v>
                  </c:pt>
                  <c:pt idx="186">
                    <c:v>150101</c:v>
                  </c:pt>
                  <c:pt idx="187">
                    <c:v>150101</c:v>
                  </c:pt>
                  <c:pt idx="188">
                    <c:v>150101</c:v>
                  </c:pt>
                  <c:pt idx="189">
                    <c:v>150101</c:v>
                  </c:pt>
                  <c:pt idx="190">
                    <c:v>150101</c:v>
                  </c:pt>
                  <c:pt idx="191">
                    <c:v>150101</c:v>
                  </c:pt>
                  <c:pt idx="192">
                    <c:v>150101</c:v>
                  </c:pt>
                  <c:pt idx="193">
                    <c:v>150101</c:v>
                  </c:pt>
                  <c:pt idx="194">
                    <c:v>150101</c:v>
                  </c:pt>
                  <c:pt idx="195">
                    <c:v>150101</c:v>
                  </c:pt>
                  <c:pt idx="196">
                    <c:v>150101</c:v>
                  </c:pt>
                  <c:pt idx="197">
                    <c:v>150101</c:v>
                  </c:pt>
                  <c:pt idx="198">
                    <c:v>150101</c:v>
                  </c:pt>
                  <c:pt idx="199">
                    <c:v>150101</c:v>
                  </c:pt>
                  <c:pt idx="200">
                    <c:v>150101</c:v>
                  </c:pt>
                  <c:pt idx="201">
                    <c:v>150101</c:v>
                  </c:pt>
                  <c:pt idx="202">
                    <c:v>150101</c:v>
                  </c:pt>
                  <c:pt idx="203">
                    <c:v>150101</c:v>
                  </c:pt>
                  <c:pt idx="204">
                    <c:v>150101</c:v>
                  </c:pt>
                  <c:pt idx="205">
                    <c:v>150101</c:v>
                  </c:pt>
                  <c:pt idx="206">
                    <c:v>150101</c:v>
                  </c:pt>
                  <c:pt idx="207">
                    <c:v>150101</c:v>
                  </c:pt>
                  <c:pt idx="208">
                    <c:v>150101</c:v>
                  </c:pt>
                  <c:pt idx="209">
                    <c:v>150101</c:v>
                  </c:pt>
                  <c:pt idx="210">
                    <c:v>150101</c:v>
                  </c:pt>
                  <c:pt idx="211">
                    <c:v>150101</c:v>
                  </c:pt>
                  <c:pt idx="212">
                    <c:v>150101</c:v>
                  </c:pt>
                  <c:pt idx="213">
                    <c:v>150101</c:v>
                  </c:pt>
                  <c:pt idx="214">
                    <c:v>150101</c:v>
                  </c:pt>
                  <c:pt idx="215">
                    <c:v>150101</c:v>
                  </c:pt>
                  <c:pt idx="216">
                    <c:v>150101</c:v>
                  </c:pt>
                  <c:pt idx="217">
                    <c:v>150101</c:v>
                  </c:pt>
                  <c:pt idx="218">
                    <c:v>150101</c:v>
                  </c:pt>
                  <c:pt idx="219">
                    <c:v>150101</c:v>
                  </c:pt>
                  <c:pt idx="220">
                    <c:v>150101</c:v>
                  </c:pt>
                  <c:pt idx="221">
                    <c:v>150101</c:v>
                  </c:pt>
                  <c:pt idx="222">
                    <c:v>150101</c:v>
                  </c:pt>
                  <c:pt idx="223">
                    <c:v>150101</c:v>
                  </c:pt>
                  <c:pt idx="224">
                    <c:v>150101</c:v>
                  </c:pt>
                  <c:pt idx="225">
                    <c:v>150101</c:v>
                  </c:pt>
                  <c:pt idx="226">
                    <c:v>150101</c:v>
                  </c:pt>
                  <c:pt idx="227">
                    <c:v>150101</c:v>
                  </c:pt>
                  <c:pt idx="228">
                    <c:v>150101</c:v>
                  </c:pt>
                  <c:pt idx="229">
                    <c:v>150101</c:v>
                  </c:pt>
                  <c:pt idx="230">
                    <c:v>150101</c:v>
                  </c:pt>
                  <c:pt idx="231">
                    <c:v>150101</c:v>
                  </c:pt>
                  <c:pt idx="232">
                    <c:v>150101</c:v>
                  </c:pt>
                  <c:pt idx="233">
                    <c:v>150101</c:v>
                  </c:pt>
                  <c:pt idx="234">
                    <c:v>150101</c:v>
                  </c:pt>
                  <c:pt idx="235">
                    <c:v>150101</c:v>
                  </c:pt>
                  <c:pt idx="236">
                    <c:v>150101</c:v>
                  </c:pt>
                  <c:pt idx="237">
                    <c:v>150101</c:v>
                  </c:pt>
                  <c:pt idx="238">
                    <c:v>150101</c:v>
                  </c:pt>
                  <c:pt idx="239">
                    <c:v>150101</c:v>
                  </c:pt>
                  <c:pt idx="240">
                    <c:v>150101</c:v>
                  </c:pt>
                  <c:pt idx="241">
                    <c:v>150101</c:v>
                  </c:pt>
                  <c:pt idx="242">
                    <c:v>150101</c:v>
                  </c:pt>
                  <c:pt idx="243">
                    <c:v>150101</c:v>
                  </c:pt>
                  <c:pt idx="244">
                    <c:v>150101</c:v>
                  </c:pt>
                  <c:pt idx="245">
                    <c:v>150101</c:v>
                  </c:pt>
                  <c:pt idx="246">
                    <c:v>150101</c:v>
                  </c:pt>
                  <c:pt idx="247">
                    <c:v>150101</c:v>
                  </c:pt>
                  <c:pt idx="248">
                    <c:v>150101</c:v>
                  </c:pt>
                  <c:pt idx="249">
                    <c:v>150101</c:v>
                  </c:pt>
                  <c:pt idx="250">
                    <c:v>150101</c:v>
                  </c:pt>
                  <c:pt idx="251">
                    <c:v>150101</c:v>
                  </c:pt>
                  <c:pt idx="252">
                    <c:v>150101</c:v>
                  </c:pt>
                  <c:pt idx="253">
                    <c:v>150101</c:v>
                  </c:pt>
                  <c:pt idx="254">
                    <c:v>150101</c:v>
                  </c:pt>
                  <c:pt idx="255">
                    <c:v>150101</c:v>
                  </c:pt>
                  <c:pt idx="256">
                    <c:v>170703</c:v>
                  </c:pt>
                  <c:pt idx="257">
                    <c:v>170703</c:v>
                  </c:pt>
                  <c:pt idx="259">
                    <c:v>170703</c:v>
                  </c:pt>
                  <c:pt idx="260">
                    <c:v>170703</c:v>
                  </c:pt>
                  <c:pt idx="261">
                    <c:v>170703</c:v>
                  </c:pt>
                  <c:pt idx="263">
                    <c:v>170703</c:v>
                  </c:pt>
                  <c:pt idx="266">
                    <c:v>170703</c:v>
                  </c:pt>
                  <c:pt idx="267">
                    <c:v>170703</c:v>
                  </c:pt>
                  <c:pt idx="268">
                    <c:v>170703</c:v>
                  </c:pt>
                  <c:pt idx="269">
                    <c:v>170703</c:v>
                  </c:pt>
                  <c:pt idx="270">
                    <c:v>170703</c:v>
                  </c:pt>
                  <c:pt idx="271">
                    <c:v>170703</c:v>
                  </c:pt>
                  <c:pt idx="272">
                    <c:v>170703</c:v>
                  </c:pt>
                  <c:pt idx="273">
                    <c:v>170703</c:v>
                  </c:pt>
                  <c:pt idx="274">
                    <c:v>170703</c:v>
                  </c:pt>
                  <c:pt idx="275">
                    <c:v>170703</c:v>
                  </c:pt>
                  <c:pt idx="276">
                    <c:v>170703</c:v>
                  </c:pt>
                  <c:pt idx="277">
                    <c:v>170703</c:v>
                  </c:pt>
                  <c:pt idx="278">
                    <c:v>170703</c:v>
                  </c:pt>
                  <c:pt idx="279">
                    <c:v>170703</c:v>
                  </c:pt>
                  <c:pt idx="280">
                    <c:v>170703</c:v>
                  </c:pt>
                  <c:pt idx="281">
                    <c:v>170703</c:v>
                  </c:pt>
                  <c:pt idx="282">
                    <c:v>170703</c:v>
                  </c:pt>
                  <c:pt idx="283">
                    <c:v>170703</c:v>
                  </c:pt>
                  <c:pt idx="284">
                    <c:v>170703</c:v>
                  </c:pt>
                  <c:pt idx="285">
                    <c:v>170703</c:v>
                  </c:pt>
                  <c:pt idx="286">
                    <c:v>170703</c:v>
                  </c:pt>
                  <c:pt idx="287">
                    <c:v>180409</c:v>
                  </c:pt>
                  <c:pt idx="294">
                    <c:v>010116</c:v>
                  </c:pt>
                </c:lvl>
              </c:multiLvlStrCache>
            </c:multiLvlStrRef>
          </c:cat>
          <c:val>
            <c:numRef>
              <c:f>'бюджет 2016'!$J$321:$J$668</c:f>
              <c:numCache>
                <c:ptCount val="295"/>
                <c:pt idx="256">
                  <c:v>87261886</c:v>
                </c:pt>
                <c:pt idx="293">
                  <c:v>0</c:v>
                </c:pt>
              </c:numCache>
            </c:numRef>
          </c:val>
        </c:ser>
        <c:ser>
          <c:idx val="5"/>
          <c:order val="5"/>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'бюджет 2016'!$B$321:$E$668</c:f>
              <c:multiLvlStrCache>
                <c:ptCount val="295"/>
                <c:lvl>
                  <c:pt idx="0">
                    <c:v>Будівництво світлофорного об'єкту на перехресті вул. Сєдова - виїзд з 7 медсанчастини в м. Запоріжжі</c:v>
                  </c:pt>
                  <c:pt idx="1">
                    <c:v>Будівництво світлофорного об'єкту на перехресті вул. Північне шосе - дорога на Сталепрокатний завод у м.Запоріжжя</c:v>
                  </c:pt>
                  <c:pt idx="2">
                    <c:v>Будівництво світлофорного об'єкту з пішохідним визивним пристроєм ПВП по вул. Яценка в районі парку Перемоги у м.Запоріжжі</c:v>
                  </c:pt>
                  <c:pt idx="3">
                    <c:v>Будівництво світлофорного об'єкту на перехресті вул. Л.Чайкіної - вул. Історична в м.Запоріжжя </c:v>
                  </c:pt>
                  <c:pt idx="4">
                    <c:v>Будівництво світлофорного об'єкту з визивним пристроєм в районі зупинкового комплексу "Скворцова" по вул. Скворцова в м.Запоріжжі</c:v>
                  </c:pt>
                  <c:pt idx="5">
                    <c:v>Будівництво світлофорного об'єкту на перехресті вул. Братська - вул. Михайла Грушевського в м.Запоріжжя</c:v>
                  </c:pt>
                  <c:pt idx="6">
                    <c:v>Будівництво світлофорного обєкту на перехресті вул. Новгородська - вул. Козака Бабури в м.Запоріжжя</c:v>
                  </c:pt>
                  <c:pt idx="7">
                    <c:v>Будівництво світлофорного об'єкту із визивним пристроєм для пішохідів на перехресті вул. Культурна - Таманська в м.Запоріжжя</c:v>
                  </c:pt>
                  <c:pt idx="8">
                    <c:v>Реконструкція світлофорного об'єкту на перехресті вул.Іванова-вул.Безіменна в м.Запоріжжі</c:v>
                  </c:pt>
                  <c:pt idx="9">
                    <c:v>Реконструкція світлофорного об'єкту вул.Чарівна - зупинка "Заводська" в м.Запоріжжі </c:v>
                  </c:pt>
                  <c:pt idx="10">
                    <c:v>Будівництво світлофорного об'єкту на перехресті вул. Радгоспної - вул. Магара в м.Запоріжжя</c:v>
                  </c:pt>
                  <c:pt idx="11">
                    <c:v>Будівництво світлофорного об'єкту з визивним пристроєм для пішоходів на перехресті вул.Б.Хмельницького - вул.Леонова в м.Запоріжжя </c:v>
                  </c:pt>
                  <c:pt idx="12">
                    <c:v>Будівництво мереж зовнішнього освітлення по вул.Прияружна, 4а-12 у м. Запоріжжі (проектні та будівельні роботи)</c:v>
                  </c:pt>
                  <c:pt idx="13">
                    <c:v>Будівництво мереж зовнішнього освітлення по вул. Вогнетривка, 1-11у м. Запоріжжя (проектні та будівельні роботи )</c:v>
                  </c:pt>
                  <c:pt idx="14">
                    <c:v>Реконструкція світлофорного об'єкту на перехресті  пр. Соборний - вул. Запорізька в м.Запоріжжя</c:v>
                  </c:pt>
                  <c:pt idx="15">
                    <c:v>Реконструкція світлофорного об'єкту на перехресті  пр. Соборний - вул.Дніпровська в м.Запоріжжя</c:v>
                  </c:pt>
                  <c:pt idx="16">
                    <c:v>Реконструкція світлофорного об'єкту на перехресті  пр. Соборний - вул.Тургенєва в м.Запоріжжя</c:v>
                  </c:pt>
                  <c:pt idx="17">
                    <c:v>Реконструкція світлофорного об'єкту на перехресті  пр.Соборний - вул.Троїцька в м.Запоріжжя</c:v>
                  </c:pt>
                  <c:pt idx="18">
                    <c:v>Реконструкція світлофорного об'єкту на перехресті  вул. Шкільна - вул.Запорізька в м.Запоріжжя</c:v>
                  </c:pt>
                  <c:pt idx="19">
                    <c:v>Реконструкція світлофорного об'єкту на перехресті  вул.8 Березня - вул. Іванова в м.Запоріжжя</c:v>
                  </c:pt>
                  <c:pt idx="20">
                    <c:v>Реконструкція світлофорного об'єкту із визивним пристроєм для пішохідів  на перехресті  вул.Діагональна - зуп. "ЗФЗ" в м.Запоріжжя</c:v>
                  </c:pt>
                  <c:pt idx="21">
                    <c:v>Реконструкція світлофорного об'єкту на перехресті вул. Незалежної України - вул. Я.Новицького в м.Запоріжжя</c:v>
                  </c:pt>
                  <c:pt idx="22">
                    <c:v>Реконструкція світлофорного об'єкту на перехресті  вул.Північне шосе - вул. Оптимістична в м.Запоріжжя</c:v>
                  </c:pt>
                  <c:pt idx="23">
                    <c:v>Будівництво мереж зовнішнього освітлення по вул. Фучика (від вул. Піщана до вул. Пожарського) в м. Запоріжжя</c:v>
                  </c:pt>
                  <c:pt idx="24">
                    <c:v>Будівництво мереж зовнішнього освітлення вулиці Байконурівська у м. Запоріжжя</c:v>
                  </c:pt>
                  <c:pt idx="25">
                    <c:v>Будівництво мереж зовнішнього освітлення по вул. Сурікова у м. Запоріжжі</c:v>
                  </c:pt>
                  <c:pt idx="26">
                    <c:v>Будівництво мереж зовнішнього освітлення Прибережна магістраль (рятувальна станція КП "Титан") у м.Запоріжжі  </c:v>
                  </c:pt>
                  <c:pt idx="27">
                    <c:v>Будівництво мереж зовнішнього освітлення по вул. Скеляста у м.Запоріжжі</c:v>
                  </c:pt>
                  <c:pt idx="28">
                    <c:v>Будівництво мереж зовнішнього освітлення по вул. Аджарська у м.Запоріжжі </c:v>
                  </c:pt>
                  <c:pt idx="29">
                    <c:v>Будівництво мереж зовнішнього освітлення по вул. Рилєєва, 7-18 у м. Запоріжжі</c:v>
                  </c:pt>
                  <c:pt idx="30">
                    <c:v>Будівництво мереж зовнішнього освітлення по вул. Тимірязєва (від вул. Балкова до вул. Баранова) у м. Запоріжжі</c:v>
                  </c:pt>
                  <c:pt idx="31">
                    <c:v>Будівництво мереж зовнішнього освітлення по вул. Тимірязєва (від вул. 8 Березня до пров. Преснєнський) у м. Запоріжжі</c:v>
                  </c:pt>
                  <c:pt idx="32">
                    <c:v>Будівництво мереж зовнішнього освітлення по вул.Васильєва у м.Запоріжжі</c:v>
                  </c:pt>
                  <c:pt idx="33">
                    <c:v>Будівництво мереж зовнішнього освітлення по пров. Глибокий у м.Запоріжжі</c:v>
                  </c:pt>
                  <c:pt idx="34">
                    <c:v>Будівництво мереж зовнішнього освітлення по вул. Каспійська (від вул.Відмінна до вул.Футбольна) у м.Запоріжжі</c:v>
                  </c:pt>
                  <c:pt idx="35">
                    <c:v>Будівництво мереж зовнішнього освітлення по вул. Грязнова, 88, 88а, 88б, 90а, 90, 94 у м. Запоріжжі</c:v>
                  </c:pt>
                  <c:pt idx="36">
                    <c:v>Будівництво мереж зовнішнього освітлення вулиці Кам'янсько-Дніпровська у м. Запоріжжі</c:v>
                  </c:pt>
                  <c:pt idx="37">
                    <c:v>Будівництво мереж зовнішнього освітлення вулиці Салавата-Юлаєва у м. Запоріжжі</c:v>
                  </c:pt>
                  <c:pt idx="38">
                    <c:v>Будівництво мереж зовнішнього освітлення по вул. Колонтай у м. Запоріжжі</c:v>
                  </c:pt>
                  <c:pt idx="39">
                    <c:v>Будівництво мереж зовнішнього освітлення по вул. Крамського у м. Запоріжжі</c:v>
                  </c:pt>
                  <c:pt idx="40">
                    <c:v>Будівництво мереж зовнішнього освітлення  пров.Кедровий (від вул. Учительської до вул.Каспійської) у м. Запоріжжі </c:v>
                  </c:pt>
                  <c:pt idx="41">
                    <c:v>Будівництва мереж зовнішнього освітлення по вул. Азовській у м.Запоріжжі</c:v>
                  </c:pt>
                  <c:pt idx="42">
                    <c:v>Будівництво мереж зовнішнього освітлення по  пров. Вузький у  м. Запоріжжі</c:v>
                  </c:pt>
                  <c:pt idx="43">
                    <c:v>Будівництво мереж зовнішнього освітлення по вул. Морфлотська у м.Запоріжжі</c:v>
                  </c:pt>
                  <c:pt idx="44">
                    <c:v>Будівництво мереж зовнішнього освітлення по вул. Початкова у м.Запоріжжі </c:v>
                  </c:pt>
                  <c:pt idx="45">
                    <c:v>Будівництво мереж зовнішнього освітлення по пров.Якутський (від вул. Панфьорова до вул.Паторжинського)  у м.Запоріжжі</c:v>
                  </c:pt>
                  <c:pt idx="46">
                    <c:v>Будівництво мереж зовнішнього освітлення по  пров. Сріблястий у  м. Запоріжжі  </c:v>
                  </c:pt>
                  <c:pt idx="47">
                    <c:v>Будівництва мереж зовнішнього освітлення по вул. Батарейна у м.Запоріжжі  </c:v>
                  </c:pt>
                  <c:pt idx="48">
                    <c:v>Будівництва мереж зовнішнього освітлення по вул. Балка-Поповка (від буд.241 до буд. №315) у м.Запоріжжя</c:v>
                  </c:pt>
                  <c:pt idx="49">
                    <c:v>Будівництво мереж зовнішнього освітлення по вул. Овочівництва на о. Хортиця </c:v>
                  </c:pt>
                  <c:pt idx="50">
                    <c:v>Будівництво мереж зовнішнього освітлення по вул. Тельмана (від вул. Кривоносова до залізничної колії АТ "Мотор Січ") у м. Запоріжжі</c:v>
                  </c:pt>
                  <c:pt idx="51">
                    <c:v>Будівництво мереж зовнішнього освітлення у парку Трудової слави (майданчик "Фортеця") в м.Запоріжжі</c:v>
                  </c:pt>
                  <c:pt idx="52">
                    <c:v>Будівництво мереж зовнішнього освітлення у парку Трудової слави (майданчик для заняття паркуром) в м.Запоріжжі</c:v>
                  </c:pt>
                  <c:pt idx="53">
                    <c:v>Будівництво мереж зовнішнього освітлення по вул.Донецька-вул.Зелена у м.Запоріжжі</c:v>
                  </c:pt>
                  <c:pt idx="54">
                    <c:v>Будівництво мереж зовнішнього освітлення на внутрішньоквартальній території по вул. Ситова, 9, 9а, 9б, 11б і вул.Північнокольцева,12 у м.Запоріжжі</c:v>
                  </c:pt>
                  <c:pt idx="55">
                    <c:v>Будівництво мереж зовнішнього освітлення по вул. Саперна від буд. № 46 до пров. Літній у м.Запоріжжі</c:v>
                  </c:pt>
                  <c:pt idx="56">
                    <c:v>Будівництво мереж зовнішнього освітлення по вул.Вахтова (від вул. Саперна,46 до вул. Бєлінського) у м.Запоріжжі</c:v>
                  </c:pt>
                  <c:pt idx="57">
                    <c:v>Будівництво мереж зовнішнього освітлення по вул. Парамонова 4, 4а, 4б у м.Запоріжжі</c:v>
                  </c:pt>
                  <c:pt idx="58">
                    <c:v>Будівництво мереж зовнішнього освітлення по вул. Європейська, 4 у м.Запоріжжі</c:v>
                  </c:pt>
                  <c:pt idx="59">
                    <c:v>Будівництво мереж зовнішнього освітлення по вул. Магара, 6, 6а, 8 у м.Запоріжжі</c:v>
                  </c:pt>
                  <c:pt idx="60">
                    <c:v>Будівництво мереж зовнішнього освітлення на внутрішньоквартальній території по вул. Гоголя, 147 у м.Запоріжжі</c:v>
                  </c:pt>
                  <c:pt idx="61">
                    <c:v>Будівництво мереж зовнішнього освітлення по вул. Ігоря Сікорського, 16-46 в м.Запоріжжі</c:v>
                  </c:pt>
                  <c:pt idx="62">
                    <c:v>Будівництво мереж зовнішнього освітлення по вул. Вербова, 39-55 в м.Запоріжжі</c:v>
                  </c:pt>
                  <c:pt idx="63">
                    <c:v>Будівництво мереж зовнішнього освітлення на внутрішньоквартальній території по вул. Незалежної України,42 у м.Запоріжжі</c:v>
                  </c:pt>
                  <c:pt idx="64">
                    <c:v>Будівництво мереж зовнішнього освітлення по бул. Шевченка,16,20 в м.Запоріжжі</c:v>
                  </c:pt>
                  <c:pt idx="65">
                    <c:v>Будівництво мереж зовнішнього освітлення по вул.Лахтинська,4а,4б  в м.Запоріжжя</c:v>
                  </c:pt>
                  <c:pt idx="66">
                    <c:v>Будівництво мереж зовнішнього освітлення по вул.Лахтинська,6 в м.Запоріжжя</c:v>
                  </c:pt>
                  <c:pt idx="67">
                    <c:v>Будівництво мереж зовнішнього освітлення по вул.Лахтинська,8, 10,10а,10б  в м.Запоріжжя</c:v>
                  </c:pt>
                  <c:pt idx="68">
                    <c:v>Будівництво мереж зовнішнього освітлення по вул.Запорізького козацтва,17,19,21,23,21а,27,29,31,33,35  в м.Запоріжжя</c:v>
                  </c:pt>
                  <c:pt idx="69">
                    <c:v>Будівництво мереж зовнішнього освітлення по вул.Задніпровська,36,38,40,42,44 в м.Запоріжжя</c:v>
                  </c:pt>
                  <c:pt idx="70">
                    <c:v>Будівництво мереж зовнішнього освітлення по вул.Козака Бабури,12 (дитячий садок 237) в м.Запоріжжя</c:v>
                  </c:pt>
                  <c:pt idx="71">
                    <c:v>Будівництво мереж зовнішнього освітлення по вул.Козака Бабури,20 (дитячий майданчик) в м.Запоріжжя</c:v>
                  </c:pt>
                  <c:pt idx="72">
                    <c:v>Будівництво мереж зовнішнього освітлення по вул.Козака Бабури,18а (дитячий садок 231) в м.Запоріжжя</c:v>
                  </c:pt>
                  <c:pt idx="73">
                    <c:v>Будівництво мереж зовнішнього освітлення по вул.Лахтинська,13,13а,15,17,19,21/пр.Ювілейний,33,35,50/вул Задніпровська,48 в м.Запоріжжя</c:v>
                  </c:pt>
                  <c:pt idx="74">
                    <c:v>Будівництво мереж зовнішнього освітлення по бул. Будівельників, 10 (уздовж дитячого садка) в м.Запоріжжя</c:v>
                  </c:pt>
                  <c:pt idx="75">
                    <c:v>Будівництво мереж зовнішнього освітлення по вул. 14 Жовтня, 15  в м.Запоріжжя</c:v>
                  </c:pt>
                  <c:pt idx="76">
                    <c:v>Будівництво мереж зовнішнього освітлення по вул. 14 Жовтня, 13  в м.Запоріжжя</c:v>
                  </c:pt>
                  <c:pt idx="77">
                    <c:v>Будівництво мереж зовнішнього освітлення по вул.Гудименка,40  в м.Запоріжжя</c:v>
                  </c:pt>
                  <c:pt idx="78">
                    <c:v>Будівництво мереж зовнішнього освітлення по вул.Воронезька,22 ( дитяча юнацька школа №4) в м.Запоріжжя</c:v>
                  </c:pt>
                  <c:pt idx="79">
                    <c:v>Будівництво мереж зовнішнього освітлення по пр. Інженера Преображенського, 27 в м.Запоріжжя</c:v>
                  </c:pt>
                  <c:pt idx="80">
                    <c:v>Будівництво мереж зовнішнього освітлення по вул.Гудименка, 18 (зона парку ЗОШ №40)  в м.Запоріжжя</c:v>
                  </c:pt>
                  <c:pt idx="81">
                    <c:v>Будівництво мереж зовнішнього освітлення по вул. Громовій буд. № 87-99 в м.Запоріжжя</c:v>
                  </c:pt>
                  <c:pt idx="82">
                    <c:v>Будівництво мереж зовнішнього освітлення провулка між вул. Дніпродзержинська та вул. Гребельна в м. Запоріжжя</c:v>
                  </c:pt>
                  <c:pt idx="83">
                    <c:v>Будівництво мереж зовнішнього освітлення по пров. Перлинному (від вул. Медична до вул. Каховська) в м. Запоріжжя</c:v>
                  </c:pt>
                  <c:pt idx="84">
                    <c:v>Будівництво мереж зовнішнього освітлення по вул. Волзька (від вул. Листопрокатна до вул. Виробнича) в м.Запоріжжя</c:v>
                  </c:pt>
                  <c:pt idx="85">
                    <c:v>Будівництво мереж зовнішнього освітлення по вул. Дальня в м.Запоріжжя</c:v>
                  </c:pt>
                  <c:pt idx="86">
                    <c:v>Будівництво мереж зовнішнього освітлення по вул. Крайня в м.Запоріжжя</c:v>
                  </c:pt>
                  <c:pt idx="87">
                    <c:v>Будівництво мереж зовнішнього освітлення по вул. Магістральна,1-44 в м. Запорожжя</c:v>
                  </c:pt>
                  <c:pt idx="88">
                    <c:v>Будівництво мереж зовнішнього освітлення по вул. Тверська (від вул. Карпенка-Карого до вул. Орликова) в м.Запоріжжя</c:v>
                  </c:pt>
                  <c:pt idx="89">
                    <c:v>Будівництво мереж зовнішнього освітлення по вул. Скульптурна у м.Запоріжжі</c:v>
                  </c:pt>
                  <c:pt idx="90">
                    <c:v>Будівництво мереж зовнішнього освітлення по вул. Мальовнича у м.Запоріжжі</c:v>
                  </c:pt>
                  <c:pt idx="91">
                    <c:v>Будівництво мереж зовнішнього освітлення по вул. Стрєльникова у м.Запоріжжі</c:v>
                  </c:pt>
                  <c:pt idx="92">
                    <c:v>Будівництво мереж зовнішнього освітлення по вул.Московська (від вул. Слави до вул. Памірська) у м.Запоріжжі</c:v>
                  </c:pt>
                  <c:pt idx="93">
                    <c:v>Будівництво мереж зовнішнього освітлення по вул. Волоколамська (від вул. Ферганська до вул. Владивостоцька) у м.Запоріжжі</c:v>
                  </c:pt>
                  <c:pt idx="94">
                    <c:v>Будівництво мереж зовнішнього освітлення по вул.Академіка Івченка (від вул.Уральська до вул.Героїв Дніпра) у м.Запоріжжі</c:v>
                  </c:pt>
                  <c:pt idx="95">
                    <c:v>Будівництво мереж зовнішнього освітлення по вул.Героїв Дніпра  (від вул.Кривоносова до вул.Високовольтна) у м.Запоріжжі</c:v>
                  </c:pt>
                  <c:pt idx="96">
                    <c:v>Будівництво мереж зовнішнього освітлення по вул. Радіаторна, 48 у м.Запоріжжі</c:v>
                  </c:pt>
                  <c:pt idx="97">
                    <c:v>Будівництво мереж зовнішнього освітлення по вул. Бодянського у м.Запоріжжі</c:v>
                  </c:pt>
                  <c:pt idx="98">
                    <c:v>Будівництво мереж зовнішнього освітлення по вул. Норільська у м.Запоріжжі</c:v>
                  </c:pt>
                  <c:pt idx="99">
                    <c:v>Будівництво мереж зовнішнього освітлення по вул. Світловодська від буд. №24 до буд. №98 у м.Запоріжжі</c:v>
                  </c:pt>
                  <c:pt idx="100">
                    <c:v>Будівництво мереж зовнішнього освітлення по вул.Політехнічна у м.Запоріжжі</c:v>
                  </c:pt>
                  <c:pt idx="101">
                    <c:v>Будівництво мереж зовнішнього освітлення по вул. Початкова в м. Запоріжжя</c:v>
                  </c:pt>
                  <c:pt idx="102">
                    <c:v>Будівництво мереж зовнішнього освітлення по вул. Електрична, 241, 241а в м. Запоріжжя</c:v>
                  </c:pt>
                  <c:pt idx="103">
                    <c:v>Будівництво мереж зовнішнього освітлення по пров. Боковий (від вул. Основна до вул. Амурська) в м. Запоріжжя</c:v>
                  </c:pt>
                  <c:pt idx="104">
                    <c:v>Будівництво мереж зовнішнього освітлення на внутрішньоквартальній території по вул. Космічна, 8а у м. Запоріжжі (проектні роботи та експертиза)</c:v>
                  </c:pt>
                  <c:pt idx="105">
                    <c:v>Будівництво мереж зовнішнього освітлення по вул. Закарпатська (від буд. №2 до буд. №39/42) у м.Запоріжжі  (проектні роботи та експертиза)</c:v>
                  </c:pt>
                  <c:pt idx="106">
                    <c:v>Будівництво мереж зовнішнього освітлення по вул. Вахтова (від вул. Саперна до вул. Арбузова) у м.Запоріжжі  (проектні роботи та експертиза)</c:v>
                  </c:pt>
                  <c:pt idx="107">
                    <c:v>Будівництво мереж зовнішнього освітлення по вул.Ситова, 2 у м.Запоріжжі  (проектні роботи та експертиза)</c:v>
                  </c:pt>
                  <c:pt idx="108">
                    <c:v>Будівництво мереж зовнішнього освітлення по вул. Космічна 100, 100а, 100б, 102а у м. Запоріжжі  (проектні роботи та експертиза)</c:v>
                  </c:pt>
                  <c:pt idx="109">
                    <c:v>Будівництво мереж зовнішнього освітлення по вул. Північнокільцева 1, 3 у м. Запоріжжі  (проектні роботи та експертиза)</c:v>
                  </c:pt>
                  <c:pt idx="110">
                    <c:v>Будівництво мереж зовнішнього освітлення по вул. Магара, 3 у м. Запоріжжі  (проектні роботи та експертиза)</c:v>
                  </c:pt>
                  <c:pt idx="111">
                    <c:v>Будівництво мереж зовнішнього освітлення по вул. Задніпровська, 6, Задніпровська ,8 Задніпровська, 10 в м. Запоріжжя  (проектні роботи та експертиза)</c:v>
                  </c:pt>
                  <c:pt idx="112">
                    <c:v>Будівництво мереж зовнішнього освітлення по вул. Ентузіастів, 4 в м. Запоріжжя  (проектні роботи та експертиза)</c:v>
                  </c:pt>
                  <c:pt idx="113">
                    <c:v>Будівництво мереж зовнішнього освітлення по вул. Лахтинська,2,  Лахтинська, 4 в м.Запоріжжя  (проектні роботи та експертиза)</c:v>
                  </c:pt>
                  <c:pt idx="114">
                    <c:v>Будівництво мереж зовнішнього освітлення по вул. Лахтинська, 12  в м. Запоріжжя  (проектні роботи та експертиза)</c:v>
                  </c:pt>
                  <c:pt idx="115">
                    <c:v>Будівництво мереж зовнішнього освітлення по вул. Лахтинська, 21 в м. Запоріжжя  (проектні роботи та експертиза)</c:v>
                  </c:pt>
                  <c:pt idx="116">
                    <c:v>Будівництво мереж зовнішнього освітлення по вул. Запорізького козацтва, 3,5,7,11а,13а,15а в м. Запоріжжя  (проектні роботи та експертиза)</c:v>
                  </c:pt>
                  <c:pt idx="117">
                    <c:v>Будівництво мереж зовнішнього освітлення по вул. Задніпровська, 24а в м. Запоріжжя  (проектні роботи та експертиза)</c:v>
                  </c:pt>
                  <c:pt idx="118">
                    <c:v>Будівництво мереж зовнішнього освітлення по вул. Задніпровська, 28,30 в м. Запоріжжя  (проектні роботи та експертиза)</c:v>
                  </c:pt>
                  <c:pt idx="119">
                    <c:v>Будівництво мереж зовнішнього освітлення по вул. Ентузіастів, 10 в м. Запоріжжя  (проектні роботи та експертиза)</c:v>
                  </c:pt>
                  <c:pt idx="120">
                    <c:v>Будівництво мереж зовнішнього освітлення по вул. Ентузіастів, 8 в м. Запоріжжя  (проектні роботи та експертиза)</c:v>
                  </c:pt>
                  <c:pt idx="121">
                    <c:v>Будівництво мереж зовнішнього освітлення по вул. Ентузіастів, 12 в м. Запоріжжя  (проектні роботи та експертиза)</c:v>
                  </c:pt>
                  <c:pt idx="122">
                    <c:v>Будівництво мереж зовнішнього освітлення по вул. Ентузіастів, 14а в м. Запоріжжя  (проектні роботи та експертиза)</c:v>
                  </c:pt>
                  <c:pt idx="123">
                    <c:v>Будівництво мереж зовнішнього освітлення по вул. Ентузіастів, 20/вул. Задніпровська, 34 в м.Запоріжжя  (проектні роботи та експертиза)</c:v>
                  </c:pt>
                  <c:pt idx="124">
                    <c:v>Будівництво мереж зовнішнього освітлення по вул. Лахтинська, 3 в м. Запоріжжя  (проектні роботи та експертиза)</c:v>
                  </c:pt>
                  <c:pt idx="125">
                    <c:v>Будівництво мереж зовнішнього освітлення по вул. Лахтинська, 5 в м. Запоріжжя  (проектні роботи та експертиза)</c:v>
                  </c:pt>
                  <c:pt idx="126">
                    <c:v>Будівництво мереж зовнішнього освітлення по вул.Козака Бабури,3 в м.Запоріжжя  (проектні роботи та експертиза)</c:v>
                  </c:pt>
                  <c:pt idx="127">
                    <c:v>Будівництво мереж зовнішнього освітлення по вул. Козака Бабури, 10 в м. Запоріжжя  (проектні роботи та експертиза)</c:v>
                  </c:pt>
                  <c:pt idx="128">
                    <c:v>Будівництво мереж зовнішнього освітлення по вул. Задніпровська, 5а в м. Запоріжжя  (проектні роботи та експертиза)</c:v>
                  </c:pt>
                  <c:pt idx="129">
                    <c:v>Будівництво мереж зовнішнього освітлення по вул. Задніпровська, 46а в м. Запоріжжя  (проектні роботи та експертиза)</c:v>
                  </c:pt>
                  <c:pt idx="130">
                    <c:v>Будівництво мереж зовнішнього освітлення по пр.Ювілейний, 30а в м. Запоріжжя  (проектні роботи та експертиза)</c:v>
                  </c:pt>
                  <c:pt idx="131">
                    <c:v>Будівництво мереж зовнішнього освітлення по вул. Бульвар Будівельників, 15 (центр естетичного виховання) в м. Запоріжжя  (проектні роботи та експертиза)</c:v>
                  </c:pt>
                  <c:pt idx="132">
                    <c:v>Будівництво мереж зовнішнього освітлення по вул. Бульвар Будівельників, 19 в м. Запоріжжя  (проектні роботи та експертиза)</c:v>
                  </c:pt>
                  <c:pt idx="133">
                    <c:v>Будівництво мереж зовнішнього освітлення по вул. Бульвар Будівельників, 21 в м. Запоріжжя  (проектні роботи та експертиза)</c:v>
                  </c:pt>
                  <c:pt idx="134">
                    <c:v>Будівництво мереж зовнішнього освітлення по вул. Бульвар Будівельників, 15 в м. Запоріжжя  (проектні роботи та експертиза)</c:v>
                  </c:pt>
                  <c:pt idx="135">
                    <c:v>Будівництво мереж зовнішнього освітлення по вул. Бульвар Будівельників, 23 в м. Запоріжжя  (проектні роботи та експертиза)</c:v>
                  </c:pt>
                  <c:pt idx="136">
                    <c:v>Будівництво мереж зовнішнього освітлення по вул. М. Судца 3А в м. Запоріжжя  (проектні роботи та експертиза)</c:v>
                  </c:pt>
                  <c:pt idx="137">
                    <c:v>Будівництво мереж зовнішнього освітлення по вул. Воронізька, 16, 16а в м. Запоріжжя  (проектні роботи та експертиза)</c:v>
                  </c:pt>
                  <c:pt idx="138">
                    <c:v>Будівництво мереж зовнішнього освітлення по вул. Задніпровська,33,39 по пішохідній доріжці увздовж ринку у напрямку до будинку Воронізька, 30 в м. Запоріжжя  (проектні роботи та експертиза)</c:v>
                  </c:pt>
                  <c:pt idx="139">
                    <c:v>Будівництво мереж зовнішнього освітлення по вул. Бородинська від буд. № 43а/1 до буд. 49А в м. Запоріжжя  (проектні роботи та експертиза)</c:v>
                  </c:pt>
                  <c:pt idx="140">
                    <c:v>Будівництво мереж зовнішнього освітлення по вул. Медична, від буд.72 до буд.80 в м. Запоріжжі  (проектні роботи та експертиза)</c:v>
                  </c:pt>
                  <c:pt idx="141">
                    <c:v>Будівництво мереж зовнішнього освітлення по вул. Відродження в м. Запоріжжя  (проектні роботи та експертиза)</c:v>
                  </c:pt>
                  <c:pt idx="142">
                    <c:v>Будівництво мереж зовнішнього освітлення по вул. Цегельна (від вул. Фабрична буд. 4, 15, 23, 23а, 23б, 24, 26, 26а до мосту річки Суха Московка та від вул. Фабрична, 61 до буд. 199) в м. Запоріжжя  (проектні роботи та експертиза)</c:v>
                  </c:pt>
                  <c:pt idx="143">
                    <c:v>Будівництво мереж зовнішнього освітлення по вул. Фабрична, 123-150 в м. Запоріжжя  (проектні роботи та експертиза)</c:v>
                  </c:pt>
                  <c:pt idx="144">
                    <c:v>Будівництво мереж зовнішнього освітлення по пров. Художній в м. Запоріжжя  (проектні роботи та експертиза)</c:v>
                  </c:pt>
                  <c:pt idx="145">
                    <c:v>Будівництво мереж зовнішнього освітлення по пров. Звивистий в м. Запоріжжя  (проектні роботи та експертиза)</c:v>
                  </c:pt>
                  <c:pt idx="146">
                    <c:v>Будівництво мереж зовнішнього освітлення по вул. Милосердя в м. Запоріжжя  (проектні роботи та експертиза)</c:v>
                  </c:pt>
                  <c:pt idx="147">
                    <c:v>Будівництво мереж зовнішнього освітлення по Академіка Павлова в м. Запоріжжя  (проектні роботи та експертиза)</c:v>
                  </c:pt>
                  <c:pt idx="148">
                    <c:v>Будівництво мереж зовнішнього освітлення по Алейна в м. Запоріжжя (проектні роботи та експертиза)</c:v>
                  </c:pt>
                  <c:pt idx="149">
                    <c:v>Будівництво мереж зовнішнього освітлення по вул. Воєнбуд, 85 в м. Запоріжжя  (проектні роботи та експертиза)</c:v>
                  </c:pt>
                  <c:pt idx="150">
                    <c:v>Будівництво мереж зовнішнього освітлення по вул.Червоногірська (від вул. Панфьорова до вул. Автодорожня) у м. Запоріжжі  (проектні роботи та експертиза)</c:v>
                  </c:pt>
                  <c:pt idx="151">
                    <c:v>Будівництво мереж зовнішнього освітлення по вул.Балкова (від вул. Григорія Квітки - Основ`яненка до вул. Ігоря Сікорського) у м.Запоріжжі  (проектні роботи та експертиза)</c:v>
                  </c:pt>
                  <c:pt idx="152">
                    <c:v>Будівництво мереж зовнішнього освітлення по вул. Балкова (від вул. Тимірязєва до вул. Верещагіна) у м. Запоріжжі  (проектні роботи та експертиза)</c:v>
                  </c:pt>
                  <c:pt idx="153">
                    <c:v>Будівництво мереж зовнішнього освітлення по вул. Довженко (від вул. Лірична до вул. Московська) у м. Запоріжжі  (проектні роботи та експертиза)</c:v>
                  </c:pt>
                  <c:pt idx="154">
                    <c:v>Будівництво мереж зовнішнього освітлення по вул. Лірична (від вул. Волоколамська до вул. Довженко) у м. Запоріжжі  (проектні роботи та експертиза)</c:v>
                  </c:pt>
                  <c:pt idx="155">
                    <c:v>Будівництво мереж зовнішнього освітлення по вул. Алтайська (від вул. Балкова до вул. Тульська) у м. Запоріжжі  (проектні роботи та експертиза)</c:v>
                  </c:pt>
                  <c:pt idx="156">
                    <c:v>Будівництво мереж зовнішнього освітлення по вул. Іркутська (від річки Капустянка до вул. Кіровоградська) у м.Запоріжжі  (проектні роботи та експертиза)</c:v>
                  </c:pt>
                  <c:pt idx="157">
                    <c:v>Будівництво мереж зовнішнього освітлення по вул. Бузкова у м. Запоріжжі  (проектні роботи та експертиза)</c:v>
                  </c:pt>
                  <c:pt idx="158">
                    <c:v>Будівництво мереж зовнішнього освітлення парк між вул. Павлокічкаська та вул. Історична у м. Запоріжжі  (проектні роботи та експертиза)</c:v>
                  </c:pt>
                  <c:pt idx="159">
                    <c:v>Будівництво мереж зовнішнього освітлення по пров. Водяний у м. Запоріжжі  (проектні роботи та експертиза)</c:v>
                  </c:pt>
                  <c:pt idx="160">
                    <c:v>Будівництво мереж зовнішнього освітлення по вул. Лассаля, 61  у м. Запоріжжі  (проектні роботи та експертиза)</c:v>
                  </c:pt>
                  <c:pt idx="161">
                    <c:v>Будівництво мереж зовнішнього освітлення по вул. Придніпровська, 6, 8 у м. Запоріжжі  (проектні роботи та експертиза)</c:v>
                  </c:pt>
                  <c:pt idx="162">
                    <c:v>Будівництво мереж зовнішнього освітлення по вул. Автодорівська, 1-28 у м.Запоріжжі  (проектні роботи та експертиза)</c:v>
                  </c:pt>
                  <c:pt idx="163">
                    <c:v>Будівництво мереж зовнішнього освітлення по вул.Морфлотська, 21 у м.Запоріжжі  (проектні роботи та експертиза)</c:v>
                  </c:pt>
                  <c:pt idx="164">
                    <c:v>Будівництво мереж зовнішнього освітлення по вул. Лижна, 1-9 у м. Запоріжжі  (проектні роботи та експертиза)</c:v>
                  </c:pt>
                  <c:pt idx="165">
                    <c:v>Будівництво мереж зовнішнього освітлення по вул. Орловська у м. Запоріжжі  (проектні роботи та експертиза)</c:v>
                  </c:pt>
                  <c:pt idx="166">
                    <c:v>Будівництво мереж зовнішнього освітлення по вул. Морфлотська, 100-110 у м. Запоріжжі  (проектні роботи та експертиза)</c:v>
                  </c:pt>
                  <c:pt idx="167">
                    <c:v>Будівництво мереж зовнішнього освітлення по вул. Досягнень, 18-24 у м. Запоріжжі  (проектні роботи та експертиза)</c:v>
                  </c:pt>
                  <c:pt idx="168">
                    <c:v>Будівництво мереж зовнішнього освітлення по вул. Чорногорівська (від вул. Початкової до вул. Відмінної) у м. Запоріжжі  (проектні роботи та експертиза)</c:v>
                  </c:pt>
                  <c:pt idx="169">
                    <c:v>Будівництво мереж зовнішнього освітлення по вул. Листопадовий у м. Запоріжжі  (проектні роботи та експертиза)</c:v>
                  </c:pt>
                  <c:pt idx="170">
                    <c:v>Будівництво мереж зовнішнього освітлення по вул. Косарева школа 36 в м. Запоріжжі  (проектні роботи та експертиза)</c:v>
                  </c:pt>
                  <c:pt idx="171">
                    <c:v>Будівництво мереж зовнішнього освітлення по вул. Славгородська (від. вул. Похила до пров. Сніжний) в м. Запоріжжі  (проектні роботи та експертиза)</c:v>
                  </c:pt>
                  <c:pt idx="172">
                    <c:v>Будівництво мереж зовнішнього освітлення по пішохідної доріжки від вул. Автобусна до зуп.трамвая РМЗ в м. Запоріжжі  (проектні роботи та експертиза)</c:v>
                  </c:pt>
                  <c:pt idx="173">
                    <c:v>Будівництво мереж зовнішнього освітлення по вул.Свердлова (від вул. Жуковського до вул. Гоголя) у м.Запоріжжі</c:v>
                  </c:pt>
                  <c:pt idx="174">
                    <c:v>Будівництво мереж зовнішнього освітлення вулиці Косарєва (від вул. Билкіна до вул. Автобусної) у м. Запоріжжі</c:v>
                  </c:pt>
                  <c:pt idx="175">
                    <c:v>Будівництво мереж зовнішнього освітлення по вул. Горького (від вул. Радянської до вул. Червоногвардійської) у м. Запоріжжі</c:v>
                  </c:pt>
                  <c:pt idx="176">
                    <c:v>Будівництво мереж зовнішнього освітлення вулиці Історична (від ж/б №1 до ж/б №5) у  м. Запоріжжі</c:v>
                  </c:pt>
                  <c:pt idx="177">
                    <c:v>Будівництво мереж зовнішнього освітлення на внутрішньоквартальній території по вул. Іванівська, №16, 20- вул. Трегубова,№13, 15, 17, 19,21, 23, 25- вул. Вавилова, 11, 13, 15, 17, 19- вул. Вишневського, № 10, 12, 14, 16 в м. Запоріжжя (проектні роботи та е</c:v>
                  </c:pt>
                  <c:pt idx="178">
                    <c:v>Будівництво мереж зовнішнього освітлення на внутрішньоквартальній території по б. Бельфорський, 13 в м. Запоріжжя (проектні роботи та експертиза)</c:v>
                  </c:pt>
                  <c:pt idx="179">
                    <c:v>Будівництво мереж зовнішнього освітлення на внутрішньоквартальній території по вул. Вавилова, № 6, 8, 10, 12- вул. Вишневського, №18, 20, 20-А, 22, 22-А, 24, 26, 28, 30- вул. Трегубова, №27, 29, 31,  33, 35, 37, 39 в м. Запоріжжя (проектні роботи та експе</c:v>
                  </c:pt>
                  <c:pt idx="180">
                    <c:v>Будівництво мереж зовнішнього освітлення на внутрішньоквартальній території по вул. Вавилова, №2- вул. Кремлівська,№ 27 в м. Запоріжжя (проектні роботи та експертиза)</c:v>
                  </c:pt>
                  <c:pt idx="181">
                    <c:v>Будівництво мереж зовнішнього освітлення на внутрішньоквартальній території по вул. Кияшка, №24, 26, 28, 30, 32 в м. Запоріжжя (проектні роботи та експертиза)</c:v>
                  </c:pt>
                  <c:pt idx="182">
                    <c:v>Будівництво мереж зовнішнього освітлення по на внутрішньоквартальній території вул. Кремлівська,№ 5, 7, 9, 11, 13, 15 - вул. Мінська, 3, 4, 6, 8 - вул. Таганська, 4- вул. Ризька, 3 - вул. Трегубова, №6,8  в м. Запоріжжя (проектні роботи та експертиза)</c:v>
                  </c:pt>
                  <c:pt idx="183">
                    <c:v>Будівництво мереж зовнішнього освітлення на внутрішньоквартальній території по вул. Кремлівська, № 43, 45, 47, 49, 49-А, 51, 53, 53-А, 55, 57, 57-А, 59, 61, 61-А, 63 - вул. Трегубова, №36, 38, 40, 42 в м. Запоріжжя (проектні роботи та експертиза)</c:v>
                  </c:pt>
                  <c:pt idx="184">
                    <c:v>Будівництво мереж зовнішнього освітлення на внутрішньоквартальній території по вул. Л.Українки, № 2, 4, 6, 8, 10 - вул. Трегубова, №22,20, 26, 28, 30, 32 - вул. Адмиралтейська,№ 3, 5, 7, 9- вул. Кремлівська, 29, 31, 33, 35, 37, 39, 41 в м. Запоріжжя (прое</c:v>
                  </c:pt>
                  <c:pt idx="185">
                    <c:v>Будівництво мереж зовнішнього освітлення на внутрішньоквартальній території по вул. Трегубова,№ 10,12, 12-А, 14, 16-вул. Вавилова,№ 1, 3, 5, 7, 9- вул. Кремлівська,№ 17, 19, 21, 23, 25 в м. Запоріжжя (проектні роботи та експертиза)</c:v>
                  </c:pt>
                  <c:pt idx="186">
                    <c:v>Будівництво мереж зовнішнього освітлення по вул. Аваліані в м. Запоріжжя (проетні роботи та експертиза)</c:v>
                  </c:pt>
                  <c:pt idx="187">
                    <c:v>Будівництво внутрішньо квартальних мереж зовнішнього освітлення по вул. Стефанова № 44,46 в м. Запоріжжя (проетні роботи та експертиза)</c:v>
                  </c:pt>
                  <c:pt idx="188">
                    <c:v>Будівництво мереж зовнішнього освітлення по вул. Новгородська, 8-4 в м. Запоріжжя (проетні роботи та експертиза)</c:v>
                  </c:pt>
                  <c:pt idx="189">
                    <c:v>Будівництво мереж зовнішнього освітлення по пров. Придорожній в м. Запоріжжя (проетні роботи та експертиза) </c:v>
                  </c:pt>
                  <c:pt idx="190">
                    <c:v>Будівництво мереж зовнішнього освітлення по вул. Новоросійська в м. Запоріжжя (проетні роботи та експертиза)</c:v>
                  </c:pt>
                  <c:pt idx="191">
                    <c:v>Реконструкція мереж зовнішнього освітлення по вул. Кустанайська  в м. Запоріжжі</c:v>
                  </c:pt>
                  <c:pt idx="192">
                    <c:v>Реконструкція мереж зовнішнього освітлення по вул. Крилова в м. Запоріжжі</c:v>
                  </c:pt>
                  <c:pt idx="193">
                    <c:v>Реконструкція мереж зовнішнього освітлення  по вул.Халтуріна (з виходом на вул.Ялтинську) у м.Запоріжжі</c:v>
                  </c:pt>
                  <c:pt idx="194">
                    <c:v>Реконструкція мереж зовнішнього освітлення автодорожнього проїзду від пл.Леніна до греблі ДніпроГЕС (лівий берег р.Дніпро) у м.Запоріжжя</c:v>
                  </c:pt>
                  <c:pt idx="195">
                    <c:v>Реконструкція мереж зовнішнього освітлення автодорожнього проїзду від греблі ДніпрГЕС до бул.Вінтера (правий берег р.Дніпро ТП-74) у м.Запоріжжі</c:v>
                  </c:pt>
                  <c:pt idx="196">
                    <c:v>Реконструкція мереж зовнішнього освітлення автодорожнього проїзду по споруді греблі ДніпроГЕС у м.Запоріжжі</c:v>
                  </c:pt>
                  <c:pt idx="197">
                    <c:v>Реконструкція мереж зовнішнього освітлення по. вул.Трегубова в м.Запоріжжі</c:v>
                  </c:pt>
                  <c:pt idx="198">
                    <c:v>Реконструкція мереж зовнішнього освітлення по вул. Ризька в м. Запоріжжі</c:v>
                  </c:pt>
                  <c:pt idx="199">
                    <c:v>Реконструкція мереж зовнішнього освітлення по вул. Автодорівська в м. Запоріжжі</c:v>
                  </c:pt>
                  <c:pt idx="200">
                    <c:v>Реконструкція мереж зовнішнього освітлення по вул. Українська (від вул. Семафорної до пр. Леніна) в м. Запоріжжі</c:v>
                  </c:pt>
                  <c:pt idx="201">
                    <c:v>Реконструкція мереж зовнішнього освітлення по вул. Українська (від пр.Леніна  до Прибережної магістралі) у м.Запоріжжі</c:v>
                  </c:pt>
                  <c:pt idx="202">
                    <c:v>Реконструкція мереж зовнішнього освітлення по вул. Північне шосе в м.Запоріжжі</c:v>
                  </c:pt>
                  <c:pt idx="203">
                    <c:v>Реконструкція мереж зовнішнього освітлення по вул. Яворницького в м.Запоріжжі </c:v>
                  </c:pt>
                  <c:pt idx="204">
                    <c:v>Реконструкція мереж зовнішнього освітлення по вул. Шишкіна в м.Запоріжжі</c:v>
                  </c:pt>
                  <c:pt idx="205">
                    <c:v>Реконструкція мереж зовнішнього освітлення по вул. Димитрова (від вул. Харчова до траси Харків - Сімферополь) у м. Запоріжжі</c:v>
                  </c:pt>
                  <c:pt idx="206">
                    <c:v>Реконструкція мереж зовнішнього освітлення по вул. Першотравнева у м.Запоріжжі</c:v>
                  </c:pt>
                  <c:pt idx="207">
                    <c:v>Реконструкція мереж зовнішнього освітлення по вул. Єднання у м.Запоріжжі</c:v>
                  </c:pt>
                  <c:pt idx="208">
                    <c:v>Реконструкція мереж зовнішнього освітлення по вул. Сталеварів (на ділянці від вул. Заводський до вул. 40 років Радянської України) в м.Запоріжжі</c:v>
                  </c:pt>
                  <c:pt idx="209">
                    <c:v>Реконструкція мереж зовнішнього освітлення по вул. Гагаріна (на ділянці від пр. Леніна до вул. Патріотична) в м.Запоріжжі</c:v>
                  </c:pt>
                  <c:pt idx="210">
                    <c:v>Реконструкція мереж зовнішнього освітлення по вул. Сєдова (біля будівлі Орджонікідзевської РА) в м.Запоріжжі</c:v>
                  </c:pt>
                  <c:pt idx="211">
                    <c:v>Реконструкція мереж зовнішнього освітлення на внутрішньо квартальній території по вул. Сталеварів 1-3, вул. 40 років Радянської України 49-53, вул. Рекордна 30-40 (квартал 65) в м.Запоріжжі</c:v>
                  </c:pt>
                  <c:pt idx="212">
                    <c:v>Реконструкція мереж зовнішнього освітлення по пр. Радянський, навколо БК Хортицький в м.Запоріжжі</c:v>
                  </c:pt>
                  <c:pt idx="213">
                    <c:v>Реконструкція мереж зовнішнього освітлення по вул. Новгородська (на ділянці від вул. Жукова до залізничного мосту) в м.Запоріжжі</c:v>
                  </c:pt>
                  <c:pt idx="214">
                    <c:v>Реконструкція мереж зовнішнього освітлення по вул. Ентузіастів (на ділянці від вул. Задніпровська до вул. Запорізького Козацтва) в м.Запоріжжі</c:v>
                  </c:pt>
                  <c:pt idx="215">
                    <c:v>Реконструкція мереж зовнішнього освітлення по вул. Силова в м.Запоріжжі</c:v>
                  </c:pt>
                  <c:pt idx="216">
                    <c:v>Реконструкція мереж зовнішнього освітлення по вул. Славутича в м.Запоріжжі</c:v>
                  </c:pt>
                  <c:pt idx="217">
                    <c:v>Реконструкція мереж зовнішнього освітлення по вул. Санаторна в м.Запоріжжі</c:v>
                  </c:pt>
                  <c:pt idx="218">
                    <c:v>Реконструкція мереж зовнішнього освітлення по вул. Чарівна (на ділянці від вул. Полякова до вул. Бочарова - тротуар) у м.Запоріжжі</c:v>
                  </c:pt>
                  <c:pt idx="219">
                    <c:v>Реконструкція мереж зовнішнього освітлення по пров. Глибокий в м.Запоріжжі</c:v>
                  </c:pt>
                  <c:pt idx="220">
                    <c:v>Будівництво Кушугумського кладовища в м. Запоріжжя</c:v>
                  </c:pt>
                  <c:pt idx="221">
                    <c:v>Реконструкція мереж зовнішнього освітлення по Прибрежній магістралі (від вул.Луначарського до р. Мокра Московка) у  м. Запоріжжі</c:v>
                  </c:pt>
                  <c:pt idx="222">
                    <c:v>Реконструкція мереж зовнішнього освітлення по вул.Новокузнецька (пішохідна доріжка від вул.Автозаводська до вул.Нагнібіди) в м.Запоріжжя</c:v>
                  </c:pt>
                  <c:pt idx="223">
                    <c:v>Реконструкція мереж зовнішнього освітлення Дамби (розділювальна смуга) в м.Запоріжжі</c:v>
                  </c:pt>
                  <c:pt idx="224">
                    <c:v>Реконструкція мереж зовнішнього освітлення по вул. Автодорожня  (від вул. Тульська до вул. Теплова) в м. Запоріжжя</c:v>
                  </c:pt>
                  <c:pt idx="225">
                    <c:v>Реконструкція мереж зовнішнього освітлення на розділювальній смузі по вул. Перемоги в м. Запоріжжя</c:v>
                  </c:pt>
                  <c:pt idx="226">
                    <c:v>Реконструкція мереж зовнішнього освітлення по Прибрежній магістралі (від р. Мокра Московка до р. Суха Московка) у  м. Запоріжжя</c:v>
                  </c:pt>
                  <c:pt idx="227">
                    <c:v>Реконструкція мереж зовнішнього освітлення по Прибрежній магістралі (від  р. Суха Московка до вул. Тюленіна) у  м. Запоріжжя</c:v>
                  </c:pt>
                  <c:pt idx="228">
                    <c:v>Реконструкція пішохідної частини проспекту Маяковського в м.Запоріжжі</c:v>
                  </c:pt>
                  <c:pt idx="229">
                    <c:v>Будівництво мереж зовнішнього освітлення по вул. Академіка Грекова в м. Запоріжжя (проектні роботи та експертиза)</c:v>
                  </c:pt>
                  <c:pt idx="230">
                    <c:v>Будівництво мереж зовнішнього освітлення по пров. Архангельський в м. Запоріжжя (проектні роботи та експертиза)</c:v>
                  </c:pt>
                  <c:pt idx="231">
                    <c:v>Будівництво мереж зовнішнього освітлення по вул. Верхоянська в м. Запоріжжя (проектні роботи та експертиза)</c:v>
                  </c:pt>
                  <c:pt idx="232">
                    <c:v>Будівництво мереж зовнішнього освітлення по пров. Весняний в м. Запоріжжя (проектні роботи та експертиза)</c:v>
                  </c:pt>
                  <c:pt idx="233">
                    <c:v>Будівництво мереж зовнішнього освітлення по вул. Загорська в м. Запоріжжя (проектні роботи та експертиза)</c:v>
                  </c:pt>
                  <c:pt idx="234">
                    <c:v>Будівництво мереж зовнішнього освітлення по пров. Зустрічний в м. Запоріжжя (проектні роботи та експертиза)</c:v>
                  </c:pt>
                  <c:pt idx="235">
                    <c:v>Будівництво мереж зовнішнього освітлення по вул. Калужська в м. Запоріжжя (проектні роботи та експертиза)</c:v>
                  </c:pt>
                  <c:pt idx="236">
                    <c:v>Будівництво мереж зовнішнього освітлення по пров. Лазурний в м. Запоріжжя (проектні роботи та експертиза)</c:v>
                  </c:pt>
                  <c:pt idx="237">
                    <c:v>Будівництво мереж зовнішнього освітлення по вул. Леоніда Приня в м. Запоріжжя (проектні роботи та експертиза)</c:v>
                  </c:pt>
                  <c:pt idx="238">
                    <c:v>Будівництво мереж зовнішнього освітлення по вул. Максима Кривоноса в м. Запоріжжя (проектні роботи та експертиза)</c:v>
                  </c:pt>
                  <c:pt idx="239">
                    <c:v>Будівництво мереж зовнішнього освітлення по вул. Миколи Хвильового в м. Запоріжжя (проектні роботи та експертиза)</c:v>
                  </c:pt>
                  <c:pt idx="240">
                    <c:v>Будівництво мереж зовнішнього освітлення по вул. Молодогвардійська в м. Запоріжжя (проектні роботи та експертиза)</c:v>
                  </c:pt>
                  <c:pt idx="241">
                    <c:v>Будівництво мереж зовнішнього освітлення по вул. Натальївська в м. Запоріжжя (проектні роботи та експертиза)</c:v>
                  </c:pt>
                  <c:pt idx="242">
                    <c:v>Будівництво мереж зовнішнього освітлення по вул. Незалежності в м. Запоріжжя (проектні роботи та експертиза)</c:v>
                  </c:pt>
                  <c:pt idx="243">
                    <c:v>Будівництво мереж зовнішнього освітлення по вул. Несторова, 1-24 в м. Запоріжжя (проектні роботи та експертиза)</c:v>
                  </c:pt>
                  <c:pt idx="244">
                    <c:v>Будівництво мереж зовнішнього освітлення по вул. Орехівська в м. Запоріжжя (проектні роботи та експертиза)</c:v>
                  </c:pt>
                  <c:pt idx="245">
                    <c:v>Будівництво мереж зовнішнього освітлення по вул. Пшенична в м. Запоріжжя (проектні роботи та експертиза)</c:v>
                  </c:pt>
                  <c:pt idx="246">
                    <c:v>Будівництво мереж зовнішнього освітлення по вул. Тольятті в м. Запоріжжя (проектні роботи та експертиза)</c:v>
                  </c:pt>
                  <c:pt idx="247">
                    <c:v>Будівництво мереж зовнішнього освітлення по вул. Центральна, 7, 7а в м. Запоріжжя (проектні роботи та експертиза)</c:v>
                  </c:pt>
                  <c:pt idx="248">
                    <c:v>Реконструкція об'єкта благоустрою "Центральний міський пляж" в м. Запоріжжя (права сторона) (проектні та вишукувальні роботи)</c:v>
                  </c:pt>
                  <c:pt idx="249">
                    <c:v>Реконструкція об'єкта благоустрою "Центральний міський пляж" в м. Запоріжжя (ліва сторона) (проектні та вишукувальні роботи)</c:v>
                  </c:pt>
                  <c:pt idx="250">
                    <c:v>Реконструкція об'єкта благоустрою "Правобережного міського пляжу",  м. Запоріжжя  (проектні та вишукувальні роботи)</c:v>
                  </c:pt>
                  <c:pt idx="251">
                    <c:v>Будівництво пішохідного переходу по вул. Радіальній через шламонакопичувач у м. Запоріжжі</c:v>
                  </c:pt>
                  <c:pt idx="252">
                    <c:v>Реконструкція зливової каналізації в районі будинку № 4 по вул. окружній в м. Запоріжжі (проектні роботи)</c:v>
                  </c:pt>
                  <c:pt idx="253">
                    <c:v>Реконструкція тротуару по вул. Круговій від вул. Іванова до вул. Паралельної в м. Запоріжжі (проектні роботи)</c:v>
                  </c:pt>
                  <c:pt idx="254">
                    <c:v>Реконструкція Центрального парку культури і відпочинку "Дубовий гай", м. Запоріжжя (проектні роботи та експертиза)</c:v>
                  </c:pt>
                  <c:pt idx="255">
                    <c:v>Реконструкція пішохідної доріжки від вул. Софієвської до кінцевої зупинки трамваїв № 3 та № 12 - "Запоріжжя - Ліве" з улаштуванням мереж зовнішнього освітлення </c:v>
                  </c:pt>
                  <c:pt idx="256">
                    <c:v>Реконструкція вул. Жовтневої від пр. Леніна  до вул.  Жуковського в Жовтневому районі м. Запоріжжя (проектні та будівельні роботи)</c:v>
                  </c:pt>
                  <c:pt idx="257">
                    <c:v>Реконструкція автошляхопроводу  по вул. Карпенка-Карого в м.Запоріжжя</c:v>
                  </c:pt>
                  <c:pt idx="258">
                    <c:v>Реконструкція автодороги Запоріжжя-Підпорожнянка на Дніпровську водопровідну станцію (ДВС-1) в районі шлакових відвалів ВАТ "Запоріжсталь" у м.Запоріжжя</c:v>
                  </c:pt>
                  <c:pt idx="259">
                    <c:v>Ліквідація аварійного стану на дорожньому насипу проїжджої частини дороги по вул. Перемоги (в районі міської лікарні №6) в м.Запоріжжя</c:v>
                  </c:pt>
                  <c:pt idx="260">
                    <c:v>Будівництво дороги до каналізаційної насосної станції №3 по вул. Лізи Чайкіної  м.Запоріжжя </c:v>
                  </c:pt>
                  <c:pt idx="261">
                    <c:v>Будівництво дорожнього полотна пров.Ставропольський в м. Запоріжжя </c:v>
                  </c:pt>
                  <c:pt idx="262">
                    <c:v>Ліквідація аварійного стану на ділянці автодороги загального користування державного значення М-18 Харків-Сімферополь-Алушта-Ялта (від км 289 + 665 до км 299 + 491) у Шевченківському районі (в районі "М'ясокомбінату") у м.Запоріжжя</c:v>
                  </c:pt>
                  <c:pt idx="263">
                    <c:v>Реконструкція пр.Леніна від вул.Лермонтова до вул.Якова Новицького в м.Запоріжжі (проектні та будівельні роботи)</c:v>
                  </c:pt>
                  <c:pt idx="264">
                    <c:v>Реконструкція автодороги по вул.Тиражній та автомобільної дороги, яка з'єднує автодорогу Н-08 Бориспіль-Дніпропетровськ-Запоріжжя (через Кременчуг) в м.Запоріжжі (проектні та будівельні роботи)</c:v>
                  </c:pt>
                  <c:pt idx="265">
                    <c:v>Реконструкція автодороги по пр. Маяковського від пр. Леніна до вул. Патріотичної  в м. Запоріжжі  (проектні  та будівельні роботи  по першій черзі)</c:v>
                  </c:pt>
                  <c:pt idx="266">
                    <c:v>Реконструкція шляхопроводу по пр.Металургів в м.Запоріжжі (проектні роботи)</c:v>
                  </c:pt>
                  <c:pt idx="267">
                    <c:v>Реконструкція пішохідного мосту по пр.Металургів в м.Запоріжжі (проектні роботи)</c:v>
                  </c:pt>
                  <c:pt idx="268">
                    <c:v>Реконструкція шляхопроводу №1 по вул.Калібровій в м.Запоріжжі (проектні роботи)</c:v>
                  </c:pt>
                  <c:pt idx="269">
                    <c:v>Реконструкція шляхопроводу №2 по вул.Калібровій в м.Запоріжжі (проектні роботи)</c:v>
                  </c:pt>
                  <c:pt idx="270">
                    <c:v>Реконструкція шляхопроводу №39 по пр.Леніна (район вул.12 Квітня) в м.Запоріжжі (проектні роботи)</c:v>
                  </c:pt>
                  <c:pt idx="271">
                    <c:v>Реконструкція  дороги  по вул. Нагнибіди  в м. Запоріжжі (проектні роботи)</c:v>
                  </c:pt>
                  <c:pt idx="272">
                    <c:v>Реконструкція   автодороги по вул. Щасливій  в м. Запоріжжі (проектні роботи)</c:v>
                  </c:pt>
                  <c:pt idx="273">
                    <c:v>Реконструкція автодороги по вул. Академіка Філатова в м. Запоріжжі (проектні роботи)</c:v>
                  </c:pt>
                  <c:pt idx="274">
                    <c:v>Реконструкція автодороги по вул. Баранова в м. Запоріжжі (проектні роботи, експертиза)</c:v>
                  </c:pt>
                  <c:pt idx="275">
                    <c:v>Реконструкція автодороги по вул. Бузковій в м. Запоріжжі (проектні роботи)</c:v>
                  </c:pt>
                  <c:pt idx="276">
                    <c:v>Реконструкція автодороги по вул. Гродненській в м. Запоріжжі (проектні роботи, експертиза)</c:v>
                  </c:pt>
                  <c:pt idx="277">
                    <c:v>Реконструкція вулично - дорожньої мережі по вул. Куликовській в м. Запоріжжі (проектні роботи)</c:v>
                  </c:pt>
                  <c:pt idx="278">
                    <c:v>Реконструкція автодороги по вул.Офіцерській в м. Запоріжжі (проектні роботи)</c:v>
                  </c:pt>
                  <c:pt idx="279">
                    <c:v>Реконструкція автодороги по вул.Стрельникова в м. Запоріжжі (проектні роботи)</c:v>
                  </c:pt>
                  <c:pt idx="280">
                    <c:v>Реконструкція автодороги по вул.Тимірязєва від вул. 8 Березня до вул. Солідарності в м. Запоріжжі (проектні роботи)</c:v>
                  </c:pt>
                  <c:pt idx="281">
                    <c:v>Реконструкція автодороги по вул.Ударників м. Запоріжжі (проектні роботи)</c:v>
                  </c:pt>
                  <c:pt idx="282">
                    <c:v>Реконструкція автодороги  вул.Ферганській в м. Запоріжжі (проектні роботи)</c:v>
                  </c:pt>
                  <c:pt idx="283">
                    <c:v>Реконструкція автодороги  по пров. Штурманський м. Запоріжжі (проектні роботи)</c:v>
                  </c:pt>
                  <c:pt idx="284">
                    <c:v>Реконструкція вул. Шамотної від вул. Прияружної до вул. Шламової у м. Запоріжжі (проектні роботи)</c:v>
                  </c:pt>
                  <c:pt idx="285">
                    <c:v>Реконструкція вул.Фінальної від вул. Історичної до вул. Оптимістичної у м. Запоріжжі (проектні роботи)</c:v>
                  </c:pt>
                  <c:pt idx="286">
                    <c:v>капітальний ремонт доріг</c:v>
                  </c:pt>
                  <c:pt idx="287">
                    <c:v>Внески у статутні капітали комунальних підприємств міста </c:v>
                  </c:pt>
                  <c:pt idx="288">
                    <c:v>в тому числі</c:v>
                  </c:pt>
                  <c:pt idx="289">
                    <c:v>Комунальне підприємство "Експлуатаційне лінійне управління автомобільних шляхів"  (установка для переробки асфальтобетонної крихти - 1од., дорожня фреза  - 1од., машина дорожня  на шасі самоскида МАЗ - 10 од., асфальтоукладальник - 1 од., самоскид  - 3 од</c:v>
                  </c:pt>
                  <c:pt idx="290">
                    <c:v>КП "Титан" (газонокосарки - 2од., тример - 3 од., контейнер стальний оцинкований - 2 од., пам'ятний знак - 1од., комунальна підмітально - прибиральна машина  - 1 од., пластиковий човен - 2 од., агрегат для перевезення води - 1 од, пляжеприбиральна машина </c:v>
                  </c:pt>
                  <c:pt idx="291">
                    <c:v>Комунальне підприємство "Запоріжміськсвітло" (автопідйомник -2 од., електротехнічна лабораторія - 1од.)</c:v>
                  </c:pt>
                  <c:pt idx="292">
                    <c:v>Комунальне ремонтно-будівельне підприємство "Зеленбуд" (гідравлічна стріла тракторна - 1 од., машина прибиральна  -320 - 1 од., обладнання для гідро посіву  - 1од., комбінований фрезерний культиватор з катком- 4 од., мотоблок бензиновий з навісним обладна</c:v>
                  </c:pt>
                  <c:pt idx="293">
                    <c:v>Департамент комунальної власності та приватизації Запорізької міської ради</c:v>
                  </c:pt>
                  <c:pt idx="294">
                    <c:v>капітальні видатки</c:v>
                  </c:pt>
                </c:lvl>
                <c:lvl>
                  <c:pt idx="0">
                    <c:v>Капітальні вкладення</c:v>
                  </c:pt>
                  <c:pt idx="1">
                    <c:v>Капітальні вкладення</c:v>
                  </c:pt>
                  <c:pt idx="2">
                    <c:v>Капітальні вкладення</c:v>
                  </c:pt>
                  <c:pt idx="3">
                    <c:v>Капітальні вкладення</c:v>
                  </c:pt>
                  <c:pt idx="4">
                    <c:v>Капітальні вкладення</c:v>
                  </c:pt>
                  <c:pt idx="5">
                    <c:v>Капітальні вкладення</c:v>
                  </c:pt>
                  <c:pt idx="6">
                    <c:v>Капітальні вкладення</c:v>
                  </c:pt>
                  <c:pt idx="7">
                    <c:v>Капітальні вкладення</c:v>
                  </c:pt>
                  <c:pt idx="8">
                    <c:v>Капітальні вкладення</c:v>
                  </c:pt>
                  <c:pt idx="9">
                    <c:v>Капітальні вкладення</c:v>
                  </c:pt>
                  <c:pt idx="10">
                    <c:v>Капітальні вкладення</c:v>
                  </c:pt>
                  <c:pt idx="11">
                    <c:v>Капітальні вкладення</c:v>
                  </c:pt>
                  <c:pt idx="12">
                    <c:v>Капітальні вкладення</c:v>
                  </c:pt>
                  <c:pt idx="13">
                    <c:v>Капітальні вкладення</c:v>
                  </c:pt>
                  <c:pt idx="14">
                    <c:v>Капітальні вкладення</c:v>
                  </c:pt>
                  <c:pt idx="15">
                    <c:v>Капітальні вкладення</c:v>
                  </c:pt>
                  <c:pt idx="16">
                    <c:v>Капітальні вкладення</c:v>
                  </c:pt>
                  <c:pt idx="17">
                    <c:v>Капітальні вкладення</c:v>
                  </c:pt>
                  <c:pt idx="18">
                    <c:v>Капітальні вкладення</c:v>
                  </c:pt>
                  <c:pt idx="19">
                    <c:v>Капітальні вкладення</c:v>
                  </c:pt>
                  <c:pt idx="20">
                    <c:v>Капітальні вкладення</c:v>
                  </c:pt>
                  <c:pt idx="21">
                    <c:v>Капітальні вкладення</c:v>
                  </c:pt>
                  <c:pt idx="22">
                    <c:v>Капітальні вкладення</c:v>
                  </c:pt>
                  <c:pt idx="23">
                    <c:v>Капітальні вкладення</c:v>
                  </c:pt>
                  <c:pt idx="24">
                    <c:v>Капітальні вкладення</c:v>
                  </c:pt>
                  <c:pt idx="25">
                    <c:v>Капітальні вкладення</c:v>
                  </c:pt>
                  <c:pt idx="26">
                    <c:v>Капітальні вкладення</c:v>
                  </c:pt>
                  <c:pt idx="27">
                    <c:v>Капітальні вкладення</c:v>
                  </c:pt>
                  <c:pt idx="28">
                    <c:v>Капітальні вкладення</c:v>
                  </c:pt>
                  <c:pt idx="29">
                    <c:v>Капітальні вкладення</c:v>
                  </c:pt>
                  <c:pt idx="30">
                    <c:v>Капітальні вкладення</c:v>
                  </c:pt>
                  <c:pt idx="31">
                    <c:v>Капітальні вкладення</c:v>
                  </c:pt>
                  <c:pt idx="32">
                    <c:v>Капітальні вкладення</c:v>
                  </c:pt>
                  <c:pt idx="33">
                    <c:v>Капітальні вкладення</c:v>
                  </c:pt>
                  <c:pt idx="34">
                    <c:v>Капітальні вкладення</c:v>
                  </c:pt>
                  <c:pt idx="35">
                    <c:v>Капітальні вкладення</c:v>
                  </c:pt>
                  <c:pt idx="36">
                    <c:v>Капітальні вкладення</c:v>
                  </c:pt>
                  <c:pt idx="37">
                    <c:v>Капітальні вкладення</c:v>
                  </c:pt>
                  <c:pt idx="38">
                    <c:v>Капітальні вкладення</c:v>
                  </c:pt>
                  <c:pt idx="39">
                    <c:v>Капітальні вкладення</c:v>
                  </c:pt>
                  <c:pt idx="40">
                    <c:v>Капітальні вкладення</c:v>
                  </c:pt>
                  <c:pt idx="41">
                    <c:v>Капітальні вкладення</c:v>
                  </c:pt>
                  <c:pt idx="42">
                    <c:v>Капітальні вкладення</c:v>
                  </c:pt>
                  <c:pt idx="43">
                    <c:v>Капітальні вкладення</c:v>
                  </c:pt>
                  <c:pt idx="44">
                    <c:v>Капітальні вкладення</c:v>
                  </c:pt>
                  <c:pt idx="45">
                    <c:v>Капітальні вкладення</c:v>
                  </c:pt>
                  <c:pt idx="46">
                    <c:v>Капітальні вкладення</c:v>
                  </c:pt>
                  <c:pt idx="47">
                    <c:v>Капітальні вкладення</c:v>
                  </c:pt>
                  <c:pt idx="48">
                    <c:v>Капітальні вкладення</c:v>
                  </c:pt>
                  <c:pt idx="49">
                    <c:v>Капітальні вкладення</c:v>
                  </c:pt>
                  <c:pt idx="50">
                    <c:v>Капітальні вкладення</c:v>
                  </c:pt>
                  <c:pt idx="51">
                    <c:v>Капітальні вкладення</c:v>
                  </c:pt>
                  <c:pt idx="52">
                    <c:v>Капітальні вкладення</c:v>
                  </c:pt>
                  <c:pt idx="53">
                    <c:v>Капітальні вкладення</c:v>
                  </c:pt>
                  <c:pt idx="54">
                    <c:v>Капітальні вкладення</c:v>
                  </c:pt>
                  <c:pt idx="55">
                    <c:v>Капітальні вкладення</c:v>
                  </c:pt>
                  <c:pt idx="56">
                    <c:v>Капітальні вкладення</c:v>
                  </c:pt>
                  <c:pt idx="57">
                    <c:v>Капітальні вкладення</c:v>
                  </c:pt>
                  <c:pt idx="58">
                    <c:v>Капітальні вкладення</c:v>
                  </c:pt>
                  <c:pt idx="59">
                    <c:v>Капітальні вкладення</c:v>
                  </c:pt>
                  <c:pt idx="60">
                    <c:v>Капітальні вкладення</c:v>
                  </c:pt>
                  <c:pt idx="61">
                    <c:v>Капітальні вкладення</c:v>
                  </c:pt>
                  <c:pt idx="62">
                    <c:v>Капітальні вкладення</c:v>
                  </c:pt>
                  <c:pt idx="63">
                    <c:v>Капітальні вкладення</c:v>
                  </c:pt>
                  <c:pt idx="64">
                    <c:v>Капітальні вкладення</c:v>
                  </c:pt>
                  <c:pt idx="65">
                    <c:v>Капітальні вкладення</c:v>
                  </c:pt>
                  <c:pt idx="66">
                    <c:v>Капітальні вкладення</c:v>
                  </c:pt>
                  <c:pt idx="67">
                    <c:v>Капітальні вкладення</c:v>
                  </c:pt>
                  <c:pt idx="68">
                    <c:v>Капітальні вкладення</c:v>
                  </c:pt>
                  <c:pt idx="69">
                    <c:v>Капітальні вкладення</c:v>
                  </c:pt>
                  <c:pt idx="70">
                    <c:v>Капітальні вкладення</c:v>
                  </c:pt>
                  <c:pt idx="71">
                    <c:v>Капітальні вкладення</c:v>
                  </c:pt>
                  <c:pt idx="72">
                    <c:v>Капітальні вкладення</c:v>
                  </c:pt>
                  <c:pt idx="73">
                    <c:v>Капітальні вкладення</c:v>
                  </c:pt>
                  <c:pt idx="74">
                    <c:v>Капітальні вкладення</c:v>
                  </c:pt>
                  <c:pt idx="75">
                    <c:v>Капітальні вкладення</c:v>
                  </c:pt>
                  <c:pt idx="76">
                    <c:v>Капітальні вкладення</c:v>
                  </c:pt>
                  <c:pt idx="77">
                    <c:v>Капітальні вкладення</c:v>
                  </c:pt>
                  <c:pt idx="78">
                    <c:v>Капітальні вкладення</c:v>
                  </c:pt>
                  <c:pt idx="79">
                    <c:v>Капітальні вкладення</c:v>
                  </c:pt>
                  <c:pt idx="80">
                    <c:v>Капітальні вкладення</c:v>
                  </c:pt>
                  <c:pt idx="81">
                    <c:v>Капітальні вкладення</c:v>
                  </c:pt>
                  <c:pt idx="82">
                    <c:v>Капітальні вкладення</c:v>
                  </c:pt>
                  <c:pt idx="83">
                    <c:v>Капітальні вкладення</c:v>
                  </c:pt>
                  <c:pt idx="84">
                    <c:v>Капітальні вкладення</c:v>
                  </c:pt>
                  <c:pt idx="85">
                    <c:v>Капітальні вкладення</c:v>
                  </c:pt>
                  <c:pt idx="86">
                    <c:v>Капітальні вкладення</c:v>
                  </c:pt>
                  <c:pt idx="87">
                    <c:v>Капітальні вкладення</c:v>
                  </c:pt>
                  <c:pt idx="88">
                    <c:v>Капітальні вкладення</c:v>
                  </c:pt>
                  <c:pt idx="89">
                    <c:v>Капітальні вкладення</c:v>
                  </c:pt>
                  <c:pt idx="90">
                    <c:v>Капітальні вкладення</c:v>
                  </c:pt>
                  <c:pt idx="91">
                    <c:v>Капітальні вкладення</c:v>
                  </c:pt>
                  <c:pt idx="92">
                    <c:v>Капітальні вкладення</c:v>
                  </c:pt>
                  <c:pt idx="93">
                    <c:v>Капітальні вкладення</c:v>
                  </c:pt>
                  <c:pt idx="94">
                    <c:v>Капітальні вкладення</c:v>
                  </c:pt>
                  <c:pt idx="95">
                    <c:v>Капітальні вкладення</c:v>
                  </c:pt>
                  <c:pt idx="96">
                    <c:v>Капітальні вкладення</c:v>
                  </c:pt>
                  <c:pt idx="97">
                    <c:v>Капітальні вкладення</c:v>
                  </c:pt>
                  <c:pt idx="98">
                    <c:v>Капітальні вкладення</c:v>
                  </c:pt>
                  <c:pt idx="99">
                    <c:v>Капітальні вкладення</c:v>
                  </c:pt>
                  <c:pt idx="100">
                    <c:v>Капітальні вкладення</c:v>
                  </c:pt>
                  <c:pt idx="101">
                    <c:v>Капітальні вкладення</c:v>
                  </c:pt>
                  <c:pt idx="102">
                    <c:v>Капітальні вкладення</c:v>
                  </c:pt>
                  <c:pt idx="103">
                    <c:v>Капітальні вкладення</c:v>
                  </c:pt>
                  <c:pt idx="104">
                    <c:v>Капітальні вкладення</c:v>
                  </c:pt>
                  <c:pt idx="105">
                    <c:v>Капітальні вкладення</c:v>
                  </c:pt>
                  <c:pt idx="106">
                    <c:v>Капітальні вкладення</c:v>
                  </c:pt>
                  <c:pt idx="107">
                    <c:v>Капітальні вкладення</c:v>
                  </c:pt>
                  <c:pt idx="108">
                    <c:v>Капітальні вкладення</c:v>
                  </c:pt>
                  <c:pt idx="109">
                    <c:v>Капітальні вкладення</c:v>
                  </c:pt>
                  <c:pt idx="110">
                    <c:v>Капітальні вкладення</c:v>
                  </c:pt>
                  <c:pt idx="111">
                    <c:v>Капітальні вкладення</c:v>
                  </c:pt>
                  <c:pt idx="112">
                    <c:v>Капітальні вкладення</c:v>
                  </c:pt>
                  <c:pt idx="113">
                    <c:v>Капітальні вкладення</c:v>
                  </c:pt>
                  <c:pt idx="114">
                    <c:v>Капітальні вкладення</c:v>
                  </c:pt>
                  <c:pt idx="115">
                    <c:v>Капітальні вкладення</c:v>
                  </c:pt>
                  <c:pt idx="116">
                    <c:v>Капітальні вкладення</c:v>
                  </c:pt>
                  <c:pt idx="117">
                    <c:v>Капітальні вкладення</c:v>
                  </c:pt>
                  <c:pt idx="118">
                    <c:v>Капітальні вкладення</c:v>
                  </c:pt>
                  <c:pt idx="119">
                    <c:v>Капітальні вкладення</c:v>
                  </c:pt>
                  <c:pt idx="120">
                    <c:v>Капітальні вкладення</c:v>
                  </c:pt>
                  <c:pt idx="121">
                    <c:v>Капітальні вкладення</c:v>
                  </c:pt>
                  <c:pt idx="122">
                    <c:v>Капітальні вкладення</c:v>
                  </c:pt>
                  <c:pt idx="123">
                    <c:v>Капітальні вкладення</c:v>
                  </c:pt>
                  <c:pt idx="124">
                    <c:v>Капітальні вкладення</c:v>
                  </c:pt>
                  <c:pt idx="125">
                    <c:v>Капітальні вкладення</c:v>
                  </c:pt>
                  <c:pt idx="126">
                    <c:v>Капітальні вкладення</c:v>
                  </c:pt>
                  <c:pt idx="127">
                    <c:v>Капітальні вкладення</c:v>
                  </c:pt>
                  <c:pt idx="128">
                    <c:v>Капітальні вкладення</c:v>
                  </c:pt>
                  <c:pt idx="129">
                    <c:v>Капітальні вкладення</c:v>
                  </c:pt>
                  <c:pt idx="130">
                    <c:v>Капітальні вкладення</c:v>
                  </c:pt>
                  <c:pt idx="131">
                    <c:v>Капітальні вкладення</c:v>
                  </c:pt>
                  <c:pt idx="132">
                    <c:v>Капітальні вкладення</c:v>
                  </c:pt>
                  <c:pt idx="133">
                    <c:v>Капітальні вкладення</c:v>
                  </c:pt>
                  <c:pt idx="134">
                    <c:v>Капітальні вкладення</c:v>
                  </c:pt>
                  <c:pt idx="135">
                    <c:v>Капітальні вкладення</c:v>
                  </c:pt>
                  <c:pt idx="136">
                    <c:v>Капітальні вкладення</c:v>
                  </c:pt>
                  <c:pt idx="137">
                    <c:v>Капітальні вкладення</c:v>
                  </c:pt>
                  <c:pt idx="138">
                    <c:v>Капітальні вкладення</c:v>
                  </c:pt>
                  <c:pt idx="139">
                    <c:v>Капітальні вкладення</c:v>
                  </c:pt>
                  <c:pt idx="140">
                    <c:v>Капітальні вкладення</c:v>
                  </c:pt>
                  <c:pt idx="141">
                    <c:v>Капітальні вкладення</c:v>
                  </c:pt>
                  <c:pt idx="142">
                    <c:v>Капітальні вкладення</c:v>
                  </c:pt>
                  <c:pt idx="143">
                    <c:v>Капітальні вкладення</c:v>
                  </c:pt>
                  <c:pt idx="144">
                    <c:v>Капітальні вкладення</c:v>
                  </c:pt>
                  <c:pt idx="145">
                    <c:v>Капітальні вкладення</c:v>
                  </c:pt>
                  <c:pt idx="146">
                    <c:v>Капітальні вкладення</c:v>
                  </c:pt>
                  <c:pt idx="147">
                    <c:v>Капітальні вкладення</c:v>
                  </c:pt>
                  <c:pt idx="148">
                    <c:v>Капітальні вкладення</c:v>
                  </c:pt>
                  <c:pt idx="149">
                    <c:v>Капітальні вкладення</c:v>
                  </c:pt>
                  <c:pt idx="150">
                    <c:v>Капітальні вкладення</c:v>
                  </c:pt>
                  <c:pt idx="151">
                    <c:v>Капітальні вкладення</c:v>
                  </c:pt>
                  <c:pt idx="152">
                    <c:v>Капітальні вкладення</c:v>
                  </c:pt>
                  <c:pt idx="153">
                    <c:v>Капітальні вкладення</c:v>
                  </c:pt>
                  <c:pt idx="154">
                    <c:v>Капітальні вкладення</c:v>
                  </c:pt>
                  <c:pt idx="155">
                    <c:v>Капітальні вкладення</c:v>
                  </c:pt>
                  <c:pt idx="156">
                    <c:v>Капітальні вкладення</c:v>
                  </c:pt>
                  <c:pt idx="157">
                    <c:v>Капітальні вкладення</c:v>
                  </c:pt>
                  <c:pt idx="158">
                    <c:v>Капітальні вкладення</c:v>
                  </c:pt>
                  <c:pt idx="159">
                    <c:v>Капітальні вкладення</c:v>
                  </c:pt>
                  <c:pt idx="160">
                    <c:v>Капітальні вкладення</c:v>
                  </c:pt>
                  <c:pt idx="161">
                    <c:v>Капітальні вкладення</c:v>
                  </c:pt>
                  <c:pt idx="162">
                    <c:v>Капітальні вкладення</c:v>
                  </c:pt>
                  <c:pt idx="163">
                    <c:v>Капітальні вкладення</c:v>
                  </c:pt>
                  <c:pt idx="164">
                    <c:v>Капітальні вкладення</c:v>
                  </c:pt>
                  <c:pt idx="165">
                    <c:v>Капітальні вкладення</c:v>
                  </c:pt>
                  <c:pt idx="166">
                    <c:v>Капітальні вкладення</c:v>
                  </c:pt>
                  <c:pt idx="167">
                    <c:v>Капітальні вкладення</c:v>
                  </c:pt>
                  <c:pt idx="168">
                    <c:v>Капітальні вкладення</c:v>
                  </c:pt>
                  <c:pt idx="169">
                    <c:v>Капітальні вкладення</c:v>
                  </c:pt>
                  <c:pt idx="170">
                    <c:v>Капітальні вкладення</c:v>
                  </c:pt>
                  <c:pt idx="171">
                    <c:v>Капітальні вкладення</c:v>
                  </c:pt>
                  <c:pt idx="172">
                    <c:v>Капітальні вкладення</c:v>
                  </c:pt>
                  <c:pt idx="173">
                    <c:v>Капітальні вкладення</c:v>
                  </c:pt>
                  <c:pt idx="174">
                    <c:v>Капітальні вкладення</c:v>
                  </c:pt>
                  <c:pt idx="175">
                    <c:v>Капітальні вкладення</c:v>
                  </c:pt>
                  <c:pt idx="176">
                    <c:v>Капітальні вкладення</c:v>
                  </c:pt>
                  <c:pt idx="178">
                    <c:v>Капітальні вкладення</c:v>
                  </c:pt>
                  <c:pt idx="180">
                    <c:v>Капітальні вкладення</c:v>
                  </c:pt>
                  <c:pt idx="181">
                    <c:v>Капітальні вкладення</c:v>
                  </c:pt>
                  <c:pt idx="185">
                    <c:v>Капітальні вкладення</c:v>
                  </c:pt>
                  <c:pt idx="186">
                    <c:v>Капітальні вкладення</c:v>
                  </c:pt>
                  <c:pt idx="187">
                    <c:v>Капітальні вкладення</c:v>
                  </c:pt>
                  <c:pt idx="188">
                    <c:v>Капітальні вкладення</c:v>
                  </c:pt>
                  <c:pt idx="189">
                    <c:v>Капітальні вкладення</c:v>
                  </c:pt>
                  <c:pt idx="190">
                    <c:v>Капітальні вкладення</c:v>
                  </c:pt>
                  <c:pt idx="191">
                    <c:v>Капітальні вкладення</c:v>
                  </c:pt>
                  <c:pt idx="192">
                    <c:v>Капітальні вкладення</c:v>
                  </c:pt>
                  <c:pt idx="193">
                    <c:v>Капітальні вкладення</c:v>
                  </c:pt>
                  <c:pt idx="194">
                    <c:v>Капітальні вкладення</c:v>
                  </c:pt>
                  <c:pt idx="195">
                    <c:v>Капітальні вкладення</c:v>
                  </c:pt>
                  <c:pt idx="196">
                    <c:v>Капітальні вкладення</c:v>
                  </c:pt>
                  <c:pt idx="197">
                    <c:v>Капітальні вкладення</c:v>
                  </c:pt>
                  <c:pt idx="198">
                    <c:v>Капітальні вкладення</c:v>
                  </c:pt>
                  <c:pt idx="199">
                    <c:v>Капітальні вкладення</c:v>
                  </c:pt>
                  <c:pt idx="200">
                    <c:v>Капітальні вкладення</c:v>
                  </c:pt>
                  <c:pt idx="201">
                    <c:v>Капітальні вкладення</c:v>
                  </c:pt>
                  <c:pt idx="202">
                    <c:v>Капітальні вкладення</c:v>
                  </c:pt>
                  <c:pt idx="203">
                    <c:v>Капітальні вкладення</c:v>
                  </c:pt>
                  <c:pt idx="204">
                    <c:v>Капітальні вкладення</c:v>
                  </c:pt>
                  <c:pt idx="205">
                    <c:v>Капітальні вкладення</c:v>
                  </c:pt>
                  <c:pt idx="206">
                    <c:v>Капітальні вкладення</c:v>
                  </c:pt>
                  <c:pt idx="207">
                    <c:v>Капітальні вкладення</c:v>
                  </c:pt>
                  <c:pt idx="208">
                    <c:v>Капітальні вкладення</c:v>
                  </c:pt>
                  <c:pt idx="209">
                    <c:v>Капітальні вкладення</c:v>
                  </c:pt>
                  <c:pt idx="210">
                    <c:v>Капітальні вкладення</c:v>
                  </c:pt>
                  <c:pt idx="211">
                    <c:v>Капітальні вкладення</c:v>
                  </c:pt>
                  <c:pt idx="212">
                    <c:v>Капітальні вкладення</c:v>
                  </c:pt>
                  <c:pt idx="213">
                    <c:v>Капітальні вкладення</c:v>
                  </c:pt>
                  <c:pt idx="214">
                    <c:v>Капітальні вкладення</c:v>
                  </c:pt>
                  <c:pt idx="215">
                    <c:v>Капітальні вкладення</c:v>
                  </c:pt>
                  <c:pt idx="216">
                    <c:v>Капітальні вкладення</c:v>
                  </c:pt>
                  <c:pt idx="217">
                    <c:v>Капітальні вкладення</c:v>
                  </c:pt>
                  <c:pt idx="218">
                    <c:v>Капітальні вкладення</c:v>
                  </c:pt>
                  <c:pt idx="219">
                    <c:v>Капітальні вкладення</c:v>
                  </c:pt>
                  <c:pt idx="220">
                    <c:v>Капітальні вкладення</c:v>
                  </c:pt>
                  <c:pt idx="221">
                    <c:v>Капітальні вкладення</c:v>
                  </c:pt>
                  <c:pt idx="222">
                    <c:v>Капітальні вкладення</c:v>
                  </c:pt>
                  <c:pt idx="223">
                    <c:v>Капітальні вкладення</c:v>
                  </c:pt>
                  <c:pt idx="224">
                    <c:v>Капітальні вкладення</c:v>
                  </c:pt>
                  <c:pt idx="225">
                    <c:v>Капітальні вкладення</c:v>
                  </c:pt>
                  <c:pt idx="226">
                    <c:v>Капітальні вкладення</c:v>
                  </c:pt>
                  <c:pt idx="227">
                    <c:v>Капітальні вкладення</c:v>
                  </c:pt>
                  <c:pt idx="228">
                    <c:v>Капітальні вкладення</c:v>
                  </c:pt>
                  <c:pt idx="229">
                    <c:v>Капітальні вкладення</c:v>
                  </c:pt>
                  <c:pt idx="230">
                    <c:v>Капітальні вкладення</c:v>
                  </c:pt>
                  <c:pt idx="231">
                    <c:v>Капітальні вкладення</c:v>
                  </c:pt>
                  <c:pt idx="232">
                    <c:v>Капітальні вкладення</c:v>
                  </c:pt>
                  <c:pt idx="233">
                    <c:v>Капітальні вкладення</c:v>
                  </c:pt>
                  <c:pt idx="234">
                    <c:v>Капітальні вкладення</c:v>
                  </c:pt>
                  <c:pt idx="235">
                    <c:v>Капітальні вкладення</c:v>
                  </c:pt>
                  <c:pt idx="236">
                    <c:v>Капітальні вкладення</c:v>
                  </c:pt>
                  <c:pt idx="237">
                    <c:v>Капітальні вкладення</c:v>
                  </c:pt>
                  <c:pt idx="238">
                    <c:v>Капітальні вкладення</c:v>
                  </c:pt>
                  <c:pt idx="239">
                    <c:v>Капітальні вкладення</c:v>
                  </c:pt>
                  <c:pt idx="240">
                    <c:v>Капітальні вкладення</c:v>
                  </c:pt>
                  <c:pt idx="241">
                    <c:v>Капітальні вкладення</c:v>
                  </c:pt>
                  <c:pt idx="242">
                    <c:v>Капітальні вкладення</c:v>
                  </c:pt>
                  <c:pt idx="243">
                    <c:v>Капітальні вкладення</c:v>
                  </c:pt>
                  <c:pt idx="244">
                    <c:v>Капітальні вкладення</c:v>
                  </c:pt>
                  <c:pt idx="245">
                    <c:v>Капітальні вкладення</c:v>
                  </c:pt>
                  <c:pt idx="246">
                    <c:v>Капітальні вкладення</c:v>
                  </c:pt>
                  <c:pt idx="247">
                    <c:v>Капітальні вкладення</c:v>
                  </c:pt>
                  <c:pt idx="248">
                    <c:v>Капітальні вкладення</c:v>
                  </c:pt>
                  <c:pt idx="249">
                    <c:v>Капітальні вкладення</c:v>
                  </c:pt>
                  <c:pt idx="250">
                    <c:v>Капітальні вкладення</c:v>
                  </c:pt>
                  <c:pt idx="251">
                    <c:v>Капітальні вкладення</c:v>
                  </c:pt>
                  <c:pt idx="252">
                    <c:v>Капітальні вкладення</c:v>
                  </c:pt>
                  <c:pt idx="253">
                    <c:v>Капітальні вкладення</c:v>
                  </c:pt>
                  <c:pt idx="254">
                    <c:v>Капітальні вкладення</c:v>
                  </c:pt>
                  <c:pt idx="255">
                    <c:v>Капітальні вкладення</c:v>
                  </c:pt>
                  <c:pt idx="256">
                    <c:v>Видатки на проведення робіт, пов'язаних із будівництвом, реконструкцією, ремонтом  автомобільних доріг</c:v>
                  </c:pt>
                  <c:pt idx="257">
                    <c:v>Видатки на проведення робіт, пов'язаних із будівництвом, реконструкцією, ремонтом  автомобільних доріг</c:v>
                  </c:pt>
                  <c:pt idx="258">
                    <c:v>Видатки на проведення робіт, пов'язаних із будівництвом, реконструкцією, ремонтом  автомобільних доріг</c:v>
                  </c:pt>
                  <c:pt idx="259">
                    <c:v>Видатки на проведення робіт, пов'язаних із будівництвом, реконструкцією, ремонтом  автомобільних доріг</c:v>
                  </c:pt>
                  <c:pt idx="260">
                    <c:v>Видатки на проведення робіт, пов'язаних із будівництвом, реконструкцією, ремонтом  автомобільних доріг</c:v>
                  </c:pt>
                  <c:pt idx="261">
                    <c:v>Видатки на проведення робіт, пов'язаних із будівництвом, реконструкцією, ремонтом  автомобільних доріг</c:v>
                  </c:pt>
                  <c:pt idx="263">
                    <c:v>Видатки на проведення робіт, пов'язаних із будівництвом, реконструкцією, ремонтом  автомобільних доріг</c:v>
                  </c:pt>
                  <c:pt idx="265">
                    <c:v>Видатки на проведення робіт, пов'язаних із будівництвом, реконструкцією, ремонтом  автомобільних доріг</c:v>
                  </c:pt>
                  <c:pt idx="266">
                    <c:v>Видатки на проведення робіт, пов'язаних із будівництвом, реконструкцією, ремонтом  автомобільних доріг</c:v>
                  </c:pt>
                  <c:pt idx="267">
                    <c:v>Видатки на проведення робіт, пов'язаних із будівництвом, реконструкцією, ремонтом  автомобільних доріг</c:v>
                  </c:pt>
                  <c:pt idx="268">
                    <c:v>Видатки на проведення робіт, пов'язаних із будівництвом, реконструкцією, ремонтом  автомобільних доріг</c:v>
                  </c:pt>
                  <c:pt idx="269">
                    <c:v>Видатки на проведення робіт, пов'язаних із будівництвом, реконструкцією, ремонтом  автомобільних доріг</c:v>
                  </c:pt>
                  <c:pt idx="270">
                    <c:v>Видатки на проведення робіт, пов'язаних із будівництвом, реконструкцією, ремонтом  автомобільних доріг</c:v>
                  </c:pt>
                  <c:pt idx="271">
                    <c:v>Видатки на проведення робіт, пов'язаних із будівництвом, реконструкцією, ремонтом  автомобільних доріг</c:v>
                  </c:pt>
                  <c:pt idx="272">
                    <c:v>Видатки на проведення робіт, пов'язаних із будівництвом, реконструкцією, ремонтом  автомобільних доріг</c:v>
                  </c:pt>
                  <c:pt idx="273">
                    <c:v>Видатки на проведення робіт, пов'язаних із будівництвом, реконструкцією, ремонтом  автомобільних доріг</c:v>
                  </c:pt>
                  <c:pt idx="274">
                    <c:v>Видатки на проведення робіт, пов'язаних із будівництвом, реконструкцією, ремонтом  автомобільних доріг</c:v>
                  </c:pt>
                  <c:pt idx="275">
                    <c:v>Видатки на проведення робіт, пов'язаних із будівництвом, реконструкцією, ремонтом  автомобільних доріг</c:v>
                  </c:pt>
                  <c:pt idx="276">
                    <c:v>Видатки на проведення робіт, пов'язаних із будівництвом, реконструкцією, ремонтом  автомобільних доріг</c:v>
                  </c:pt>
                  <c:pt idx="277">
                    <c:v>Видатки на проведення робіт, пов'язаних із будівництвом, реконструкцією, ремонтом  автомобільних доріг</c:v>
                  </c:pt>
                  <c:pt idx="278">
                    <c:v>Видатки на проведення робіт, пов'язаних із будівництвом, реконструкцією, ремонтом  автомобільних доріг</c:v>
                  </c:pt>
                  <c:pt idx="279">
                    <c:v>Видатки на проведення робіт, пов'язаних із будівництвом, реконструкцією, ремонтом  автомобільних доріг</c:v>
                  </c:pt>
                  <c:pt idx="280">
                    <c:v>Видатки на проведення робіт, пов'язаних із будівництвом, реконструкцією, ремонтом  автомобільних доріг</c:v>
                  </c:pt>
                  <c:pt idx="281">
                    <c:v>Видатки на проведення робіт, пов'язаних із будівництвом, реконструкцією, ремонтом  автомобільних доріг</c:v>
                  </c:pt>
                  <c:pt idx="282">
                    <c:v>Видатки на проведення робіт, пов'язаних із будівництвом, реконструкцією, ремонтом  автомобільних доріг</c:v>
                  </c:pt>
                  <c:pt idx="283">
                    <c:v>Видатки на проведення робіт, пов'язаних із будівництвом, реконструкцією, ремонтом  автомобільних доріг</c:v>
                  </c:pt>
                  <c:pt idx="284">
                    <c:v>Видатки на проведення робіт, пов'язаних із будівництвом, реконструкцією, ремонтом  автомобільних доріг</c:v>
                  </c:pt>
                  <c:pt idx="285">
                    <c:v>Видатки на проведення робіт, пов'язаних із будівництвом, реконструкцією, ремонтом  автомобільних доріг</c:v>
                  </c:pt>
                  <c:pt idx="286">
                    <c:v>Видатки на проведення робіт, пов'язаних із будівництвом, реконструкцією, ремонтом  автомобільних доріг</c:v>
                  </c:pt>
                  <c:pt idx="287">
                    <c:v>Внески органів місцевого самоврядування у статутні капітали суб'єктів підприємницької діяльності</c:v>
                  </c:pt>
                  <c:pt idx="293">
                    <c:v>45</c:v>
                  </c:pt>
                  <c:pt idx="294">
                    <c:v>Органи місцевого самоврядування</c:v>
                  </c:pt>
                </c:lvl>
                <c:lvl>
                  <c:pt idx="0">
                    <c:v>0490</c:v>
                  </c:pt>
                  <c:pt idx="1">
                    <c:v>0490</c:v>
                  </c:pt>
                  <c:pt idx="2">
                    <c:v>0490</c:v>
                  </c:pt>
                  <c:pt idx="3">
                    <c:v>0490</c:v>
                  </c:pt>
                  <c:pt idx="4">
                    <c:v>0490</c:v>
                  </c:pt>
                  <c:pt idx="5">
                    <c:v>0490</c:v>
                  </c:pt>
                  <c:pt idx="6">
                    <c:v>0490</c:v>
                  </c:pt>
                  <c:pt idx="7">
                    <c:v>0490</c:v>
                  </c:pt>
                  <c:pt idx="8">
                    <c:v>0490</c:v>
                  </c:pt>
                  <c:pt idx="9">
                    <c:v>0490</c:v>
                  </c:pt>
                  <c:pt idx="10">
                    <c:v>0490</c:v>
                  </c:pt>
                  <c:pt idx="11">
                    <c:v>0490</c:v>
                  </c:pt>
                  <c:pt idx="12">
                    <c:v>0490</c:v>
                  </c:pt>
                  <c:pt idx="13">
                    <c:v>0490</c:v>
                  </c:pt>
                  <c:pt idx="14">
                    <c:v>0490</c:v>
                  </c:pt>
                  <c:pt idx="15">
                    <c:v>0490</c:v>
                  </c:pt>
                  <c:pt idx="16">
                    <c:v>0490</c:v>
                  </c:pt>
                  <c:pt idx="17">
                    <c:v>0490</c:v>
                  </c:pt>
                  <c:pt idx="18">
                    <c:v>0490</c:v>
                  </c:pt>
                  <c:pt idx="19">
                    <c:v>0490</c:v>
                  </c:pt>
                  <c:pt idx="20">
                    <c:v>0490</c:v>
                  </c:pt>
                  <c:pt idx="21">
                    <c:v>0490</c:v>
                  </c:pt>
                  <c:pt idx="22">
                    <c:v>0490</c:v>
                  </c:pt>
                  <c:pt idx="23">
                    <c:v>0490</c:v>
                  </c:pt>
                  <c:pt idx="24">
                    <c:v>0490</c:v>
                  </c:pt>
                  <c:pt idx="25">
                    <c:v>0490</c:v>
                  </c:pt>
                  <c:pt idx="26">
                    <c:v>0490</c:v>
                  </c:pt>
                  <c:pt idx="27">
                    <c:v>0490</c:v>
                  </c:pt>
                  <c:pt idx="28">
                    <c:v>0490</c:v>
                  </c:pt>
                  <c:pt idx="29">
                    <c:v>0490</c:v>
                  </c:pt>
                  <c:pt idx="30">
                    <c:v>0490</c:v>
                  </c:pt>
                  <c:pt idx="31">
                    <c:v>0490</c:v>
                  </c:pt>
                  <c:pt idx="32">
                    <c:v>0490</c:v>
                  </c:pt>
                  <c:pt idx="33">
                    <c:v>0490</c:v>
                  </c:pt>
                  <c:pt idx="34">
                    <c:v>0490</c:v>
                  </c:pt>
                  <c:pt idx="35">
                    <c:v>0490</c:v>
                  </c:pt>
                  <c:pt idx="36">
                    <c:v>0490</c:v>
                  </c:pt>
                  <c:pt idx="37">
                    <c:v>0490</c:v>
                  </c:pt>
                  <c:pt idx="38">
                    <c:v>0490</c:v>
                  </c:pt>
                  <c:pt idx="39">
                    <c:v>0490</c:v>
                  </c:pt>
                  <c:pt idx="40">
                    <c:v>0490</c:v>
                  </c:pt>
                  <c:pt idx="41">
                    <c:v>0490</c:v>
                  </c:pt>
                  <c:pt idx="42">
                    <c:v>0490</c:v>
                  </c:pt>
                  <c:pt idx="43">
                    <c:v>0490</c:v>
                  </c:pt>
                  <c:pt idx="44">
                    <c:v>0490</c:v>
                  </c:pt>
                  <c:pt idx="45">
                    <c:v>0490</c:v>
                  </c:pt>
                  <c:pt idx="46">
                    <c:v>0490</c:v>
                  </c:pt>
                  <c:pt idx="47">
                    <c:v>0490</c:v>
                  </c:pt>
                  <c:pt idx="48">
                    <c:v>0490</c:v>
                  </c:pt>
                  <c:pt idx="49">
                    <c:v>0490</c:v>
                  </c:pt>
                  <c:pt idx="50">
                    <c:v>0490</c:v>
                  </c:pt>
                  <c:pt idx="51">
                    <c:v>0490</c:v>
                  </c:pt>
                  <c:pt idx="52">
                    <c:v>0490</c:v>
                  </c:pt>
                  <c:pt idx="53">
                    <c:v>0490</c:v>
                  </c:pt>
                  <c:pt idx="54">
                    <c:v>0490</c:v>
                  </c:pt>
                  <c:pt idx="55">
                    <c:v>0490</c:v>
                  </c:pt>
                  <c:pt idx="56">
                    <c:v>0490</c:v>
                  </c:pt>
                  <c:pt idx="57">
                    <c:v>0490</c:v>
                  </c:pt>
                  <c:pt idx="58">
                    <c:v>0490</c:v>
                  </c:pt>
                  <c:pt idx="59">
                    <c:v>0490</c:v>
                  </c:pt>
                  <c:pt idx="60">
                    <c:v>0490</c:v>
                  </c:pt>
                  <c:pt idx="61">
                    <c:v>0490</c:v>
                  </c:pt>
                  <c:pt idx="62">
                    <c:v>0490</c:v>
                  </c:pt>
                  <c:pt idx="63">
                    <c:v>0490</c:v>
                  </c:pt>
                  <c:pt idx="64">
                    <c:v>0490</c:v>
                  </c:pt>
                  <c:pt idx="65">
                    <c:v>0490</c:v>
                  </c:pt>
                  <c:pt idx="66">
                    <c:v>0490</c:v>
                  </c:pt>
                  <c:pt idx="67">
                    <c:v>0490</c:v>
                  </c:pt>
                  <c:pt idx="68">
                    <c:v>0490</c:v>
                  </c:pt>
                  <c:pt idx="69">
                    <c:v>0490</c:v>
                  </c:pt>
                  <c:pt idx="70">
                    <c:v>0490</c:v>
                  </c:pt>
                  <c:pt idx="71">
                    <c:v>0490</c:v>
                  </c:pt>
                  <c:pt idx="72">
                    <c:v>0490</c:v>
                  </c:pt>
                  <c:pt idx="73">
                    <c:v>0490</c:v>
                  </c:pt>
                  <c:pt idx="74">
                    <c:v>0490</c:v>
                  </c:pt>
                  <c:pt idx="75">
                    <c:v>0490</c:v>
                  </c:pt>
                  <c:pt idx="76">
                    <c:v>0490</c:v>
                  </c:pt>
                  <c:pt idx="77">
                    <c:v>0490</c:v>
                  </c:pt>
                  <c:pt idx="78">
                    <c:v>0490</c:v>
                  </c:pt>
                  <c:pt idx="79">
                    <c:v>0490</c:v>
                  </c:pt>
                  <c:pt idx="80">
                    <c:v>0490</c:v>
                  </c:pt>
                  <c:pt idx="81">
                    <c:v>0490</c:v>
                  </c:pt>
                  <c:pt idx="82">
                    <c:v>0490</c:v>
                  </c:pt>
                  <c:pt idx="83">
                    <c:v>0490</c:v>
                  </c:pt>
                  <c:pt idx="84">
                    <c:v>0490</c:v>
                  </c:pt>
                  <c:pt idx="85">
                    <c:v>0490</c:v>
                  </c:pt>
                  <c:pt idx="86">
                    <c:v>0490</c:v>
                  </c:pt>
                  <c:pt idx="87">
                    <c:v>0490</c:v>
                  </c:pt>
                  <c:pt idx="88">
                    <c:v>0490</c:v>
                  </c:pt>
                  <c:pt idx="89">
                    <c:v>0490</c:v>
                  </c:pt>
                  <c:pt idx="90">
                    <c:v>0490</c:v>
                  </c:pt>
                  <c:pt idx="91">
                    <c:v>0490</c:v>
                  </c:pt>
                  <c:pt idx="92">
                    <c:v>0490</c:v>
                  </c:pt>
                  <c:pt idx="93">
                    <c:v>0490</c:v>
                  </c:pt>
                  <c:pt idx="94">
                    <c:v>0490</c:v>
                  </c:pt>
                  <c:pt idx="95">
                    <c:v>0490</c:v>
                  </c:pt>
                  <c:pt idx="96">
                    <c:v>0490</c:v>
                  </c:pt>
                  <c:pt idx="97">
                    <c:v>0490</c:v>
                  </c:pt>
                  <c:pt idx="98">
                    <c:v>0490</c:v>
                  </c:pt>
                  <c:pt idx="99">
                    <c:v>0490</c:v>
                  </c:pt>
                  <c:pt idx="100">
                    <c:v>0490</c:v>
                  </c:pt>
                  <c:pt idx="101">
                    <c:v>0490</c:v>
                  </c:pt>
                  <c:pt idx="102">
                    <c:v>0490</c:v>
                  </c:pt>
                  <c:pt idx="103">
                    <c:v>0490</c:v>
                  </c:pt>
                  <c:pt idx="104">
                    <c:v>0490</c:v>
                  </c:pt>
                  <c:pt idx="105">
                    <c:v>0490</c:v>
                  </c:pt>
                  <c:pt idx="106">
                    <c:v>0490</c:v>
                  </c:pt>
                  <c:pt idx="107">
                    <c:v>0490</c:v>
                  </c:pt>
                  <c:pt idx="108">
                    <c:v>0490</c:v>
                  </c:pt>
                  <c:pt idx="109">
                    <c:v>0490</c:v>
                  </c:pt>
                  <c:pt idx="110">
                    <c:v>0490</c:v>
                  </c:pt>
                  <c:pt idx="111">
                    <c:v>0490</c:v>
                  </c:pt>
                  <c:pt idx="112">
                    <c:v>0490</c:v>
                  </c:pt>
                  <c:pt idx="113">
                    <c:v>0490</c:v>
                  </c:pt>
                  <c:pt idx="114">
                    <c:v>0490</c:v>
                  </c:pt>
                  <c:pt idx="115">
                    <c:v>0490</c:v>
                  </c:pt>
                  <c:pt idx="116">
                    <c:v>0490</c:v>
                  </c:pt>
                  <c:pt idx="117">
                    <c:v>0490</c:v>
                  </c:pt>
                  <c:pt idx="118">
                    <c:v>0490</c:v>
                  </c:pt>
                  <c:pt idx="119">
                    <c:v>0490</c:v>
                  </c:pt>
                  <c:pt idx="120">
                    <c:v>0490</c:v>
                  </c:pt>
                  <c:pt idx="121">
                    <c:v>0490</c:v>
                  </c:pt>
                  <c:pt idx="122">
                    <c:v>0490</c:v>
                  </c:pt>
                  <c:pt idx="123">
                    <c:v>0490</c:v>
                  </c:pt>
                  <c:pt idx="124">
                    <c:v>0490</c:v>
                  </c:pt>
                  <c:pt idx="125">
                    <c:v>0490</c:v>
                  </c:pt>
                  <c:pt idx="126">
                    <c:v>0490</c:v>
                  </c:pt>
                  <c:pt idx="127">
                    <c:v>0490</c:v>
                  </c:pt>
                  <c:pt idx="128">
                    <c:v>0490</c:v>
                  </c:pt>
                  <c:pt idx="129">
                    <c:v>0490</c:v>
                  </c:pt>
                  <c:pt idx="130">
                    <c:v>0490</c:v>
                  </c:pt>
                  <c:pt idx="131">
                    <c:v>0490</c:v>
                  </c:pt>
                  <c:pt idx="132">
                    <c:v>0490</c:v>
                  </c:pt>
                  <c:pt idx="133">
                    <c:v>0490</c:v>
                  </c:pt>
                  <c:pt idx="134">
                    <c:v>0490</c:v>
                  </c:pt>
                  <c:pt idx="135">
                    <c:v>0490</c:v>
                  </c:pt>
                  <c:pt idx="136">
                    <c:v>0490</c:v>
                  </c:pt>
                  <c:pt idx="137">
                    <c:v>0490</c:v>
                  </c:pt>
                  <c:pt idx="138">
                    <c:v>0490</c:v>
                  </c:pt>
                  <c:pt idx="139">
                    <c:v>0490</c:v>
                  </c:pt>
                  <c:pt idx="140">
                    <c:v>0490</c:v>
                  </c:pt>
                  <c:pt idx="141">
                    <c:v>0490</c:v>
                  </c:pt>
                  <c:pt idx="142">
                    <c:v>0490</c:v>
                  </c:pt>
                  <c:pt idx="143">
                    <c:v>0490</c:v>
                  </c:pt>
                  <c:pt idx="144">
                    <c:v>0490</c:v>
                  </c:pt>
                  <c:pt idx="145">
                    <c:v>0490</c:v>
                  </c:pt>
                  <c:pt idx="146">
                    <c:v>0490</c:v>
                  </c:pt>
                  <c:pt idx="147">
                    <c:v>0490</c:v>
                  </c:pt>
                  <c:pt idx="148">
                    <c:v>0490</c:v>
                  </c:pt>
                  <c:pt idx="149">
                    <c:v>0490</c:v>
                  </c:pt>
                  <c:pt idx="150">
                    <c:v>0490</c:v>
                  </c:pt>
                  <c:pt idx="151">
                    <c:v>0490</c:v>
                  </c:pt>
                  <c:pt idx="152">
                    <c:v>0490</c:v>
                  </c:pt>
                  <c:pt idx="153">
                    <c:v>0490</c:v>
                  </c:pt>
                  <c:pt idx="154">
                    <c:v>0490</c:v>
                  </c:pt>
                  <c:pt idx="155">
                    <c:v>0490</c:v>
                  </c:pt>
                  <c:pt idx="156">
                    <c:v>0490</c:v>
                  </c:pt>
                  <c:pt idx="157">
                    <c:v>0490</c:v>
                  </c:pt>
                  <c:pt idx="158">
                    <c:v>0490</c:v>
                  </c:pt>
                  <c:pt idx="159">
                    <c:v>0490</c:v>
                  </c:pt>
                  <c:pt idx="160">
                    <c:v>0490</c:v>
                  </c:pt>
                  <c:pt idx="161">
                    <c:v>0490</c:v>
                  </c:pt>
                  <c:pt idx="162">
                    <c:v>0490</c:v>
                  </c:pt>
                  <c:pt idx="163">
                    <c:v>0490</c:v>
                  </c:pt>
                  <c:pt idx="164">
                    <c:v>0490</c:v>
                  </c:pt>
                  <c:pt idx="165">
                    <c:v>0490</c:v>
                  </c:pt>
                  <c:pt idx="166">
                    <c:v>0490</c:v>
                  </c:pt>
                  <c:pt idx="167">
                    <c:v>0490</c:v>
                  </c:pt>
                  <c:pt idx="168">
                    <c:v>0490</c:v>
                  </c:pt>
                  <c:pt idx="169">
                    <c:v>0490</c:v>
                  </c:pt>
                  <c:pt idx="170">
                    <c:v>0490</c:v>
                  </c:pt>
                  <c:pt idx="171">
                    <c:v>0490</c:v>
                  </c:pt>
                  <c:pt idx="172">
                    <c:v>0490</c:v>
                  </c:pt>
                  <c:pt idx="173">
                    <c:v>0490</c:v>
                  </c:pt>
                  <c:pt idx="174">
                    <c:v>0490</c:v>
                  </c:pt>
                  <c:pt idx="175">
                    <c:v>0490</c:v>
                  </c:pt>
                  <c:pt idx="176">
                    <c:v>0490</c:v>
                  </c:pt>
                  <c:pt idx="178">
                    <c:v>0490</c:v>
                  </c:pt>
                  <c:pt idx="180">
                    <c:v>0490</c:v>
                  </c:pt>
                  <c:pt idx="181">
                    <c:v>0490</c:v>
                  </c:pt>
                  <c:pt idx="186">
                    <c:v>0490</c:v>
                  </c:pt>
                  <c:pt idx="187">
                    <c:v>0490</c:v>
                  </c:pt>
                  <c:pt idx="188">
                    <c:v>0490</c:v>
                  </c:pt>
                  <c:pt idx="189">
                    <c:v>0490</c:v>
                  </c:pt>
                  <c:pt idx="190">
                    <c:v>0490</c:v>
                  </c:pt>
                  <c:pt idx="191">
                    <c:v>0490</c:v>
                  </c:pt>
                  <c:pt idx="192">
                    <c:v>0490</c:v>
                  </c:pt>
                  <c:pt idx="193">
                    <c:v>0490</c:v>
                  </c:pt>
                  <c:pt idx="194">
                    <c:v>0490</c:v>
                  </c:pt>
                  <c:pt idx="195">
                    <c:v>0490</c:v>
                  </c:pt>
                  <c:pt idx="196">
                    <c:v>0490</c:v>
                  </c:pt>
                  <c:pt idx="197">
                    <c:v>0490</c:v>
                  </c:pt>
                  <c:pt idx="198">
                    <c:v>0490</c:v>
                  </c:pt>
                  <c:pt idx="199">
                    <c:v>0490</c:v>
                  </c:pt>
                  <c:pt idx="200">
                    <c:v>0490</c:v>
                  </c:pt>
                  <c:pt idx="201">
                    <c:v>0490</c:v>
                  </c:pt>
                  <c:pt idx="202">
                    <c:v>0490</c:v>
                  </c:pt>
                  <c:pt idx="203">
                    <c:v>0490</c:v>
                  </c:pt>
                  <c:pt idx="204">
                    <c:v>0490</c:v>
                  </c:pt>
                  <c:pt idx="205">
                    <c:v>0490</c:v>
                  </c:pt>
                  <c:pt idx="206">
                    <c:v>0490</c:v>
                  </c:pt>
                  <c:pt idx="207">
                    <c:v>0490</c:v>
                  </c:pt>
                  <c:pt idx="208">
                    <c:v>0490</c:v>
                  </c:pt>
                  <c:pt idx="209">
                    <c:v>0490</c:v>
                  </c:pt>
                  <c:pt idx="210">
                    <c:v>0490</c:v>
                  </c:pt>
                  <c:pt idx="211">
                    <c:v>0490</c:v>
                  </c:pt>
                  <c:pt idx="212">
                    <c:v>0490</c:v>
                  </c:pt>
                  <c:pt idx="213">
                    <c:v>0490</c:v>
                  </c:pt>
                  <c:pt idx="214">
                    <c:v>0490</c:v>
                  </c:pt>
                  <c:pt idx="215">
                    <c:v>0490</c:v>
                  </c:pt>
                  <c:pt idx="216">
                    <c:v>0490</c:v>
                  </c:pt>
                  <c:pt idx="217">
                    <c:v>0490</c:v>
                  </c:pt>
                  <c:pt idx="218">
                    <c:v>0490</c:v>
                  </c:pt>
                  <c:pt idx="219">
                    <c:v>0490</c:v>
                  </c:pt>
                  <c:pt idx="220">
                    <c:v>0490</c:v>
                  </c:pt>
                  <c:pt idx="221">
                    <c:v>0490</c:v>
                  </c:pt>
                  <c:pt idx="222">
                    <c:v>0490</c:v>
                  </c:pt>
                  <c:pt idx="223">
                    <c:v>0490</c:v>
                  </c:pt>
                  <c:pt idx="224">
                    <c:v>0490</c:v>
                  </c:pt>
                  <c:pt idx="225">
                    <c:v>0490</c:v>
                  </c:pt>
                  <c:pt idx="226">
                    <c:v>0490</c:v>
                  </c:pt>
                  <c:pt idx="227">
                    <c:v>0490</c:v>
                  </c:pt>
                  <c:pt idx="228">
                    <c:v>0490</c:v>
                  </c:pt>
                  <c:pt idx="229">
                    <c:v>0490</c:v>
                  </c:pt>
                  <c:pt idx="230">
                    <c:v>0490</c:v>
                  </c:pt>
                  <c:pt idx="231">
                    <c:v>0490</c:v>
                  </c:pt>
                  <c:pt idx="232">
                    <c:v>0490</c:v>
                  </c:pt>
                  <c:pt idx="233">
                    <c:v>0490</c:v>
                  </c:pt>
                  <c:pt idx="234">
                    <c:v>0490</c:v>
                  </c:pt>
                  <c:pt idx="235">
                    <c:v>0490</c:v>
                  </c:pt>
                  <c:pt idx="236">
                    <c:v>0490</c:v>
                  </c:pt>
                  <c:pt idx="237">
                    <c:v>0490</c:v>
                  </c:pt>
                  <c:pt idx="238">
                    <c:v>0490</c:v>
                  </c:pt>
                  <c:pt idx="239">
                    <c:v>0490</c:v>
                  </c:pt>
                  <c:pt idx="240">
                    <c:v>0490</c:v>
                  </c:pt>
                  <c:pt idx="241">
                    <c:v>0490</c:v>
                  </c:pt>
                  <c:pt idx="242">
                    <c:v>0490</c:v>
                  </c:pt>
                  <c:pt idx="243">
                    <c:v>0490</c:v>
                  </c:pt>
                  <c:pt idx="244">
                    <c:v>0490</c:v>
                  </c:pt>
                  <c:pt idx="245">
                    <c:v>0490</c:v>
                  </c:pt>
                  <c:pt idx="246">
                    <c:v>0490</c:v>
                  </c:pt>
                  <c:pt idx="247">
                    <c:v>0490</c:v>
                  </c:pt>
                  <c:pt idx="248">
                    <c:v>0490</c:v>
                  </c:pt>
                  <c:pt idx="249">
                    <c:v>0490</c:v>
                  </c:pt>
                  <c:pt idx="250">
                    <c:v>0490</c:v>
                  </c:pt>
                  <c:pt idx="251">
                    <c:v>0490</c:v>
                  </c:pt>
                  <c:pt idx="252">
                    <c:v>0490</c:v>
                  </c:pt>
                  <c:pt idx="253">
                    <c:v>0490</c:v>
                  </c:pt>
                  <c:pt idx="254">
                    <c:v>0490</c:v>
                  </c:pt>
                  <c:pt idx="255">
                    <c:v>0490</c:v>
                  </c:pt>
                  <c:pt idx="256">
                    <c:v>0456</c:v>
                  </c:pt>
                  <c:pt idx="257">
                    <c:v>0456</c:v>
                  </c:pt>
                  <c:pt idx="259">
                    <c:v>0456</c:v>
                  </c:pt>
                  <c:pt idx="260">
                    <c:v>0456</c:v>
                  </c:pt>
                  <c:pt idx="261">
                    <c:v>0456</c:v>
                  </c:pt>
                  <c:pt idx="263">
                    <c:v>0456</c:v>
                  </c:pt>
                  <c:pt idx="265">
                    <c:v>0456</c:v>
                  </c:pt>
                  <c:pt idx="266">
                    <c:v>0456</c:v>
                  </c:pt>
                  <c:pt idx="267">
                    <c:v>0456</c:v>
                  </c:pt>
                  <c:pt idx="268">
                    <c:v>0456</c:v>
                  </c:pt>
                  <c:pt idx="269">
                    <c:v>0456</c:v>
                  </c:pt>
                  <c:pt idx="270">
                    <c:v>0456</c:v>
                  </c:pt>
                  <c:pt idx="271">
                    <c:v>0456</c:v>
                  </c:pt>
                  <c:pt idx="272">
                    <c:v>0456</c:v>
                  </c:pt>
                  <c:pt idx="273">
                    <c:v>0456</c:v>
                  </c:pt>
                  <c:pt idx="274">
                    <c:v>0456</c:v>
                  </c:pt>
                  <c:pt idx="275">
                    <c:v>0456</c:v>
                  </c:pt>
                  <c:pt idx="276">
                    <c:v>0456</c:v>
                  </c:pt>
                  <c:pt idx="277">
                    <c:v>0456</c:v>
                  </c:pt>
                  <c:pt idx="278">
                    <c:v>0456</c:v>
                  </c:pt>
                  <c:pt idx="279">
                    <c:v>0456</c:v>
                  </c:pt>
                  <c:pt idx="280">
                    <c:v>0456</c:v>
                  </c:pt>
                  <c:pt idx="281">
                    <c:v>0456</c:v>
                  </c:pt>
                  <c:pt idx="282">
                    <c:v>0456</c:v>
                  </c:pt>
                  <c:pt idx="283">
                    <c:v>0456</c:v>
                  </c:pt>
                  <c:pt idx="284">
                    <c:v>0456</c:v>
                  </c:pt>
                  <c:pt idx="285">
                    <c:v>0456</c:v>
                  </c:pt>
                  <c:pt idx="286">
                    <c:v>0456</c:v>
                  </c:pt>
                  <c:pt idx="287">
                    <c:v>0490</c:v>
                  </c:pt>
                  <c:pt idx="294">
                    <c:v>0111</c:v>
                  </c:pt>
                </c:lvl>
                <c:lvl>
                  <c:pt idx="0">
                    <c:v>150101</c:v>
                  </c:pt>
                  <c:pt idx="1">
                    <c:v>150101</c:v>
                  </c:pt>
                  <c:pt idx="2">
                    <c:v>150101</c:v>
                  </c:pt>
                  <c:pt idx="3">
                    <c:v>150101</c:v>
                  </c:pt>
                  <c:pt idx="4">
                    <c:v>150101</c:v>
                  </c:pt>
                  <c:pt idx="5">
                    <c:v>150101</c:v>
                  </c:pt>
                  <c:pt idx="6">
                    <c:v>150101</c:v>
                  </c:pt>
                  <c:pt idx="7">
                    <c:v>150101</c:v>
                  </c:pt>
                  <c:pt idx="8">
                    <c:v>150101</c:v>
                  </c:pt>
                  <c:pt idx="9">
                    <c:v>150101</c:v>
                  </c:pt>
                  <c:pt idx="10">
                    <c:v>150101</c:v>
                  </c:pt>
                  <c:pt idx="11">
                    <c:v>150101</c:v>
                  </c:pt>
                  <c:pt idx="12">
                    <c:v>150101</c:v>
                  </c:pt>
                  <c:pt idx="13">
                    <c:v>150101</c:v>
                  </c:pt>
                  <c:pt idx="14">
                    <c:v>150101</c:v>
                  </c:pt>
                  <c:pt idx="15">
                    <c:v>150101</c:v>
                  </c:pt>
                  <c:pt idx="16">
                    <c:v>150101</c:v>
                  </c:pt>
                  <c:pt idx="17">
                    <c:v>150101</c:v>
                  </c:pt>
                  <c:pt idx="18">
                    <c:v>150101</c:v>
                  </c:pt>
                  <c:pt idx="19">
                    <c:v>150101</c:v>
                  </c:pt>
                  <c:pt idx="20">
                    <c:v>150101</c:v>
                  </c:pt>
                  <c:pt idx="21">
                    <c:v>150101</c:v>
                  </c:pt>
                  <c:pt idx="22">
                    <c:v>150101</c:v>
                  </c:pt>
                  <c:pt idx="23">
                    <c:v>150101</c:v>
                  </c:pt>
                  <c:pt idx="24">
                    <c:v>150101</c:v>
                  </c:pt>
                  <c:pt idx="25">
                    <c:v>150101</c:v>
                  </c:pt>
                  <c:pt idx="26">
                    <c:v>150101</c:v>
                  </c:pt>
                  <c:pt idx="27">
                    <c:v>150101</c:v>
                  </c:pt>
                  <c:pt idx="28">
                    <c:v>150101</c:v>
                  </c:pt>
                  <c:pt idx="29">
                    <c:v>150101</c:v>
                  </c:pt>
                  <c:pt idx="30">
                    <c:v>150101</c:v>
                  </c:pt>
                  <c:pt idx="31">
                    <c:v>150101</c:v>
                  </c:pt>
                  <c:pt idx="32">
                    <c:v>150101</c:v>
                  </c:pt>
                  <c:pt idx="33">
                    <c:v>150101</c:v>
                  </c:pt>
                  <c:pt idx="34">
                    <c:v>150101</c:v>
                  </c:pt>
                  <c:pt idx="35">
                    <c:v>150101</c:v>
                  </c:pt>
                  <c:pt idx="36">
                    <c:v>150101</c:v>
                  </c:pt>
                  <c:pt idx="37">
                    <c:v>150101</c:v>
                  </c:pt>
                  <c:pt idx="38">
                    <c:v>150101</c:v>
                  </c:pt>
                  <c:pt idx="39">
                    <c:v>150101</c:v>
                  </c:pt>
                  <c:pt idx="40">
                    <c:v>150101</c:v>
                  </c:pt>
                  <c:pt idx="41">
                    <c:v>150101</c:v>
                  </c:pt>
                  <c:pt idx="42">
                    <c:v>150101</c:v>
                  </c:pt>
                  <c:pt idx="43">
                    <c:v>150101</c:v>
                  </c:pt>
                  <c:pt idx="44">
                    <c:v>150101</c:v>
                  </c:pt>
                  <c:pt idx="45">
                    <c:v>150101</c:v>
                  </c:pt>
                  <c:pt idx="46">
                    <c:v>150101</c:v>
                  </c:pt>
                  <c:pt idx="47">
                    <c:v>150101</c:v>
                  </c:pt>
                  <c:pt idx="48">
                    <c:v>150101</c:v>
                  </c:pt>
                  <c:pt idx="49">
                    <c:v>150101</c:v>
                  </c:pt>
                  <c:pt idx="50">
                    <c:v>150101</c:v>
                  </c:pt>
                  <c:pt idx="51">
                    <c:v>150101</c:v>
                  </c:pt>
                  <c:pt idx="52">
                    <c:v>150101</c:v>
                  </c:pt>
                  <c:pt idx="53">
                    <c:v>150101</c:v>
                  </c:pt>
                  <c:pt idx="54">
                    <c:v>150101</c:v>
                  </c:pt>
                  <c:pt idx="55">
                    <c:v>150101</c:v>
                  </c:pt>
                  <c:pt idx="56">
                    <c:v>150101</c:v>
                  </c:pt>
                  <c:pt idx="57">
                    <c:v>150101</c:v>
                  </c:pt>
                  <c:pt idx="58">
                    <c:v>150101</c:v>
                  </c:pt>
                  <c:pt idx="59">
                    <c:v>150101</c:v>
                  </c:pt>
                  <c:pt idx="60">
                    <c:v>150101</c:v>
                  </c:pt>
                  <c:pt idx="61">
                    <c:v>150101</c:v>
                  </c:pt>
                  <c:pt idx="62">
                    <c:v>150101</c:v>
                  </c:pt>
                  <c:pt idx="63">
                    <c:v>150101</c:v>
                  </c:pt>
                  <c:pt idx="64">
                    <c:v>150101</c:v>
                  </c:pt>
                  <c:pt idx="65">
                    <c:v>150101</c:v>
                  </c:pt>
                  <c:pt idx="66">
                    <c:v>150101</c:v>
                  </c:pt>
                  <c:pt idx="67">
                    <c:v>150101</c:v>
                  </c:pt>
                  <c:pt idx="68">
                    <c:v>150101</c:v>
                  </c:pt>
                  <c:pt idx="69">
                    <c:v>150101</c:v>
                  </c:pt>
                  <c:pt idx="70">
                    <c:v>150101</c:v>
                  </c:pt>
                  <c:pt idx="71">
                    <c:v>150101</c:v>
                  </c:pt>
                  <c:pt idx="72">
                    <c:v>150101</c:v>
                  </c:pt>
                  <c:pt idx="73">
                    <c:v>150101</c:v>
                  </c:pt>
                  <c:pt idx="74">
                    <c:v>150101</c:v>
                  </c:pt>
                  <c:pt idx="75">
                    <c:v>150101</c:v>
                  </c:pt>
                  <c:pt idx="76">
                    <c:v>150101</c:v>
                  </c:pt>
                  <c:pt idx="77">
                    <c:v>150101</c:v>
                  </c:pt>
                  <c:pt idx="78">
                    <c:v>150101</c:v>
                  </c:pt>
                  <c:pt idx="79">
                    <c:v>150101</c:v>
                  </c:pt>
                  <c:pt idx="80">
                    <c:v>150101</c:v>
                  </c:pt>
                  <c:pt idx="81">
                    <c:v>150101</c:v>
                  </c:pt>
                  <c:pt idx="82">
                    <c:v>150101</c:v>
                  </c:pt>
                  <c:pt idx="83">
                    <c:v>150101</c:v>
                  </c:pt>
                  <c:pt idx="84">
                    <c:v>150101</c:v>
                  </c:pt>
                  <c:pt idx="85">
                    <c:v>150101</c:v>
                  </c:pt>
                  <c:pt idx="86">
                    <c:v>150101</c:v>
                  </c:pt>
                  <c:pt idx="87">
                    <c:v>150101</c:v>
                  </c:pt>
                  <c:pt idx="88">
                    <c:v>150101</c:v>
                  </c:pt>
                  <c:pt idx="89">
                    <c:v>150101</c:v>
                  </c:pt>
                  <c:pt idx="90">
                    <c:v>150101</c:v>
                  </c:pt>
                  <c:pt idx="91">
                    <c:v>150101</c:v>
                  </c:pt>
                  <c:pt idx="92">
                    <c:v>150101</c:v>
                  </c:pt>
                  <c:pt idx="93">
                    <c:v>150101</c:v>
                  </c:pt>
                  <c:pt idx="94">
                    <c:v>150101</c:v>
                  </c:pt>
                  <c:pt idx="95">
                    <c:v>150101</c:v>
                  </c:pt>
                  <c:pt idx="96">
                    <c:v>150101</c:v>
                  </c:pt>
                  <c:pt idx="97">
                    <c:v>150101</c:v>
                  </c:pt>
                  <c:pt idx="98">
                    <c:v>150101</c:v>
                  </c:pt>
                  <c:pt idx="99">
                    <c:v>150101</c:v>
                  </c:pt>
                  <c:pt idx="100">
                    <c:v>150101</c:v>
                  </c:pt>
                  <c:pt idx="101">
                    <c:v>150101</c:v>
                  </c:pt>
                  <c:pt idx="102">
                    <c:v>150101</c:v>
                  </c:pt>
                  <c:pt idx="103">
                    <c:v>150101</c:v>
                  </c:pt>
                  <c:pt idx="104">
                    <c:v>150101</c:v>
                  </c:pt>
                  <c:pt idx="105">
                    <c:v>150101</c:v>
                  </c:pt>
                  <c:pt idx="106">
                    <c:v>150101</c:v>
                  </c:pt>
                  <c:pt idx="107">
                    <c:v>150101</c:v>
                  </c:pt>
                  <c:pt idx="108">
                    <c:v>150101</c:v>
                  </c:pt>
                  <c:pt idx="109">
                    <c:v>150101</c:v>
                  </c:pt>
                  <c:pt idx="110">
                    <c:v>150101</c:v>
                  </c:pt>
                  <c:pt idx="111">
                    <c:v>150101</c:v>
                  </c:pt>
                  <c:pt idx="112">
                    <c:v>150101</c:v>
                  </c:pt>
                  <c:pt idx="113">
                    <c:v>150101</c:v>
                  </c:pt>
                  <c:pt idx="114">
                    <c:v>150101</c:v>
                  </c:pt>
                  <c:pt idx="115">
                    <c:v>150101</c:v>
                  </c:pt>
                  <c:pt idx="116">
                    <c:v>150101</c:v>
                  </c:pt>
                  <c:pt idx="117">
                    <c:v>150101</c:v>
                  </c:pt>
                  <c:pt idx="118">
                    <c:v>150101</c:v>
                  </c:pt>
                  <c:pt idx="119">
                    <c:v>150101</c:v>
                  </c:pt>
                  <c:pt idx="120">
                    <c:v>150101</c:v>
                  </c:pt>
                  <c:pt idx="121">
                    <c:v>150101</c:v>
                  </c:pt>
                  <c:pt idx="122">
                    <c:v>150101</c:v>
                  </c:pt>
                  <c:pt idx="123">
                    <c:v>150101</c:v>
                  </c:pt>
                  <c:pt idx="124">
                    <c:v>150101</c:v>
                  </c:pt>
                  <c:pt idx="125">
                    <c:v>150101</c:v>
                  </c:pt>
                  <c:pt idx="126">
                    <c:v>150101</c:v>
                  </c:pt>
                  <c:pt idx="127">
                    <c:v>150101</c:v>
                  </c:pt>
                  <c:pt idx="128">
                    <c:v>150101</c:v>
                  </c:pt>
                  <c:pt idx="129">
                    <c:v>150101</c:v>
                  </c:pt>
                  <c:pt idx="130">
                    <c:v>150101</c:v>
                  </c:pt>
                  <c:pt idx="131">
                    <c:v>150101</c:v>
                  </c:pt>
                  <c:pt idx="132">
                    <c:v>150101</c:v>
                  </c:pt>
                  <c:pt idx="133">
                    <c:v>150101</c:v>
                  </c:pt>
                  <c:pt idx="134">
                    <c:v>150101</c:v>
                  </c:pt>
                  <c:pt idx="135">
                    <c:v>150101</c:v>
                  </c:pt>
                  <c:pt idx="136">
                    <c:v>150101</c:v>
                  </c:pt>
                  <c:pt idx="137">
                    <c:v>150101</c:v>
                  </c:pt>
                  <c:pt idx="138">
                    <c:v>150101</c:v>
                  </c:pt>
                  <c:pt idx="139">
                    <c:v>150101</c:v>
                  </c:pt>
                  <c:pt idx="140">
                    <c:v>150101</c:v>
                  </c:pt>
                  <c:pt idx="141">
                    <c:v>150101</c:v>
                  </c:pt>
                  <c:pt idx="143">
                    <c:v>150101</c:v>
                  </c:pt>
                  <c:pt idx="144">
                    <c:v>150101</c:v>
                  </c:pt>
                  <c:pt idx="145">
                    <c:v>150101</c:v>
                  </c:pt>
                  <c:pt idx="146">
                    <c:v>150101</c:v>
                  </c:pt>
                  <c:pt idx="147">
                    <c:v>150101</c:v>
                  </c:pt>
                  <c:pt idx="148">
                    <c:v>150101</c:v>
                  </c:pt>
                  <c:pt idx="149">
                    <c:v>150101</c:v>
                  </c:pt>
                  <c:pt idx="150">
                    <c:v>150101</c:v>
                  </c:pt>
                  <c:pt idx="151">
                    <c:v>150101</c:v>
                  </c:pt>
                  <c:pt idx="152">
                    <c:v>150101</c:v>
                  </c:pt>
                  <c:pt idx="153">
                    <c:v>150101</c:v>
                  </c:pt>
                  <c:pt idx="154">
                    <c:v>150101</c:v>
                  </c:pt>
                  <c:pt idx="155">
                    <c:v>150101</c:v>
                  </c:pt>
                  <c:pt idx="156">
                    <c:v>150101</c:v>
                  </c:pt>
                  <c:pt idx="157">
                    <c:v>150101</c:v>
                  </c:pt>
                  <c:pt idx="158">
                    <c:v>150101</c:v>
                  </c:pt>
                  <c:pt idx="159">
                    <c:v>150101</c:v>
                  </c:pt>
                  <c:pt idx="160">
                    <c:v>150101</c:v>
                  </c:pt>
                  <c:pt idx="161">
                    <c:v>150101</c:v>
                  </c:pt>
                  <c:pt idx="162">
                    <c:v>150101</c:v>
                  </c:pt>
                  <c:pt idx="163">
                    <c:v>150101</c:v>
                  </c:pt>
                  <c:pt idx="164">
                    <c:v>150101</c:v>
                  </c:pt>
                  <c:pt idx="165">
                    <c:v>150101</c:v>
                  </c:pt>
                  <c:pt idx="166">
                    <c:v>150101</c:v>
                  </c:pt>
                  <c:pt idx="167">
                    <c:v>150101</c:v>
                  </c:pt>
                  <c:pt idx="168">
                    <c:v>150101</c:v>
                  </c:pt>
                  <c:pt idx="169">
                    <c:v>150101</c:v>
                  </c:pt>
                  <c:pt idx="170">
                    <c:v>150101</c:v>
                  </c:pt>
                  <c:pt idx="171">
                    <c:v>150101</c:v>
                  </c:pt>
                  <c:pt idx="172">
                    <c:v>150101</c:v>
                  </c:pt>
                  <c:pt idx="173">
                    <c:v>150101</c:v>
                  </c:pt>
                  <c:pt idx="174">
                    <c:v>150101</c:v>
                  </c:pt>
                  <c:pt idx="175">
                    <c:v>150101</c:v>
                  </c:pt>
                  <c:pt idx="176">
                    <c:v>150101</c:v>
                  </c:pt>
                  <c:pt idx="178">
                    <c:v>150101</c:v>
                  </c:pt>
                  <c:pt idx="180">
                    <c:v>150101</c:v>
                  </c:pt>
                  <c:pt idx="181">
                    <c:v>150101</c:v>
                  </c:pt>
                  <c:pt idx="186">
                    <c:v>150101</c:v>
                  </c:pt>
                  <c:pt idx="187">
                    <c:v>150101</c:v>
                  </c:pt>
                  <c:pt idx="188">
                    <c:v>150101</c:v>
                  </c:pt>
                  <c:pt idx="189">
                    <c:v>150101</c:v>
                  </c:pt>
                  <c:pt idx="190">
                    <c:v>150101</c:v>
                  </c:pt>
                  <c:pt idx="191">
                    <c:v>150101</c:v>
                  </c:pt>
                  <c:pt idx="192">
                    <c:v>150101</c:v>
                  </c:pt>
                  <c:pt idx="193">
                    <c:v>150101</c:v>
                  </c:pt>
                  <c:pt idx="194">
                    <c:v>150101</c:v>
                  </c:pt>
                  <c:pt idx="195">
                    <c:v>150101</c:v>
                  </c:pt>
                  <c:pt idx="196">
                    <c:v>150101</c:v>
                  </c:pt>
                  <c:pt idx="197">
                    <c:v>150101</c:v>
                  </c:pt>
                  <c:pt idx="198">
                    <c:v>150101</c:v>
                  </c:pt>
                  <c:pt idx="199">
                    <c:v>150101</c:v>
                  </c:pt>
                  <c:pt idx="200">
                    <c:v>150101</c:v>
                  </c:pt>
                  <c:pt idx="201">
                    <c:v>150101</c:v>
                  </c:pt>
                  <c:pt idx="202">
                    <c:v>150101</c:v>
                  </c:pt>
                  <c:pt idx="203">
                    <c:v>150101</c:v>
                  </c:pt>
                  <c:pt idx="204">
                    <c:v>150101</c:v>
                  </c:pt>
                  <c:pt idx="205">
                    <c:v>150101</c:v>
                  </c:pt>
                  <c:pt idx="206">
                    <c:v>150101</c:v>
                  </c:pt>
                  <c:pt idx="207">
                    <c:v>150101</c:v>
                  </c:pt>
                  <c:pt idx="208">
                    <c:v>150101</c:v>
                  </c:pt>
                  <c:pt idx="209">
                    <c:v>150101</c:v>
                  </c:pt>
                  <c:pt idx="210">
                    <c:v>150101</c:v>
                  </c:pt>
                  <c:pt idx="211">
                    <c:v>150101</c:v>
                  </c:pt>
                  <c:pt idx="212">
                    <c:v>150101</c:v>
                  </c:pt>
                  <c:pt idx="213">
                    <c:v>150101</c:v>
                  </c:pt>
                  <c:pt idx="214">
                    <c:v>150101</c:v>
                  </c:pt>
                  <c:pt idx="215">
                    <c:v>150101</c:v>
                  </c:pt>
                  <c:pt idx="216">
                    <c:v>150101</c:v>
                  </c:pt>
                  <c:pt idx="217">
                    <c:v>150101</c:v>
                  </c:pt>
                  <c:pt idx="218">
                    <c:v>150101</c:v>
                  </c:pt>
                  <c:pt idx="219">
                    <c:v>150101</c:v>
                  </c:pt>
                  <c:pt idx="220">
                    <c:v>150101</c:v>
                  </c:pt>
                  <c:pt idx="221">
                    <c:v>150101</c:v>
                  </c:pt>
                  <c:pt idx="222">
                    <c:v>150101</c:v>
                  </c:pt>
                  <c:pt idx="223">
                    <c:v>150101</c:v>
                  </c:pt>
                  <c:pt idx="224">
                    <c:v>150101</c:v>
                  </c:pt>
                  <c:pt idx="225">
                    <c:v>150101</c:v>
                  </c:pt>
                  <c:pt idx="226">
                    <c:v>150101</c:v>
                  </c:pt>
                  <c:pt idx="227">
                    <c:v>150101</c:v>
                  </c:pt>
                  <c:pt idx="228">
                    <c:v>150101</c:v>
                  </c:pt>
                  <c:pt idx="229">
                    <c:v>150101</c:v>
                  </c:pt>
                  <c:pt idx="230">
                    <c:v>150101</c:v>
                  </c:pt>
                  <c:pt idx="231">
                    <c:v>150101</c:v>
                  </c:pt>
                  <c:pt idx="232">
                    <c:v>150101</c:v>
                  </c:pt>
                  <c:pt idx="233">
                    <c:v>150101</c:v>
                  </c:pt>
                  <c:pt idx="234">
                    <c:v>150101</c:v>
                  </c:pt>
                  <c:pt idx="235">
                    <c:v>150101</c:v>
                  </c:pt>
                  <c:pt idx="236">
                    <c:v>150101</c:v>
                  </c:pt>
                  <c:pt idx="237">
                    <c:v>150101</c:v>
                  </c:pt>
                  <c:pt idx="238">
                    <c:v>150101</c:v>
                  </c:pt>
                  <c:pt idx="239">
                    <c:v>150101</c:v>
                  </c:pt>
                  <c:pt idx="240">
                    <c:v>150101</c:v>
                  </c:pt>
                  <c:pt idx="241">
                    <c:v>150101</c:v>
                  </c:pt>
                  <c:pt idx="242">
                    <c:v>150101</c:v>
                  </c:pt>
                  <c:pt idx="243">
                    <c:v>150101</c:v>
                  </c:pt>
                  <c:pt idx="244">
                    <c:v>150101</c:v>
                  </c:pt>
                  <c:pt idx="245">
                    <c:v>150101</c:v>
                  </c:pt>
                  <c:pt idx="246">
                    <c:v>150101</c:v>
                  </c:pt>
                  <c:pt idx="247">
                    <c:v>150101</c:v>
                  </c:pt>
                  <c:pt idx="248">
                    <c:v>150101</c:v>
                  </c:pt>
                  <c:pt idx="249">
                    <c:v>150101</c:v>
                  </c:pt>
                  <c:pt idx="250">
                    <c:v>150101</c:v>
                  </c:pt>
                  <c:pt idx="251">
                    <c:v>150101</c:v>
                  </c:pt>
                  <c:pt idx="252">
                    <c:v>150101</c:v>
                  </c:pt>
                  <c:pt idx="253">
                    <c:v>150101</c:v>
                  </c:pt>
                  <c:pt idx="254">
                    <c:v>150101</c:v>
                  </c:pt>
                  <c:pt idx="255">
                    <c:v>150101</c:v>
                  </c:pt>
                  <c:pt idx="256">
                    <c:v>170703</c:v>
                  </c:pt>
                  <c:pt idx="257">
                    <c:v>170703</c:v>
                  </c:pt>
                  <c:pt idx="259">
                    <c:v>170703</c:v>
                  </c:pt>
                  <c:pt idx="260">
                    <c:v>170703</c:v>
                  </c:pt>
                  <c:pt idx="261">
                    <c:v>170703</c:v>
                  </c:pt>
                  <c:pt idx="263">
                    <c:v>170703</c:v>
                  </c:pt>
                  <c:pt idx="266">
                    <c:v>170703</c:v>
                  </c:pt>
                  <c:pt idx="267">
                    <c:v>170703</c:v>
                  </c:pt>
                  <c:pt idx="268">
                    <c:v>170703</c:v>
                  </c:pt>
                  <c:pt idx="269">
                    <c:v>170703</c:v>
                  </c:pt>
                  <c:pt idx="270">
                    <c:v>170703</c:v>
                  </c:pt>
                  <c:pt idx="271">
                    <c:v>170703</c:v>
                  </c:pt>
                  <c:pt idx="272">
                    <c:v>170703</c:v>
                  </c:pt>
                  <c:pt idx="273">
                    <c:v>170703</c:v>
                  </c:pt>
                  <c:pt idx="274">
                    <c:v>170703</c:v>
                  </c:pt>
                  <c:pt idx="275">
                    <c:v>170703</c:v>
                  </c:pt>
                  <c:pt idx="276">
                    <c:v>170703</c:v>
                  </c:pt>
                  <c:pt idx="277">
                    <c:v>170703</c:v>
                  </c:pt>
                  <c:pt idx="278">
                    <c:v>170703</c:v>
                  </c:pt>
                  <c:pt idx="279">
                    <c:v>170703</c:v>
                  </c:pt>
                  <c:pt idx="280">
                    <c:v>170703</c:v>
                  </c:pt>
                  <c:pt idx="281">
                    <c:v>170703</c:v>
                  </c:pt>
                  <c:pt idx="282">
                    <c:v>170703</c:v>
                  </c:pt>
                  <c:pt idx="283">
                    <c:v>170703</c:v>
                  </c:pt>
                  <c:pt idx="284">
                    <c:v>170703</c:v>
                  </c:pt>
                  <c:pt idx="285">
                    <c:v>170703</c:v>
                  </c:pt>
                  <c:pt idx="286">
                    <c:v>170703</c:v>
                  </c:pt>
                  <c:pt idx="287">
                    <c:v>180409</c:v>
                  </c:pt>
                  <c:pt idx="294">
                    <c:v>010116</c:v>
                  </c:pt>
                </c:lvl>
              </c:multiLvlStrCache>
            </c:multiLvlStrRef>
          </c:cat>
          <c:val>
            <c:numRef>
              <c:f>'бюджет 2016'!$K$321:$K$668</c:f>
              <c:numCache>
                <c:ptCount val="295"/>
                <c:pt idx="256">
                  <c:v>0</c:v>
                </c:pt>
              </c:numCache>
            </c:numRef>
          </c:val>
        </c:ser>
        <c:ser>
          <c:idx val="6"/>
          <c:order val="6"/>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'бюджет 2016'!$B$321:$E$668</c:f>
              <c:multiLvlStrCache>
                <c:ptCount val="295"/>
                <c:lvl>
                  <c:pt idx="0">
                    <c:v>Будівництво світлофорного об'єкту на перехресті вул. Сєдова - виїзд з 7 медсанчастини в м. Запоріжжі</c:v>
                  </c:pt>
                  <c:pt idx="1">
                    <c:v>Будівництво світлофорного об'єкту на перехресті вул. Північне шосе - дорога на Сталепрокатний завод у м.Запоріжжя</c:v>
                  </c:pt>
                  <c:pt idx="2">
                    <c:v>Будівництво світлофорного об'єкту з пішохідним визивним пристроєм ПВП по вул. Яценка в районі парку Перемоги у м.Запоріжжі</c:v>
                  </c:pt>
                  <c:pt idx="3">
                    <c:v>Будівництво світлофорного об'єкту на перехресті вул. Л.Чайкіної - вул. Історична в м.Запоріжжя </c:v>
                  </c:pt>
                  <c:pt idx="4">
                    <c:v>Будівництво світлофорного об'єкту з визивним пристроєм в районі зупинкового комплексу "Скворцова" по вул. Скворцова в м.Запоріжжі</c:v>
                  </c:pt>
                  <c:pt idx="5">
                    <c:v>Будівництво світлофорного об'єкту на перехресті вул. Братська - вул. Михайла Грушевського в м.Запоріжжя</c:v>
                  </c:pt>
                  <c:pt idx="6">
                    <c:v>Будівництво світлофорного обєкту на перехресті вул. Новгородська - вул. Козака Бабури в м.Запоріжжя</c:v>
                  </c:pt>
                  <c:pt idx="7">
                    <c:v>Будівництво світлофорного об'єкту із визивним пристроєм для пішохідів на перехресті вул. Культурна - Таманська в м.Запоріжжя</c:v>
                  </c:pt>
                  <c:pt idx="8">
                    <c:v>Реконструкція світлофорного об'єкту на перехресті вул.Іванова-вул.Безіменна в м.Запоріжжі</c:v>
                  </c:pt>
                  <c:pt idx="9">
                    <c:v>Реконструкція світлофорного об'єкту вул.Чарівна - зупинка "Заводська" в м.Запоріжжі </c:v>
                  </c:pt>
                  <c:pt idx="10">
                    <c:v>Будівництво світлофорного об'єкту на перехресті вул. Радгоспної - вул. Магара в м.Запоріжжя</c:v>
                  </c:pt>
                  <c:pt idx="11">
                    <c:v>Будівництво світлофорного об'єкту з визивним пристроєм для пішоходів на перехресті вул.Б.Хмельницького - вул.Леонова в м.Запоріжжя </c:v>
                  </c:pt>
                  <c:pt idx="12">
                    <c:v>Будівництво мереж зовнішнього освітлення по вул.Прияружна, 4а-12 у м. Запоріжжі (проектні та будівельні роботи)</c:v>
                  </c:pt>
                  <c:pt idx="13">
                    <c:v>Будівництво мереж зовнішнього освітлення по вул. Вогнетривка, 1-11у м. Запоріжжя (проектні та будівельні роботи )</c:v>
                  </c:pt>
                  <c:pt idx="14">
                    <c:v>Реконструкція світлофорного об'єкту на перехресті  пр. Соборний - вул. Запорізька в м.Запоріжжя</c:v>
                  </c:pt>
                  <c:pt idx="15">
                    <c:v>Реконструкція світлофорного об'єкту на перехресті  пр. Соборний - вул.Дніпровська в м.Запоріжжя</c:v>
                  </c:pt>
                  <c:pt idx="16">
                    <c:v>Реконструкція світлофорного об'єкту на перехресті  пр. Соборний - вул.Тургенєва в м.Запоріжжя</c:v>
                  </c:pt>
                  <c:pt idx="17">
                    <c:v>Реконструкція світлофорного об'єкту на перехресті  пр.Соборний - вул.Троїцька в м.Запоріжжя</c:v>
                  </c:pt>
                  <c:pt idx="18">
                    <c:v>Реконструкція світлофорного об'єкту на перехресті  вул. Шкільна - вул.Запорізька в м.Запоріжжя</c:v>
                  </c:pt>
                  <c:pt idx="19">
                    <c:v>Реконструкція світлофорного об'єкту на перехресті  вул.8 Березня - вул. Іванова в м.Запоріжжя</c:v>
                  </c:pt>
                  <c:pt idx="20">
                    <c:v>Реконструкція світлофорного об'єкту із визивним пристроєм для пішохідів  на перехресті  вул.Діагональна - зуп. "ЗФЗ" в м.Запоріжжя</c:v>
                  </c:pt>
                  <c:pt idx="21">
                    <c:v>Реконструкція світлофорного об'єкту на перехресті вул. Незалежної України - вул. Я.Новицького в м.Запоріжжя</c:v>
                  </c:pt>
                  <c:pt idx="22">
                    <c:v>Реконструкція світлофорного об'єкту на перехресті  вул.Північне шосе - вул. Оптимістична в м.Запоріжжя</c:v>
                  </c:pt>
                  <c:pt idx="23">
                    <c:v>Будівництво мереж зовнішнього освітлення по вул. Фучика (від вул. Піщана до вул. Пожарського) в м. Запоріжжя</c:v>
                  </c:pt>
                  <c:pt idx="24">
                    <c:v>Будівництво мереж зовнішнього освітлення вулиці Байконурівська у м. Запоріжжя</c:v>
                  </c:pt>
                  <c:pt idx="25">
                    <c:v>Будівництво мереж зовнішнього освітлення по вул. Сурікова у м. Запоріжжі</c:v>
                  </c:pt>
                  <c:pt idx="26">
                    <c:v>Будівництво мереж зовнішнього освітлення Прибережна магістраль (рятувальна станція КП "Титан") у м.Запоріжжі  </c:v>
                  </c:pt>
                  <c:pt idx="27">
                    <c:v>Будівництво мереж зовнішнього освітлення по вул. Скеляста у м.Запоріжжі</c:v>
                  </c:pt>
                  <c:pt idx="28">
                    <c:v>Будівництво мереж зовнішнього освітлення по вул. Аджарська у м.Запоріжжі </c:v>
                  </c:pt>
                  <c:pt idx="29">
                    <c:v>Будівництво мереж зовнішнього освітлення по вул. Рилєєва, 7-18 у м. Запоріжжі</c:v>
                  </c:pt>
                  <c:pt idx="30">
                    <c:v>Будівництво мереж зовнішнього освітлення по вул. Тимірязєва (від вул. Балкова до вул. Баранова) у м. Запоріжжі</c:v>
                  </c:pt>
                  <c:pt idx="31">
                    <c:v>Будівництво мереж зовнішнього освітлення по вул. Тимірязєва (від вул. 8 Березня до пров. Преснєнський) у м. Запоріжжі</c:v>
                  </c:pt>
                  <c:pt idx="32">
                    <c:v>Будівництво мереж зовнішнього освітлення по вул.Васильєва у м.Запоріжжі</c:v>
                  </c:pt>
                  <c:pt idx="33">
                    <c:v>Будівництво мереж зовнішнього освітлення по пров. Глибокий у м.Запоріжжі</c:v>
                  </c:pt>
                  <c:pt idx="34">
                    <c:v>Будівництво мереж зовнішнього освітлення по вул. Каспійська (від вул.Відмінна до вул.Футбольна) у м.Запоріжжі</c:v>
                  </c:pt>
                  <c:pt idx="35">
                    <c:v>Будівництво мереж зовнішнього освітлення по вул. Грязнова, 88, 88а, 88б, 90а, 90, 94 у м. Запоріжжі</c:v>
                  </c:pt>
                  <c:pt idx="36">
                    <c:v>Будівництво мереж зовнішнього освітлення вулиці Кам'янсько-Дніпровська у м. Запоріжжі</c:v>
                  </c:pt>
                  <c:pt idx="37">
                    <c:v>Будівництво мереж зовнішнього освітлення вулиці Салавата-Юлаєва у м. Запоріжжі</c:v>
                  </c:pt>
                  <c:pt idx="38">
                    <c:v>Будівництво мереж зовнішнього освітлення по вул. Колонтай у м. Запоріжжі</c:v>
                  </c:pt>
                  <c:pt idx="39">
                    <c:v>Будівництво мереж зовнішнього освітлення по вул. Крамського у м. Запоріжжі</c:v>
                  </c:pt>
                  <c:pt idx="40">
                    <c:v>Будівництво мереж зовнішнього освітлення  пров.Кедровий (від вул. Учительської до вул.Каспійської) у м. Запоріжжі </c:v>
                  </c:pt>
                  <c:pt idx="41">
                    <c:v>Будівництва мереж зовнішнього освітлення по вул. Азовській у м.Запоріжжі</c:v>
                  </c:pt>
                  <c:pt idx="42">
                    <c:v>Будівництво мереж зовнішнього освітлення по  пров. Вузький у  м. Запоріжжі</c:v>
                  </c:pt>
                  <c:pt idx="43">
                    <c:v>Будівництво мереж зовнішнього освітлення по вул. Морфлотська у м.Запоріжжі</c:v>
                  </c:pt>
                  <c:pt idx="44">
                    <c:v>Будівництво мереж зовнішнього освітлення по вул. Початкова у м.Запоріжжі </c:v>
                  </c:pt>
                  <c:pt idx="45">
                    <c:v>Будівництво мереж зовнішнього освітлення по пров.Якутський (від вул. Панфьорова до вул.Паторжинського)  у м.Запоріжжі</c:v>
                  </c:pt>
                  <c:pt idx="46">
                    <c:v>Будівництво мереж зовнішнього освітлення по  пров. Сріблястий у  м. Запоріжжі  </c:v>
                  </c:pt>
                  <c:pt idx="47">
                    <c:v>Будівництва мереж зовнішнього освітлення по вул. Батарейна у м.Запоріжжі  </c:v>
                  </c:pt>
                  <c:pt idx="48">
                    <c:v>Будівництва мереж зовнішнього освітлення по вул. Балка-Поповка (від буд.241 до буд. №315) у м.Запоріжжя</c:v>
                  </c:pt>
                  <c:pt idx="49">
                    <c:v>Будівництво мереж зовнішнього освітлення по вул. Овочівництва на о. Хортиця </c:v>
                  </c:pt>
                  <c:pt idx="50">
                    <c:v>Будівництво мереж зовнішнього освітлення по вул. Тельмана (від вул. Кривоносова до залізничної колії АТ "Мотор Січ") у м. Запоріжжі</c:v>
                  </c:pt>
                  <c:pt idx="51">
                    <c:v>Будівництво мереж зовнішнього освітлення у парку Трудової слави (майданчик "Фортеця") в м.Запоріжжі</c:v>
                  </c:pt>
                  <c:pt idx="52">
                    <c:v>Будівництво мереж зовнішнього освітлення у парку Трудової слави (майданчик для заняття паркуром) в м.Запоріжжі</c:v>
                  </c:pt>
                  <c:pt idx="53">
                    <c:v>Будівництво мереж зовнішнього освітлення по вул.Донецька-вул.Зелена у м.Запоріжжі</c:v>
                  </c:pt>
                  <c:pt idx="54">
                    <c:v>Будівництво мереж зовнішнього освітлення на внутрішньоквартальній території по вул. Ситова, 9, 9а, 9б, 11б і вул.Північнокольцева,12 у м.Запоріжжі</c:v>
                  </c:pt>
                  <c:pt idx="55">
                    <c:v>Будівництво мереж зовнішнього освітлення по вул. Саперна від буд. № 46 до пров. Літній у м.Запоріжжі</c:v>
                  </c:pt>
                  <c:pt idx="56">
                    <c:v>Будівництво мереж зовнішнього освітлення по вул.Вахтова (від вул. Саперна,46 до вул. Бєлінського) у м.Запоріжжі</c:v>
                  </c:pt>
                  <c:pt idx="57">
                    <c:v>Будівництво мереж зовнішнього освітлення по вул. Парамонова 4, 4а, 4б у м.Запоріжжі</c:v>
                  </c:pt>
                  <c:pt idx="58">
                    <c:v>Будівництво мереж зовнішнього освітлення по вул. Європейська, 4 у м.Запоріжжі</c:v>
                  </c:pt>
                  <c:pt idx="59">
                    <c:v>Будівництво мереж зовнішнього освітлення по вул. Магара, 6, 6а, 8 у м.Запоріжжі</c:v>
                  </c:pt>
                  <c:pt idx="60">
                    <c:v>Будівництво мереж зовнішнього освітлення на внутрішньоквартальній території по вул. Гоголя, 147 у м.Запоріжжі</c:v>
                  </c:pt>
                  <c:pt idx="61">
                    <c:v>Будівництво мереж зовнішнього освітлення по вул. Ігоря Сікорського, 16-46 в м.Запоріжжі</c:v>
                  </c:pt>
                  <c:pt idx="62">
                    <c:v>Будівництво мереж зовнішнього освітлення по вул. Вербова, 39-55 в м.Запоріжжі</c:v>
                  </c:pt>
                  <c:pt idx="63">
                    <c:v>Будівництво мереж зовнішнього освітлення на внутрішньоквартальній території по вул. Незалежної України,42 у м.Запоріжжі</c:v>
                  </c:pt>
                  <c:pt idx="64">
                    <c:v>Будівництво мереж зовнішнього освітлення по бул. Шевченка,16,20 в м.Запоріжжі</c:v>
                  </c:pt>
                  <c:pt idx="65">
                    <c:v>Будівництво мереж зовнішнього освітлення по вул.Лахтинська,4а,4б  в м.Запоріжжя</c:v>
                  </c:pt>
                  <c:pt idx="66">
                    <c:v>Будівництво мереж зовнішнього освітлення по вул.Лахтинська,6 в м.Запоріжжя</c:v>
                  </c:pt>
                  <c:pt idx="67">
                    <c:v>Будівництво мереж зовнішнього освітлення по вул.Лахтинська,8, 10,10а,10б  в м.Запоріжжя</c:v>
                  </c:pt>
                  <c:pt idx="68">
                    <c:v>Будівництво мереж зовнішнього освітлення по вул.Запорізького козацтва,17,19,21,23,21а,27,29,31,33,35  в м.Запоріжжя</c:v>
                  </c:pt>
                  <c:pt idx="69">
                    <c:v>Будівництво мереж зовнішнього освітлення по вул.Задніпровська,36,38,40,42,44 в м.Запоріжжя</c:v>
                  </c:pt>
                  <c:pt idx="70">
                    <c:v>Будівництво мереж зовнішнього освітлення по вул.Козака Бабури,12 (дитячий садок 237) в м.Запоріжжя</c:v>
                  </c:pt>
                  <c:pt idx="71">
                    <c:v>Будівництво мереж зовнішнього освітлення по вул.Козака Бабури,20 (дитячий майданчик) в м.Запоріжжя</c:v>
                  </c:pt>
                  <c:pt idx="72">
                    <c:v>Будівництво мереж зовнішнього освітлення по вул.Козака Бабури,18а (дитячий садок 231) в м.Запоріжжя</c:v>
                  </c:pt>
                  <c:pt idx="73">
                    <c:v>Будівництво мереж зовнішнього освітлення по вул.Лахтинська,13,13а,15,17,19,21/пр.Ювілейний,33,35,50/вул Задніпровська,48 в м.Запоріжжя</c:v>
                  </c:pt>
                  <c:pt idx="74">
                    <c:v>Будівництво мереж зовнішнього освітлення по бул. Будівельників, 10 (уздовж дитячого садка) в м.Запоріжжя</c:v>
                  </c:pt>
                  <c:pt idx="75">
                    <c:v>Будівництво мереж зовнішнього освітлення по вул. 14 Жовтня, 15  в м.Запоріжжя</c:v>
                  </c:pt>
                  <c:pt idx="76">
                    <c:v>Будівництво мереж зовнішнього освітлення по вул. 14 Жовтня, 13  в м.Запоріжжя</c:v>
                  </c:pt>
                  <c:pt idx="77">
                    <c:v>Будівництво мереж зовнішнього освітлення по вул.Гудименка,40  в м.Запоріжжя</c:v>
                  </c:pt>
                  <c:pt idx="78">
                    <c:v>Будівництво мереж зовнішнього освітлення по вул.Воронезька,22 ( дитяча юнацька школа №4) в м.Запоріжжя</c:v>
                  </c:pt>
                  <c:pt idx="79">
                    <c:v>Будівництво мереж зовнішнього освітлення по пр. Інженера Преображенського, 27 в м.Запоріжжя</c:v>
                  </c:pt>
                  <c:pt idx="80">
                    <c:v>Будівництво мереж зовнішнього освітлення по вул.Гудименка, 18 (зона парку ЗОШ №40)  в м.Запоріжжя</c:v>
                  </c:pt>
                  <c:pt idx="81">
                    <c:v>Будівництво мереж зовнішнього освітлення по вул. Громовій буд. № 87-99 в м.Запоріжжя</c:v>
                  </c:pt>
                  <c:pt idx="82">
                    <c:v>Будівництво мереж зовнішнього освітлення провулка між вул. Дніпродзержинська та вул. Гребельна в м. Запоріжжя</c:v>
                  </c:pt>
                  <c:pt idx="83">
                    <c:v>Будівництво мереж зовнішнього освітлення по пров. Перлинному (від вул. Медична до вул. Каховська) в м. Запоріжжя</c:v>
                  </c:pt>
                  <c:pt idx="84">
                    <c:v>Будівництво мереж зовнішнього освітлення по вул. Волзька (від вул. Листопрокатна до вул. Виробнича) в м.Запоріжжя</c:v>
                  </c:pt>
                  <c:pt idx="85">
                    <c:v>Будівництво мереж зовнішнього освітлення по вул. Дальня в м.Запоріжжя</c:v>
                  </c:pt>
                  <c:pt idx="86">
                    <c:v>Будівництво мереж зовнішнього освітлення по вул. Крайня в м.Запоріжжя</c:v>
                  </c:pt>
                  <c:pt idx="87">
                    <c:v>Будівництво мереж зовнішнього освітлення по вул. Магістральна,1-44 в м. Запорожжя</c:v>
                  </c:pt>
                  <c:pt idx="88">
                    <c:v>Будівництво мереж зовнішнього освітлення по вул. Тверська (від вул. Карпенка-Карого до вул. Орликова) в м.Запоріжжя</c:v>
                  </c:pt>
                  <c:pt idx="89">
                    <c:v>Будівництво мереж зовнішнього освітлення по вул. Скульптурна у м.Запоріжжі</c:v>
                  </c:pt>
                  <c:pt idx="90">
                    <c:v>Будівництво мереж зовнішнього освітлення по вул. Мальовнича у м.Запоріжжі</c:v>
                  </c:pt>
                  <c:pt idx="91">
                    <c:v>Будівництво мереж зовнішнього освітлення по вул. Стрєльникова у м.Запоріжжі</c:v>
                  </c:pt>
                  <c:pt idx="92">
                    <c:v>Будівництво мереж зовнішнього освітлення по вул.Московська (від вул. Слави до вул. Памірська) у м.Запоріжжі</c:v>
                  </c:pt>
                  <c:pt idx="93">
                    <c:v>Будівництво мереж зовнішнього освітлення по вул. Волоколамська (від вул. Ферганська до вул. Владивостоцька) у м.Запоріжжі</c:v>
                  </c:pt>
                  <c:pt idx="94">
                    <c:v>Будівництво мереж зовнішнього освітлення по вул.Академіка Івченка (від вул.Уральська до вул.Героїв Дніпра) у м.Запоріжжі</c:v>
                  </c:pt>
                  <c:pt idx="95">
                    <c:v>Будівництво мереж зовнішнього освітлення по вул.Героїв Дніпра  (від вул.Кривоносова до вул.Високовольтна) у м.Запоріжжі</c:v>
                  </c:pt>
                  <c:pt idx="96">
                    <c:v>Будівництво мереж зовнішнього освітлення по вул. Радіаторна, 48 у м.Запоріжжі</c:v>
                  </c:pt>
                  <c:pt idx="97">
                    <c:v>Будівництво мереж зовнішнього освітлення по вул. Бодянського у м.Запоріжжі</c:v>
                  </c:pt>
                  <c:pt idx="98">
                    <c:v>Будівництво мереж зовнішнього освітлення по вул. Норільська у м.Запоріжжі</c:v>
                  </c:pt>
                  <c:pt idx="99">
                    <c:v>Будівництво мереж зовнішнього освітлення по вул. Світловодська від буд. №24 до буд. №98 у м.Запоріжжі</c:v>
                  </c:pt>
                  <c:pt idx="100">
                    <c:v>Будівництво мереж зовнішнього освітлення по вул.Політехнічна у м.Запоріжжі</c:v>
                  </c:pt>
                  <c:pt idx="101">
                    <c:v>Будівництво мереж зовнішнього освітлення по вул. Початкова в м. Запоріжжя</c:v>
                  </c:pt>
                  <c:pt idx="102">
                    <c:v>Будівництво мереж зовнішнього освітлення по вул. Електрична, 241, 241а в м. Запоріжжя</c:v>
                  </c:pt>
                  <c:pt idx="103">
                    <c:v>Будівництво мереж зовнішнього освітлення по пров. Боковий (від вул. Основна до вул. Амурська) в м. Запоріжжя</c:v>
                  </c:pt>
                  <c:pt idx="104">
                    <c:v>Будівництво мереж зовнішнього освітлення на внутрішньоквартальній території по вул. Космічна, 8а у м. Запоріжжі (проектні роботи та експертиза)</c:v>
                  </c:pt>
                  <c:pt idx="105">
                    <c:v>Будівництво мереж зовнішнього освітлення по вул. Закарпатська (від буд. №2 до буд. №39/42) у м.Запоріжжі  (проектні роботи та експертиза)</c:v>
                  </c:pt>
                  <c:pt idx="106">
                    <c:v>Будівництво мереж зовнішнього освітлення по вул. Вахтова (від вул. Саперна до вул. Арбузова) у м.Запоріжжі  (проектні роботи та експертиза)</c:v>
                  </c:pt>
                  <c:pt idx="107">
                    <c:v>Будівництво мереж зовнішнього освітлення по вул.Ситова, 2 у м.Запоріжжі  (проектні роботи та експертиза)</c:v>
                  </c:pt>
                  <c:pt idx="108">
                    <c:v>Будівництво мереж зовнішнього освітлення по вул. Космічна 100, 100а, 100б, 102а у м. Запоріжжі  (проектні роботи та експертиза)</c:v>
                  </c:pt>
                  <c:pt idx="109">
                    <c:v>Будівництво мереж зовнішнього освітлення по вул. Північнокільцева 1, 3 у м. Запоріжжі  (проектні роботи та експертиза)</c:v>
                  </c:pt>
                  <c:pt idx="110">
                    <c:v>Будівництво мереж зовнішнього освітлення по вул. Магара, 3 у м. Запоріжжі  (проектні роботи та експертиза)</c:v>
                  </c:pt>
                  <c:pt idx="111">
                    <c:v>Будівництво мереж зовнішнього освітлення по вул. Задніпровська, 6, Задніпровська ,8 Задніпровська, 10 в м. Запоріжжя  (проектні роботи та експертиза)</c:v>
                  </c:pt>
                  <c:pt idx="112">
                    <c:v>Будівництво мереж зовнішнього освітлення по вул. Ентузіастів, 4 в м. Запоріжжя  (проектні роботи та експертиза)</c:v>
                  </c:pt>
                  <c:pt idx="113">
                    <c:v>Будівництво мереж зовнішнього освітлення по вул. Лахтинська,2,  Лахтинська, 4 в м.Запоріжжя  (проектні роботи та експертиза)</c:v>
                  </c:pt>
                  <c:pt idx="114">
                    <c:v>Будівництво мереж зовнішнього освітлення по вул. Лахтинська, 12  в м. Запоріжжя  (проектні роботи та експертиза)</c:v>
                  </c:pt>
                  <c:pt idx="115">
                    <c:v>Будівництво мереж зовнішнього освітлення по вул. Лахтинська, 21 в м. Запоріжжя  (проектні роботи та експертиза)</c:v>
                  </c:pt>
                  <c:pt idx="116">
                    <c:v>Будівництво мереж зовнішнього освітлення по вул. Запорізького козацтва, 3,5,7,11а,13а,15а в м. Запоріжжя  (проектні роботи та експертиза)</c:v>
                  </c:pt>
                  <c:pt idx="117">
                    <c:v>Будівництво мереж зовнішнього освітлення по вул. Задніпровська, 24а в м. Запоріжжя  (проектні роботи та експертиза)</c:v>
                  </c:pt>
                  <c:pt idx="118">
                    <c:v>Будівництво мереж зовнішнього освітлення по вул. Задніпровська, 28,30 в м. Запоріжжя  (проектні роботи та експертиза)</c:v>
                  </c:pt>
                  <c:pt idx="119">
                    <c:v>Будівництво мереж зовнішнього освітлення по вул. Ентузіастів, 10 в м. Запоріжжя  (проектні роботи та експертиза)</c:v>
                  </c:pt>
                  <c:pt idx="120">
                    <c:v>Будівництво мереж зовнішнього освітлення по вул. Ентузіастів, 8 в м. Запоріжжя  (проектні роботи та експертиза)</c:v>
                  </c:pt>
                  <c:pt idx="121">
                    <c:v>Будівництво мереж зовнішнього освітлення по вул. Ентузіастів, 12 в м. Запоріжжя  (проектні роботи та експертиза)</c:v>
                  </c:pt>
                  <c:pt idx="122">
                    <c:v>Будівництво мереж зовнішнього освітлення по вул. Ентузіастів, 14а в м. Запоріжжя  (проектні роботи та експертиза)</c:v>
                  </c:pt>
                  <c:pt idx="123">
                    <c:v>Будівництво мереж зовнішнього освітлення по вул. Ентузіастів, 20/вул. Задніпровська, 34 в м.Запоріжжя  (проектні роботи та експертиза)</c:v>
                  </c:pt>
                  <c:pt idx="124">
                    <c:v>Будівництво мереж зовнішнього освітлення по вул. Лахтинська, 3 в м. Запоріжжя  (проектні роботи та експертиза)</c:v>
                  </c:pt>
                  <c:pt idx="125">
                    <c:v>Будівництво мереж зовнішнього освітлення по вул. Лахтинська, 5 в м. Запоріжжя  (проектні роботи та експертиза)</c:v>
                  </c:pt>
                  <c:pt idx="126">
                    <c:v>Будівництво мереж зовнішнього освітлення по вул.Козака Бабури,3 в м.Запоріжжя  (проектні роботи та експертиза)</c:v>
                  </c:pt>
                  <c:pt idx="127">
                    <c:v>Будівництво мереж зовнішнього освітлення по вул. Козака Бабури, 10 в м. Запоріжжя  (проектні роботи та експертиза)</c:v>
                  </c:pt>
                  <c:pt idx="128">
                    <c:v>Будівництво мереж зовнішнього освітлення по вул. Задніпровська, 5а в м. Запоріжжя  (проектні роботи та експертиза)</c:v>
                  </c:pt>
                  <c:pt idx="129">
                    <c:v>Будівництво мереж зовнішнього освітлення по вул. Задніпровська, 46а в м. Запоріжжя  (проектні роботи та експертиза)</c:v>
                  </c:pt>
                  <c:pt idx="130">
                    <c:v>Будівництво мереж зовнішнього освітлення по пр.Ювілейний, 30а в м. Запоріжжя  (проектні роботи та експертиза)</c:v>
                  </c:pt>
                  <c:pt idx="131">
                    <c:v>Будівництво мереж зовнішнього освітлення по вул. Бульвар Будівельників, 15 (центр естетичного виховання) в м. Запоріжжя  (проектні роботи та експертиза)</c:v>
                  </c:pt>
                  <c:pt idx="132">
                    <c:v>Будівництво мереж зовнішнього освітлення по вул. Бульвар Будівельників, 19 в м. Запоріжжя  (проектні роботи та експертиза)</c:v>
                  </c:pt>
                  <c:pt idx="133">
                    <c:v>Будівництво мереж зовнішнього освітлення по вул. Бульвар Будівельників, 21 в м. Запоріжжя  (проектні роботи та експертиза)</c:v>
                  </c:pt>
                  <c:pt idx="134">
                    <c:v>Будівництво мереж зовнішнього освітлення по вул. Бульвар Будівельників, 15 в м. Запоріжжя  (проектні роботи та експертиза)</c:v>
                  </c:pt>
                  <c:pt idx="135">
                    <c:v>Будівництво мереж зовнішнього освітлення по вул. Бульвар Будівельників, 23 в м. Запоріжжя  (проектні роботи та експертиза)</c:v>
                  </c:pt>
                  <c:pt idx="136">
                    <c:v>Будівництво мереж зовнішнього освітлення по вул. М. Судца 3А в м. Запоріжжя  (проектні роботи та експертиза)</c:v>
                  </c:pt>
                  <c:pt idx="137">
                    <c:v>Будівництво мереж зовнішнього освітлення по вул. Воронізька, 16, 16а в м. Запоріжжя  (проектні роботи та експертиза)</c:v>
                  </c:pt>
                  <c:pt idx="138">
                    <c:v>Будівництво мереж зовнішнього освітлення по вул. Задніпровська,33,39 по пішохідній доріжці увздовж ринку у напрямку до будинку Воронізька, 30 в м. Запоріжжя  (проектні роботи та експертиза)</c:v>
                  </c:pt>
                  <c:pt idx="139">
                    <c:v>Будівництво мереж зовнішнього освітлення по вул. Бородинська від буд. № 43а/1 до буд. 49А в м. Запоріжжя  (проектні роботи та експертиза)</c:v>
                  </c:pt>
                  <c:pt idx="140">
                    <c:v>Будівництво мереж зовнішнього освітлення по вул. Медична, від буд.72 до буд.80 в м. Запоріжжі  (проектні роботи та експертиза)</c:v>
                  </c:pt>
                  <c:pt idx="141">
                    <c:v>Будівництво мереж зовнішнього освітлення по вул. Відродження в м. Запоріжжя  (проектні роботи та експертиза)</c:v>
                  </c:pt>
                  <c:pt idx="142">
                    <c:v>Будівництво мереж зовнішнього освітлення по вул. Цегельна (від вул. Фабрична буд. 4, 15, 23, 23а, 23б, 24, 26, 26а до мосту річки Суха Московка та від вул. Фабрична, 61 до буд. 199) в м. Запоріжжя  (проектні роботи та експертиза)</c:v>
                  </c:pt>
                  <c:pt idx="143">
                    <c:v>Будівництво мереж зовнішнього освітлення по вул. Фабрична, 123-150 в м. Запоріжжя  (проектні роботи та експертиза)</c:v>
                  </c:pt>
                  <c:pt idx="144">
                    <c:v>Будівництво мереж зовнішнього освітлення по пров. Художній в м. Запоріжжя  (проектні роботи та експертиза)</c:v>
                  </c:pt>
                  <c:pt idx="145">
                    <c:v>Будівництво мереж зовнішнього освітлення по пров. Звивистий в м. Запоріжжя  (проектні роботи та експертиза)</c:v>
                  </c:pt>
                  <c:pt idx="146">
                    <c:v>Будівництво мереж зовнішнього освітлення по вул. Милосердя в м. Запоріжжя  (проектні роботи та експертиза)</c:v>
                  </c:pt>
                  <c:pt idx="147">
                    <c:v>Будівництво мереж зовнішнього освітлення по Академіка Павлова в м. Запоріжжя  (проектні роботи та експертиза)</c:v>
                  </c:pt>
                  <c:pt idx="148">
                    <c:v>Будівництво мереж зовнішнього освітлення по Алейна в м. Запоріжжя (проектні роботи та експертиза)</c:v>
                  </c:pt>
                  <c:pt idx="149">
                    <c:v>Будівництво мереж зовнішнього освітлення по вул. Воєнбуд, 85 в м. Запоріжжя  (проектні роботи та експертиза)</c:v>
                  </c:pt>
                  <c:pt idx="150">
                    <c:v>Будівництво мереж зовнішнього освітлення по вул.Червоногірська (від вул. Панфьорова до вул. Автодорожня) у м. Запоріжжі  (проектні роботи та експертиза)</c:v>
                  </c:pt>
                  <c:pt idx="151">
                    <c:v>Будівництво мереж зовнішнього освітлення по вул.Балкова (від вул. Григорія Квітки - Основ`яненка до вул. Ігоря Сікорського) у м.Запоріжжі  (проектні роботи та експертиза)</c:v>
                  </c:pt>
                  <c:pt idx="152">
                    <c:v>Будівництво мереж зовнішнього освітлення по вул. Балкова (від вул. Тимірязєва до вул. Верещагіна) у м. Запоріжжі  (проектні роботи та експертиза)</c:v>
                  </c:pt>
                  <c:pt idx="153">
                    <c:v>Будівництво мереж зовнішнього освітлення по вул. Довженко (від вул. Лірична до вул. Московська) у м. Запоріжжі  (проектні роботи та експертиза)</c:v>
                  </c:pt>
                  <c:pt idx="154">
                    <c:v>Будівництво мереж зовнішнього освітлення по вул. Лірична (від вул. Волоколамська до вул. Довженко) у м. Запоріжжі  (проектні роботи та експертиза)</c:v>
                  </c:pt>
                  <c:pt idx="155">
                    <c:v>Будівництво мереж зовнішнього освітлення по вул. Алтайська (від вул. Балкова до вул. Тульська) у м. Запоріжжі  (проектні роботи та експертиза)</c:v>
                  </c:pt>
                  <c:pt idx="156">
                    <c:v>Будівництво мереж зовнішнього освітлення по вул. Іркутська (від річки Капустянка до вул. Кіровоградська) у м.Запоріжжі  (проектні роботи та експертиза)</c:v>
                  </c:pt>
                  <c:pt idx="157">
                    <c:v>Будівництво мереж зовнішнього освітлення по вул. Бузкова у м. Запоріжжі  (проектні роботи та експертиза)</c:v>
                  </c:pt>
                  <c:pt idx="158">
                    <c:v>Будівництво мереж зовнішнього освітлення парк між вул. Павлокічкаська та вул. Історична у м. Запоріжжі  (проектні роботи та експертиза)</c:v>
                  </c:pt>
                  <c:pt idx="159">
                    <c:v>Будівництво мереж зовнішнього освітлення по пров. Водяний у м. Запоріжжі  (проектні роботи та експертиза)</c:v>
                  </c:pt>
                  <c:pt idx="160">
                    <c:v>Будівництво мереж зовнішнього освітлення по вул. Лассаля, 61  у м. Запоріжжі  (проектні роботи та експертиза)</c:v>
                  </c:pt>
                  <c:pt idx="161">
                    <c:v>Будівництво мереж зовнішнього освітлення по вул. Придніпровська, 6, 8 у м. Запоріжжі  (проектні роботи та експертиза)</c:v>
                  </c:pt>
                  <c:pt idx="162">
                    <c:v>Будівництво мереж зовнішнього освітлення по вул. Автодорівська, 1-28 у м.Запоріжжі  (проектні роботи та експертиза)</c:v>
                  </c:pt>
                  <c:pt idx="163">
                    <c:v>Будівництво мереж зовнішнього освітлення по вул.Морфлотська, 21 у м.Запоріжжі  (проектні роботи та експертиза)</c:v>
                  </c:pt>
                  <c:pt idx="164">
                    <c:v>Будівництво мереж зовнішнього освітлення по вул. Лижна, 1-9 у м. Запоріжжі  (проектні роботи та експертиза)</c:v>
                  </c:pt>
                  <c:pt idx="165">
                    <c:v>Будівництво мереж зовнішнього освітлення по вул. Орловська у м. Запоріжжі  (проектні роботи та експертиза)</c:v>
                  </c:pt>
                  <c:pt idx="166">
                    <c:v>Будівництво мереж зовнішнього освітлення по вул. Морфлотська, 100-110 у м. Запоріжжі  (проектні роботи та експертиза)</c:v>
                  </c:pt>
                  <c:pt idx="167">
                    <c:v>Будівництво мереж зовнішнього освітлення по вул. Досягнень, 18-24 у м. Запоріжжі  (проектні роботи та експертиза)</c:v>
                  </c:pt>
                  <c:pt idx="168">
                    <c:v>Будівництво мереж зовнішнього освітлення по вул. Чорногорівська (від вул. Початкової до вул. Відмінної) у м. Запоріжжі  (проектні роботи та експертиза)</c:v>
                  </c:pt>
                  <c:pt idx="169">
                    <c:v>Будівництво мереж зовнішнього освітлення по вул. Листопадовий у м. Запоріжжі  (проектні роботи та експертиза)</c:v>
                  </c:pt>
                  <c:pt idx="170">
                    <c:v>Будівництво мереж зовнішнього освітлення по вул. Косарева школа 36 в м. Запоріжжі  (проектні роботи та експертиза)</c:v>
                  </c:pt>
                  <c:pt idx="171">
                    <c:v>Будівництво мереж зовнішнього освітлення по вул. Славгородська (від. вул. Похила до пров. Сніжний) в м. Запоріжжі  (проектні роботи та експертиза)</c:v>
                  </c:pt>
                  <c:pt idx="172">
                    <c:v>Будівництво мереж зовнішнього освітлення по пішохідної доріжки від вул. Автобусна до зуп.трамвая РМЗ в м. Запоріжжі  (проектні роботи та експертиза)</c:v>
                  </c:pt>
                  <c:pt idx="173">
                    <c:v>Будівництво мереж зовнішнього освітлення по вул.Свердлова (від вул. Жуковського до вул. Гоголя) у м.Запоріжжі</c:v>
                  </c:pt>
                  <c:pt idx="174">
                    <c:v>Будівництво мереж зовнішнього освітлення вулиці Косарєва (від вул. Билкіна до вул. Автобусної) у м. Запоріжжі</c:v>
                  </c:pt>
                  <c:pt idx="175">
                    <c:v>Будівництво мереж зовнішнього освітлення по вул. Горького (від вул. Радянської до вул. Червоногвардійської) у м. Запоріжжі</c:v>
                  </c:pt>
                  <c:pt idx="176">
                    <c:v>Будівництво мереж зовнішнього освітлення вулиці Історична (від ж/б №1 до ж/б №5) у  м. Запоріжжі</c:v>
                  </c:pt>
                  <c:pt idx="177">
                    <c:v>Будівництво мереж зовнішнього освітлення на внутрішньоквартальній території по вул. Іванівська, №16, 20- вул. Трегубова,№13, 15, 17, 19,21, 23, 25- вул. Вавилова, 11, 13, 15, 17, 19- вул. Вишневського, № 10, 12, 14, 16 в м. Запоріжжя (проектні роботи та е</c:v>
                  </c:pt>
                  <c:pt idx="178">
                    <c:v>Будівництво мереж зовнішнього освітлення на внутрішньоквартальній території по б. Бельфорський, 13 в м. Запоріжжя (проектні роботи та експертиза)</c:v>
                  </c:pt>
                  <c:pt idx="179">
                    <c:v>Будівництво мереж зовнішнього освітлення на внутрішньоквартальній території по вул. Вавилова, № 6, 8, 10, 12- вул. Вишневського, №18, 20, 20-А, 22, 22-А, 24, 26, 28, 30- вул. Трегубова, №27, 29, 31,  33, 35, 37, 39 в м. Запоріжжя (проектні роботи та експе</c:v>
                  </c:pt>
                  <c:pt idx="180">
                    <c:v>Будівництво мереж зовнішнього освітлення на внутрішньоквартальній території по вул. Вавилова, №2- вул. Кремлівська,№ 27 в м. Запоріжжя (проектні роботи та експертиза)</c:v>
                  </c:pt>
                  <c:pt idx="181">
                    <c:v>Будівництво мереж зовнішнього освітлення на внутрішньоквартальній території по вул. Кияшка, №24, 26, 28, 30, 32 в м. Запоріжжя (проектні роботи та експертиза)</c:v>
                  </c:pt>
                  <c:pt idx="182">
                    <c:v>Будівництво мереж зовнішнього освітлення по на внутрішньоквартальній території вул. Кремлівська,№ 5, 7, 9, 11, 13, 15 - вул. Мінська, 3, 4, 6, 8 - вул. Таганська, 4- вул. Ризька, 3 - вул. Трегубова, №6,8  в м. Запоріжжя (проектні роботи та експертиза)</c:v>
                  </c:pt>
                  <c:pt idx="183">
                    <c:v>Будівництво мереж зовнішнього освітлення на внутрішньоквартальній території по вул. Кремлівська, № 43, 45, 47, 49, 49-А, 51, 53, 53-А, 55, 57, 57-А, 59, 61, 61-А, 63 - вул. Трегубова, №36, 38, 40, 42 в м. Запоріжжя (проектні роботи та експертиза)</c:v>
                  </c:pt>
                  <c:pt idx="184">
                    <c:v>Будівництво мереж зовнішнього освітлення на внутрішньоквартальній території по вул. Л.Українки, № 2, 4, 6, 8, 10 - вул. Трегубова, №22,20, 26, 28, 30, 32 - вул. Адмиралтейська,№ 3, 5, 7, 9- вул. Кремлівська, 29, 31, 33, 35, 37, 39, 41 в м. Запоріжжя (прое</c:v>
                  </c:pt>
                  <c:pt idx="185">
                    <c:v>Будівництво мереж зовнішнього освітлення на внутрішньоквартальній території по вул. Трегубова,№ 10,12, 12-А, 14, 16-вул. Вавилова,№ 1, 3, 5, 7, 9- вул. Кремлівська,№ 17, 19, 21, 23, 25 в м. Запоріжжя (проектні роботи та експертиза)</c:v>
                  </c:pt>
                  <c:pt idx="186">
                    <c:v>Будівництво мереж зовнішнього освітлення по вул. Аваліані в м. Запоріжжя (проетні роботи та експертиза)</c:v>
                  </c:pt>
                  <c:pt idx="187">
                    <c:v>Будівництво внутрішньо квартальних мереж зовнішнього освітлення по вул. Стефанова № 44,46 в м. Запоріжжя (проетні роботи та експертиза)</c:v>
                  </c:pt>
                  <c:pt idx="188">
                    <c:v>Будівництво мереж зовнішнього освітлення по вул. Новгородська, 8-4 в м. Запоріжжя (проетні роботи та експертиза)</c:v>
                  </c:pt>
                  <c:pt idx="189">
                    <c:v>Будівництво мереж зовнішнього освітлення по пров. Придорожній в м. Запоріжжя (проетні роботи та експертиза) </c:v>
                  </c:pt>
                  <c:pt idx="190">
                    <c:v>Будівництво мереж зовнішнього освітлення по вул. Новоросійська в м. Запоріжжя (проетні роботи та експертиза)</c:v>
                  </c:pt>
                  <c:pt idx="191">
                    <c:v>Реконструкція мереж зовнішнього освітлення по вул. Кустанайська  в м. Запоріжжі</c:v>
                  </c:pt>
                  <c:pt idx="192">
                    <c:v>Реконструкція мереж зовнішнього освітлення по вул. Крилова в м. Запоріжжі</c:v>
                  </c:pt>
                  <c:pt idx="193">
                    <c:v>Реконструкція мереж зовнішнього освітлення  по вул.Халтуріна (з виходом на вул.Ялтинську) у м.Запоріжжі</c:v>
                  </c:pt>
                  <c:pt idx="194">
                    <c:v>Реконструкція мереж зовнішнього освітлення автодорожнього проїзду від пл.Леніна до греблі ДніпроГЕС (лівий берег р.Дніпро) у м.Запоріжжя</c:v>
                  </c:pt>
                  <c:pt idx="195">
                    <c:v>Реконструкція мереж зовнішнього освітлення автодорожнього проїзду від греблі ДніпрГЕС до бул.Вінтера (правий берег р.Дніпро ТП-74) у м.Запоріжжі</c:v>
                  </c:pt>
                  <c:pt idx="196">
                    <c:v>Реконструкція мереж зовнішнього освітлення автодорожнього проїзду по споруді греблі ДніпроГЕС у м.Запоріжжі</c:v>
                  </c:pt>
                  <c:pt idx="197">
                    <c:v>Реконструкція мереж зовнішнього освітлення по. вул.Трегубова в м.Запоріжжі</c:v>
                  </c:pt>
                  <c:pt idx="198">
                    <c:v>Реконструкція мереж зовнішнього освітлення по вул. Ризька в м. Запоріжжі</c:v>
                  </c:pt>
                  <c:pt idx="199">
                    <c:v>Реконструкція мереж зовнішнього освітлення по вул. Автодорівська в м. Запоріжжі</c:v>
                  </c:pt>
                  <c:pt idx="200">
                    <c:v>Реконструкція мереж зовнішнього освітлення по вул. Українська (від вул. Семафорної до пр. Леніна) в м. Запоріжжі</c:v>
                  </c:pt>
                  <c:pt idx="201">
                    <c:v>Реконструкція мереж зовнішнього освітлення по вул. Українська (від пр.Леніна  до Прибережної магістралі) у м.Запоріжжі</c:v>
                  </c:pt>
                  <c:pt idx="202">
                    <c:v>Реконструкція мереж зовнішнього освітлення по вул. Північне шосе в м.Запоріжжі</c:v>
                  </c:pt>
                  <c:pt idx="203">
                    <c:v>Реконструкція мереж зовнішнього освітлення по вул. Яворницького в м.Запоріжжі </c:v>
                  </c:pt>
                  <c:pt idx="204">
                    <c:v>Реконструкція мереж зовнішнього освітлення по вул. Шишкіна в м.Запоріжжі</c:v>
                  </c:pt>
                  <c:pt idx="205">
                    <c:v>Реконструкція мереж зовнішнього освітлення по вул. Димитрова (від вул. Харчова до траси Харків - Сімферополь) у м. Запоріжжі</c:v>
                  </c:pt>
                  <c:pt idx="206">
                    <c:v>Реконструкція мереж зовнішнього освітлення по вул. Першотравнева у м.Запоріжжі</c:v>
                  </c:pt>
                  <c:pt idx="207">
                    <c:v>Реконструкція мереж зовнішнього освітлення по вул. Єднання у м.Запоріжжі</c:v>
                  </c:pt>
                  <c:pt idx="208">
                    <c:v>Реконструкція мереж зовнішнього освітлення по вул. Сталеварів (на ділянці від вул. Заводський до вул. 40 років Радянської України) в м.Запоріжжі</c:v>
                  </c:pt>
                  <c:pt idx="209">
                    <c:v>Реконструкція мереж зовнішнього освітлення по вул. Гагаріна (на ділянці від пр. Леніна до вул. Патріотична) в м.Запоріжжі</c:v>
                  </c:pt>
                  <c:pt idx="210">
                    <c:v>Реконструкція мереж зовнішнього освітлення по вул. Сєдова (біля будівлі Орджонікідзевської РА) в м.Запоріжжі</c:v>
                  </c:pt>
                  <c:pt idx="211">
                    <c:v>Реконструкція мереж зовнішнього освітлення на внутрішньо квартальній території по вул. Сталеварів 1-3, вул. 40 років Радянської України 49-53, вул. Рекордна 30-40 (квартал 65) в м.Запоріжжі</c:v>
                  </c:pt>
                  <c:pt idx="212">
                    <c:v>Реконструкція мереж зовнішнього освітлення по пр. Радянський, навколо БК Хортицький в м.Запоріжжі</c:v>
                  </c:pt>
                  <c:pt idx="213">
                    <c:v>Реконструкція мереж зовнішнього освітлення по вул. Новгородська (на ділянці від вул. Жукова до залізничного мосту) в м.Запоріжжі</c:v>
                  </c:pt>
                  <c:pt idx="214">
                    <c:v>Реконструкція мереж зовнішнього освітлення по вул. Ентузіастів (на ділянці від вул. Задніпровська до вул. Запорізького Козацтва) в м.Запоріжжі</c:v>
                  </c:pt>
                  <c:pt idx="215">
                    <c:v>Реконструкція мереж зовнішнього освітлення по вул. Силова в м.Запоріжжі</c:v>
                  </c:pt>
                  <c:pt idx="216">
                    <c:v>Реконструкція мереж зовнішнього освітлення по вул. Славутича в м.Запоріжжі</c:v>
                  </c:pt>
                  <c:pt idx="217">
                    <c:v>Реконструкція мереж зовнішнього освітлення по вул. Санаторна в м.Запоріжжі</c:v>
                  </c:pt>
                  <c:pt idx="218">
                    <c:v>Реконструкція мереж зовнішнього освітлення по вул. Чарівна (на ділянці від вул. Полякова до вул. Бочарова - тротуар) у м.Запоріжжі</c:v>
                  </c:pt>
                  <c:pt idx="219">
                    <c:v>Реконструкція мереж зовнішнього освітлення по пров. Глибокий в м.Запоріжжі</c:v>
                  </c:pt>
                  <c:pt idx="220">
                    <c:v>Будівництво Кушугумського кладовища в м. Запоріжжя</c:v>
                  </c:pt>
                  <c:pt idx="221">
                    <c:v>Реконструкція мереж зовнішнього освітлення по Прибрежній магістралі (від вул.Луначарського до р. Мокра Московка) у  м. Запоріжжі</c:v>
                  </c:pt>
                  <c:pt idx="222">
                    <c:v>Реконструкція мереж зовнішнього освітлення по вул.Новокузнецька (пішохідна доріжка від вул.Автозаводська до вул.Нагнібіди) в м.Запоріжжя</c:v>
                  </c:pt>
                  <c:pt idx="223">
                    <c:v>Реконструкція мереж зовнішнього освітлення Дамби (розділювальна смуга) в м.Запоріжжі</c:v>
                  </c:pt>
                  <c:pt idx="224">
                    <c:v>Реконструкція мереж зовнішнього освітлення по вул. Автодорожня  (від вул. Тульська до вул. Теплова) в м. Запоріжжя</c:v>
                  </c:pt>
                  <c:pt idx="225">
                    <c:v>Реконструкція мереж зовнішнього освітлення на розділювальній смузі по вул. Перемоги в м. Запоріжжя</c:v>
                  </c:pt>
                  <c:pt idx="226">
                    <c:v>Реконструкція мереж зовнішнього освітлення по Прибрежній магістралі (від р. Мокра Московка до р. Суха Московка) у  м. Запоріжжя</c:v>
                  </c:pt>
                  <c:pt idx="227">
                    <c:v>Реконструкція мереж зовнішнього освітлення по Прибрежній магістралі (від  р. Суха Московка до вул. Тюленіна) у  м. Запоріжжя</c:v>
                  </c:pt>
                  <c:pt idx="228">
                    <c:v>Реконструкція пішохідної частини проспекту Маяковського в м.Запоріжжі</c:v>
                  </c:pt>
                  <c:pt idx="229">
                    <c:v>Будівництво мереж зовнішнього освітлення по вул. Академіка Грекова в м. Запоріжжя (проектні роботи та експертиза)</c:v>
                  </c:pt>
                  <c:pt idx="230">
                    <c:v>Будівництво мереж зовнішнього освітлення по пров. Архангельський в м. Запоріжжя (проектні роботи та експертиза)</c:v>
                  </c:pt>
                  <c:pt idx="231">
                    <c:v>Будівництво мереж зовнішнього освітлення по вул. Верхоянська в м. Запоріжжя (проектні роботи та експертиза)</c:v>
                  </c:pt>
                  <c:pt idx="232">
                    <c:v>Будівництво мереж зовнішнього освітлення по пров. Весняний в м. Запоріжжя (проектні роботи та експертиза)</c:v>
                  </c:pt>
                  <c:pt idx="233">
                    <c:v>Будівництво мереж зовнішнього освітлення по вул. Загорська в м. Запоріжжя (проектні роботи та експертиза)</c:v>
                  </c:pt>
                  <c:pt idx="234">
                    <c:v>Будівництво мереж зовнішнього освітлення по пров. Зустрічний в м. Запоріжжя (проектні роботи та експертиза)</c:v>
                  </c:pt>
                  <c:pt idx="235">
                    <c:v>Будівництво мереж зовнішнього освітлення по вул. Калужська в м. Запоріжжя (проектні роботи та експертиза)</c:v>
                  </c:pt>
                  <c:pt idx="236">
                    <c:v>Будівництво мереж зовнішнього освітлення по пров. Лазурний в м. Запоріжжя (проектні роботи та експертиза)</c:v>
                  </c:pt>
                  <c:pt idx="237">
                    <c:v>Будівництво мереж зовнішнього освітлення по вул. Леоніда Приня в м. Запоріжжя (проектні роботи та експертиза)</c:v>
                  </c:pt>
                  <c:pt idx="238">
                    <c:v>Будівництво мереж зовнішнього освітлення по вул. Максима Кривоноса в м. Запоріжжя (проектні роботи та експертиза)</c:v>
                  </c:pt>
                  <c:pt idx="239">
                    <c:v>Будівництво мереж зовнішнього освітлення по вул. Миколи Хвильового в м. Запоріжжя (проектні роботи та експертиза)</c:v>
                  </c:pt>
                  <c:pt idx="240">
                    <c:v>Будівництво мереж зовнішнього освітлення по вул. Молодогвардійська в м. Запоріжжя (проектні роботи та експертиза)</c:v>
                  </c:pt>
                  <c:pt idx="241">
                    <c:v>Будівництво мереж зовнішнього освітлення по вул. Натальївська в м. Запоріжжя (проектні роботи та експертиза)</c:v>
                  </c:pt>
                  <c:pt idx="242">
                    <c:v>Будівництво мереж зовнішнього освітлення по вул. Незалежності в м. Запоріжжя (проектні роботи та експертиза)</c:v>
                  </c:pt>
                  <c:pt idx="243">
                    <c:v>Будівництво мереж зовнішнього освітлення по вул. Несторова, 1-24 в м. Запоріжжя (проектні роботи та експертиза)</c:v>
                  </c:pt>
                  <c:pt idx="244">
                    <c:v>Будівництво мереж зовнішнього освітлення по вул. Орехівська в м. Запоріжжя (проектні роботи та експертиза)</c:v>
                  </c:pt>
                  <c:pt idx="245">
                    <c:v>Будівництво мереж зовнішнього освітлення по вул. Пшенична в м. Запоріжжя (проектні роботи та експертиза)</c:v>
                  </c:pt>
                  <c:pt idx="246">
                    <c:v>Будівництво мереж зовнішнього освітлення по вул. Тольятті в м. Запоріжжя (проектні роботи та експертиза)</c:v>
                  </c:pt>
                  <c:pt idx="247">
                    <c:v>Будівництво мереж зовнішнього освітлення по вул. Центральна, 7, 7а в м. Запоріжжя (проектні роботи та експертиза)</c:v>
                  </c:pt>
                  <c:pt idx="248">
                    <c:v>Реконструкція об'єкта благоустрою "Центральний міський пляж" в м. Запоріжжя (права сторона) (проектні та вишукувальні роботи)</c:v>
                  </c:pt>
                  <c:pt idx="249">
                    <c:v>Реконструкція об'єкта благоустрою "Центральний міський пляж" в м. Запоріжжя (ліва сторона) (проектні та вишукувальні роботи)</c:v>
                  </c:pt>
                  <c:pt idx="250">
                    <c:v>Реконструкція об'єкта благоустрою "Правобережного міського пляжу",  м. Запоріжжя  (проектні та вишукувальні роботи)</c:v>
                  </c:pt>
                  <c:pt idx="251">
                    <c:v>Будівництво пішохідного переходу по вул. Радіальній через шламонакопичувач у м. Запоріжжі</c:v>
                  </c:pt>
                  <c:pt idx="252">
                    <c:v>Реконструкція зливової каналізації в районі будинку № 4 по вул. окружній в м. Запоріжжі (проектні роботи)</c:v>
                  </c:pt>
                  <c:pt idx="253">
                    <c:v>Реконструкція тротуару по вул. Круговій від вул. Іванова до вул. Паралельної в м. Запоріжжі (проектні роботи)</c:v>
                  </c:pt>
                  <c:pt idx="254">
                    <c:v>Реконструкція Центрального парку культури і відпочинку "Дубовий гай", м. Запоріжжя (проектні роботи та експертиза)</c:v>
                  </c:pt>
                  <c:pt idx="255">
                    <c:v>Реконструкція пішохідної доріжки від вул. Софієвської до кінцевої зупинки трамваїв № 3 та № 12 - "Запоріжжя - Ліве" з улаштуванням мереж зовнішнього освітлення </c:v>
                  </c:pt>
                  <c:pt idx="256">
                    <c:v>Реконструкція вул. Жовтневої від пр. Леніна  до вул.  Жуковського в Жовтневому районі м. Запоріжжя (проектні та будівельні роботи)</c:v>
                  </c:pt>
                  <c:pt idx="257">
                    <c:v>Реконструкція автошляхопроводу  по вул. Карпенка-Карого в м.Запоріжжя</c:v>
                  </c:pt>
                  <c:pt idx="258">
                    <c:v>Реконструкція автодороги Запоріжжя-Підпорожнянка на Дніпровську водопровідну станцію (ДВС-1) в районі шлакових відвалів ВАТ "Запоріжсталь" у м.Запоріжжя</c:v>
                  </c:pt>
                  <c:pt idx="259">
                    <c:v>Ліквідація аварійного стану на дорожньому насипу проїжджої частини дороги по вул. Перемоги (в районі міської лікарні №6) в м.Запоріжжя</c:v>
                  </c:pt>
                  <c:pt idx="260">
                    <c:v>Будівництво дороги до каналізаційної насосної станції №3 по вул. Лізи Чайкіної  м.Запоріжжя </c:v>
                  </c:pt>
                  <c:pt idx="261">
                    <c:v>Будівництво дорожнього полотна пров.Ставропольський в м. Запоріжжя </c:v>
                  </c:pt>
                  <c:pt idx="262">
                    <c:v>Ліквідація аварійного стану на ділянці автодороги загального користування державного значення М-18 Харків-Сімферополь-Алушта-Ялта (від км 289 + 665 до км 299 + 491) у Шевченківському районі (в районі "М'ясокомбінату") у м.Запоріжжя</c:v>
                  </c:pt>
                  <c:pt idx="263">
                    <c:v>Реконструкція пр.Леніна від вул.Лермонтова до вул.Якова Новицького в м.Запоріжжі (проектні та будівельні роботи)</c:v>
                  </c:pt>
                  <c:pt idx="264">
                    <c:v>Реконструкція автодороги по вул.Тиражній та автомобільної дороги, яка з'єднує автодорогу Н-08 Бориспіль-Дніпропетровськ-Запоріжжя (через Кременчуг) в м.Запоріжжі (проектні та будівельні роботи)</c:v>
                  </c:pt>
                  <c:pt idx="265">
                    <c:v>Реконструкція автодороги по пр. Маяковського від пр. Леніна до вул. Патріотичної  в м. Запоріжжі  (проектні  та будівельні роботи  по першій черзі)</c:v>
                  </c:pt>
                  <c:pt idx="266">
                    <c:v>Реконструкція шляхопроводу по пр.Металургів в м.Запоріжжі (проектні роботи)</c:v>
                  </c:pt>
                  <c:pt idx="267">
                    <c:v>Реконструкція пішохідного мосту по пр.Металургів в м.Запоріжжі (проектні роботи)</c:v>
                  </c:pt>
                  <c:pt idx="268">
                    <c:v>Реконструкція шляхопроводу №1 по вул.Калібровій в м.Запоріжжі (проектні роботи)</c:v>
                  </c:pt>
                  <c:pt idx="269">
                    <c:v>Реконструкція шляхопроводу №2 по вул.Калібровій в м.Запоріжжі (проектні роботи)</c:v>
                  </c:pt>
                  <c:pt idx="270">
                    <c:v>Реконструкція шляхопроводу №39 по пр.Леніна (район вул.12 Квітня) в м.Запоріжжі (проектні роботи)</c:v>
                  </c:pt>
                  <c:pt idx="271">
                    <c:v>Реконструкція  дороги  по вул. Нагнибіди  в м. Запоріжжі (проектні роботи)</c:v>
                  </c:pt>
                  <c:pt idx="272">
                    <c:v>Реконструкція   автодороги по вул. Щасливій  в м. Запоріжжі (проектні роботи)</c:v>
                  </c:pt>
                  <c:pt idx="273">
                    <c:v>Реконструкція автодороги по вул. Академіка Філатова в м. Запоріжжі (проектні роботи)</c:v>
                  </c:pt>
                  <c:pt idx="274">
                    <c:v>Реконструкція автодороги по вул. Баранова в м. Запоріжжі (проектні роботи, експертиза)</c:v>
                  </c:pt>
                  <c:pt idx="275">
                    <c:v>Реконструкція автодороги по вул. Бузковій в м. Запоріжжі (проектні роботи)</c:v>
                  </c:pt>
                  <c:pt idx="276">
                    <c:v>Реконструкція автодороги по вул. Гродненській в м. Запоріжжі (проектні роботи, експертиза)</c:v>
                  </c:pt>
                  <c:pt idx="277">
                    <c:v>Реконструкція вулично - дорожньої мережі по вул. Куликовській в м. Запоріжжі (проектні роботи)</c:v>
                  </c:pt>
                  <c:pt idx="278">
                    <c:v>Реконструкція автодороги по вул.Офіцерській в м. Запоріжжі (проектні роботи)</c:v>
                  </c:pt>
                  <c:pt idx="279">
                    <c:v>Реконструкція автодороги по вул.Стрельникова в м. Запоріжжі (проектні роботи)</c:v>
                  </c:pt>
                  <c:pt idx="280">
                    <c:v>Реконструкція автодороги по вул.Тимірязєва від вул. 8 Березня до вул. Солідарності в м. Запоріжжі (проектні роботи)</c:v>
                  </c:pt>
                  <c:pt idx="281">
                    <c:v>Реконструкція автодороги по вул.Ударників м. Запоріжжі (проектні роботи)</c:v>
                  </c:pt>
                  <c:pt idx="282">
                    <c:v>Реконструкція автодороги  вул.Ферганській в м. Запоріжжі (проектні роботи)</c:v>
                  </c:pt>
                  <c:pt idx="283">
                    <c:v>Реконструкція автодороги  по пров. Штурманський м. Запоріжжі (проектні роботи)</c:v>
                  </c:pt>
                  <c:pt idx="284">
                    <c:v>Реконструкція вул. Шамотної від вул. Прияружної до вул. Шламової у м. Запоріжжі (проектні роботи)</c:v>
                  </c:pt>
                  <c:pt idx="285">
                    <c:v>Реконструкція вул.Фінальної від вул. Історичної до вул. Оптимістичної у м. Запоріжжі (проектні роботи)</c:v>
                  </c:pt>
                  <c:pt idx="286">
                    <c:v>капітальний ремонт доріг</c:v>
                  </c:pt>
                  <c:pt idx="287">
                    <c:v>Внески у статутні капітали комунальних підприємств міста </c:v>
                  </c:pt>
                  <c:pt idx="288">
                    <c:v>в тому числі</c:v>
                  </c:pt>
                  <c:pt idx="289">
                    <c:v>Комунальне підприємство "Експлуатаційне лінійне управління автомобільних шляхів"  (установка для переробки асфальтобетонної крихти - 1од., дорожня фреза  - 1од., машина дорожня  на шасі самоскида МАЗ - 10 од., асфальтоукладальник - 1 од., самоскид  - 3 од</c:v>
                  </c:pt>
                  <c:pt idx="290">
                    <c:v>КП "Титан" (газонокосарки - 2од., тример - 3 од., контейнер стальний оцинкований - 2 од., пам'ятний знак - 1од., комунальна підмітально - прибиральна машина  - 1 од., пластиковий човен - 2 од., агрегат для перевезення води - 1 од, пляжеприбиральна машина </c:v>
                  </c:pt>
                  <c:pt idx="291">
                    <c:v>Комунальне підприємство "Запоріжміськсвітло" (автопідйомник -2 од., електротехнічна лабораторія - 1од.)</c:v>
                  </c:pt>
                  <c:pt idx="292">
                    <c:v>Комунальне ремонтно-будівельне підприємство "Зеленбуд" (гідравлічна стріла тракторна - 1 од., машина прибиральна  -320 - 1 од., обладнання для гідро посіву  - 1од., комбінований фрезерний культиватор з катком- 4 од., мотоблок бензиновий з навісним обладна</c:v>
                  </c:pt>
                  <c:pt idx="293">
                    <c:v>Департамент комунальної власності та приватизації Запорізької міської ради</c:v>
                  </c:pt>
                  <c:pt idx="294">
                    <c:v>капітальні видатки</c:v>
                  </c:pt>
                </c:lvl>
                <c:lvl>
                  <c:pt idx="0">
                    <c:v>Капітальні вкладення</c:v>
                  </c:pt>
                  <c:pt idx="1">
                    <c:v>Капітальні вкладення</c:v>
                  </c:pt>
                  <c:pt idx="2">
                    <c:v>Капітальні вкладення</c:v>
                  </c:pt>
                  <c:pt idx="3">
                    <c:v>Капітальні вкладення</c:v>
                  </c:pt>
                  <c:pt idx="4">
                    <c:v>Капітальні вкладення</c:v>
                  </c:pt>
                  <c:pt idx="5">
                    <c:v>Капітальні вкладення</c:v>
                  </c:pt>
                  <c:pt idx="6">
                    <c:v>Капітальні вкладення</c:v>
                  </c:pt>
                  <c:pt idx="7">
                    <c:v>Капітальні вкладення</c:v>
                  </c:pt>
                  <c:pt idx="8">
                    <c:v>Капітальні вкладення</c:v>
                  </c:pt>
                  <c:pt idx="9">
                    <c:v>Капітальні вкладення</c:v>
                  </c:pt>
                  <c:pt idx="10">
                    <c:v>Капітальні вкладення</c:v>
                  </c:pt>
                  <c:pt idx="11">
                    <c:v>Капітальні вкладення</c:v>
                  </c:pt>
                  <c:pt idx="12">
                    <c:v>Капітальні вкладення</c:v>
                  </c:pt>
                  <c:pt idx="13">
                    <c:v>Капітальні вкладення</c:v>
                  </c:pt>
                  <c:pt idx="14">
                    <c:v>Капітальні вкладення</c:v>
                  </c:pt>
                  <c:pt idx="15">
                    <c:v>Капітальні вкладення</c:v>
                  </c:pt>
                  <c:pt idx="16">
                    <c:v>Капітальні вкладення</c:v>
                  </c:pt>
                  <c:pt idx="17">
                    <c:v>Капітальні вкладення</c:v>
                  </c:pt>
                  <c:pt idx="18">
                    <c:v>Капітальні вкладення</c:v>
                  </c:pt>
                  <c:pt idx="19">
                    <c:v>Капітальні вкладення</c:v>
                  </c:pt>
                  <c:pt idx="20">
                    <c:v>Капітальні вкладення</c:v>
                  </c:pt>
                  <c:pt idx="21">
                    <c:v>Капітальні вкладення</c:v>
                  </c:pt>
                  <c:pt idx="22">
                    <c:v>Капітальні вкладення</c:v>
                  </c:pt>
                  <c:pt idx="23">
                    <c:v>Капітальні вкладення</c:v>
                  </c:pt>
                  <c:pt idx="24">
                    <c:v>Капітальні вкладення</c:v>
                  </c:pt>
                  <c:pt idx="25">
                    <c:v>Капітальні вкладення</c:v>
                  </c:pt>
                  <c:pt idx="26">
                    <c:v>Капітальні вкладення</c:v>
                  </c:pt>
                  <c:pt idx="27">
                    <c:v>Капітальні вкладення</c:v>
                  </c:pt>
                  <c:pt idx="28">
                    <c:v>Капітальні вкладення</c:v>
                  </c:pt>
                  <c:pt idx="29">
                    <c:v>Капітальні вкладення</c:v>
                  </c:pt>
                  <c:pt idx="30">
                    <c:v>Капітальні вкладення</c:v>
                  </c:pt>
                  <c:pt idx="31">
                    <c:v>Капітальні вкладення</c:v>
                  </c:pt>
                  <c:pt idx="32">
                    <c:v>Капітальні вкладення</c:v>
                  </c:pt>
                  <c:pt idx="33">
                    <c:v>Капітальні вкладення</c:v>
                  </c:pt>
                  <c:pt idx="34">
                    <c:v>Капітальні вкладення</c:v>
                  </c:pt>
                  <c:pt idx="35">
                    <c:v>Капітальні вкладення</c:v>
                  </c:pt>
                  <c:pt idx="36">
                    <c:v>Капітальні вкладення</c:v>
                  </c:pt>
                  <c:pt idx="37">
                    <c:v>Капітальні вкладення</c:v>
                  </c:pt>
                  <c:pt idx="38">
                    <c:v>Капітальні вкладення</c:v>
                  </c:pt>
                  <c:pt idx="39">
                    <c:v>Капітальні вкладення</c:v>
                  </c:pt>
                  <c:pt idx="40">
                    <c:v>Капітальні вкладення</c:v>
                  </c:pt>
                  <c:pt idx="41">
                    <c:v>Капітальні вкладення</c:v>
                  </c:pt>
                  <c:pt idx="42">
                    <c:v>Капітальні вкладення</c:v>
                  </c:pt>
                  <c:pt idx="43">
                    <c:v>Капітальні вкладення</c:v>
                  </c:pt>
                  <c:pt idx="44">
                    <c:v>Капітальні вкладення</c:v>
                  </c:pt>
                  <c:pt idx="45">
                    <c:v>Капітальні вкладення</c:v>
                  </c:pt>
                  <c:pt idx="46">
                    <c:v>Капітальні вкладення</c:v>
                  </c:pt>
                  <c:pt idx="47">
                    <c:v>Капітальні вкладення</c:v>
                  </c:pt>
                  <c:pt idx="48">
                    <c:v>Капітальні вкладення</c:v>
                  </c:pt>
                  <c:pt idx="49">
                    <c:v>Капітальні вкладення</c:v>
                  </c:pt>
                  <c:pt idx="50">
                    <c:v>Капітальні вкладення</c:v>
                  </c:pt>
                  <c:pt idx="51">
                    <c:v>Капітальні вкладення</c:v>
                  </c:pt>
                  <c:pt idx="52">
                    <c:v>Капітальні вкладення</c:v>
                  </c:pt>
                  <c:pt idx="53">
                    <c:v>Капітальні вкладення</c:v>
                  </c:pt>
                  <c:pt idx="54">
                    <c:v>Капітальні вкладення</c:v>
                  </c:pt>
                  <c:pt idx="55">
                    <c:v>Капітальні вкладення</c:v>
                  </c:pt>
                  <c:pt idx="56">
                    <c:v>Капітальні вкладення</c:v>
                  </c:pt>
                  <c:pt idx="57">
                    <c:v>Капітальні вкладення</c:v>
                  </c:pt>
                  <c:pt idx="58">
                    <c:v>Капітальні вкладення</c:v>
                  </c:pt>
                  <c:pt idx="59">
                    <c:v>Капітальні вкладення</c:v>
                  </c:pt>
                  <c:pt idx="60">
                    <c:v>Капітальні вкладення</c:v>
                  </c:pt>
                  <c:pt idx="61">
                    <c:v>Капітальні вкладення</c:v>
                  </c:pt>
                  <c:pt idx="62">
                    <c:v>Капітальні вкладення</c:v>
                  </c:pt>
                  <c:pt idx="63">
                    <c:v>Капітальні вкладення</c:v>
                  </c:pt>
                  <c:pt idx="64">
                    <c:v>Капітальні вкладення</c:v>
                  </c:pt>
                  <c:pt idx="65">
                    <c:v>Капітальні вкладення</c:v>
                  </c:pt>
                  <c:pt idx="66">
                    <c:v>Капітальні вкладення</c:v>
                  </c:pt>
                  <c:pt idx="67">
                    <c:v>Капітальні вкладення</c:v>
                  </c:pt>
                  <c:pt idx="68">
                    <c:v>Капітальні вкладення</c:v>
                  </c:pt>
                  <c:pt idx="69">
                    <c:v>Капітальні вкладення</c:v>
                  </c:pt>
                  <c:pt idx="70">
                    <c:v>Капітальні вкладення</c:v>
                  </c:pt>
                  <c:pt idx="71">
                    <c:v>Капітальні вкладення</c:v>
                  </c:pt>
                  <c:pt idx="72">
                    <c:v>Капітальні вкладення</c:v>
                  </c:pt>
                  <c:pt idx="73">
                    <c:v>Капітальні вкладення</c:v>
                  </c:pt>
                  <c:pt idx="74">
                    <c:v>Капітальні вкладення</c:v>
                  </c:pt>
                  <c:pt idx="75">
                    <c:v>Капітальні вкладення</c:v>
                  </c:pt>
                  <c:pt idx="76">
                    <c:v>Капітальні вкладення</c:v>
                  </c:pt>
                  <c:pt idx="77">
                    <c:v>Капітальні вкладення</c:v>
                  </c:pt>
                  <c:pt idx="78">
                    <c:v>Капітальні вкладення</c:v>
                  </c:pt>
                  <c:pt idx="79">
                    <c:v>Капітальні вкладення</c:v>
                  </c:pt>
                  <c:pt idx="80">
                    <c:v>Капітальні вкладення</c:v>
                  </c:pt>
                  <c:pt idx="81">
                    <c:v>Капітальні вкладення</c:v>
                  </c:pt>
                  <c:pt idx="82">
                    <c:v>Капітальні вкладення</c:v>
                  </c:pt>
                  <c:pt idx="83">
                    <c:v>Капітальні вкладення</c:v>
                  </c:pt>
                  <c:pt idx="84">
                    <c:v>Капітальні вкладення</c:v>
                  </c:pt>
                  <c:pt idx="85">
                    <c:v>Капітальні вкладення</c:v>
                  </c:pt>
                  <c:pt idx="86">
                    <c:v>Капітальні вкладення</c:v>
                  </c:pt>
                  <c:pt idx="87">
                    <c:v>Капітальні вкладення</c:v>
                  </c:pt>
                  <c:pt idx="88">
                    <c:v>Капітальні вкладення</c:v>
                  </c:pt>
                  <c:pt idx="89">
                    <c:v>Капітальні вкладення</c:v>
                  </c:pt>
                  <c:pt idx="90">
                    <c:v>Капітальні вкладення</c:v>
                  </c:pt>
                  <c:pt idx="91">
                    <c:v>Капітальні вкладення</c:v>
                  </c:pt>
                  <c:pt idx="92">
                    <c:v>Капітальні вкладення</c:v>
                  </c:pt>
                  <c:pt idx="93">
                    <c:v>Капітальні вкладення</c:v>
                  </c:pt>
                  <c:pt idx="94">
                    <c:v>Капітальні вкладення</c:v>
                  </c:pt>
                  <c:pt idx="95">
                    <c:v>Капітальні вкладення</c:v>
                  </c:pt>
                  <c:pt idx="96">
                    <c:v>Капітальні вкладення</c:v>
                  </c:pt>
                  <c:pt idx="97">
                    <c:v>Капітальні вкладення</c:v>
                  </c:pt>
                  <c:pt idx="98">
                    <c:v>Капітальні вкладення</c:v>
                  </c:pt>
                  <c:pt idx="99">
                    <c:v>Капітальні вкладення</c:v>
                  </c:pt>
                  <c:pt idx="100">
                    <c:v>Капітальні вкладення</c:v>
                  </c:pt>
                  <c:pt idx="101">
                    <c:v>Капітальні вкладення</c:v>
                  </c:pt>
                  <c:pt idx="102">
                    <c:v>Капітальні вкладення</c:v>
                  </c:pt>
                  <c:pt idx="103">
                    <c:v>Капітальні вкладення</c:v>
                  </c:pt>
                  <c:pt idx="104">
                    <c:v>Капітальні вкладення</c:v>
                  </c:pt>
                  <c:pt idx="105">
                    <c:v>Капітальні вкладення</c:v>
                  </c:pt>
                  <c:pt idx="106">
                    <c:v>Капітальні вкладення</c:v>
                  </c:pt>
                  <c:pt idx="107">
                    <c:v>Капітальні вкладення</c:v>
                  </c:pt>
                  <c:pt idx="108">
                    <c:v>Капітальні вкладення</c:v>
                  </c:pt>
                  <c:pt idx="109">
                    <c:v>Капітальні вкладення</c:v>
                  </c:pt>
                  <c:pt idx="110">
                    <c:v>Капітальні вкладення</c:v>
                  </c:pt>
                  <c:pt idx="111">
                    <c:v>Капітальні вкладення</c:v>
                  </c:pt>
                  <c:pt idx="112">
                    <c:v>Капітальні вкладення</c:v>
                  </c:pt>
                  <c:pt idx="113">
                    <c:v>Капітальні вкладення</c:v>
                  </c:pt>
                  <c:pt idx="114">
                    <c:v>Капітальні вкладення</c:v>
                  </c:pt>
                  <c:pt idx="115">
                    <c:v>Капітальні вкладення</c:v>
                  </c:pt>
                  <c:pt idx="116">
                    <c:v>Капітальні вкладення</c:v>
                  </c:pt>
                  <c:pt idx="117">
                    <c:v>Капітальні вкладення</c:v>
                  </c:pt>
                  <c:pt idx="118">
                    <c:v>Капітальні вкладення</c:v>
                  </c:pt>
                  <c:pt idx="119">
                    <c:v>Капітальні вкладення</c:v>
                  </c:pt>
                  <c:pt idx="120">
                    <c:v>Капітальні вкладення</c:v>
                  </c:pt>
                  <c:pt idx="121">
                    <c:v>Капітальні вкладення</c:v>
                  </c:pt>
                  <c:pt idx="122">
                    <c:v>Капітальні вкладення</c:v>
                  </c:pt>
                  <c:pt idx="123">
                    <c:v>Капітальні вкладення</c:v>
                  </c:pt>
                  <c:pt idx="124">
                    <c:v>Капітальні вкладення</c:v>
                  </c:pt>
                  <c:pt idx="125">
                    <c:v>Капітальні вкладення</c:v>
                  </c:pt>
                  <c:pt idx="126">
                    <c:v>Капітальні вкладення</c:v>
                  </c:pt>
                  <c:pt idx="127">
                    <c:v>Капітальні вкладення</c:v>
                  </c:pt>
                  <c:pt idx="128">
                    <c:v>Капітальні вкладення</c:v>
                  </c:pt>
                  <c:pt idx="129">
                    <c:v>Капітальні вкладення</c:v>
                  </c:pt>
                  <c:pt idx="130">
                    <c:v>Капітальні вкладення</c:v>
                  </c:pt>
                  <c:pt idx="131">
                    <c:v>Капітальні вкладення</c:v>
                  </c:pt>
                  <c:pt idx="132">
                    <c:v>Капітальні вкладення</c:v>
                  </c:pt>
                  <c:pt idx="133">
                    <c:v>Капітальні вкладення</c:v>
                  </c:pt>
                  <c:pt idx="134">
                    <c:v>Капітальні вкладення</c:v>
                  </c:pt>
                  <c:pt idx="135">
                    <c:v>Капітальні вкладення</c:v>
                  </c:pt>
                  <c:pt idx="136">
                    <c:v>Капітальні вкладення</c:v>
                  </c:pt>
                  <c:pt idx="137">
                    <c:v>Капітальні вкладення</c:v>
                  </c:pt>
                  <c:pt idx="138">
                    <c:v>Капітальні вкладення</c:v>
                  </c:pt>
                  <c:pt idx="139">
                    <c:v>Капітальні вкладення</c:v>
                  </c:pt>
                  <c:pt idx="140">
                    <c:v>Капітальні вкладення</c:v>
                  </c:pt>
                  <c:pt idx="141">
                    <c:v>Капітальні вкладення</c:v>
                  </c:pt>
                  <c:pt idx="142">
                    <c:v>Капітальні вкладення</c:v>
                  </c:pt>
                  <c:pt idx="143">
                    <c:v>Капітальні вкладення</c:v>
                  </c:pt>
                  <c:pt idx="144">
                    <c:v>Капітальні вкладення</c:v>
                  </c:pt>
                  <c:pt idx="145">
                    <c:v>Капітальні вкладення</c:v>
                  </c:pt>
                  <c:pt idx="146">
                    <c:v>Капітальні вкладення</c:v>
                  </c:pt>
                  <c:pt idx="147">
                    <c:v>Капітальні вкладення</c:v>
                  </c:pt>
                  <c:pt idx="148">
                    <c:v>Капітальні вкладення</c:v>
                  </c:pt>
                  <c:pt idx="149">
                    <c:v>Капітальні вкладення</c:v>
                  </c:pt>
                  <c:pt idx="150">
                    <c:v>Капітальні вкладення</c:v>
                  </c:pt>
                  <c:pt idx="151">
                    <c:v>Капітальні вкладення</c:v>
                  </c:pt>
                  <c:pt idx="152">
                    <c:v>Капітальні вкладення</c:v>
                  </c:pt>
                  <c:pt idx="153">
                    <c:v>Капітальні вкладення</c:v>
                  </c:pt>
                  <c:pt idx="154">
                    <c:v>Капітальні вкладення</c:v>
                  </c:pt>
                  <c:pt idx="155">
                    <c:v>Капітальні вкладення</c:v>
                  </c:pt>
                  <c:pt idx="156">
                    <c:v>Капітальні вкладення</c:v>
                  </c:pt>
                  <c:pt idx="157">
                    <c:v>Капітальні вкладення</c:v>
                  </c:pt>
                  <c:pt idx="158">
                    <c:v>Капітальні вкладення</c:v>
                  </c:pt>
                  <c:pt idx="159">
                    <c:v>Капітальні вкладення</c:v>
                  </c:pt>
                  <c:pt idx="160">
                    <c:v>Капітальні вкладення</c:v>
                  </c:pt>
                  <c:pt idx="161">
                    <c:v>Капітальні вкладення</c:v>
                  </c:pt>
                  <c:pt idx="162">
                    <c:v>Капітальні вкладення</c:v>
                  </c:pt>
                  <c:pt idx="163">
                    <c:v>Капітальні вкладення</c:v>
                  </c:pt>
                  <c:pt idx="164">
                    <c:v>Капітальні вкладення</c:v>
                  </c:pt>
                  <c:pt idx="165">
                    <c:v>Капітальні вкладення</c:v>
                  </c:pt>
                  <c:pt idx="166">
                    <c:v>Капітальні вкладення</c:v>
                  </c:pt>
                  <c:pt idx="167">
                    <c:v>Капітальні вкладення</c:v>
                  </c:pt>
                  <c:pt idx="168">
                    <c:v>Капітальні вкладення</c:v>
                  </c:pt>
                  <c:pt idx="169">
                    <c:v>Капітальні вкладення</c:v>
                  </c:pt>
                  <c:pt idx="170">
                    <c:v>Капітальні вкладення</c:v>
                  </c:pt>
                  <c:pt idx="171">
                    <c:v>Капітальні вкладення</c:v>
                  </c:pt>
                  <c:pt idx="172">
                    <c:v>Капітальні вкладення</c:v>
                  </c:pt>
                  <c:pt idx="173">
                    <c:v>Капітальні вкладення</c:v>
                  </c:pt>
                  <c:pt idx="174">
                    <c:v>Капітальні вкладення</c:v>
                  </c:pt>
                  <c:pt idx="175">
                    <c:v>Капітальні вкладення</c:v>
                  </c:pt>
                  <c:pt idx="176">
                    <c:v>Капітальні вкладення</c:v>
                  </c:pt>
                  <c:pt idx="178">
                    <c:v>Капітальні вкладення</c:v>
                  </c:pt>
                  <c:pt idx="180">
                    <c:v>Капітальні вкладення</c:v>
                  </c:pt>
                  <c:pt idx="181">
                    <c:v>Капітальні вкладення</c:v>
                  </c:pt>
                  <c:pt idx="185">
                    <c:v>Капітальні вкладення</c:v>
                  </c:pt>
                  <c:pt idx="186">
                    <c:v>Капітальні вкладення</c:v>
                  </c:pt>
                  <c:pt idx="187">
                    <c:v>Капітальні вкладення</c:v>
                  </c:pt>
                  <c:pt idx="188">
                    <c:v>Капітальні вкладення</c:v>
                  </c:pt>
                  <c:pt idx="189">
                    <c:v>Капітальні вкладення</c:v>
                  </c:pt>
                  <c:pt idx="190">
                    <c:v>Капітальні вкладення</c:v>
                  </c:pt>
                  <c:pt idx="191">
                    <c:v>Капітальні вкладення</c:v>
                  </c:pt>
                  <c:pt idx="192">
                    <c:v>Капітальні вкладення</c:v>
                  </c:pt>
                  <c:pt idx="193">
                    <c:v>Капітальні вкладення</c:v>
                  </c:pt>
                  <c:pt idx="194">
                    <c:v>Капітальні вкладення</c:v>
                  </c:pt>
                  <c:pt idx="195">
                    <c:v>Капітальні вкладення</c:v>
                  </c:pt>
                  <c:pt idx="196">
                    <c:v>Капітальні вкладення</c:v>
                  </c:pt>
                  <c:pt idx="197">
                    <c:v>Капітальні вкладення</c:v>
                  </c:pt>
                  <c:pt idx="198">
                    <c:v>Капітальні вкладення</c:v>
                  </c:pt>
                  <c:pt idx="199">
                    <c:v>Капітальні вкладення</c:v>
                  </c:pt>
                  <c:pt idx="200">
                    <c:v>Капітальні вкладення</c:v>
                  </c:pt>
                  <c:pt idx="201">
                    <c:v>Капітальні вкладення</c:v>
                  </c:pt>
                  <c:pt idx="202">
                    <c:v>Капітальні вкладення</c:v>
                  </c:pt>
                  <c:pt idx="203">
                    <c:v>Капітальні вкладення</c:v>
                  </c:pt>
                  <c:pt idx="204">
                    <c:v>Капітальні вкладення</c:v>
                  </c:pt>
                  <c:pt idx="205">
                    <c:v>Капітальні вкладення</c:v>
                  </c:pt>
                  <c:pt idx="206">
                    <c:v>Капітальні вкладення</c:v>
                  </c:pt>
                  <c:pt idx="207">
                    <c:v>Капітальні вкладення</c:v>
                  </c:pt>
                  <c:pt idx="208">
                    <c:v>Капітальні вкладення</c:v>
                  </c:pt>
                  <c:pt idx="209">
                    <c:v>Капітальні вкладення</c:v>
                  </c:pt>
                  <c:pt idx="210">
                    <c:v>Капітальні вкладення</c:v>
                  </c:pt>
                  <c:pt idx="211">
                    <c:v>Капітальні вкладення</c:v>
                  </c:pt>
                  <c:pt idx="212">
                    <c:v>Капітальні вкладення</c:v>
                  </c:pt>
                  <c:pt idx="213">
                    <c:v>Капітальні вкладення</c:v>
                  </c:pt>
                  <c:pt idx="214">
                    <c:v>Капітальні вкладення</c:v>
                  </c:pt>
                  <c:pt idx="215">
                    <c:v>Капітальні вкладення</c:v>
                  </c:pt>
                  <c:pt idx="216">
                    <c:v>Капітальні вкладення</c:v>
                  </c:pt>
                  <c:pt idx="217">
                    <c:v>Капітальні вкладення</c:v>
                  </c:pt>
                  <c:pt idx="218">
                    <c:v>Капітальні вкладення</c:v>
                  </c:pt>
                  <c:pt idx="219">
                    <c:v>Капітальні вкладення</c:v>
                  </c:pt>
                  <c:pt idx="220">
                    <c:v>Капітальні вкладення</c:v>
                  </c:pt>
                  <c:pt idx="221">
                    <c:v>Капітальні вкладення</c:v>
                  </c:pt>
                  <c:pt idx="222">
                    <c:v>Капітальні вкладення</c:v>
                  </c:pt>
                  <c:pt idx="223">
                    <c:v>Капітальні вкладення</c:v>
                  </c:pt>
                  <c:pt idx="224">
                    <c:v>Капітальні вкладення</c:v>
                  </c:pt>
                  <c:pt idx="225">
                    <c:v>Капітальні вкладення</c:v>
                  </c:pt>
                  <c:pt idx="226">
                    <c:v>Капітальні вкладення</c:v>
                  </c:pt>
                  <c:pt idx="227">
                    <c:v>Капітальні вкладення</c:v>
                  </c:pt>
                  <c:pt idx="228">
                    <c:v>Капітальні вкладення</c:v>
                  </c:pt>
                  <c:pt idx="229">
                    <c:v>Капітальні вкладення</c:v>
                  </c:pt>
                  <c:pt idx="230">
                    <c:v>Капітальні вкладення</c:v>
                  </c:pt>
                  <c:pt idx="231">
                    <c:v>Капітальні вкладення</c:v>
                  </c:pt>
                  <c:pt idx="232">
                    <c:v>Капітальні вкладення</c:v>
                  </c:pt>
                  <c:pt idx="233">
                    <c:v>Капітальні вкладення</c:v>
                  </c:pt>
                  <c:pt idx="234">
                    <c:v>Капітальні вкладення</c:v>
                  </c:pt>
                  <c:pt idx="235">
                    <c:v>Капітальні вкладення</c:v>
                  </c:pt>
                  <c:pt idx="236">
                    <c:v>Капітальні вкладення</c:v>
                  </c:pt>
                  <c:pt idx="237">
                    <c:v>Капітальні вкладення</c:v>
                  </c:pt>
                  <c:pt idx="238">
                    <c:v>Капітальні вкладення</c:v>
                  </c:pt>
                  <c:pt idx="239">
                    <c:v>Капітальні вкладення</c:v>
                  </c:pt>
                  <c:pt idx="240">
                    <c:v>Капітальні вкладення</c:v>
                  </c:pt>
                  <c:pt idx="241">
                    <c:v>Капітальні вкладення</c:v>
                  </c:pt>
                  <c:pt idx="242">
                    <c:v>Капітальні вкладення</c:v>
                  </c:pt>
                  <c:pt idx="243">
                    <c:v>Капітальні вкладення</c:v>
                  </c:pt>
                  <c:pt idx="244">
                    <c:v>Капітальні вкладення</c:v>
                  </c:pt>
                  <c:pt idx="245">
                    <c:v>Капітальні вкладення</c:v>
                  </c:pt>
                  <c:pt idx="246">
                    <c:v>Капітальні вкладення</c:v>
                  </c:pt>
                  <c:pt idx="247">
                    <c:v>Капітальні вкладення</c:v>
                  </c:pt>
                  <c:pt idx="248">
                    <c:v>Капітальні вкладення</c:v>
                  </c:pt>
                  <c:pt idx="249">
                    <c:v>Капітальні вкладення</c:v>
                  </c:pt>
                  <c:pt idx="250">
                    <c:v>Капітальні вкладення</c:v>
                  </c:pt>
                  <c:pt idx="251">
                    <c:v>Капітальні вкладення</c:v>
                  </c:pt>
                  <c:pt idx="252">
                    <c:v>Капітальні вкладення</c:v>
                  </c:pt>
                  <c:pt idx="253">
                    <c:v>Капітальні вкладення</c:v>
                  </c:pt>
                  <c:pt idx="254">
                    <c:v>Капітальні вкладення</c:v>
                  </c:pt>
                  <c:pt idx="255">
                    <c:v>Капітальні вкладення</c:v>
                  </c:pt>
                  <c:pt idx="256">
                    <c:v>Видатки на проведення робіт, пов'язаних із будівництвом, реконструкцією, ремонтом  автомобільних доріг</c:v>
                  </c:pt>
                  <c:pt idx="257">
                    <c:v>Видатки на проведення робіт, пов'язаних із будівництвом, реконструкцією, ремонтом  автомобільних доріг</c:v>
                  </c:pt>
                  <c:pt idx="258">
                    <c:v>Видатки на проведення робіт, пов'язаних із будівництвом, реконструкцією, ремонтом  автомобільних доріг</c:v>
                  </c:pt>
                  <c:pt idx="259">
                    <c:v>Видатки на проведення робіт, пов'язаних із будівництвом, реконструкцією, ремонтом  автомобільних доріг</c:v>
                  </c:pt>
                  <c:pt idx="260">
                    <c:v>Видатки на проведення робіт, пов'язаних із будівництвом, реконструкцією, ремонтом  автомобільних доріг</c:v>
                  </c:pt>
                  <c:pt idx="261">
                    <c:v>Видатки на проведення робіт, пов'язаних із будівництвом, реконструкцією, ремонтом  автомобільних доріг</c:v>
                  </c:pt>
                  <c:pt idx="263">
                    <c:v>Видатки на проведення робіт, пов'язаних із будівництвом, реконструкцією, ремонтом  автомобільних доріг</c:v>
                  </c:pt>
                  <c:pt idx="265">
                    <c:v>Видатки на проведення робіт, пов'язаних із будівництвом, реконструкцією, ремонтом  автомобільних доріг</c:v>
                  </c:pt>
                  <c:pt idx="266">
                    <c:v>Видатки на проведення робіт, пов'язаних із будівництвом, реконструкцією, ремонтом  автомобільних доріг</c:v>
                  </c:pt>
                  <c:pt idx="267">
                    <c:v>Видатки на проведення робіт, пов'язаних із будівництвом, реконструкцією, ремонтом  автомобільних доріг</c:v>
                  </c:pt>
                  <c:pt idx="268">
                    <c:v>Видатки на проведення робіт, пов'язаних із будівництвом, реконструкцією, ремонтом  автомобільних доріг</c:v>
                  </c:pt>
                  <c:pt idx="269">
                    <c:v>Видатки на проведення робіт, пов'язаних із будівництвом, реконструкцією, ремонтом  автомобільних доріг</c:v>
                  </c:pt>
                  <c:pt idx="270">
                    <c:v>Видатки на проведення робіт, пов'язаних із будівництвом, реконструкцією, ремонтом  автомобільних доріг</c:v>
                  </c:pt>
                  <c:pt idx="271">
                    <c:v>Видатки на проведення робіт, пов'язаних із будівництвом, реконструкцією, ремонтом  автомобільних доріг</c:v>
                  </c:pt>
                  <c:pt idx="272">
                    <c:v>Видатки на проведення робіт, пов'язаних із будівництвом, реконструкцією, ремонтом  автомобільних доріг</c:v>
                  </c:pt>
                  <c:pt idx="273">
                    <c:v>Видатки на проведення робіт, пов'язаних із будівництвом, реконструкцією, ремонтом  автомобільних доріг</c:v>
                  </c:pt>
                  <c:pt idx="274">
                    <c:v>Видатки на проведення робіт, пов'язаних із будівництвом, реконструкцією, ремонтом  автомобільних доріг</c:v>
                  </c:pt>
                  <c:pt idx="275">
                    <c:v>Видатки на проведення робіт, пов'язаних із будівництвом, реконструкцією, ремонтом  автомобільних доріг</c:v>
                  </c:pt>
                  <c:pt idx="276">
                    <c:v>Видатки на проведення робіт, пов'язаних із будівництвом, реконструкцією, ремонтом  автомобільних доріг</c:v>
                  </c:pt>
                  <c:pt idx="277">
                    <c:v>Видатки на проведення робіт, пов'язаних із будівництвом, реконструкцією, ремонтом  автомобільних доріг</c:v>
                  </c:pt>
                  <c:pt idx="278">
                    <c:v>Видатки на проведення робіт, пов'язаних із будівництвом, реконструкцією, ремонтом  автомобільних доріг</c:v>
                  </c:pt>
                  <c:pt idx="279">
                    <c:v>Видатки на проведення робіт, пов'язаних із будівництвом, реконструкцією, ремонтом  автомобільних доріг</c:v>
                  </c:pt>
                  <c:pt idx="280">
                    <c:v>Видатки на проведення робіт, пов'язаних із будівництвом, реконструкцією, ремонтом  автомобільних доріг</c:v>
                  </c:pt>
                  <c:pt idx="281">
                    <c:v>Видатки на проведення робіт, пов'язаних із будівництвом, реконструкцією, ремонтом  автомобільних доріг</c:v>
                  </c:pt>
                  <c:pt idx="282">
                    <c:v>Видатки на проведення робіт, пов'язаних із будівництвом, реконструкцією, ремонтом  автомобільних доріг</c:v>
                  </c:pt>
                  <c:pt idx="283">
                    <c:v>Видатки на проведення робіт, пов'язаних із будівництвом, реконструкцією, ремонтом  автомобільних доріг</c:v>
                  </c:pt>
                  <c:pt idx="284">
                    <c:v>Видатки на проведення робіт, пов'язаних із будівництвом, реконструкцією, ремонтом  автомобільних доріг</c:v>
                  </c:pt>
                  <c:pt idx="285">
                    <c:v>Видатки на проведення робіт, пов'язаних із будівництвом, реконструкцією, ремонтом  автомобільних доріг</c:v>
                  </c:pt>
                  <c:pt idx="286">
                    <c:v>Видатки на проведення робіт, пов'язаних із будівництвом, реконструкцією, ремонтом  автомобільних доріг</c:v>
                  </c:pt>
                  <c:pt idx="287">
                    <c:v>Внески органів місцевого самоврядування у статутні капітали суб'єктів підприємницької діяльності</c:v>
                  </c:pt>
                  <c:pt idx="293">
                    <c:v>45</c:v>
                  </c:pt>
                  <c:pt idx="294">
                    <c:v>Органи місцевого самоврядування</c:v>
                  </c:pt>
                </c:lvl>
                <c:lvl>
                  <c:pt idx="0">
                    <c:v>0490</c:v>
                  </c:pt>
                  <c:pt idx="1">
                    <c:v>0490</c:v>
                  </c:pt>
                  <c:pt idx="2">
                    <c:v>0490</c:v>
                  </c:pt>
                  <c:pt idx="3">
                    <c:v>0490</c:v>
                  </c:pt>
                  <c:pt idx="4">
                    <c:v>0490</c:v>
                  </c:pt>
                  <c:pt idx="5">
                    <c:v>0490</c:v>
                  </c:pt>
                  <c:pt idx="6">
                    <c:v>0490</c:v>
                  </c:pt>
                  <c:pt idx="7">
                    <c:v>0490</c:v>
                  </c:pt>
                  <c:pt idx="8">
                    <c:v>0490</c:v>
                  </c:pt>
                  <c:pt idx="9">
                    <c:v>0490</c:v>
                  </c:pt>
                  <c:pt idx="10">
                    <c:v>0490</c:v>
                  </c:pt>
                  <c:pt idx="11">
                    <c:v>0490</c:v>
                  </c:pt>
                  <c:pt idx="12">
                    <c:v>0490</c:v>
                  </c:pt>
                  <c:pt idx="13">
                    <c:v>0490</c:v>
                  </c:pt>
                  <c:pt idx="14">
                    <c:v>0490</c:v>
                  </c:pt>
                  <c:pt idx="15">
                    <c:v>0490</c:v>
                  </c:pt>
                  <c:pt idx="16">
                    <c:v>0490</c:v>
                  </c:pt>
                  <c:pt idx="17">
                    <c:v>0490</c:v>
                  </c:pt>
                  <c:pt idx="18">
                    <c:v>0490</c:v>
                  </c:pt>
                  <c:pt idx="19">
                    <c:v>0490</c:v>
                  </c:pt>
                  <c:pt idx="20">
                    <c:v>0490</c:v>
                  </c:pt>
                  <c:pt idx="21">
                    <c:v>0490</c:v>
                  </c:pt>
                  <c:pt idx="22">
                    <c:v>0490</c:v>
                  </c:pt>
                  <c:pt idx="23">
                    <c:v>0490</c:v>
                  </c:pt>
                  <c:pt idx="24">
                    <c:v>0490</c:v>
                  </c:pt>
                  <c:pt idx="25">
                    <c:v>0490</c:v>
                  </c:pt>
                  <c:pt idx="26">
                    <c:v>0490</c:v>
                  </c:pt>
                  <c:pt idx="27">
                    <c:v>0490</c:v>
                  </c:pt>
                  <c:pt idx="28">
                    <c:v>0490</c:v>
                  </c:pt>
                  <c:pt idx="29">
                    <c:v>0490</c:v>
                  </c:pt>
                  <c:pt idx="30">
                    <c:v>0490</c:v>
                  </c:pt>
                  <c:pt idx="31">
                    <c:v>0490</c:v>
                  </c:pt>
                  <c:pt idx="32">
                    <c:v>0490</c:v>
                  </c:pt>
                  <c:pt idx="33">
                    <c:v>0490</c:v>
                  </c:pt>
                  <c:pt idx="34">
                    <c:v>0490</c:v>
                  </c:pt>
                  <c:pt idx="35">
                    <c:v>0490</c:v>
                  </c:pt>
                  <c:pt idx="36">
                    <c:v>0490</c:v>
                  </c:pt>
                  <c:pt idx="37">
                    <c:v>0490</c:v>
                  </c:pt>
                  <c:pt idx="38">
                    <c:v>0490</c:v>
                  </c:pt>
                  <c:pt idx="39">
                    <c:v>0490</c:v>
                  </c:pt>
                  <c:pt idx="40">
                    <c:v>0490</c:v>
                  </c:pt>
                  <c:pt idx="41">
                    <c:v>0490</c:v>
                  </c:pt>
                  <c:pt idx="42">
                    <c:v>0490</c:v>
                  </c:pt>
                  <c:pt idx="43">
                    <c:v>0490</c:v>
                  </c:pt>
                  <c:pt idx="44">
                    <c:v>0490</c:v>
                  </c:pt>
                  <c:pt idx="45">
                    <c:v>0490</c:v>
                  </c:pt>
                  <c:pt idx="46">
                    <c:v>0490</c:v>
                  </c:pt>
                  <c:pt idx="47">
                    <c:v>0490</c:v>
                  </c:pt>
                  <c:pt idx="48">
                    <c:v>0490</c:v>
                  </c:pt>
                  <c:pt idx="49">
                    <c:v>0490</c:v>
                  </c:pt>
                  <c:pt idx="50">
                    <c:v>0490</c:v>
                  </c:pt>
                  <c:pt idx="51">
                    <c:v>0490</c:v>
                  </c:pt>
                  <c:pt idx="52">
                    <c:v>0490</c:v>
                  </c:pt>
                  <c:pt idx="53">
                    <c:v>0490</c:v>
                  </c:pt>
                  <c:pt idx="54">
                    <c:v>0490</c:v>
                  </c:pt>
                  <c:pt idx="55">
                    <c:v>0490</c:v>
                  </c:pt>
                  <c:pt idx="56">
                    <c:v>0490</c:v>
                  </c:pt>
                  <c:pt idx="57">
                    <c:v>0490</c:v>
                  </c:pt>
                  <c:pt idx="58">
                    <c:v>0490</c:v>
                  </c:pt>
                  <c:pt idx="59">
                    <c:v>0490</c:v>
                  </c:pt>
                  <c:pt idx="60">
                    <c:v>0490</c:v>
                  </c:pt>
                  <c:pt idx="61">
                    <c:v>0490</c:v>
                  </c:pt>
                  <c:pt idx="62">
                    <c:v>0490</c:v>
                  </c:pt>
                  <c:pt idx="63">
                    <c:v>0490</c:v>
                  </c:pt>
                  <c:pt idx="64">
                    <c:v>0490</c:v>
                  </c:pt>
                  <c:pt idx="65">
                    <c:v>0490</c:v>
                  </c:pt>
                  <c:pt idx="66">
                    <c:v>0490</c:v>
                  </c:pt>
                  <c:pt idx="67">
                    <c:v>0490</c:v>
                  </c:pt>
                  <c:pt idx="68">
                    <c:v>0490</c:v>
                  </c:pt>
                  <c:pt idx="69">
                    <c:v>0490</c:v>
                  </c:pt>
                  <c:pt idx="70">
                    <c:v>0490</c:v>
                  </c:pt>
                  <c:pt idx="71">
                    <c:v>0490</c:v>
                  </c:pt>
                  <c:pt idx="72">
                    <c:v>0490</c:v>
                  </c:pt>
                  <c:pt idx="73">
                    <c:v>0490</c:v>
                  </c:pt>
                  <c:pt idx="74">
                    <c:v>0490</c:v>
                  </c:pt>
                  <c:pt idx="75">
                    <c:v>0490</c:v>
                  </c:pt>
                  <c:pt idx="76">
                    <c:v>0490</c:v>
                  </c:pt>
                  <c:pt idx="77">
                    <c:v>0490</c:v>
                  </c:pt>
                  <c:pt idx="78">
                    <c:v>0490</c:v>
                  </c:pt>
                  <c:pt idx="79">
                    <c:v>0490</c:v>
                  </c:pt>
                  <c:pt idx="80">
                    <c:v>0490</c:v>
                  </c:pt>
                  <c:pt idx="81">
                    <c:v>0490</c:v>
                  </c:pt>
                  <c:pt idx="82">
                    <c:v>0490</c:v>
                  </c:pt>
                  <c:pt idx="83">
                    <c:v>0490</c:v>
                  </c:pt>
                  <c:pt idx="84">
                    <c:v>0490</c:v>
                  </c:pt>
                  <c:pt idx="85">
                    <c:v>0490</c:v>
                  </c:pt>
                  <c:pt idx="86">
                    <c:v>0490</c:v>
                  </c:pt>
                  <c:pt idx="87">
                    <c:v>0490</c:v>
                  </c:pt>
                  <c:pt idx="88">
                    <c:v>0490</c:v>
                  </c:pt>
                  <c:pt idx="89">
                    <c:v>0490</c:v>
                  </c:pt>
                  <c:pt idx="90">
                    <c:v>0490</c:v>
                  </c:pt>
                  <c:pt idx="91">
                    <c:v>0490</c:v>
                  </c:pt>
                  <c:pt idx="92">
                    <c:v>0490</c:v>
                  </c:pt>
                  <c:pt idx="93">
                    <c:v>0490</c:v>
                  </c:pt>
                  <c:pt idx="94">
                    <c:v>0490</c:v>
                  </c:pt>
                  <c:pt idx="95">
                    <c:v>0490</c:v>
                  </c:pt>
                  <c:pt idx="96">
                    <c:v>0490</c:v>
                  </c:pt>
                  <c:pt idx="97">
                    <c:v>0490</c:v>
                  </c:pt>
                  <c:pt idx="98">
                    <c:v>0490</c:v>
                  </c:pt>
                  <c:pt idx="99">
                    <c:v>0490</c:v>
                  </c:pt>
                  <c:pt idx="100">
                    <c:v>0490</c:v>
                  </c:pt>
                  <c:pt idx="101">
                    <c:v>0490</c:v>
                  </c:pt>
                  <c:pt idx="102">
                    <c:v>0490</c:v>
                  </c:pt>
                  <c:pt idx="103">
                    <c:v>0490</c:v>
                  </c:pt>
                  <c:pt idx="104">
                    <c:v>0490</c:v>
                  </c:pt>
                  <c:pt idx="105">
                    <c:v>0490</c:v>
                  </c:pt>
                  <c:pt idx="106">
                    <c:v>0490</c:v>
                  </c:pt>
                  <c:pt idx="107">
                    <c:v>0490</c:v>
                  </c:pt>
                  <c:pt idx="108">
                    <c:v>0490</c:v>
                  </c:pt>
                  <c:pt idx="109">
                    <c:v>0490</c:v>
                  </c:pt>
                  <c:pt idx="110">
                    <c:v>0490</c:v>
                  </c:pt>
                  <c:pt idx="111">
                    <c:v>0490</c:v>
                  </c:pt>
                  <c:pt idx="112">
                    <c:v>0490</c:v>
                  </c:pt>
                  <c:pt idx="113">
                    <c:v>0490</c:v>
                  </c:pt>
                  <c:pt idx="114">
                    <c:v>0490</c:v>
                  </c:pt>
                  <c:pt idx="115">
                    <c:v>0490</c:v>
                  </c:pt>
                  <c:pt idx="116">
                    <c:v>0490</c:v>
                  </c:pt>
                  <c:pt idx="117">
                    <c:v>0490</c:v>
                  </c:pt>
                  <c:pt idx="118">
                    <c:v>0490</c:v>
                  </c:pt>
                  <c:pt idx="119">
                    <c:v>0490</c:v>
                  </c:pt>
                  <c:pt idx="120">
                    <c:v>0490</c:v>
                  </c:pt>
                  <c:pt idx="121">
                    <c:v>0490</c:v>
                  </c:pt>
                  <c:pt idx="122">
                    <c:v>0490</c:v>
                  </c:pt>
                  <c:pt idx="123">
                    <c:v>0490</c:v>
                  </c:pt>
                  <c:pt idx="124">
                    <c:v>0490</c:v>
                  </c:pt>
                  <c:pt idx="125">
                    <c:v>0490</c:v>
                  </c:pt>
                  <c:pt idx="126">
                    <c:v>0490</c:v>
                  </c:pt>
                  <c:pt idx="127">
                    <c:v>0490</c:v>
                  </c:pt>
                  <c:pt idx="128">
                    <c:v>0490</c:v>
                  </c:pt>
                  <c:pt idx="129">
                    <c:v>0490</c:v>
                  </c:pt>
                  <c:pt idx="130">
                    <c:v>0490</c:v>
                  </c:pt>
                  <c:pt idx="131">
                    <c:v>0490</c:v>
                  </c:pt>
                  <c:pt idx="132">
                    <c:v>0490</c:v>
                  </c:pt>
                  <c:pt idx="133">
                    <c:v>0490</c:v>
                  </c:pt>
                  <c:pt idx="134">
                    <c:v>0490</c:v>
                  </c:pt>
                  <c:pt idx="135">
                    <c:v>0490</c:v>
                  </c:pt>
                  <c:pt idx="136">
                    <c:v>0490</c:v>
                  </c:pt>
                  <c:pt idx="137">
                    <c:v>0490</c:v>
                  </c:pt>
                  <c:pt idx="138">
                    <c:v>0490</c:v>
                  </c:pt>
                  <c:pt idx="139">
                    <c:v>0490</c:v>
                  </c:pt>
                  <c:pt idx="140">
                    <c:v>0490</c:v>
                  </c:pt>
                  <c:pt idx="141">
                    <c:v>0490</c:v>
                  </c:pt>
                  <c:pt idx="142">
                    <c:v>0490</c:v>
                  </c:pt>
                  <c:pt idx="143">
                    <c:v>0490</c:v>
                  </c:pt>
                  <c:pt idx="144">
                    <c:v>0490</c:v>
                  </c:pt>
                  <c:pt idx="145">
                    <c:v>0490</c:v>
                  </c:pt>
                  <c:pt idx="146">
                    <c:v>0490</c:v>
                  </c:pt>
                  <c:pt idx="147">
                    <c:v>0490</c:v>
                  </c:pt>
                  <c:pt idx="148">
                    <c:v>0490</c:v>
                  </c:pt>
                  <c:pt idx="149">
                    <c:v>0490</c:v>
                  </c:pt>
                  <c:pt idx="150">
                    <c:v>0490</c:v>
                  </c:pt>
                  <c:pt idx="151">
                    <c:v>0490</c:v>
                  </c:pt>
                  <c:pt idx="152">
                    <c:v>0490</c:v>
                  </c:pt>
                  <c:pt idx="153">
                    <c:v>0490</c:v>
                  </c:pt>
                  <c:pt idx="154">
                    <c:v>0490</c:v>
                  </c:pt>
                  <c:pt idx="155">
                    <c:v>0490</c:v>
                  </c:pt>
                  <c:pt idx="156">
                    <c:v>0490</c:v>
                  </c:pt>
                  <c:pt idx="157">
                    <c:v>0490</c:v>
                  </c:pt>
                  <c:pt idx="158">
                    <c:v>0490</c:v>
                  </c:pt>
                  <c:pt idx="159">
                    <c:v>0490</c:v>
                  </c:pt>
                  <c:pt idx="160">
                    <c:v>0490</c:v>
                  </c:pt>
                  <c:pt idx="161">
                    <c:v>0490</c:v>
                  </c:pt>
                  <c:pt idx="162">
                    <c:v>0490</c:v>
                  </c:pt>
                  <c:pt idx="163">
                    <c:v>0490</c:v>
                  </c:pt>
                  <c:pt idx="164">
                    <c:v>0490</c:v>
                  </c:pt>
                  <c:pt idx="165">
                    <c:v>0490</c:v>
                  </c:pt>
                  <c:pt idx="166">
                    <c:v>0490</c:v>
                  </c:pt>
                  <c:pt idx="167">
                    <c:v>0490</c:v>
                  </c:pt>
                  <c:pt idx="168">
                    <c:v>0490</c:v>
                  </c:pt>
                  <c:pt idx="169">
                    <c:v>0490</c:v>
                  </c:pt>
                  <c:pt idx="170">
                    <c:v>0490</c:v>
                  </c:pt>
                  <c:pt idx="171">
                    <c:v>0490</c:v>
                  </c:pt>
                  <c:pt idx="172">
                    <c:v>0490</c:v>
                  </c:pt>
                  <c:pt idx="173">
                    <c:v>0490</c:v>
                  </c:pt>
                  <c:pt idx="174">
                    <c:v>0490</c:v>
                  </c:pt>
                  <c:pt idx="175">
                    <c:v>0490</c:v>
                  </c:pt>
                  <c:pt idx="176">
                    <c:v>0490</c:v>
                  </c:pt>
                  <c:pt idx="178">
                    <c:v>0490</c:v>
                  </c:pt>
                  <c:pt idx="180">
                    <c:v>0490</c:v>
                  </c:pt>
                  <c:pt idx="181">
                    <c:v>0490</c:v>
                  </c:pt>
                  <c:pt idx="186">
                    <c:v>0490</c:v>
                  </c:pt>
                  <c:pt idx="187">
                    <c:v>0490</c:v>
                  </c:pt>
                  <c:pt idx="188">
                    <c:v>0490</c:v>
                  </c:pt>
                  <c:pt idx="189">
                    <c:v>0490</c:v>
                  </c:pt>
                  <c:pt idx="190">
                    <c:v>0490</c:v>
                  </c:pt>
                  <c:pt idx="191">
                    <c:v>0490</c:v>
                  </c:pt>
                  <c:pt idx="192">
                    <c:v>0490</c:v>
                  </c:pt>
                  <c:pt idx="193">
                    <c:v>0490</c:v>
                  </c:pt>
                  <c:pt idx="194">
                    <c:v>0490</c:v>
                  </c:pt>
                  <c:pt idx="195">
                    <c:v>0490</c:v>
                  </c:pt>
                  <c:pt idx="196">
                    <c:v>0490</c:v>
                  </c:pt>
                  <c:pt idx="197">
                    <c:v>0490</c:v>
                  </c:pt>
                  <c:pt idx="198">
                    <c:v>0490</c:v>
                  </c:pt>
                  <c:pt idx="199">
                    <c:v>0490</c:v>
                  </c:pt>
                  <c:pt idx="200">
                    <c:v>0490</c:v>
                  </c:pt>
                  <c:pt idx="201">
                    <c:v>0490</c:v>
                  </c:pt>
                  <c:pt idx="202">
                    <c:v>0490</c:v>
                  </c:pt>
                  <c:pt idx="203">
                    <c:v>0490</c:v>
                  </c:pt>
                  <c:pt idx="204">
                    <c:v>0490</c:v>
                  </c:pt>
                  <c:pt idx="205">
                    <c:v>0490</c:v>
                  </c:pt>
                  <c:pt idx="206">
                    <c:v>0490</c:v>
                  </c:pt>
                  <c:pt idx="207">
                    <c:v>0490</c:v>
                  </c:pt>
                  <c:pt idx="208">
                    <c:v>0490</c:v>
                  </c:pt>
                  <c:pt idx="209">
                    <c:v>0490</c:v>
                  </c:pt>
                  <c:pt idx="210">
                    <c:v>0490</c:v>
                  </c:pt>
                  <c:pt idx="211">
                    <c:v>0490</c:v>
                  </c:pt>
                  <c:pt idx="212">
                    <c:v>0490</c:v>
                  </c:pt>
                  <c:pt idx="213">
                    <c:v>0490</c:v>
                  </c:pt>
                  <c:pt idx="214">
                    <c:v>0490</c:v>
                  </c:pt>
                  <c:pt idx="215">
                    <c:v>0490</c:v>
                  </c:pt>
                  <c:pt idx="216">
                    <c:v>0490</c:v>
                  </c:pt>
                  <c:pt idx="217">
                    <c:v>0490</c:v>
                  </c:pt>
                  <c:pt idx="218">
                    <c:v>0490</c:v>
                  </c:pt>
                  <c:pt idx="219">
                    <c:v>0490</c:v>
                  </c:pt>
                  <c:pt idx="220">
                    <c:v>0490</c:v>
                  </c:pt>
                  <c:pt idx="221">
                    <c:v>0490</c:v>
                  </c:pt>
                  <c:pt idx="222">
                    <c:v>0490</c:v>
                  </c:pt>
                  <c:pt idx="223">
                    <c:v>0490</c:v>
                  </c:pt>
                  <c:pt idx="224">
                    <c:v>0490</c:v>
                  </c:pt>
                  <c:pt idx="225">
                    <c:v>0490</c:v>
                  </c:pt>
                  <c:pt idx="226">
                    <c:v>0490</c:v>
                  </c:pt>
                  <c:pt idx="227">
                    <c:v>0490</c:v>
                  </c:pt>
                  <c:pt idx="228">
                    <c:v>0490</c:v>
                  </c:pt>
                  <c:pt idx="229">
                    <c:v>0490</c:v>
                  </c:pt>
                  <c:pt idx="230">
                    <c:v>0490</c:v>
                  </c:pt>
                  <c:pt idx="231">
                    <c:v>0490</c:v>
                  </c:pt>
                  <c:pt idx="232">
                    <c:v>0490</c:v>
                  </c:pt>
                  <c:pt idx="233">
                    <c:v>0490</c:v>
                  </c:pt>
                  <c:pt idx="234">
                    <c:v>0490</c:v>
                  </c:pt>
                  <c:pt idx="235">
                    <c:v>0490</c:v>
                  </c:pt>
                  <c:pt idx="236">
                    <c:v>0490</c:v>
                  </c:pt>
                  <c:pt idx="237">
                    <c:v>0490</c:v>
                  </c:pt>
                  <c:pt idx="238">
                    <c:v>0490</c:v>
                  </c:pt>
                  <c:pt idx="239">
                    <c:v>0490</c:v>
                  </c:pt>
                  <c:pt idx="240">
                    <c:v>0490</c:v>
                  </c:pt>
                  <c:pt idx="241">
                    <c:v>0490</c:v>
                  </c:pt>
                  <c:pt idx="242">
                    <c:v>0490</c:v>
                  </c:pt>
                  <c:pt idx="243">
                    <c:v>0490</c:v>
                  </c:pt>
                  <c:pt idx="244">
                    <c:v>0490</c:v>
                  </c:pt>
                  <c:pt idx="245">
                    <c:v>0490</c:v>
                  </c:pt>
                  <c:pt idx="246">
                    <c:v>0490</c:v>
                  </c:pt>
                  <c:pt idx="247">
                    <c:v>0490</c:v>
                  </c:pt>
                  <c:pt idx="248">
                    <c:v>0490</c:v>
                  </c:pt>
                  <c:pt idx="249">
                    <c:v>0490</c:v>
                  </c:pt>
                  <c:pt idx="250">
                    <c:v>0490</c:v>
                  </c:pt>
                  <c:pt idx="251">
                    <c:v>0490</c:v>
                  </c:pt>
                  <c:pt idx="252">
                    <c:v>0490</c:v>
                  </c:pt>
                  <c:pt idx="253">
                    <c:v>0490</c:v>
                  </c:pt>
                  <c:pt idx="254">
                    <c:v>0490</c:v>
                  </c:pt>
                  <c:pt idx="255">
                    <c:v>0490</c:v>
                  </c:pt>
                  <c:pt idx="256">
                    <c:v>0456</c:v>
                  </c:pt>
                  <c:pt idx="257">
                    <c:v>0456</c:v>
                  </c:pt>
                  <c:pt idx="259">
                    <c:v>0456</c:v>
                  </c:pt>
                  <c:pt idx="260">
                    <c:v>0456</c:v>
                  </c:pt>
                  <c:pt idx="261">
                    <c:v>0456</c:v>
                  </c:pt>
                  <c:pt idx="263">
                    <c:v>0456</c:v>
                  </c:pt>
                  <c:pt idx="265">
                    <c:v>0456</c:v>
                  </c:pt>
                  <c:pt idx="266">
                    <c:v>0456</c:v>
                  </c:pt>
                  <c:pt idx="267">
                    <c:v>0456</c:v>
                  </c:pt>
                  <c:pt idx="268">
                    <c:v>0456</c:v>
                  </c:pt>
                  <c:pt idx="269">
                    <c:v>0456</c:v>
                  </c:pt>
                  <c:pt idx="270">
                    <c:v>0456</c:v>
                  </c:pt>
                  <c:pt idx="271">
                    <c:v>0456</c:v>
                  </c:pt>
                  <c:pt idx="272">
                    <c:v>0456</c:v>
                  </c:pt>
                  <c:pt idx="273">
                    <c:v>0456</c:v>
                  </c:pt>
                  <c:pt idx="274">
                    <c:v>0456</c:v>
                  </c:pt>
                  <c:pt idx="275">
                    <c:v>0456</c:v>
                  </c:pt>
                  <c:pt idx="276">
                    <c:v>0456</c:v>
                  </c:pt>
                  <c:pt idx="277">
                    <c:v>0456</c:v>
                  </c:pt>
                  <c:pt idx="278">
                    <c:v>0456</c:v>
                  </c:pt>
                  <c:pt idx="279">
                    <c:v>0456</c:v>
                  </c:pt>
                  <c:pt idx="280">
                    <c:v>0456</c:v>
                  </c:pt>
                  <c:pt idx="281">
                    <c:v>0456</c:v>
                  </c:pt>
                  <c:pt idx="282">
                    <c:v>0456</c:v>
                  </c:pt>
                  <c:pt idx="283">
                    <c:v>0456</c:v>
                  </c:pt>
                  <c:pt idx="284">
                    <c:v>0456</c:v>
                  </c:pt>
                  <c:pt idx="285">
                    <c:v>0456</c:v>
                  </c:pt>
                  <c:pt idx="286">
                    <c:v>0456</c:v>
                  </c:pt>
                  <c:pt idx="287">
                    <c:v>0490</c:v>
                  </c:pt>
                  <c:pt idx="294">
                    <c:v>0111</c:v>
                  </c:pt>
                </c:lvl>
                <c:lvl>
                  <c:pt idx="0">
                    <c:v>150101</c:v>
                  </c:pt>
                  <c:pt idx="1">
                    <c:v>150101</c:v>
                  </c:pt>
                  <c:pt idx="2">
                    <c:v>150101</c:v>
                  </c:pt>
                  <c:pt idx="3">
                    <c:v>150101</c:v>
                  </c:pt>
                  <c:pt idx="4">
                    <c:v>150101</c:v>
                  </c:pt>
                  <c:pt idx="5">
                    <c:v>150101</c:v>
                  </c:pt>
                  <c:pt idx="6">
                    <c:v>150101</c:v>
                  </c:pt>
                  <c:pt idx="7">
                    <c:v>150101</c:v>
                  </c:pt>
                  <c:pt idx="8">
                    <c:v>150101</c:v>
                  </c:pt>
                  <c:pt idx="9">
                    <c:v>150101</c:v>
                  </c:pt>
                  <c:pt idx="10">
                    <c:v>150101</c:v>
                  </c:pt>
                  <c:pt idx="11">
                    <c:v>150101</c:v>
                  </c:pt>
                  <c:pt idx="12">
                    <c:v>150101</c:v>
                  </c:pt>
                  <c:pt idx="13">
                    <c:v>150101</c:v>
                  </c:pt>
                  <c:pt idx="14">
                    <c:v>150101</c:v>
                  </c:pt>
                  <c:pt idx="15">
                    <c:v>150101</c:v>
                  </c:pt>
                  <c:pt idx="16">
                    <c:v>150101</c:v>
                  </c:pt>
                  <c:pt idx="17">
                    <c:v>150101</c:v>
                  </c:pt>
                  <c:pt idx="18">
                    <c:v>150101</c:v>
                  </c:pt>
                  <c:pt idx="19">
                    <c:v>150101</c:v>
                  </c:pt>
                  <c:pt idx="20">
                    <c:v>150101</c:v>
                  </c:pt>
                  <c:pt idx="21">
                    <c:v>150101</c:v>
                  </c:pt>
                  <c:pt idx="22">
                    <c:v>150101</c:v>
                  </c:pt>
                  <c:pt idx="23">
                    <c:v>150101</c:v>
                  </c:pt>
                  <c:pt idx="24">
                    <c:v>150101</c:v>
                  </c:pt>
                  <c:pt idx="25">
                    <c:v>150101</c:v>
                  </c:pt>
                  <c:pt idx="26">
                    <c:v>150101</c:v>
                  </c:pt>
                  <c:pt idx="27">
                    <c:v>150101</c:v>
                  </c:pt>
                  <c:pt idx="28">
                    <c:v>150101</c:v>
                  </c:pt>
                  <c:pt idx="29">
                    <c:v>150101</c:v>
                  </c:pt>
                  <c:pt idx="30">
                    <c:v>150101</c:v>
                  </c:pt>
                  <c:pt idx="31">
                    <c:v>150101</c:v>
                  </c:pt>
                  <c:pt idx="32">
                    <c:v>150101</c:v>
                  </c:pt>
                  <c:pt idx="33">
                    <c:v>150101</c:v>
                  </c:pt>
                  <c:pt idx="34">
                    <c:v>150101</c:v>
                  </c:pt>
                  <c:pt idx="35">
                    <c:v>150101</c:v>
                  </c:pt>
                  <c:pt idx="36">
                    <c:v>150101</c:v>
                  </c:pt>
                  <c:pt idx="37">
                    <c:v>150101</c:v>
                  </c:pt>
                  <c:pt idx="38">
                    <c:v>150101</c:v>
                  </c:pt>
                  <c:pt idx="39">
                    <c:v>150101</c:v>
                  </c:pt>
                  <c:pt idx="40">
                    <c:v>150101</c:v>
                  </c:pt>
                  <c:pt idx="41">
                    <c:v>150101</c:v>
                  </c:pt>
                  <c:pt idx="42">
                    <c:v>150101</c:v>
                  </c:pt>
                  <c:pt idx="43">
                    <c:v>150101</c:v>
                  </c:pt>
                  <c:pt idx="44">
                    <c:v>150101</c:v>
                  </c:pt>
                  <c:pt idx="45">
                    <c:v>150101</c:v>
                  </c:pt>
                  <c:pt idx="46">
                    <c:v>150101</c:v>
                  </c:pt>
                  <c:pt idx="47">
                    <c:v>150101</c:v>
                  </c:pt>
                  <c:pt idx="48">
                    <c:v>150101</c:v>
                  </c:pt>
                  <c:pt idx="49">
                    <c:v>150101</c:v>
                  </c:pt>
                  <c:pt idx="50">
                    <c:v>150101</c:v>
                  </c:pt>
                  <c:pt idx="51">
                    <c:v>150101</c:v>
                  </c:pt>
                  <c:pt idx="52">
                    <c:v>150101</c:v>
                  </c:pt>
                  <c:pt idx="53">
                    <c:v>150101</c:v>
                  </c:pt>
                  <c:pt idx="54">
                    <c:v>150101</c:v>
                  </c:pt>
                  <c:pt idx="55">
                    <c:v>150101</c:v>
                  </c:pt>
                  <c:pt idx="56">
                    <c:v>150101</c:v>
                  </c:pt>
                  <c:pt idx="57">
                    <c:v>150101</c:v>
                  </c:pt>
                  <c:pt idx="58">
                    <c:v>150101</c:v>
                  </c:pt>
                  <c:pt idx="59">
                    <c:v>150101</c:v>
                  </c:pt>
                  <c:pt idx="60">
                    <c:v>150101</c:v>
                  </c:pt>
                  <c:pt idx="61">
                    <c:v>150101</c:v>
                  </c:pt>
                  <c:pt idx="62">
                    <c:v>150101</c:v>
                  </c:pt>
                  <c:pt idx="63">
                    <c:v>150101</c:v>
                  </c:pt>
                  <c:pt idx="64">
                    <c:v>150101</c:v>
                  </c:pt>
                  <c:pt idx="65">
                    <c:v>150101</c:v>
                  </c:pt>
                  <c:pt idx="66">
                    <c:v>150101</c:v>
                  </c:pt>
                  <c:pt idx="67">
                    <c:v>150101</c:v>
                  </c:pt>
                  <c:pt idx="68">
                    <c:v>150101</c:v>
                  </c:pt>
                  <c:pt idx="69">
                    <c:v>150101</c:v>
                  </c:pt>
                  <c:pt idx="70">
                    <c:v>150101</c:v>
                  </c:pt>
                  <c:pt idx="71">
                    <c:v>150101</c:v>
                  </c:pt>
                  <c:pt idx="72">
                    <c:v>150101</c:v>
                  </c:pt>
                  <c:pt idx="73">
                    <c:v>150101</c:v>
                  </c:pt>
                  <c:pt idx="74">
                    <c:v>150101</c:v>
                  </c:pt>
                  <c:pt idx="75">
                    <c:v>150101</c:v>
                  </c:pt>
                  <c:pt idx="76">
                    <c:v>150101</c:v>
                  </c:pt>
                  <c:pt idx="77">
                    <c:v>150101</c:v>
                  </c:pt>
                  <c:pt idx="78">
                    <c:v>150101</c:v>
                  </c:pt>
                  <c:pt idx="79">
                    <c:v>150101</c:v>
                  </c:pt>
                  <c:pt idx="80">
                    <c:v>150101</c:v>
                  </c:pt>
                  <c:pt idx="81">
                    <c:v>150101</c:v>
                  </c:pt>
                  <c:pt idx="82">
                    <c:v>150101</c:v>
                  </c:pt>
                  <c:pt idx="83">
                    <c:v>150101</c:v>
                  </c:pt>
                  <c:pt idx="84">
                    <c:v>150101</c:v>
                  </c:pt>
                  <c:pt idx="85">
                    <c:v>150101</c:v>
                  </c:pt>
                  <c:pt idx="86">
                    <c:v>150101</c:v>
                  </c:pt>
                  <c:pt idx="87">
                    <c:v>150101</c:v>
                  </c:pt>
                  <c:pt idx="88">
                    <c:v>150101</c:v>
                  </c:pt>
                  <c:pt idx="89">
                    <c:v>150101</c:v>
                  </c:pt>
                  <c:pt idx="90">
                    <c:v>150101</c:v>
                  </c:pt>
                  <c:pt idx="91">
                    <c:v>150101</c:v>
                  </c:pt>
                  <c:pt idx="92">
                    <c:v>150101</c:v>
                  </c:pt>
                  <c:pt idx="93">
                    <c:v>150101</c:v>
                  </c:pt>
                  <c:pt idx="94">
                    <c:v>150101</c:v>
                  </c:pt>
                  <c:pt idx="95">
                    <c:v>150101</c:v>
                  </c:pt>
                  <c:pt idx="96">
                    <c:v>150101</c:v>
                  </c:pt>
                  <c:pt idx="97">
                    <c:v>150101</c:v>
                  </c:pt>
                  <c:pt idx="98">
                    <c:v>150101</c:v>
                  </c:pt>
                  <c:pt idx="99">
                    <c:v>150101</c:v>
                  </c:pt>
                  <c:pt idx="100">
                    <c:v>150101</c:v>
                  </c:pt>
                  <c:pt idx="101">
                    <c:v>150101</c:v>
                  </c:pt>
                  <c:pt idx="102">
                    <c:v>150101</c:v>
                  </c:pt>
                  <c:pt idx="103">
                    <c:v>150101</c:v>
                  </c:pt>
                  <c:pt idx="104">
                    <c:v>150101</c:v>
                  </c:pt>
                  <c:pt idx="105">
                    <c:v>150101</c:v>
                  </c:pt>
                  <c:pt idx="106">
                    <c:v>150101</c:v>
                  </c:pt>
                  <c:pt idx="107">
                    <c:v>150101</c:v>
                  </c:pt>
                  <c:pt idx="108">
                    <c:v>150101</c:v>
                  </c:pt>
                  <c:pt idx="109">
                    <c:v>150101</c:v>
                  </c:pt>
                  <c:pt idx="110">
                    <c:v>150101</c:v>
                  </c:pt>
                  <c:pt idx="111">
                    <c:v>150101</c:v>
                  </c:pt>
                  <c:pt idx="112">
                    <c:v>150101</c:v>
                  </c:pt>
                  <c:pt idx="113">
                    <c:v>150101</c:v>
                  </c:pt>
                  <c:pt idx="114">
                    <c:v>150101</c:v>
                  </c:pt>
                  <c:pt idx="115">
                    <c:v>150101</c:v>
                  </c:pt>
                  <c:pt idx="116">
                    <c:v>150101</c:v>
                  </c:pt>
                  <c:pt idx="117">
                    <c:v>150101</c:v>
                  </c:pt>
                  <c:pt idx="118">
                    <c:v>150101</c:v>
                  </c:pt>
                  <c:pt idx="119">
                    <c:v>150101</c:v>
                  </c:pt>
                  <c:pt idx="120">
                    <c:v>150101</c:v>
                  </c:pt>
                  <c:pt idx="121">
                    <c:v>150101</c:v>
                  </c:pt>
                  <c:pt idx="122">
                    <c:v>150101</c:v>
                  </c:pt>
                  <c:pt idx="123">
                    <c:v>150101</c:v>
                  </c:pt>
                  <c:pt idx="124">
                    <c:v>150101</c:v>
                  </c:pt>
                  <c:pt idx="125">
                    <c:v>150101</c:v>
                  </c:pt>
                  <c:pt idx="126">
                    <c:v>150101</c:v>
                  </c:pt>
                  <c:pt idx="127">
                    <c:v>150101</c:v>
                  </c:pt>
                  <c:pt idx="128">
                    <c:v>150101</c:v>
                  </c:pt>
                  <c:pt idx="129">
                    <c:v>150101</c:v>
                  </c:pt>
                  <c:pt idx="130">
                    <c:v>150101</c:v>
                  </c:pt>
                  <c:pt idx="131">
                    <c:v>150101</c:v>
                  </c:pt>
                  <c:pt idx="132">
                    <c:v>150101</c:v>
                  </c:pt>
                  <c:pt idx="133">
                    <c:v>150101</c:v>
                  </c:pt>
                  <c:pt idx="134">
                    <c:v>150101</c:v>
                  </c:pt>
                  <c:pt idx="135">
                    <c:v>150101</c:v>
                  </c:pt>
                  <c:pt idx="136">
                    <c:v>150101</c:v>
                  </c:pt>
                  <c:pt idx="137">
                    <c:v>150101</c:v>
                  </c:pt>
                  <c:pt idx="138">
                    <c:v>150101</c:v>
                  </c:pt>
                  <c:pt idx="139">
                    <c:v>150101</c:v>
                  </c:pt>
                  <c:pt idx="140">
                    <c:v>150101</c:v>
                  </c:pt>
                  <c:pt idx="141">
                    <c:v>150101</c:v>
                  </c:pt>
                  <c:pt idx="143">
                    <c:v>150101</c:v>
                  </c:pt>
                  <c:pt idx="144">
                    <c:v>150101</c:v>
                  </c:pt>
                  <c:pt idx="145">
                    <c:v>150101</c:v>
                  </c:pt>
                  <c:pt idx="146">
                    <c:v>150101</c:v>
                  </c:pt>
                  <c:pt idx="147">
                    <c:v>150101</c:v>
                  </c:pt>
                  <c:pt idx="148">
                    <c:v>150101</c:v>
                  </c:pt>
                  <c:pt idx="149">
                    <c:v>150101</c:v>
                  </c:pt>
                  <c:pt idx="150">
                    <c:v>150101</c:v>
                  </c:pt>
                  <c:pt idx="151">
                    <c:v>150101</c:v>
                  </c:pt>
                  <c:pt idx="152">
                    <c:v>150101</c:v>
                  </c:pt>
                  <c:pt idx="153">
                    <c:v>150101</c:v>
                  </c:pt>
                  <c:pt idx="154">
                    <c:v>150101</c:v>
                  </c:pt>
                  <c:pt idx="155">
                    <c:v>150101</c:v>
                  </c:pt>
                  <c:pt idx="156">
                    <c:v>150101</c:v>
                  </c:pt>
                  <c:pt idx="157">
                    <c:v>150101</c:v>
                  </c:pt>
                  <c:pt idx="158">
                    <c:v>150101</c:v>
                  </c:pt>
                  <c:pt idx="159">
                    <c:v>150101</c:v>
                  </c:pt>
                  <c:pt idx="160">
                    <c:v>150101</c:v>
                  </c:pt>
                  <c:pt idx="161">
                    <c:v>150101</c:v>
                  </c:pt>
                  <c:pt idx="162">
                    <c:v>150101</c:v>
                  </c:pt>
                  <c:pt idx="163">
                    <c:v>150101</c:v>
                  </c:pt>
                  <c:pt idx="164">
                    <c:v>150101</c:v>
                  </c:pt>
                  <c:pt idx="165">
                    <c:v>150101</c:v>
                  </c:pt>
                  <c:pt idx="166">
                    <c:v>150101</c:v>
                  </c:pt>
                  <c:pt idx="167">
                    <c:v>150101</c:v>
                  </c:pt>
                  <c:pt idx="168">
                    <c:v>150101</c:v>
                  </c:pt>
                  <c:pt idx="169">
                    <c:v>150101</c:v>
                  </c:pt>
                  <c:pt idx="170">
                    <c:v>150101</c:v>
                  </c:pt>
                  <c:pt idx="171">
                    <c:v>150101</c:v>
                  </c:pt>
                  <c:pt idx="172">
                    <c:v>150101</c:v>
                  </c:pt>
                  <c:pt idx="173">
                    <c:v>150101</c:v>
                  </c:pt>
                  <c:pt idx="174">
                    <c:v>150101</c:v>
                  </c:pt>
                  <c:pt idx="175">
                    <c:v>150101</c:v>
                  </c:pt>
                  <c:pt idx="176">
                    <c:v>150101</c:v>
                  </c:pt>
                  <c:pt idx="178">
                    <c:v>150101</c:v>
                  </c:pt>
                  <c:pt idx="180">
                    <c:v>150101</c:v>
                  </c:pt>
                  <c:pt idx="181">
                    <c:v>150101</c:v>
                  </c:pt>
                  <c:pt idx="186">
                    <c:v>150101</c:v>
                  </c:pt>
                  <c:pt idx="187">
                    <c:v>150101</c:v>
                  </c:pt>
                  <c:pt idx="188">
                    <c:v>150101</c:v>
                  </c:pt>
                  <c:pt idx="189">
                    <c:v>150101</c:v>
                  </c:pt>
                  <c:pt idx="190">
                    <c:v>150101</c:v>
                  </c:pt>
                  <c:pt idx="191">
                    <c:v>150101</c:v>
                  </c:pt>
                  <c:pt idx="192">
                    <c:v>150101</c:v>
                  </c:pt>
                  <c:pt idx="193">
                    <c:v>150101</c:v>
                  </c:pt>
                  <c:pt idx="194">
                    <c:v>150101</c:v>
                  </c:pt>
                  <c:pt idx="195">
                    <c:v>150101</c:v>
                  </c:pt>
                  <c:pt idx="196">
                    <c:v>150101</c:v>
                  </c:pt>
                  <c:pt idx="197">
                    <c:v>150101</c:v>
                  </c:pt>
                  <c:pt idx="198">
                    <c:v>150101</c:v>
                  </c:pt>
                  <c:pt idx="199">
                    <c:v>150101</c:v>
                  </c:pt>
                  <c:pt idx="200">
                    <c:v>150101</c:v>
                  </c:pt>
                  <c:pt idx="201">
                    <c:v>150101</c:v>
                  </c:pt>
                  <c:pt idx="202">
                    <c:v>150101</c:v>
                  </c:pt>
                  <c:pt idx="203">
                    <c:v>150101</c:v>
                  </c:pt>
                  <c:pt idx="204">
                    <c:v>150101</c:v>
                  </c:pt>
                  <c:pt idx="205">
                    <c:v>150101</c:v>
                  </c:pt>
                  <c:pt idx="206">
                    <c:v>150101</c:v>
                  </c:pt>
                  <c:pt idx="207">
                    <c:v>150101</c:v>
                  </c:pt>
                  <c:pt idx="208">
                    <c:v>150101</c:v>
                  </c:pt>
                  <c:pt idx="209">
                    <c:v>150101</c:v>
                  </c:pt>
                  <c:pt idx="210">
                    <c:v>150101</c:v>
                  </c:pt>
                  <c:pt idx="211">
                    <c:v>150101</c:v>
                  </c:pt>
                  <c:pt idx="212">
                    <c:v>150101</c:v>
                  </c:pt>
                  <c:pt idx="213">
                    <c:v>150101</c:v>
                  </c:pt>
                  <c:pt idx="214">
                    <c:v>150101</c:v>
                  </c:pt>
                  <c:pt idx="215">
                    <c:v>150101</c:v>
                  </c:pt>
                  <c:pt idx="216">
                    <c:v>150101</c:v>
                  </c:pt>
                  <c:pt idx="217">
                    <c:v>150101</c:v>
                  </c:pt>
                  <c:pt idx="218">
                    <c:v>150101</c:v>
                  </c:pt>
                  <c:pt idx="219">
                    <c:v>150101</c:v>
                  </c:pt>
                  <c:pt idx="220">
                    <c:v>150101</c:v>
                  </c:pt>
                  <c:pt idx="221">
                    <c:v>150101</c:v>
                  </c:pt>
                  <c:pt idx="222">
                    <c:v>150101</c:v>
                  </c:pt>
                  <c:pt idx="223">
                    <c:v>150101</c:v>
                  </c:pt>
                  <c:pt idx="224">
                    <c:v>150101</c:v>
                  </c:pt>
                  <c:pt idx="225">
                    <c:v>150101</c:v>
                  </c:pt>
                  <c:pt idx="226">
                    <c:v>150101</c:v>
                  </c:pt>
                  <c:pt idx="227">
                    <c:v>150101</c:v>
                  </c:pt>
                  <c:pt idx="228">
                    <c:v>150101</c:v>
                  </c:pt>
                  <c:pt idx="229">
                    <c:v>150101</c:v>
                  </c:pt>
                  <c:pt idx="230">
                    <c:v>150101</c:v>
                  </c:pt>
                  <c:pt idx="231">
                    <c:v>150101</c:v>
                  </c:pt>
                  <c:pt idx="232">
                    <c:v>150101</c:v>
                  </c:pt>
                  <c:pt idx="233">
                    <c:v>150101</c:v>
                  </c:pt>
                  <c:pt idx="234">
                    <c:v>150101</c:v>
                  </c:pt>
                  <c:pt idx="235">
                    <c:v>150101</c:v>
                  </c:pt>
                  <c:pt idx="236">
                    <c:v>150101</c:v>
                  </c:pt>
                  <c:pt idx="237">
                    <c:v>150101</c:v>
                  </c:pt>
                  <c:pt idx="238">
                    <c:v>150101</c:v>
                  </c:pt>
                  <c:pt idx="239">
                    <c:v>150101</c:v>
                  </c:pt>
                  <c:pt idx="240">
                    <c:v>150101</c:v>
                  </c:pt>
                  <c:pt idx="241">
                    <c:v>150101</c:v>
                  </c:pt>
                  <c:pt idx="242">
                    <c:v>150101</c:v>
                  </c:pt>
                  <c:pt idx="243">
                    <c:v>150101</c:v>
                  </c:pt>
                  <c:pt idx="244">
                    <c:v>150101</c:v>
                  </c:pt>
                  <c:pt idx="245">
                    <c:v>150101</c:v>
                  </c:pt>
                  <c:pt idx="246">
                    <c:v>150101</c:v>
                  </c:pt>
                  <c:pt idx="247">
                    <c:v>150101</c:v>
                  </c:pt>
                  <c:pt idx="248">
                    <c:v>150101</c:v>
                  </c:pt>
                  <c:pt idx="249">
                    <c:v>150101</c:v>
                  </c:pt>
                  <c:pt idx="250">
                    <c:v>150101</c:v>
                  </c:pt>
                  <c:pt idx="251">
                    <c:v>150101</c:v>
                  </c:pt>
                  <c:pt idx="252">
                    <c:v>150101</c:v>
                  </c:pt>
                  <c:pt idx="253">
                    <c:v>150101</c:v>
                  </c:pt>
                  <c:pt idx="254">
                    <c:v>150101</c:v>
                  </c:pt>
                  <c:pt idx="255">
                    <c:v>150101</c:v>
                  </c:pt>
                  <c:pt idx="256">
                    <c:v>170703</c:v>
                  </c:pt>
                  <c:pt idx="257">
                    <c:v>170703</c:v>
                  </c:pt>
                  <c:pt idx="259">
                    <c:v>170703</c:v>
                  </c:pt>
                  <c:pt idx="260">
                    <c:v>170703</c:v>
                  </c:pt>
                  <c:pt idx="261">
                    <c:v>170703</c:v>
                  </c:pt>
                  <c:pt idx="263">
                    <c:v>170703</c:v>
                  </c:pt>
                  <c:pt idx="266">
                    <c:v>170703</c:v>
                  </c:pt>
                  <c:pt idx="267">
                    <c:v>170703</c:v>
                  </c:pt>
                  <c:pt idx="268">
                    <c:v>170703</c:v>
                  </c:pt>
                  <c:pt idx="269">
                    <c:v>170703</c:v>
                  </c:pt>
                  <c:pt idx="270">
                    <c:v>170703</c:v>
                  </c:pt>
                  <c:pt idx="271">
                    <c:v>170703</c:v>
                  </c:pt>
                  <c:pt idx="272">
                    <c:v>170703</c:v>
                  </c:pt>
                  <c:pt idx="273">
                    <c:v>170703</c:v>
                  </c:pt>
                  <c:pt idx="274">
                    <c:v>170703</c:v>
                  </c:pt>
                  <c:pt idx="275">
                    <c:v>170703</c:v>
                  </c:pt>
                  <c:pt idx="276">
                    <c:v>170703</c:v>
                  </c:pt>
                  <c:pt idx="277">
                    <c:v>170703</c:v>
                  </c:pt>
                  <c:pt idx="278">
                    <c:v>170703</c:v>
                  </c:pt>
                  <c:pt idx="279">
                    <c:v>170703</c:v>
                  </c:pt>
                  <c:pt idx="280">
                    <c:v>170703</c:v>
                  </c:pt>
                  <c:pt idx="281">
                    <c:v>170703</c:v>
                  </c:pt>
                  <c:pt idx="282">
                    <c:v>170703</c:v>
                  </c:pt>
                  <c:pt idx="283">
                    <c:v>170703</c:v>
                  </c:pt>
                  <c:pt idx="284">
                    <c:v>170703</c:v>
                  </c:pt>
                  <c:pt idx="285">
                    <c:v>170703</c:v>
                  </c:pt>
                  <c:pt idx="286">
                    <c:v>170703</c:v>
                  </c:pt>
                  <c:pt idx="287">
                    <c:v>180409</c:v>
                  </c:pt>
                  <c:pt idx="294">
                    <c:v>010116</c:v>
                  </c:pt>
                </c:lvl>
              </c:multiLvlStrCache>
            </c:multiLvlStrRef>
          </c:cat>
          <c:val>
            <c:numRef>
              <c:f>'бюджет 2016'!$L$321:$L$668</c:f>
              <c:numCache>
                <c:ptCount val="295"/>
              </c:numCache>
            </c:numRef>
          </c:val>
        </c:ser>
        <c:axId val="53099640"/>
        <c:axId val="8134713"/>
      </c:barChart>
      <c:catAx>
        <c:axId val="5309964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8134713"/>
        <c:crosses val="autoZero"/>
        <c:auto val="1"/>
        <c:lblOffset val="100"/>
        <c:tickLblSkip val="7"/>
        <c:noMultiLvlLbl val="0"/>
      </c:catAx>
      <c:valAx>
        <c:axId val="81347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099640"/>
        <c:crossesAt val="1"/>
        <c:crossBetween val="between"/>
        <c:dispUnits/>
      </c:valAx>
      <c:spPr>
        <a:solidFill>
          <a:srgbClr val="FFFFFF"/>
        </a:solidFill>
        <a:ln w="3175">
          <a:noFill/>
        </a:ln>
      </c:spPr>
    </c:plotArea>
    <c:legend>
      <c:legendPos val="r"/>
      <c:layout>
        <c:manualLayout>
          <c:xMode val="edge"/>
          <c:yMode val="edge"/>
          <c:x val="0.9445"/>
          <c:y val="0.3525"/>
          <c:w val="0.0465"/>
          <c:h val="0.268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7"/>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82050" cy="5724525"/>
    <xdr:graphicFrame>
      <xdr:nvGraphicFramePr>
        <xdr:cNvPr id="1" name="Chart 1"/>
        <xdr:cNvGraphicFramePr/>
      </xdr:nvGraphicFramePr>
      <xdr:xfrm>
        <a:off x="0" y="0"/>
        <a:ext cx="8782050" cy="57245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1072;&#1090;&#1086;&#1082;%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істо"/>
      <sheetName val="Місто (2)"/>
    </sheetNames>
    <sheetDataSet>
      <sheetData sheetId="0">
        <row r="11">
          <cell r="O11">
            <v>14192553</v>
          </cell>
        </row>
        <row r="13">
          <cell r="O13">
            <v>11709553</v>
          </cell>
        </row>
        <row r="24">
          <cell r="O24">
            <v>2208000</v>
          </cell>
        </row>
        <row r="30">
          <cell r="O30">
            <v>275000</v>
          </cell>
        </row>
        <row r="38">
          <cell r="O38">
            <v>150661561</v>
          </cell>
        </row>
        <row r="40">
          <cell r="O40">
            <v>73600</v>
          </cell>
        </row>
        <row r="42">
          <cell r="O42">
            <v>37076297</v>
          </cell>
        </row>
        <row r="44">
          <cell r="O44">
            <v>47590158</v>
          </cell>
        </row>
        <row r="47">
          <cell r="O47">
            <v>190672</v>
          </cell>
        </row>
        <row r="51">
          <cell r="O51">
            <v>23000</v>
          </cell>
        </row>
        <row r="53">
          <cell r="O53">
            <v>47000</v>
          </cell>
        </row>
        <row r="56">
          <cell r="O56">
            <v>0</v>
          </cell>
        </row>
        <row r="57">
          <cell r="O57">
            <v>0</v>
          </cell>
        </row>
        <row r="58">
          <cell r="O58">
            <v>581010</v>
          </cell>
        </row>
        <row r="59">
          <cell r="O59">
            <v>0</v>
          </cell>
        </row>
        <row r="77">
          <cell r="O77">
            <v>50982773</v>
          </cell>
        </row>
        <row r="93">
          <cell r="O93">
            <v>6394542</v>
          </cell>
        </row>
        <row r="95">
          <cell r="O95">
            <v>100200</v>
          </cell>
        </row>
        <row r="101">
          <cell r="O101">
            <v>3762841</v>
          </cell>
        </row>
        <row r="104">
          <cell r="O104">
            <v>104000</v>
          </cell>
        </row>
        <row r="109">
          <cell r="O109">
            <v>141792784</v>
          </cell>
        </row>
        <row r="111">
          <cell r="O111">
            <v>294602</v>
          </cell>
        </row>
        <row r="113">
          <cell r="O113">
            <v>45914508</v>
          </cell>
        </row>
        <row r="116">
          <cell r="O116">
            <v>8904037</v>
          </cell>
        </row>
        <row r="121">
          <cell r="O121">
            <v>188750</v>
          </cell>
        </row>
        <row r="125">
          <cell r="O125">
            <v>24369447</v>
          </cell>
        </row>
        <row r="127">
          <cell r="O127">
            <v>39000</v>
          </cell>
        </row>
        <row r="129">
          <cell r="O129">
            <v>39000</v>
          </cell>
        </row>
        <row r="133">
          <cell r="O133">
            <v>62043440</v>
          </cell>
        </row>
        <row r="139">
          <cell r="O139">
            <v>11920943</v>
          </cell>
        </row>
        <row r="141">
          <cell r="O141">
            <v>6135852</v>
          </cell>
        </row>
        <row r="150">
          <cell r="O150">
            <v>40000</v>
          </cell>
        </row>
        <row r="202">
          <cell r="O202">
            <v>1447725</v>
          </cell>
        </row>
        <row r="204">
          <cell r="O204">
            <v>0</v>
          </cell>
        </row>
        <row r="208">
          <cell r="O208">
            <v>4297366</v>
          </cell>
        </row>
        <row r="227">
          <cell r="O227">
            <v>168971</v>
          </cell>
        </row>
        <row r="232">
          <cell r="O232">
            <v>71890</v>
          </cell>
        </row>
        <row r="234">
          <cell r="O234">
            <v>71890</v>
          </cell>
        </row>
        <row r="235">
          <cell r="O235">
            <v>11473967</v>
          </cell>
        </row>
        <row r="237">
          <cell r="O237">
            <v>310376</v>
          </cell>
        </row>
        <row r="239">
          <cell r="O239">
            <v>48042</v>
          </cell>
        </row>
        <row r="240">
          <cell r="O240">
            <v>1145324</v>
          </cell>
        </row>
        <row r="241">
          <cell r="O241">
            <v>1521632</v>
          </cell>
        </row>
        <row r="242">
          <cell r="O242">
            <v>5910654</v>
          </cell>
        </row>
        <row r="246">
          <cell r="O246">
            <v>39000</v>
          </cell>
        </row>
        <row r="257">
          <cell r="O257">
            <v>7123338</v>
          </cell>
        </row>
        <row r="259">
          <cell r="O259">
            <v>2617707</v>
          </cell>
        </row>
        <row r="261">
          <cell r="O261">
            <v>4505631</v>
          </cell>
        </row>
        <row r="270">
          <cell r="O270">
            <v>2347012</v>
          </cell>
        </row>
        <row r="272">
          <cell r="O272">
            <v>2347012</v>
          </cell>
        </row>
        <row r="273">
          <cell r="O273">
            <v>460163881</v>
          </cell>
        </row>
        <row r="275">
          <cell r="O275">
            <v>92274</v>
          </cell>
        </row>
        <row r="280">
          <cell r="O280">
            <v>281085657</v>
          </cell>
        </row>
        <row r="282">
          <cell r="O282">
            <v>54594036</v>
          </cell>
        </row>
        <row r="285">
          <cell r="O285">
            <v>28209242</v>
          </cell>
        </row>
        <row r="288">
          <cell r="O288">
            <v>95840975</v>
          </cell>
        </row>
        <row r="292">
          <cell r="O292">
            <v>341697</v>
          </cell>
        </row>
        <row r="299">
          <cell r="O299">
            <v>241504410</v>
          </cell>
        </row>
        <row r="301">
          <cell r="O301">
            <v>2344345</v>
          </cell>
        </row>
        <row r="306">
          <cell r="O306">
            <v>2574378</v>
          </cell>
        </row>
        <row r="308">
          <cell r="O308">
            <v>72010454</v>
          </cell>
        </row>
        <row r="310">
          <cell r="O310">
            <v>87261886</v>
          </cell>
        </row>
        <row r="324">
          <cell r="O324">
            <v>58620</v>
          </cell>
        </row>
        <row r="326">
          <cell r="O326">
            <v>58620</v>
          </cell>
        </row>
        <row r="335">
          <cell r="O335">
            <v>2462330</v>
          </cell>
        </row>
        <row r="337">
          <cell r="O337">
            <v>104770</v>
          </cell>
        </row>
        <row r="339">
          <cell r="O339">
            <v>2357560</v>
          </cell>
        </row>
        <row r="346">
          <cell r="O346">
            <v>0</v>
          </cell>
        </row>
        <row r="349">
          <cell r="O349">
            <v>39000</v>
          </cell>
        </row>
        <row r="351">
          <cell r="O351">
            <v>39000</v>
          </cell>
        </row>
        <row r="352">
          <cell r="O352">
            <v>52000</v>
          </cell>
        </row>
        <row r="354">
          <cell r="O354">
            <v>52000</v>
          </cell>
        </row>
        <row r="357">
          <cell r="O357">
            <v>39000</v>
          </cell>
        </row>
        <row r="359">
          <cell r="O359">
            <v>39000</v>
          </cell>
        </row>
        <row r="373">
          <cell r="O373">
            <v>81682389</v>
          </cell>
        </row>
        <row r="375">
          <cell r="O375">
            <v>13000</v>
          </cell>
        </row>
        <row r="379">
          <cell r="O379">
            <v>1321786</v>
          </cell>
        </row>
        <row r="381">
          <cell r="O381">
            <v>20425566</v>
          </cell>
        </row>
        <row r="383">
          <cell r="O383">
            <v>10522935</v>
          </cell>
        </row>
        <row r="393">
          <cell r="O393">
            <v>1628431</v>
          </cell>
        </row>
        <row r="395">
          <cell r="O395">
            <v>32600</v>
          </cell>
        </row>
        <row r="397">
          <cell r="O397">
            <v>945136</v>
          </cell>
        </row>
        <row r="400">
          <cell r="O400">
            <v>650695</v>
          </cell>
        </row>
        <row r="401">
          <cell r="O401">
            <v>47326585</v>
          </cell>
        </row>
        <row r="403">
          <cell r="O403">
            <v>0</v>
          </cell>
        </row>
        <row r="408">
          <cell r="O408">
            <v>45974223</v>
          </cell>
        </row>
        <row r="424">
          <cell r="O424">
            <v>157040</v>
          </cell>
        </row>
        <row r="426">
          <cell r="O426">
            <v>157040</v>
          </cell>
        </row>
        <row r="439">
          <cell r="O439">
            <v>10031986</v>
          </cell>
        </row>
        <row r="443">
          <cell r="O443">
            <v>3701495</v>
          </cell>
        </row>
        <row r="444">
          <cell r="O444">
            <v>6330491</v>
          </cell>
        </row>
        <row r="445">
          <cell r="O445">
            <v>3861303</v>
          </cell>
        </row>
        <row r="447">
          <cell r="O447">
            <v>179934</v>
          </cell>
        </row>
        <row r="452">
          <cell r="O452">
            <v>3363697</v>
          </cell>
        </row>
        <row r="470">
          <cell r="O470">
            <v>18371508</v>
          </cell>
        </row>
        <row r="472">
          <cell r="O472">
            <v>320384</v>
          </cell>
        </row>
        <row r="475">
          <cell r="O475">
            <v>5258716</v>
          </cell>
        </row>
        <row r="494">
          <cell r="O494">
            <v>12199924</v>
          </cell>
        </row>
        <row r="496">
          <cell r="O496">
            <v>1628900</v>
          </cell>
        </row>
        <row r="499">
          <cell r="O499">
            <v>4026961</v>
          </cell>
        </row>
        <row r="519">
          <cell r="O519">
            <v>5573358</v>
          </cell>
        </row>
        <row r="521">
          <cell r="O521">
            <v>597595</v>
          </cell>
        </row>
        <row r="524">
          <cell r="O524">
            <v>4425803</v>
          </cell>
        </row>
        <row r="534">
          <cell r="O534">
            <v>0</v>
          </cell>
        </row>
        <row r="546">
          <cell r="O546">
            <v>8874752</v>
          </cell>
        </row>
        <row r="548">
          <cell r="O548">
            <v>277488</v>
          </cell>
        </row>
        <row r="553">
          <cell r="O553">
            <v>3262873</v>
          </cell>
        </row>
        <row r="574">
          <cell r="O574">
            <v>5099892</v>
          </cell>
        </row>
        <row r="576">
          <cell r="O576">
            <v>528281</v>
          </cell>
        </row>
        <row r="579">
          <cell r="O579">
            <v>3605942</v>
          </cell>
        </row>
        <row r="598">
          <cell r="O598">
            <v>12110423</v>
          </cell>
        </row>
        <row r="600">
          <cell r="O600">
            <v>281200</v>
          </cell>
        </row>
        <row r="603">
          <cell r="O603">
            <v>3473258</v>
          </cell>
        </row>
        <row r="621">
          <cell r="O621">
            <v>1257384393</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026"/>
  <sheetViews>
    <sheetView tabSelected="1" view="pageBreakPreview" zoomScale="75" zoomScaleNormal="74" zoomScaleSheetLayoutView="75" zoomScalePageLayoutView="0" workbookViewId="0" topLeftCell="A902">
      <selection activeCell="D3" sqref="D3"/>
    </sheetView>
  </sheetViews>
  <sheetFormatPr defaultColWidth="9.140625" defaultRowHeight="15"/>
  <cols>
    <col min="1" max="1" width="13.8515625" style="1" customWidth="1"/>
    <col min="2" max="2" width="17.00390625" style="1" customWidth="1"/>
    <col min="3" max="3" width="17.28125" style="1" customWidth="1"/>
    <col min="4" max="4" width="53.7109375" style="2" customWidth="1"/>
    <col min="5" max="5" width="62.7109375" style="2" customWidth="1"/>
    <col min="6" max="6" width="16.28125" style="1" customWidth="1"/>
    <col min="7" max="7" width="14.140625" style="1" customWidth="1"/>
    <col min="8" max="8" width="17.140625" style="1" customWidth="1"/>
    <col min="9" max="9" width="18.8515625" style="9" customWidth="1"/>
    <col min="10" max="10" width="13.140625" style="3" customWidth="1"/>
    <col min="11" max="11" width="18.7109375" style="3" customWidth="1"/>
    <col min="12" max="12" width="11.140625" style="3" customWidth="1"/>
    <col min="13" max="13" width="11.00390625" style="3" bestFit="1" customWidth="1"/>
    <col min="14" max="15" width="9.140625" style="3" customWidth="1"/>
    <col min="16" max="16" width="11.7109375" style="3" bestFit="1" customWidth="1"/>
    <col min="17" max="16384" width="9.140625" style="3" customWidth="1"/>
  </cols>
  <sheetData>
    <row r="1" spans="6:8" ht="31.5">
      <c r="F1" s="94" t="s">
        <v>648</v>
      </c>
      <c r="H1" s="13"/>
    </row>
    <row r="2" spans="6:8" ht="31.5">
      <c r="F2" s="94" t="s">
        <v>646</v>
      </c>
      <c r="H2" s="13"/>
    </row>
    <row r="3" spans="6:8" ht="30.75">
      <c r="F3" s="177" t="s">
        <v>149</v>
      </c>
      <c r="H3" s="4"/>
    </row>
    <row r="5" spans="1:9" ht="22.5" customHeight="1">
      <c r="A5" s="3"/>
      <c r="B5" s="3"/>
      <c r="C5" s="176" t="s">
        <v>918</v>
      </c>
      <c r="D5" s="176"/>
      <c r="E5" s="176"/>
      <c r="F5" s="176"/>
      <c r="G5" s="176"/>
      <c r="H5" s="176"/>
      <c r="I5" s="176"/>
    </row>
    <row r="6" spans="1:9" ht="15">
      <c r="A6" s="5"/>
      <c r="B6" s="5"/>
      <c r="C6" s="5"/>
      <c r="D6" s="6"/>
      <c r="E6" s="6"/>
      <c r="F6" s="5"/>
      <c r="G6" s="5"/>
      <c r="H6" s="5"/>
      <c r="I6" s="10"/>
    </row>
    <row r="7" spans="1:9" ht="15">
      <c r="A7" s="5"/>
      <c r="B7" s="5"/>
      <c r="C7" s="5"/>
      <c r="D7" s="6"/>
      <c r="E7" s="6"/>
      <c r="F7" s="5"/>
      <c r="G7" s="5"/>
      <c r="H7" s="5"/>
      <c r="I7" s="10" t="s">
        <v>413</v>
      </c>
    </row>
    <row r="8" spans="1:9" s="8" customFormat="1" ht="110.25">
      <c r="A8" s="12" t="s">
        <v>649</v>
      </c>
      <c r="B8" s="12" t="s">
        <v>650</v>
      </c>
      <c r="C8" s="12" t="s">
        <v>655</v>
      </c>
      <c r="D8" s="12" t="s">
        <v>656</v>
      </c>
      <c r="E8" s="12" t="s">
        <v>647</v>
      </c>
      <c r="F8" s="12" t="s">
        <v>712</v>
      </c>
      <c r="G8" s="12" t="s">
        <v>713</v>
      </c>
      <c r="H8" s="12" t="s">
        <v>714</v>
      </c>
      <c r="I8" s="81" t="s">
        <v>715</v>
      </c>
    </row>
    <row r="9" spans="1:11" s="8" customFormat="1" ht="15">
      <c r="A9" s="7">
        <v>1</v>
      </c>
      <c r="B9" s="7">
        <v>2</v>
      </c>
      <c r="C9" s="7">
        <v>3</v>
      </c>
      <c r="D9" s="7">
        <v>4</v>
      </c>
      <c r="E9" s="7">
        <v>5</v>
      </c>
      <c r="F9" s="7">
        <v>6</v>
      </c>
      <c r="G9" s="7">
        <v>7</v>
      </c>
      <c r="H9" s="7">
        <v>8</v>
      </c>
      <c r="I9" s="11">
        <v>9</v>
      </c>
      <c r="K9" s="59"/>
    </row>
    <row r="10" spans="1:12" s="24" customFormat="1" ht="18.75" customHeight="1">
      <c r="A10" s="21"/>
      <c r="B10" s="21" t="s">
        <v>716</v>
      </c>
      <c r="C10" s="21"/>
      <c r="D10" s="22" t="s">
        <v>717</v>
      </c>
      <c r="E10" s="22"/>
      <c r="F10" s="23">
        <f>SUM(F15:F16)-F16</f>
        <v>0</v>
      </c>
      <c r="G10" s="23"/>
      <c r="H10" s="23">
        <f>SUM(H15:H16)-H16</f>
        <v>0</v>
      </c>
      <c r="I10" s="23">
        <f>SUM(I11:I20)-I16-I12-I14-I19</f>
        <v>14192553</v>
      </c>
      <c r="J10" s="60">
        <f>'[1]Місто'!$O$11-I10</f>
        <v>0</v>
      </c>
      <c r="K10" s="29"/>
      <c r="L10" s="60"/>
    </row>
    <row r="11" spans="1:12" s="24" customFormat="1" ht="21" customHeight="1">
      <c r="A11" s="14"/>
      <c r="B11" s="14" t="s">
        <v>718</v>
      </c>
      <c r="C11" s="106" t="s">
        <v>817</v>
      </c>
      <c r="D11" s="15" t="s">
        <v>719</v>
      </c>
      <c r="E11" s="15" t="s">
        <v>720</v>
      </c>
      <c r="F11" s="18"/>
      <c r="G11" s="18"/>
      <c r="H11" s="18"/>
      <c r="I11" s="18">
        <f>'[1]Місто'!$O$13</f>
        <v>11709553</v>
      </c>
      <c r="J11" s="62"/>
      <c r="L11" s="62"/>
    </row>
    <row r="12" spans="1:12" s="24" customFormat="1" ht="18" customHeight="1" hidden="1">
      <c r="A12" s="14"/>
      <c r="B12" s="14"/>
      <c r="C12" s="14"/>
      <c r="D12" s="15"/>
      <c r="E12" s="15" t="s">
        <v>723</v>
      </c>
      <c r="F12" s="18"/>
      <c r="G12" s="18"/>
      <c r="H12" s="18"/>
      <c r="I12" s="18"/>
      <c r="J12" s="62"/>
      <c r="L12" s="62"/>
    </row>
    <row r="13" spans="1:12" s="24" customFormat="1" ht="18.75" customHeight="1" hidden="1">
      <c r="A13" s="14"/>
      <c r="B13" s="14">
        <v>120201</v>
      </c>
      <c r="C13" s="106" t="s">
        <v>843</v>
      </c>
      <c r="D13" s="15" t="s">
        <v>621</v>
      </c>
      <c r="E13" s="15" t="s">
        <v>720</v>
      </c>
      <c r="F13" s="18"/>
      <c r="G13" s="18"/>
      <c r="H13" s="18"/>
      <c r="I13" s="18">
        <f>'[1]Місто'!$O$15</f>
        <v>0</v>
      </c>
      <c r="J13" s="62"/>
      <c r="L13" s="62"/>
    </row>
    <row r="14" spans="1:12" s="24" customFormat="1" ht="18.75" customHeight="1" hidden="1">
      <c r="A14" s="14"/>
      <c r="B14" s="14"/>
      <c r="C14" s="14"/>
      <c r="D14" s="15"/>
      <c r="E14" s="15" t="s">
        <v>723</v>
      </c>
      <c r="F14" s="18"/>
      <c r="G14" s="18"/>
      <c r="H14" s="18"/>
      <c r="I14" s="18"/>
      <c r="J14" s="62"/>
      <c r="L14" s="62"/>
    </row>
    <row r="15" spans="1:12" s="19" customFormat="1" ht="30.75" hidden="1">
      <c r="A15" s="14"/>
      <c r="B15" s="14">
        <v>150101</v>
      </c>
      <c r="C15" s="14"/>
      <c r="D15" s="15" t="s">
        <v>721</v>
      </c>
      <c r="E15" s="15" t="s">
        <v>722</v>
      </c>
      <c r="F15" s="16"/>
      <c r="G15" s="17"/>
      <c r="H15" s="16"/>
      <c r="I15" s="18"/>
      <c r="J15" s="63"/>
      <c r="L15" s="63"/>
    </row>
    <row r="16" spans="1:12" s="19" customFormat="1" ht="15.75" hidden="1">
      <c r="A16" s="14"/>
      <c r="B16" s="14"/>
      <c r="C16" s="14"/>
      <c r="D16" s="30"/>
      <c r="E16" s="15" t="s">
        <v>723</v>
      </c>
      <c r="F16" s="16"/>
      <c r="G16" s="17"/>
      <c r="H16" s="16"/>
      <c r="I16" s="18"/>
      <c r="J16" s="63"/>
      <c r="L16" s="63"/>
    </row>
    <row r="17" spans="1:12" s="19" customFormat="1" ht="45.75">
      <c r="A17" s="14"/>
      <c r="B17" s="14">
        <v>180409</v>
      </c>
      <c r="C17" s="106" t="s">
        <v>818</v>
      </c>
      <c r="D17" s="15" t="s">
        <v>581</v>
      </c>
      <c r="E17" s="15" t="s">
        <v>593</v>
      </c>
      <c r="F17" s="16"/>
      <c r="G17" s="97"/>
      <c r="H17" s="16"/>
      <c r="I17" s="18">
        <f>I19</f>
        <v>2208000</v>
      </c>
      <c r="J17" s="63"/>
      <c r="L17" s="63"/>
    </row>
    <row r="18" spans="1:12" s="19" customFormat="1" ht="15.75">
      <c r="A18" s="14"/>
      <c r="B18" s="14"/>
      <c r="C18" s="106"/>
      <c r="D18" s="15"/>
      <c r="E18" s="77" t="s">
        <v>624</v>
      </c>
      <c r="F18" s="16"/>
      <c r="G18" s="97"/>
      <c r="H18" s="16"/>
      <c r="I18" s="18"/>
      <c r="J18" s="63"/>
      <c r="L18" s="63"/>
    </row>
    <row r="19" spans="1:12" s="19" customFormat="1" ht="15.75">
      <c r="A19" s="14"/>
      <c r="B19" s="14"/>
      <c r="C19" s="106"/>
      <c r="D19" s="15"/>
      <c r="E19" s="77" t="s">
        <v>147</v>
      </c>
      <c r="F19" s="16"/>
      <c r="G19" s="97"/>
      <c r="H19" s="16"/>
      <c r="I19" s="18">
        <f>'[1]Місто'!$O$24</f>
        <v>2208000</v>
      </c>
      <c r="J19" s="63"/>
      <c r="L19" s="63"/>
    </row>
    <row r="20" spans="1:12" s="19" customFormat="1" ht="15.75">
      <c r="A20" s="14"/>
      <c r="B20" s="14">
        <v>250404</v>
      </c>
      <c r="C20" s="106" t="s">
        <v>840</v>
      </c>
      <c r="D20" s="77" t="s">
        <v>811</v>
      </c>
      <c r="E20" s="77" t="s">
        <v>720</v>
      </c>
      <c r="F20" s="16"/>
      <c r="G20" s="97"/>
      <c r="H20" s="16"/>
      <c r="I20" s="18">
        <f>'[1]Місто'!$O$30</f>
        <v>275000</v>
      </c>
      <c r="J20" s="63"/>
      <c r="L20" s="63"/>
    </row>
    <row r="21" spans="1:12" s="31" customFormat="1" ht="30" customHeight="1">
      <c r="A21" s="21"/>
      <c r="B21" s="21">
        <v>10</v>
      </c>
      <c r="C21" s="21"/>
      <c r="D21" s="22" t="s">
        <v>108</v>
      </c>
      <c r="E21" s="22"/>
      <c r="F21" s="23">
        <f>SUM(F22:F71)</f>
        <v>177700103</v>
      </c>
      <c r="G21" s="57"/>
      <c r="H21" s="23">
        <f>SUM(H22:H71)</f>
        <v>165837186</v>
      </c>
      <c r="I21" s="23">
        <f>SUM(I22:I71)</f>
        <v>150661561</v>
      </c>
      <c r="J21" s="60">
        <f>'[1]Місто'!$O$38-I21</f>
        <v>0</v>
      </c>
      <c r="K21" s="58">
        <f>I48+I58+I60+I61+I62+I42+I52+I57+I59+I54</f>
        <v>50982773</v>
      </c>
      <c r="L21" s="67">
        <f>'[1]Місто'!$O$77-K21</f>
        <v>0</v>
      </c>
    </row>
    <row r="22" spans="1:12" s="24" customFormat="1" ht="22.5" customHeight="1">
      <c r="A22" s="14"/>
      <c r="B22" s="14" t="s">
        <v>718</v>
      </c>
      <c r="C22" s="106" t="s">
        <v>817</v>
      </c>
      <c r="D22" s="15" t="s">
        <v>719</v>
      </c>
      <c r="E22" s="15" t="s">
        <v>720</v>
      </c>
      <c r="F22" s="18"/>
      <c r="G22" s="18"/>
      <c r="H22" s="18"/>
      <c r="I22" s="18">
        <f>'[1]Місто'!$O$40</f>
        <v>73600</v>
      </c>
      <c r="J22" s="62"/>
      <c r="L22" s="62"/>
    </row>
    <row r="23" spans="1:12" s="19" customFormat="1" ht="15.75">
      <c r="A23" s="32"/>
      <c r="B23" s="32" t="s">
        <v>724</v>
      </c>
      <c r="C23" s="109" t="s">
        <v>819</v>
      </c>
      <c r="D23" s="33" t="s">
        <v>725</v>
      </c>
      <c r="E23" s="15" t="s">
        <v>720</v>
      </c>
      <c r="F23" s="16"/>
      <c r="G23" s="17"/>
      <c r="H23" s="16"/>
      <c r="I23" s="35">
        <f>'[1]Місто'!$O$42</f>
        <v>37076297</v>
      </c>
      <c r="J23" s="63"/>
      <c r="L23" s="63"/>
    </row>
    <row r="24" spans="1:12" s="19" customFormat="1" ht="15.75" hidden="1">
      <c r="A24" s="32"/>
      <c r="B24" s="32"/>
      <c r="C24" s="32"/>
      <c r="D24" s="33"/>
      <c r="E24" s="15" t="s">
        <v>723</v>
      </c>
      <c r="F24" s="16"/>
      <c r="G24" s="17"/>
      <c r="H24" s="16"/>
      <c r="I24" s="18"/>
      <c r="J24" s="63"/>
      <c r="L24" s="63"/>
    </row>
    <row r="25" spans="1:12" s="19" customFormat="1" ht="45.75">
      <c r="A25" s="32"/>
      <c r="B25" s="32" t="s">
        <v>726</v>
      </c>
      <c r="C25" s="109" t="s">
        <v>820</v>
      </c>
      <c r="D25" s="34" t="s">
        <v>727</v>
      </c>
      <c r="E25" s="15" t="s">
        <v>720</v>
      </c>
      <c r="F25" s="16"/>
      <c r="G25" s="17"/>
      <c r="H25" s="16"/>
      <c r="I25" s="18">
        <f>'[1]Місто'!$O$44</f>
        <v>47590158</v>
      </c>
      <c r="J25" s="63"/>
      <c r="L25" s="63"/>
    </row>
    <row r="26" spans="1:12" s="19" customFormat="1" ht="15.75" hidden="1">
      <c r="A26" s="32"/>
      <c r="B26" s="32"/>
      <c r="C26" s="32"/>
      <c r="D26" s="34"/>
      <c r="E26" s="15" t="s">
        <v>723</v>
      </c>
      <c r="F26" s="16"/>
      <c r="G26" s="17"/>
      <c r="H26" s="16"/>
      <c r="I26" s="35"/>
      <c r="J26" s="63"/>
      <c r="L26" s="63"/>
    </row>
    <row r="27" spans="1:12" s="19" customFormat="1" ht="15.75">
      <c r="A27" s="32"/>
      <c r="B27" s="32" t="s">
        <v>626</v>
      </c>
      <c r="C27" s="109" t="s">
        <v>820</v>
      </c>
      <c r="D27" s="34" t="s">
        <v>627</v>
      </c>
      <c r="E27" s="15" t="s">
        <v>720</v>
      </c>
      <c r="F27" s="16"/>
      <c r="G27" s="17"/>
      <c r="H27" s="16"/>
      <c r="I27" s="18">
        <f>'[1]Місто'!$O$47</f>
        <v>190672</v>
      </c>
      <c r="J27" s="63"/>
      <c r="L27" s="63"/>
    </row>
    <row r="28" spans="1:12" s="19" customFormat="1" ht="15.75" hidden="1">
      <c r="A28" s="32"/>
      <c r="B28" s="32"/>
      <c r="C28" s="32"/>
      <c r="D28" s="34"/>
      <c r="E28" s="15" t="s">
        <v>723</v>
      </c>
      <c r="F28" s="16"/>
      <c r="G28" s="17"/>
      <c r="H28" s="16"/>
      <c r="I28" s="35"/>
      <c r="J28" s="63"/>
      <c r="L28" s="63"/>
    </row>
    <row r="29" spans="1:12" s="19" customFormat="1" ht="30.75">
      <c r="A29" s="32"/>
      <c r="B29" s="32" t="s">
        <v>728</v>
      </c>
      <c r="C29" s="109" t="s">
        <v>821</v>
      </c>
      <c r="D29" s="34" t="s">
        <v>729</v>
      </c>
      <c r="E29" s="15" t="s">
        <v>720</v>
      </c>
      <c r="F29" s="16"/>
      <c r="G29" s="17"/>
      <c r="H29" s="16"/>
      <c r="I29" s="18">
        <f>'[1]Місто'!$O$51</f>
        <v>23000</v>
      </c>
      <c r="J29" s="63"/>
      <c r="L29" s="63"/>
    </row>
    <row r="30" spans="1:12" s="19" customFormat="1" ht="15.75" hidden="1">
      <c r="A30" s="32"/>
      <c r="B30" s="32"/>
      <c r="C30" s="32"/>
      <c r="D30" s="34"/>
      <c r="E30" s="15" t="s">
        <v>723</v>
      </c>
      <c r="F30" s="16"/>
      <c r="G30" s="17"/>
      <c r="H30" s="16"/>
      <c r="I30" s="35"/>
      <c r="J30" s="63"/>
      <c r="L30" s="63"/>
    </row>
    <row r="31" spans="1:12" s="19" customFormat="1" ht="23.25" customHeight="1">
      <c r="A31" s="32"/>
      <c r="B31" s="109" t="s">
        <v>248</v>
      </c>
      <c r="C31" s="109" t="s">
        <v>249</v>
      </c>
      <c r="D31" s="34" t="s">
        <v>250</v>
      </c>
      <c r="E31" s="15" t="s">
        <v>720</v>
      </c>
      <c r="F31" s="16"/>
      <c r="G31" s="17"/>
      <c r="H31" s="16"/>
      <c r="I31" s="18">
        <f>'[1]Місто'!$O$53</f>
        <v>47000</v>
      </c>
      <c r="J31" s="63"/>
      <c r="L31" s="63"/>
    </row>
    <row r="32" spans="1:12" s="19" customFormat="1" ht="30.75" hidden="1">
      <c r="A32" s="32"/>
      <c r="B32" s="32" t="s">
        <v>584</v>
      </c>
      <c r="C32" s="109" t="s">
        <v>822</v>
      </c>
      <c r="D32" s="34" t="s">
        <v>585</v>
      </c>
      <c r="E32" s="15" t="s">
        <v>720</v>
      </c>
      <c r="F32" s="16"/>
      <c r="G32" s="17"/>
      <c r="H32" s="16"/>
      <c r="I32" s="35">
        <f>'[1]Місто'!$O$56</f>
        <v>0</v>
      </c>
      <c r="J32" s="63"/>
      <c r="L32" s="63"/>
    </row>
    <row r="33" spans="1:12" s="19" customFormat="1" ht="45.75" hidden="1">
      <c r="A33" s="32"/>
      <c r="B33" s="32" t="s">
        <v>754</v>
      </c>
      <c r="C33" s="109" t="s">
        <v>822</v>
      </c>
      <c r="D33" s="34" t="s">
        <v>755</v>
      </c>
      <c r="E33" s="15" t="s">
        <v>720</v>
      </c>
      <c r="F33" s="16"/>
      <c r="G33" s="17"/>
      <c r="H33" s="16"/>
      <c r="I33" s="35">
        <f>'[1]Місто'!$O$57</f>
        <v>0</v>
      </c>
      <c r="J33" s="63"/>
      <c r="L33" s="63"/>
    </row>
    <row r="34" spans="1:12" s="19" customFormat="1" ht="30.75">
      <c r="A34" s="32"/>
      <c r="B34" s="32" t="s">
        <v>736</v>
      </c>
      <c r="C34" s="109" t="s">
        <v>822</v>
      </c>
      <c r="D34" s="34" t="s">
        <v>737</v>
      </c>
      <c r="E34" s="15" t="s">
        <v>720</v>
      </c>
      <c r="F34" s="16"/>
      <c r="G34" s="17"/>
      <c r="H34" s="16"/>
      <c r="I34" s="18">
        <f>'[1]Місто'!$O$58</f>
        <v>581010</v>
      </c>
      <c r="J34" s="63"/>
      <c r="L34" s="63"/>
    </row>
    <row r="35" spans="1:12" s="19" customFormat="1" ht="15.75" hidden="1">
      <c r="A35" s="32"/>
      <c r="B35" s="32"/>
      <c r="C35" s="32"/>
      <c r="D35" s="34"/>
      <c r="E35" s="15" t="s">
        <v>723</v>
      </c>
      <c r="F35" s="16"/>
      <c r="G35" s="17"/>
      <c r="H35" s="16"/>
      <c r="I35" s="35"/>
      <c r="J35" s="63"/>
      <c r="L35" s="63"/>
    </row>
    <row r="36" spans="1:12" s="19" customFormat="1" ht="30.75" hidden="1">
      <c r="A36" s="32"/>
      <c r="B36" s="32" t="s">
        <v>582</v>
      </c>
      <c r="C36" s="109" t="s">
        <v>822</v>
      </c>
      <c r="D36" s="34" t="s">
        <v>583</v>
      </c>
      <c r="E36" s="15" t="s">
        <v>720</v>
      </c>
      <c r="F36" s="16"/>
      <c r="G36" s="17"/>
      <c r="H36" s="16"/>
      <c r="I36" s="35">
        <f>'[1]Місто'!$O$59</f>
        <v>0</v>
      </c>
      <c r="J36" s="63"/>
      <c r="L36" s="63"/>
    </row>
    <row r="37" spans="1:12" s="19" customFormat="1" ht="15.75" hidden="1">
      <c r="A37" s="32"/>
      <c r="B37" s="32" t="s">
        <v>752</v>
      </c>
      <c r="C37" s="109" t="s">
        <v>822</v>
      </c>
      <c r="D37" s="93" t="s">
        <v>770</v>
      </c>
      <c r="E37" s="15" t="s">
        <v>720</v>
      </c>
      <c r="F37" s="16"/>
      <c r="G37" s="17"/>
      <c r="H37" s="16"/>
      <c r="I37" s="35">
        <f>'[1]Місто'!$O$60</f>
        <v>0</v>
      </c>
      <c r="J37" s="63"/>
      <c r="L37" s="63"/>
    </row>
    <row r="38" spans="1:12" s="19" customFormat="1" ht="33" customHeight="1" hidden="1">
      <c r="A38" s="32"/>
      <c r="B38" s="32" t="s">
        <v>634</v>
      </c>
      <c r="C38" s="109" t="s">
        <v>823</v>
      </c>
      <c r="D38" s="34" t="s">
        <v>635</v>
      </c>
      <c r="E38" s="15" t="s">
        <v>720</v>
      </c>
      <c r="F38" s="16"/>
      <c r="G38" s="17"/>
      <c r="H38" s="16"/>
      <c r="I38" s="18">
        <f>'[1]Місто'!$O$73</f>
        <v>0</v>
      </c>
      <c r="J38" s="63"/>
      <c r="L38" s="63"/>
    </row>
    <row r="39" spans="1:12" s="19" customFormat="1" ht="15.75" hidden="1">
      <c r="A39" s="32"/>
      <c r="B39" s="32"/>
      <c r="C39" s="32"/>
      <c r="D39" s="34"/>
      <c r="E39" s="15" t="s">
        <v>723</v>
      </c>
      <c r="F39" s="16"/>
      <c r="G39" s="17"/>
      <c r="H39" s="16"/>
      <c r="I39" s="35"/>
      <c r="J39" s="63"/>
      <c r="L39" s="63"/>
    </row>
    <row r="40" spans="1:12" s="19" customFormat="1" ht="15.75" hidden="1">
      <c r="A40" s="73"/>
      <c r="B40" s="73" t="s">
        <v>632</v>
      </c>
      <c r="C40" s="73"/>
      <c r="D40" s="34" t="s">
        <v>633</v>
      </c>
      <c r="E40" s="15" t="s">
        <v>720</v>
      </c>
      <c r="F40" s="37"/>
      <c r="G40" s="38"/>
      <c r="H40" s="16"/>
      <c r="I40" s="35"/>
      <c r="J40" s="63"/>
      <c r="L40" s="63"/>
    </row>
    <row r="41" spans="1:12" s="19" customFormat="1" ht="15.75" hidden="1">
      <c r="A41" s="42"/>
      <c r="B41" s="42"/>
      <c r="C41" s="107"/>
      <c r="D41" s="43"/>
      <c r="E41" s="43" t="s">
        <v>723</v>
      </c>
      <c r="F41" s="44"/>
      <c r="G41" s="40"/>
      <c r="H41" s="16"/>
      <c r="I41" s="18"/>
      <c r="J41" s="63"/>
      <c r="L41" s="63"/>
    </row>
    <row r="42" spans="1:12" s="47" customFormat="1" ht="48" customHeight="1">
      <c r="A42" s="45"/>
      <c r="B42" s="45">
        <v>150101</v>
      </c>
      <c r="C42" s="106" t="s">
        <v>818</v>
      </c>
      <c r="D42" s="20" t="s">
        <v>721</v>
      </c>
      <c r="E42" s="76" t="s">
        <v>244</v>
      </c>
      <c r="F42" s="18">
        <v>854531</v>
      </c>
      <c r="G42" s="46">
        <f>100-(H42/F42*100)</f>
        <v>37.250374766977444</v>
      </c>
      <c r="H42" s="18">
        <v>536215</v>
      </c>
      <c r="I42" s="18">
        <v>425214</v>
      </c>
      <c r="J42" s="64"/>
      <c r="L42" s="64"/>
    </row>
    <row r="43" spans="1:12" s="19" customFormat="1" ht="15.75" hidden="1">
      <c r="A43" s="42"/>
      <c r="B43" s="42"/>
      <c r="C43" s="107"/>
      <c r="D43" s="43"/>
      <c r="E43" s="43" t="s">
        <v>723</v>
      </c>
      <c r="F43" s="44"/>
      <c r="G43" s="40"/>
      <c r="H43" s="16"/>
      <c r="I43" s="18"/>
      <c r="J43" s="63"/>
      <c r="L43" s="63"/>
    </row>
    <row r="44" spans="1:12" s="19" customFormat="1" ht="45.75" hidden="1">
      <c r="A44" s="45"/>
      <c r="B44" s="45">
        <v>150101</v>
      </c>
      <c r="C44" s="108"/>
      <c r="D44" s="20" t="s">
        <v>721</v>
      </c>
      <c r="E44" s="20" t="s">
        <v>733</v>
      </c>
      <c r="F44" s="18"/>
      <c r="G44" s="46"/>
      <c r="H44" s="18"/>
      <c r="I44" s="18"/>
      <c r="J44" s="63"/>
      <c r="L44" s="63"/>
    </row>
    <row r="45" spans="1:12" s="19" customFormat="1" ht="15.75" hidden="1">
      <c r="A45" s="45"/>
      <c r="B45" s="45"/>
      <c r="C45" s="108"/>
      <c r="D45" s="20"/>
      <c r="E45" s="20" t="s">
        <v>723</v>
      </c>
      <c r="F45" s="18"/>
      <c r="G45" s="46"/>
      <c r="H45" s="18"/>
      <c r="I45" s="18"/>
      <c r="J45" s="63"/>
      <c r="L45" s="63"/>
    </row>
    <row r="46" spans="1:12" s="19" customFormat="1" ht="45.75" hidden="1">
      <c r="A46" s="14"/>
      <c r="B46" s="14">
        <v>150101</v>
      </c>
      <c r="C46" s="106" t="s">
        <v>818</v>
      </c>
      <c r="D46" s="15" t="s">
        <v>721</v>
      </c>
      <c r="E46" s="15" t="s">
        <v>759</v>
      </c>
      <c r="F46" s="16"/>
      <c r="G46" s="46" t="e">
        <f>100-(H46/F46*100)</f>
        <v>#DIV/0!</v>
      </c>
      <c r="H46" s="18"/>
      <c r="I46" s="18"/>
      <c r="J46" s="63"/>
      <c r="L46" s="63"/>
    </row>
    <row r="47" spans="1:12" s="19" customFormat="1" ht="15.75" hidden="1">
      <c r="A47" s="14"/>
      <c r="B47" s="14"/>
      <c r="C47" s="49"/>
      <c r="D47" s="15"/>
      <c r="E47" s="15" t="s">
        <v>723</v>
      </c>
      <c r="F47" s="16"/>
      <c r="G47" s="46"/>
      <c r="H47" s="16"/>
      <c r="I47" s="18"/>
      <c r="J47" s="63"/>
      <c r="L47" s="63"/>
    </row>
    <row r="48" spans="1:12" s="19" customFormat="1" ht="45.75">
      <c r="A48" s="14"/>
      <c r="B48" s="14">
        <v>150101</v>
      </c>
      <c r="C48" s="106" t="s">
        <v>818</v>
      </c>
      <c r="D48" s="15" t="s">
        <v>721</v>
      </c>
      <c r="E48" s="15" t="s">
        <v>641</v>
      </c>
      <c r="F48" s="16">
        <v>20813021</v>
      </c>
      <c r="G48" s="46">
        <f>100-(H48/F48*100)</f>
        <v>1.7027225408555466</v>
      </c>
      <c r="H48" s="16">
        <v>20458633</v>
      </c>
      <c r="I48" s="18">
        <f>21203870-745237-5060000-7321920</f>
        <v>8076713</v>
      </c>
      <c r="J48" s="63"/>
      <c r="L48" s="63"/>
    </row>
    <row r="49" spans="1:12" s="19" customFormat="1" ht="15.75" hidden="1">
      <c r="A49" s="14"/>
      <c r="B49" s="14"/>
      <c r="C49" s="49"/>
      <c r="D49" s="15"/>
      <c r="E49" s="15" t="s">
        <v>723</v>
      </c>
      <c r="F49" s="16"/>
      <c r="G49" s="17"/>
      <c r="H49" s="16"/>
      <c r="I49" s="18"/>
      <c r="J49" s="63"/>
      <c r="L49" s="63"/>
    </row>
    <row r="50" spans="1:12" s="47" customFormat="1" ht="30.75" hidden="1">
      <c r="A50" s="45"/>
      <c r="B50" s="45">
        <v>150101</v>
      </c>
      <c r="C50" s="108"/>
      <c r="D50" s="20" t="s">
        <v>721</v>
      </c>
      <c r="E50" s="15" t="s">
        <v>760</v>
      </c>
      <c r="F50" s="18"/>
      <c r="G50" s="46"/>
      <c r="H50" s="18"/>
      <c r="I50" s="18"/>
      <c r="J50" s="64"/>
      <c r="L50" s="64"/>
    </row>
    <row r="51" spans="1:12" s="19" customFormat="1" ht="15.75" hidden="1">
      <c r="A51" s="14"/>
      <c r="B51" s="14"/>
      <c r="C51" s="49"/>
      <c r="D51" s="15"/>
      <c r="E51" s="15" t="s">
        <v>723</v>
      </c>
      <c r="F51" s="16"/>
      <c r="G51" s="46"/>
      <c r="H51" s="16"/>
      <c r="I51" s="18"/>
      <c r="J51" s="63"/>
      <c r="L51" s="63"/>
    </row>
    <row r="52" spans="1:12" s="19" customFormat="1" ht="45.75">
      <c r="A52" s="14"/>
      <c r="B52" s="14">
        <v>150101</v>
      </c>
      <c r="C52" s="106" t="s">
        <v>818</v>
      </c>
      <c r="D52" s="15" t="s">
        <v>721</v>
      </c>
      <c r="E52" s="77" t="s">
        <v>246</v>
      </c>
      <c r="F52" s="16">
        <v>10913280</v>
      </c>
      <c r="G52" s="46">
        <f>100-(H52/F52*100)</f>
        <v>56.05446758444757</v>
      </c>
      <c r="H52" s="70">
        <v>4795899</v>
      </c>
      <c r="I52" s="16">
        <v>4795899</v>
      </c>
      <c r="J52" s="63"/>
      <c r="L52" s="63"/>
    </row>
    <row r="53" spans="1:12" s="19" customFormat="1" ht="16.5" customHeight="1" hidden="1">
      <c r="A53" s="14"/>
      <c r="B53" s="14"/>
      <c r="C53" s="49"/>
      <c r="D53" s="15"/>
      <c r="E53" s="15" t="s">
        <v>723</v>
      </c>
      <c r="F53" s="16"/>
      <c r="G53" s="46"/>
      <c r="H53" s="16"/>
      <c r="I53" s="18"/>
      <c r="J53" s="63"/>
      <c r="L53" s="63"/>
    </row>
    <row r="54" spans="1:12" s="47" customFormat="1" ht="30.75" hidden="1">
      <c r="A54" s="45"/>
      <c r="B54" s="45">
        <v>150101</v>
      </c>
      <c r="C54" s="110" t="s">
        <v>818</v>
      </c>
      <c r="D54" s="20" t="s">
        <v>721</v>
      </c>
      <c r="E54" s="15" t="s">
        <v>749</v>
      </c>
      <c r="F54" s="18"/>
      <c r="G54" s="46"/>
      <c r="H54" s="18"/>
      <c r="I54" s="18"/>
      <c r="J54" s="64"/>
      <c r="L54" s="64"/>
    </row>
    <row r="55" spans="1:12" s="47" customFormat="1" ht="15.75" hidden="1">
      <c r="A55" s="45"/>
      <c r="B55" s="45"/>
      <c r="C55" s="108"/>
      <c r="D55" s="20"/>
      <c r="E55" s="15" t="s">
        <v>723</v>
      </c>
      <c r="F55" s="18"/>
      <c r="G55" s="46"/>
      <c r="H55" s="18"/>
      <c r="I55" s="18"/>
      <c r="J55" s="64"/>
      <c r="L55" s="64"/>
    </row>
    <row r="56" spans="1:12" s="47" customFormat="1" ht="45.75" hidden="1">
      <c r="A56" s="45"/>
      <c r="B56" s="45">
        <v>150101</v>
      </c>
      <c r="C56" s="108"/>
      <c r="D56" s="20" t="s">
        <v>721</v>
      </c>
      <c r="E56" s="15" t="s">
        <v>642</v>
      </c>
      <c r="F56" s="78"/>
      <c r="G56" s="79"/>
      <c r="H56" s="78"/>
      <c r="I56" s="78"/>
      <c r="J56" s="64"/>
      <c r="L56" s="64"/>
    </row>
    <row r="57" spans="1:12" s="47" customFormat="1" ht="45.75">
      <c r="A57" s="45"/>
      <c r="B57" s="45">
        <v>150101</v>
      </c>
      <c r="C57" s="110" t="s">
        <v>818</v>
      </c>
      <c r="D57" s="20" t="s">
        <v>721</v>
      </c>
      <c r="E57" s="77" t="s">
        <v>245</v>
      </c>
      <c r="F57" s="71">
        <v>1115691</v>
      </c>
      <c r="G57" s="92">
        <f aca="true" t="shared" si="0" ref="G57:G70">100-(H57/F57*100)</f>
        <v>54.04722275253632</v>
      </c>
      <c r="H57" s="71">
        <v>512691</v>
      </c>
      <c r="I57" s="71">
        <v>512691</v>
      </c>
      <c r="J57" s="64"/>
      <c r="L57" s="64"/>
    </row>
    <row r="58" spans="1:12" s="47" customFormat="1" ht="45.75">
      <c r="A58" s="45"/>
      <c r="B58" s="45">
        <v>150101</v>
      </c>
      <c r="C58" s="110" t="s">
        <v>818</v>
      </c>
      <c r="D58" s="20" t="s">
        <v>721</v>
      </c>
      <c r="E58" s="77" t="s">
        <v>203</v>
      </c>
      <c r="F58" s="18">
        <f>19135112+16189635</f>
        <v>35324747</v>
      </c>
      <c r="G58" s="46">
        <f t="shared" si="0"/>
        <v>3.1905083424942973</v>
      </c>
      <c r="H58" s="71">
        <f>18008073+16189635</f>
        <v>34197708</v>
      </c>
      <c r="I58" s="71">
        <f>18007439+16190268</f>
        <v>34197707</v>
      </c>
      <c r="J58" s="64"/>
      <c r="L58" s="64"/>
    </row>
    <row r="59" spans="1:12" s="47" customFormat="1" ht="45.75">
      <c r="A59" s="45"/>
      <c r="B59" s="45">
        <v>150101</v>
      </c>
      <c r="C59" s="110" t="s">
        <v>818</v>
      </c>
      <c r="D59" s="20" t="s">
        <v>721</v>
      </c>
      <c r="E59" s="77" t="s">
        <v>247</v>
      </c>
      <c r="F59" s="18">
        <v>14569862</v>
      </c>
      <c r="G59" s="46">
        <f t="shared" si="0"/>
        <v>1.437179020638638</v>
      </c>
      <c r="H59" s="18">
        <v>14360467</v>
      </c>
      <c r="I59" s="18">
        <f>14360467-13860467</f>
        <v>500000</v>
      </c>
      <c r="J59" s="64"/>
      <c r="L59" s="64"/>
    </row>
    <row r="60" spans="1:12" s="47" customFormat="1" ht="45.75">
      <c r="A60" s="45"/>
      <c r="B60" s="45">
        <v>150101</v>
      </c>
      <c r="C60" s="110" t="s">
        <v>818</v>
      </c>
      <c r="D60" s="20" t="s">
        <v>721</v>
      </c>
      <c r="E60" s="77" t="s">
        <v>102</v>
      </c>
      <c r="F60" s="18">
        <v>9209479</v>
      </c>
      <c r="G60" s="46">
        <f t="shared" si="0"/>
        <v>3.037576827093048</v>
      </c>
      <c r="H60" s="18">
        <v>8929734</v>
      </c>
      <c r="I60" s="18">
        <f>6211272-3736723</f>
        <v>2474549</v>
      </c>
      <c r="J60" s="64"/>
      <c r="L60" s="64"/>
    </row>
    <row r="61" spans="1:12" s="47" customFormat="1" ht="45" customHeight="1" hidden="1">
      <c r="A61" s="45"/>
      <c r="B61" s="45">
        <v>150101</v>
      </c>
      <c r="C61" s="110" t="s">
        <v>818</v>
      </c>
      <c r="D61" s="20" t="s">
        <v>721</v>
      </c>
      <c r="E61" s="117" t="s">
        <v>204</v>
      </c>
      <c r="F61" s="71"/>
      <c r="G61" s="92" t="e">
        <f t="shared" si="0"/>
        <v>#DIV/0!</v>
      </c>
      <c r="H61" s="71"/>
      <c r="I61" s="71"/>
      <c r="J61" s="64"/>
      <c r="L61" s="64"/>
    </row>
    <row r="62" spans="1:12" s="47" customFormat="1" ht="30.75" hidden="1">
      <c r="A62" s="45"/>
      <c r="B62" s="45">
        <v>150101</v>
      </c>
      <c r="C62" s="110" t="s">
        <v>818</v>
      </c>
      <c r="D62" s="20" t="s">
        <v>721</v>
      </c>
      <c r="E62" s="154" t="s">
        <v>264</v>
      </c>
      <c r="F62" s="71"/>
      <c r="G62" s="92"/>
      <c r="H62" s="71"/>
      <c r="I62" s="71">
        <f>30000000-10000000-20000000</f>
        <v>0</v>
      </c>
      <c r="J62" s="64"/>
      <c r="L62" s="64"/>
    </row>
    <row r="63" spans="1:12" s="47" customFormat="1" ht="46.5" customHeight="1">
      <c r="A63" s="45"/>
      <c r="B63" s="45">
        <v>150110</v>
      </c>
      <c r="C63" s="110" t="s">
        <v>820</v>
      </c>
      <c r="D63" s="117" t="s">
        <v>859</v>
      </c>
      <c r="E63" s="143" t="s">
        <v>315</v>
      </c>
      <c r="F63" s="71">
        <v>999545</v>
      </c>
      <c r="G63" s="150">
        <f t="shared" si="0"/>
        <v>0</v>
      </c>
      <c r="H63" s="71">
        <v>999545</v>
      </c>
      <c r="I63" s="71">
        <v>999545</v>
      </c>
      <c r="J63" s="64"/>
      <c r="L63" s="64"/>
    </row>
    <row r="64" spans="1:12" s="47" customFormat="1" ht="45.75">
      <c r="A64" s="45"/>
      <c r="B64" s="45">
        <v>150110</v>
      </c>
      <c r="C64" s="110" t="s">
        <v>820</v>
      </c>
      <c r="D64" s="117" t="s">
        <v>859</v>
      </c>
      <c r="E64" s="133" t="s">
        <v>205</v>
      </c>
      <c r="F64" s="71">
        <v>9880230</v>
      </c>
      <c r="G64" s="38">
        <f>100-(H64/F64*100)</f>
        <v>13.045212510235089</v>
      </c>
      <c r="H64" s="71">
        <v>8591333</v>
      </c>
      <c r="I64" s="71">
        <f>8591333-4539856</f>
        <v>4051477</v>
      </c>
      <c r="J64" s="64"/>
      <c r="L64" s="64"/>
    </row>
    <row r="65" spans="1:12" s="47" customFormat="1" ht="45.75">
      <c r="A65" s="45"/>
      <c r="B65" s="45">
        <v>150110</v>
      </c>
      <c r="C65" s="110" t="s">
        <v>820</v>
      </c>
      <c r="D65" s="117" t="s">
        <v>859</v>
      </c>
      <c r="E65" s="117" t="s">
        <v>923</v>
      </c>
      <c r="F65" s="134">
        <v>254193</v>
      </c>
      <c r="G65" s="92">
        <f t="shared" si="0"/>
        <v>0</v>
      </c>
      <c r="H65" s="71">
        <v>254193</v>
      </c>
      <c r="I65" s="71">
        <v>254193</v>
      </c>
      <c r="J65" s="64"/>
      <c r="L65" s="64"/>
    </row>
    <row r="66" spans="1:12" s="47" customFormat="1" ht="45.75" hidden="1">
      <c r="A66" s="45"/>
      <c r="B66" s="45">
        <v>150110</v>
      </c>
      <c r="C66" s="110" t="s">
        <v>820</v>
      </c>
      <c r="D66" s="117" t="s">
        <v>859</v>
      </c>
      <c r="E66" s="36" t="s">
        <v>732</v>
      </c>
      <c r="F66" s="37"/>
      <c r="G66" s="38" t="e">
        <f t="shared" si="0"/>
        <v>#DIV/0!</v>
      </c>
      <c r="H66" s="16"/>
      <c r="I66" s="18"/>
      <c r="J66" s="64"/>
      <c r="L66" s="64"/>
    </row>
    <row r="67" spans="1:12" s="47" customFormat="1" ht="48" customHeight="1">
      <c r="A67" s="45"/>
      <c r="B67" s="45">
        <v>150110</v>
      </c>
      <c r="C67" s="110" t="s">
        <v>820</v>
      </c>
      <c r="D67" s="117" t="s">
        <v>859</v>
      </c>
      <c r="E67" s="77" t="s">
        <v>103</v>
      </c>
      <c r="F67" s="18">
        <v>28980419</v>
      </c>
      <c r="G67" s="46">
        <f t="shared" si="0"/>
        <v>0.3730104799382019</v>
      </c>
      <c r="H67" s="18">
        <v>28872319</v>
      </c>
      <c r="I67" s="18">
        <f>9391898-9257614</f>
        <v>134284</v>
      </c>
      <c r="J67" s="64"/>
      <c r="L67" s="64"/>
    </row>
    <row r="68" spans="1:12" s="47" customFormat="1" ht="45.75" hidden="1">
      <c r="A68" s="45"/>
      <c r="B68" s="45">
        <v>150110</v>
      </c>
      <c r="C68" s="110" t="s">
        <v>856</v>
      </c>
      <c r="D68" s="117" t="s">
        <v>859</v>
      </c>
      <c r="E68" s="133" t="s">
        <v>888</v>
      </c>
      <c r="F68" s="18"/>
      <c r="G68" s="46"/>
      <c r="H68" s="18"/>
      <c r="I68" s="18">
        <f>1200000+1389164-2589164</f>
        <v>0</v>
      </c>
      <c r="J68" s="64"/>
      <c r="L68" s="64"/>
    </row>
    <row r="69" spans="1:12" s="47" customFormat="1" ht="42.75" customHeight="1">
      <c r="A69" s="45"/>
      <c r="B69" s="45">
        <v>150110</v>
      </c>
      <c r="C69" s="110" t="s">
        <v>820</v>
      </c>
      <c r="D69" s="117" t="s">
        <v>859</v>
      </c>
      <c r="E69" s="77" t="s">
        <v>924</v>
      </c>
      <c r="F69" s="134">
        <v>2250000</v>
      </c>
      <c r="G69" s="92">
        <f>100-(H69/F69*100)</f>
        <v>0</v>
      </c>
      <c r="H69" s="71">
        <v>2250000</v>
      </c>
      <c r="I69" s="71">
        <v>2250000</v>
      </c>
      <c r="J69" s="64"/>
      <c r="L69" s="64"/>
    </row>
    <row r="70" spans="1:12" s="47" customFormat="1" ht="42.75" customHeight="1">
      <c r="A70" s="45"/>
      <c r="B70" s="45">
        <v>150112</v>
      </c>
      <c r="C70" s="110" t="s">
        <v>821</v>
      </c>
      <c r="D70" s="117" t="s">
        <v>860</v>
      </c>
      <c r="E70" s="77" t="s">
        <v>206</v>
      </c>
      <c r="F70" s="18">
        <v>42535105</v>
      </c>
      <c r="G70" s="46">
        <f t="shared" si="0"/>
        <v>3.424597165094582</v>
      </c>
      <c r="H70" s="18">
        <v>41078449</v>
      </c>
      <c r="I70" s="18">
        <v>6407552</v>
      </c>
      <c r="J70" s="64"/>
      <c r="L70" s="64"/>
    </row>
    <row r="71" spans="1:12" s="47" customFormat="1" ht="15.75" hidden="1">
      <c r="A71" s="14"/>
      <c r="B71" s="14">
        <v>200700</v>
      </c>
      <c r="C71" s="106" t="s">
        <v>824</v>
      </c>
      <c r="D71" s="77" t="s">
        <v>773</v>
      </c>
      <c r="E71" s="15" t="s">
        <v>720</v>
      </c>
      <c r="F71" s="18"/>
      <c r="G71" s="46"/>
      <c r="H71" s="18"/>
      <c r="I71" s="18">
        <f>'[1]Місто'!$O$87</f>
        <v>0</v>
      </c>
      <c r="J71" s="64"/>
      <c r="L71" s="64"/>
    </row>
    <row r="72" spans="1:12" s="24" customFormat="1" ht="31.5">
      <c r="A72" s="21"/>
      <c r="B72" s="21">
        <v>11</v>
      </c>
      <c r="C72" s="21"/>
      <c r="D72" s="22" t="s">
        <v>447</v>
      </c>
      <c r="E72" s="22"/>
      <c r="F72" s="23">
        <f>F73+F74+F75+F76+F77</f>
        <v>102484823</v>
      </c>
      <c r="G72" s="23"/>
      <c r="H72" s="23">
        <f>H73+H74+H75+H76+H77</f>
        <v>77715410</v>
      </c>
      <c r="I72" s="23">
        <f>I73+I75+I74+I76+I77</f>
        <v>6394542</v>
      </c>
      <c r="J72" s="60">
        <f>I72-'[1]Місто'!$O$93</f>
        <v>0</v>
      </c>
      <c r="K72" s="29"/>
      <c r="L72" s="60"/>
    </row>
    <row r="73" spans="1:12" s="24" customFormat="1" ht="21" customHeight="1">
      <c r="A73" s="14"/>
      <c r="B73" s="14" t="s">
        <v>718</v>
      </c>
      <c r="C73" s="106" t="s">
        <v>817</v>
      </c>
      <c r="D73" s="15" t="s">
        <v>719</v>
      </c>
      <c r="E73" s="15" t="s">
        <v>720</v>
      </c>
      <c r="F73" s="18"/>
      <c r="G73" s="18"/>
      <c r="H73" s="18"/>
      <c r="I73" s="56">
        <f>'[1]Місто'!$O$95</f>
        <v>100200</v>
      </c>
      <c r="J73" s="62"/>
      <c r="L73" s="62"/>
    </row>
    <row r="74" spans="1:12" s="24" customFormat="1" ht="29.25" customHeight="1">
      <c r="A74" s="14"/>
      <c r="B74" s="32" t="s">
        <v>634</v>
      </c>
      <c r="C74" s="109" t="s">
        <v>823</v>
      </c>
      <c r="D74" s="34" t="s">
        <v>635</v>
      </c>
      <c r="E74" s="15" t="s">
        <v>720</v>
      </c>
      <c r="F74" s="16"/>
      <c r="G74" s="17"/>
      <c r="H74" s="18"/>
      <c r="I74" s="56">
        <f>'[1]Місто'!$O$101</f>
        <v>3762841</v>
      </c>
      <c r="J74" s="62"/>
      <c r="L74" s="62"/>
    </row>
    <row r="75" spans="1:12" s="24" customFormat="1" ht="21" customHeight="1">
      <c r="A75" s="14"/>
      <c r="B75" s="14">
        <v>130113</v>
      </c>
      <c r="C75" s="106" t="s">
        <v>823</v>
      </c>
      <c r="D75" s="15" t="s">
        <v>107</v>
      </c>
      <c r="E75" s="15" t="s">
        <v>720</v>
      </c>
      <c r="F75" s="18"/>
      <c r="G75" s="18"/>
      <c r="H75" s="18"/>
      <c r="I75" s="56">
        <f>'[1]Місто'!$O$104</f>
        <v>104000</v>
      </c>
      <c r="J75" s="62"/>
      <c r="L75" s="62"/>
    </row>
    <row r="76" spans="1:12" s="24" customFormat="1" ht="44.25" customHeight="1">
      <c r="A76" s="14"/>
      <c r="B76" s="45">
        <v>150101</v>
      </c>
      <c r="C76" s="110" t="s">
        <v>818</v>
      </c>
      <c r="D76" s="20" t="s">
        <v>721</v>
      </c>
      <c r="E76" s="15" t="s">
        <v>749</v>
      </c>
      <c r="F76" s="18">
        <v>99995818</v>
      </c>
      <c r="G76" s="46">
        <f>100-(H76/F76*100)</f>
        <v>24.675240918575213</v>
      </c>
      <c r="H76" s="18">
        <v>75321609</v>
      </c>
      <c r="I76" s="18">
        <v>158110</v>
      </c>
      <c r="J76" s="62"/>
      <c r="L76" s="62"/>
    </row>
    <row r="77" spans="1:12" s="24" customFormat="1" ht="54" customHeight="1">
      <c r="A77" s="14"/>
      <c r="B77" s="45">
        <v>150101</v>
      </c>
      <c r="C77" s="110" t="s">
        <v>818</v>
      </c>
      <c r="D77" s="20" t="s">
        <v>721</v>
      </c>
      <c r="E77" s="117" t="s">
        <v>204</v>
      </c>
      <c r="F77" s="71">
        <v>2489005</v>
      </c>
      <c r="G77" s="92">
        <f>100-(H77/F77*100)</f>
        <v>3.8249822720324005</v>
      </c>
      <c r="H77" s="71">
        <v>2393801</v>
      </c>
      <c r="I77" s="71">
        <f>2393801-124410</f>
        <v>2269391</v>
      </c>
      <c r="J77" s="62"/>
      <c r="L77" s="62"/>
    </row>
    <row r="78" spans="1:12" s="24" customFormat="1" ht="31.5">
      <c r="A78" s="21"/>
      <c r="B78" s="21">
        <v>14</v>
      </c>
      <c r="C78" s="21"/>
      <c r="D78" s="22" t="s">
        <v>449</v>
      </c>
      <c r="E78" s="22"/>
      <c r="F78" s="23">
        <f>F92+F94+F96+F97+F98+F100+F102+F101+F103+F104+F106+F107+F108+F109+F110+F111+F112+F114+F115+F79+F80+F82+F84+F86+F88+F113+F99</f>
        <v>134961767</v>
      </c>
      <c r="G78" s="23"/>
      <c r="H78" s="23">
        <f>H92+H94+H96+H97+H98+H100+H102+H101+H103+H104+H106+H107+H108+H109+H110+H111+H112+H114+H115+H79+H80+H82+H84+H86+H88+H113</f>
        <v>107284096</v>
      </c>
      <c r="I78" s="23">
        <f>I92+I94+I96+I97+I98+I100+I102+I101+I103+I104+I106+I107+I108+I109+I110+I111+I112+I114+I115+I79+I80+I82+I84+I86+I88+I93+I99+I90+I91+I113</f>
        <v>141792784</v>
      </c>
      <c r="J78" s="60">
        <f>'[1]Місто'!$O$109-I78</f>
        <v>0</v>
      </c>
      <c r="K78" s="29">
        <f>I92+I94+I96+I97+I98+I100+I101+I102+I103+I104+I106+I107+I108+I109+I110+I111+I112+I114+I115+I93+I99+I113</f>
        <v>62043440</v>
      </c>
      <c r="L78" s="60">
        <f>'[1]Місто'!$O$133-K78</f>
        <v>0</v>
      </c>
    </row>
    <row r="79" spans="1:12" s="24" customFormat="1" ht="21" customHeight="1">
      <c r="A79" s="14"/>
      <c r="B79" s="14" t="s">
        <v>718</v>
      </c>
      <c r="C79" s="106" t="s">
        <v>817</v>
      </c>
      <c r="D79" s="15" t="s">
        <v>719</v>
      </c>
      <c r="E79" s="15" t="s">
        <v>720</v>
      </c>
      <c r="F79" s="18"/>
      <c r="G79" s="18"/>
      <c r="H79" s="18"/>
      <c r="I79" s="56">
        <f>'[1]Місто'!$O$111</f>
        <v>294602</v>
      </c>
      <c r="J79" s="62"/>
      <c r="L79" s="62"/>
    </row>
    <row r="80" spans="1:12" s="19" customFormat="1" ht="15.75">
      <c r="A80" s="14"/>
      <c r="B80" s="14" t="s">
        <v>761</v>
      </c>
      <c r="C80" s="106" t="s">
        <v>825</v>
      </c>
      <c r="D80" s="15" t="s">
        <v>762</v>
      </c>
      <c r="E80" s="15" t="s">
        <v>720</v>
      </c>
      <c r="F80" s="16"/>
      <c r="G80" s="17"/>
      <c r="H80" s="16"/>
      <c r="I80" s="35">
        <f>'[1]Місто'!$O$113</f>
        <v>45914508</v>
      </c>
      <c r="J80" s="63"/>
      <c r="L80" s="63"/>
    </row>
    <row r="81" spans="1:12" s="19" customFormat="1" ht="15.75" hidden="1">
      <c r="A81" s="14"/>
      <c r="B81" s="14"/>
      <c r="C81" s="49"/>
      <c r="D81" s="15"/>
      <c r="E81" s="20" t="s">
        <v>723</v>
      </c>
      <c r="F81" s="16"/>
      <c r="G81" s="17"/>
      <c r="H81" s="16"/>
      <c r="I81" s="18"/>
      <c r="J81" s="63"/>
      <c r="L81" s="63"/>
    </row>
    <row r="82" spans="1:12" s="19" customFormat="1" ht="15.75">
      <c r="A82" s="14"/>
      <c r="B82" s="14" t="s">
        <v>763</v>
      </c>
      <c r="C82" s="106" t="s">
        <v>826</v>
      </c>
      <c r="D82" s="15" t="s">
        <v>764</v>
      </c>
      <c r="E82" s="15" t="s">
        <v>720</v>
      </c>
      <c r="F82" s="16"/>
      <c r="G82" s="17"/>
      <c r="H82" s="16"/>
      <c r="I82" s="18">
        <f>'[1]Місто'!$O$116</f>
        <v>8904037</v>
      </c>
      <c r="J82" s="63"/>
      <c r="L82" s="63"/>
    </row>
    <row r="83" spans="1:12" s="19" customFormat="1" ht="15.75" hidden="1">
      <c r="A83" s="14"/>
      <c r="B83" s="14"/>
      <c r="C83" s="49"/>
      <c r="D83" s="15"/>
      <c r="E83" s="20" t="s">
        <v>723</v>
      </c>
      <c r="F83" s="16"/>
      <c r="G83" s="17"/>
      <c r="H83" s="16"/>
      <c r="I83" s="18"/>
      <c r="J83" s="63"/>
      <c r="L83" s="63"/>
    </row>
    <row r="84" spans="1:12" s="19" customFormat="1" ht="30.75" customHeight="1" hidden="1">
      <c r="A84" s="14"/>
      <c r="B84" s="14" t="s">
        <v>765</v>
      </c>
      <c r="C84" s="106" t="s">
        <v>827</v>
      </c>
      <c r="D84" s="15" t="s">
        <v>766</v>
      </c>
      <c r="E84" s="15" t="s">
        <v>720</v>
      </c>
      <c r="F84" s="16"/>
      <c r="G84" s="17"/>
      <c r="H84" s="16"/>
      <c r="I84" s="18">
        <f>'[1]Місто'!$O$118</f>
        <v>0</v>
      </c>
      <c r="J84" s="63"/>
      <c r="L84" s="63"/>
    </row>
    <row r="85" spans="1:12" s="19" customFormat="1" ht="15.75" hidden="1">
      <c r="A85" s="14"/>
      <c r="B85" s="14"/>
      <c r="C85" s="49"/>
      <c r="D85" s="15"/>
      <c r="E85" s="20" t="s">
        <v>723</v>
      </c>
      <c r="F85" s="16"/>
      <c r="G85" s="17"/>
      <c r="H85" s="16"/>
      <c r="I85" s="18"/>
      <c r="J85" s="63"/>
      <c r="L85" s="63"/>
    </row>
    <row r="86" spans="1:12" s="19" customFormat="1" ht="30.75">
      <c r="A86" s="14"/>
      <c r="B86" s="14" t="s">
        <v>622</v>
      </c>
      <c r="C86" s="106" t="s">
        <v>828</v>
      </c>
      <c r="D86" s="15" t="s">
        <v>623</v>
      </c>
      <c r="E86" s="15" t="s">
        <v>720</v>
      </c>
      <c r="F86" s="16"/>
      <c r="G86" s="17"/>
      <c r="H86" s="16"/>
      <c r="I86" s="18">
        <f>'[1]Місто'!$O$121</f>
        <v>188750</v>
      </c>
      <c r="J86" s="63"/>
      <c r="L86" s="63"/>
    </row>
    <row r="87" spans="1:12" s="19" customFormat="1" ht="15.75" hidden="1">
      <c r="A87" s="14"/>
      <c r="B87" s="14"/>
      <c r="C87" s="49"/>
      <c r="D87" s="15"/>
      <c r="E87" s="20" t="s">
        <v>723</v>
      </c>
      <c r="F87" s="16"/>
      <c r="G87" s="17"/>
      <c r="H87" s="16"/>
      <c r="I87" s="18"/>
      <c r="J87" s="63"/>
      <c r="L87" s="63"/>
    </row>
    <row r="88" spans="1:12" s="19" customFormat="1" ht="30.75">
      <c r="A88" s="48"/>
      <c r="B88" s="48" t="s">
        <v>734</v>
      </c>
      <c r="C88" s="106" t="s">
        <v>829</v>
      </c>
      <c r="D88" s="15" t="s">
        <v>735</v>
      </c>
      <c r="E88" s="15" t="s">
        <v>720</v>
      </c>
      <c r="F88" s="16"/>
      <c r="G88" s="17"/>
      <c r="H88" s="16"/>
      <c r="I88" s="18">
        <f>'[1]Місто'!$O$125</f>
        <v>24369447</v>
      </c>
      <c r="J88" s="63"/>
      <c r="L88" s="63"/>
    </row>
    <row r="89" spans="1:12" s="19" customFormat="1" ht="15.75" hidden="1">
      <c r="A89" s="14"/>
      <c r="B89" s="14"/>
      <c r="C89" s="49"/>
      <c r="D89" s="15"/>
      <c r="E89" s="20" t="s">
        <v>723</v>
      </c>
      <c r="F89" s="16"/>
      <c r="G89" s="17"/>
      <c r="H89" s="16"/>
      <c r="I89" s="18"/>
      <c r="J89" s="63"/>
      <c r="L89" s="63"/>
    </row>
    <row r="90" spans="1:12" s="19" customFormat="1" ht="15.75">
      <c r="A90" s="14"/>
      <c r="B90" s="106" t="s">
        <v>272</v>
      </c>
      <c r="C90" s="106" t="s">
        <v>445</v>
      </c>
      <c r="D90" s="15" t="s">
        <v>740</v>
      </c>
      <c r="E90" s="15" t="s">
        <v>720</v>
      </c>
      <c r="F90" s="16"/>
      <c r="G90" s="17"/>
      <c r="H90" s="16"/>
      <c r="I90" s="18">
        <f>'[1]Місто'!$O$127</f>
        <v>39000</v>
      </c>
      <c r="J90" s="63"/>
      <c r="L90" s="63"/>
    </row>
    <row r="91" spans="1:12" s="19" customFormat="1" ht="60.75" hidden="1">
      <c r="A91" s="14"/>
      <c r="B91" s="106" t="s">
        <v>273</v>
      </c>
      <c r="C91" s="106" t="s">
        <v>445</v>
      </c>
      <c r="D91" s="15" t="s">
        <v>758</v>
      </c>
      <c r="E91" s="15" t="s">
        <v>720</v>
      </c>
      <c r="F91" s="16"/>
      <c r="G91" s="17"/>
      <c r="H91" s="16"/>
      <c r="I91" s="18">
        <f>'[1]Місто'!$O$129</f>
        <v>39000</v>
      </c>
      <c r="J91" s="63"/>
      <c r="L91" s="63"/>
    </row>
    <row r="92" spans="1:12" s="19" customFormat="1" ht="63.75" customHeight="1">
      <c r="A92" s="45"/>
      <c r="B92" s="45">
        <v>150101</v>
      </c>
      <c r="C92" s="110" t="s">
        <v>818</v>
      </c>
      <c r="D92" s="20" t="s">
        <v>721</v>
      </c>
      <c r="E92" s="76" t="s">
        <v>767</v>
      </c>
      <c r="F92" s="18">
        <v>10657890</v>
      </c>
      <c r="G92" s="46">
        <f>100-(H92/F92*100)</f>
        <v>38.075069267932015</v>
      </c>
      <c r="H92" s="18">
        <f>6599892-1</f>
        <v>6599891</v>
      </c>
      <c r="I92" s="18">
        <f>6599892-5799474+5799473-418000-1000000</f>
        <v>5181891</v>
      </c>
      <c r="J92" s="63"/>
      <c r="L92" s="63"/>
    </row>
    <row r="93" spans="1:12" s="19" customFormat="1" ht="60.75" hidden="1">
      <c r="A93" s="45"/>
      <c r="B93" s="45">
        <v>150101</v>
      </c>
      <c r="C93" s="110" t="s">
        <v>818</v>
      </c>
      <c r="D93" s="20" t="s">
        <v>721</v>
      </c>
      <c r="E93" s="76" t="s">
        <v>889</v>
      </c>
      <c r="F93" s="18"/>
      <c r="G93" s="46" t="e">
        <f>100-(H93/F93*100)</f>
        <v>#DIV/0!</v>
      </c>
      <c r="H93" s="18"/>
      <c r="I93" s="18"/>
      <c r="J93" s="63"/>
      <c r="L93" s="63"/>
    </row>
    <row r="94" spans="1:12" s="91" customFormat="1" ht="45.75">
      <c r="A94" s="45"/>
      <c r="B94" s="45">
        <v>150101</v>
      </c>
      <c r="C94" s="110" t="s">
        <v>818</v>
      </c>
      <c r="D94" s="20" t="s">
        <v>721</v>
      </c>
      <c r="E94" s="76" t="s">
        <v>106</v>
      </c>
      <c r="F94" s="18">
        <v>8142051</v>
      </c>
      <c r="G94" s="46">
        <f>100-(H94/F94*100)</f>
        <v>94.06599148052499</v>
      </c>
      <c r="H94" s="18">
        <v>483150</v>
      </c>
      <c r="I94" s="18">
        <v>210000</v>
      </c>
      <c r="J94" s="90"/>
      <c r="L94" s="90"/>
    </row>
    <row r="95" spans="1:12" s="47" customFormat="1" ht="64.5" customHeight="1" hidden="1">
      <c r="A95" s="45"/>
      <c r="B95" s="45">
        <v>150101</v>
      </c>
      <c r="C95" s="108"/>
      <c r="D95" s="20" t="s">
        <v>721</v>
      </c>
      <c r="E95" s="20" t="s">
        <v>743</v>
      </c>
      <c r="F95" s="18"/>
      <c r="G95" s="46"/>
      <c r="H95" s="18"/>
      <c r="I95" s="18"/>
      <c r="J95" s="64"/>
      <c r="L95" s="64"/>
    </row>
    <row r="96" spans="1:12" s="47" customFormat="1" ht="60" customHeight="1">
      <c r="A96" s="45"/>
      <c r="B96" s="45">
        <v>150101</v>
      </c>
      <c r="C96" s="110" t="s">
        <v>818</v>
      </c>
      <c r="D96" s="20" t="s">
        <v>721</v>
      </c>
      <c r="E96" s="76" t="s">
        <v>87</v>
      </c>
      <c r="F96" s="18">
        <v>27395310</v>
      </c>
      <c r="G96" s="46">
        <f aca="true" t="shared" si="1" ref="G96:G107">100-(H96/F96*100)</f>
        <v>3.712646434736456</v>
      </c>
      <c r="H96" s="18">
        <v>26378219</v>
      </c>
      <c r="I96" s="18">
        <v>370538</v>
      </c>
      <c r="J96" s="64"/>
      <c r="L96" s="64"/>
    </row>
    <row r="97" spans="1:12" s="47" customFormat="1" ht="60.75">
      <c r="A97" s="45"/>
      <c r="B97" s="45">
        <v>150101</v>
      </c>
      <c r="C97" s="110" t="s">
        <v>818</v>
      </c>
      <c r="D97" s="20" t="s">
        <v>721</v>
      </c>
      <c r="E97" s="20" t="s">
        <v>617</v>
      </c>
      <c r="F97" s="18">
        <v>3575299</v>
      </c>
      <c r="G97" s="46">
        <f t="shared" si="1"/>
        <v>62.15983614237579</v>
      </c>
      <c r="H97" s="18">
        <v>1352899</v>
      </c>
      <c r="I97" s="18">
        <v>1352899</v>
      </c>
      <c r="J97" s="64"/>
      <c r="L97" s="64"/>
    </row>
    <row r="98" spans="1:12" s="47" customFormat="1" ht="60.75" hidden="1">
      <c r="A98" s="45"/>
      <c r="B98" s="45">
        <v>150101</v>
      </c>
      <c r="C98" s="110" t="s">
        <v>818</v>
      </c>
      <c r="D98" s="20" t="s">
        <v>721</v>
      </c>
      <c r="E98" s="76" t="s">
        <v>894</v>
      </c>
      <c r="F98" s="71"/>
      <c r="G98" s="92" t="e">
        <f t="shared" si="1"/>
        <v>#DIV/0!</v>
      </c>
      <c r="H98" s="71"/>
      <c r="I98" s="71"/>
      <c r="J98" s="64"/>
      <c r="L98" s="64"/>
    </row>
    <row r="99" spans="1:12" s="47" customFormat="1" ht="45.75">
      <c r="A99" s="45"/>
      <c r="B99" s="45">
        <v>150101</v>
      </c>
      <c r="C99" s="110" t="s">
        <v>818</v>
      </c>
      <c r="D99" s="20" t="s">
        <v>721</v>
      </c>
      <c r="E99" s="76" t="s">
        <v>629</v>
      </c>
      <c r="F99" s="18">
        <v>2351685</v>
      </c>
      <c r="G99" s="46">
        <f t="shared" si="1"/>
        <v>8.038619117781508</v>
      </c>
      <c r="H99" s="18">
        <v>2162642</v>
      </c>
      <c r="I99" s="71">
        <v>2162642</v>
      </c>
      <c r="J99" s="64"/>
      <c r="L99" s="64"/>
    </row>
    <row r="100" spans="1:12" s="47" customFormat="1" ht="43.5" customHeight="1">
      <c r="A100" s="45"/>
      <c r="B100" s="45">
        <v>150101</v>
      </c>
      <c r="C100" s="110" t="s">
        <v>818</v>
      </c>
      <c r="D100" s="20" t="s">
        <v>721</v>
      </c>
      <c r="E100" s="76" t="s">
        <v>774</v>
      </c>
      <c r="F100" s="18">
        <v>2620817</v>
      </c>
      <c r="G100" s="46">
        <f t="shared" si="1"/>
        <v>8.87662129786247</v>
      </c>
      <c r="H100" s="18">
        <v>2388177</v>
      </c>
      <c r="I100" s="18">
        <v>2388177</v>
      </c>
      <c r="J100" s="64"/>
      <c r="L100" s="64"/>
    </row>
    <row r="101" spans="1:12" s="47" customFormat="1" ht="58.5" customHeight="1">
      <c r="A101" s="45"/>
      <c r="B101" s="45">
        <v>150101</v>
      </c>
      <c r="C101" s="110" t="s">
        <v>818</v>
      </c>
      <c r="D101" s="20" t="s">
        <v>721</v>
      </c>
      <c r="E101" s="20" t="s">
        <v>628</v>
      </c>
      <c r="F101" s="18">
        <v>3615949</v>
      </c>
      <c r="G101" s="46">
        <f t="shared" si="1"/>
        <v>4.267427444358319</v>
      </c>
      <c r="H101" s="18">
        <v>3461641</v>
      </c>
      <c r="I101" s="18">
        <f>3461641-1061985</f>
        <v>2399656</v>
      </c>
      <c r="J101" s="64"/>
      <c r="L101" s="64"/>
    </row>
    <row r="102" spans="1:12" s="47" customFormat="1" ht="45.75" hidden="1">
      <c r="A102" s="45"/>
      <c r="B102" s="45">
        <v>150101</v>
      </c>
      <c r="C102" s="110" t="s">
        <v>818</v>
      </c>
      <c r="D102" s="20" t="s">
        <v>721</v>
      </c>
      <c r="E102" s="20" t="s">
        <v>618</v>
      </c>
      <c r="F102" s="18"/>
      <c r="G102" s="46" t="e">
        <f t="shared" si="1"/>
        <v>#DIV/0!</v>
      </c>
      <c r="H102" s="18"/>
      <c r="I102" s="18"/>
      <c r="J102" s="64"/>
      <c r="L102" s="64"/>
    </row>
    <row r="103" spans="1:12" s="47" customFormat="1" ht="63.75" customHeight="1" hidden="1">
      <c r="A103" s="45"/>
      <c r="B103" s="45">
        <v>150101</v>
      </c>
      <c r="C103" s="110" t="s">
        <v>818</v>
      </c>
      <c r="D103" s="20" t="s">
        <v>721</v>
      </c>
      <c r="E103" s="76" t="s">
        <v>657</v>
      </c>
      <c r="F103" s="18"/>
      <c r="G103" s="46" t="e">
        <f t="shared" si="1"/>
        <v>#DIV/0!</v>
      </c>
      <c r="H103" s="18"/>
      <c r="I103" s="18"/>
      <c r="J103" s="64"/>
      <c r="L103" s="64"/>
    </row>
    <row r="104" spans="1:12" s="47" customFormat="1" ht="45.75">
      <c r="A104" s="45"/>
      <c r="B104" s="45">
        <v>150101</v>
      </c>
      <c r="C104" s="110" t="s">
        <v>818</v>
      </c>
      <c r="D104" s="20" t="s">
        <v>721</v>
      </c>
      <c r="E104" s="76" t="s">
        <v>895</v>
      </c>
      <c r="F104" s="18">
        <v>2614214</v>
      </c>
      <c r="G104" s="46">
        <f t="shared" si="1"/>
        <v>33.7662104173568</v>
      </c>
      <c r="H104" s="18">
        <v>1731493</v>
      </c>
      <c r="I104" s="18">
        <v>1731493</v>
      </c>
      <c r="J104" s="64"/>
      <c r="L104" s="64"/>
    </row>
    <row r="105" spans="1:12" s="47" customFormat="1" ht="45.75" hidden="1">
      <c r="A105" s="45"/>
      <c r="B105" s="45">
        <v>150101</v>
      </c>
      <c r="C105" s="108"/>
      <c r="D105" s="20" t="s">
        <v>721</v>
      </c>
      <c r="E105" s="20" t="s">
        <v>751</v>
      </c>
      <c r="F105" s="18"/>
      <c r="G105" s="46" t="e">
        <f t="shared" si="1"/>
        <v>#DIV/0!</v>
      </c>
      <c r="H105" s="18"/>
      <c r="I105" s="18"/>
      <c r="J105" s="64"/>
      <c r="L105" s="64"/>
    </row>
    <row r="106" spans="1:12" s="47" customFormat="1" ht="45.75">
      <c r="A106" s="45"/>
      <c r="B106" s="45">
        <v>150101</v>
      </c>
      <c r="C106" s="110" t="s">
        <v>818</v>
      </c>
      <c r="D106" s="20" t="s">
        <v>721</v>
      </c>
      <c r="E106" s="76" t="s">
        <v>271</v>
      </c>
      <c r="F106" s="18">
        <v>9046100</v>
      </c>
      <c r="G106" s="46">
        <f t="shared" si="1"/>
        <v>4.589889565669182</v>
      </c>
      <c r="H106" s="18">
        <v>8630894</v>
      </c>
      <c r="I106" s="18">
        <v>8630894</v>
      </c>
      <c r="J106" s="64"/>
      <c r="L106" s="64"/>
    </row>
    <row r="107" spans="1:12" s="47" customFormat="1" ht="45.75">
      <c r="A107" s="45"/>
      <c r="B107" s="45">
        <v>150101</v>
      </c>
      <c r="C107" s="110" t="s">
        <v>818</v>
      </c>
      <c r="D107" s="20" t="s">
        <v>721</v>
      </c>
      <c r="E107" s="20" t="s">
        <v>640</v>
      </c>
      <c r="F107" s="18">
        <v>3363761</v>
      </c>
      <c r="G107" s="46">
        <f t="shared" si="1"/>
        <v>78.67396048649115</v>
      </c>
      <c r="H107" s="18">
        <v>717357</v>
      </c>
      <c r="I107" s="18">
        <v>619320</v>
      </c>
      <c r="J107" s="64"/>
      <c r="L107" s="64"/>
    </row>
    <row r="108" spans="1:12" s="47" customFormat="1" ht="60.75">
      <c r="A108" s="68"/>
      <c r="B108" s="68">
        <v>150101</v>
      </c>
      <c r="C108" s="111" t="s">
        <v>818</v>
      </c>
      <c r="D108" s="20" t="s">
        <v>721</v>
      </c>
      <c r="E108" s="20" t="s">
        <v>643</v>
      </c>
      <c r="F108" s="71">
        <v>2784510</v>
      </c>
      <c r="G108" s="46">
        <f aca="true" t="shared" si="2" ref="G108:G115">100-(H108/F108*100)</f>
        <v>2.681908127462279</v>
      </c>
      <c r="H108" s="71">
        <v>2709832</v>
      </c>
      <c r="I108" s="71">
        <v>2701322</v>
      </c>
      <c r="J108" s="64"/>
      <c r="L108" s="64"/>
    </row>
    <row r="109" spans="1:12" s="47" customFormat="1" ht="58.5" customHeight="1" hidden="1">
      <c r="A109" s="68"/>
      <c r="B109" s="68">
        <v>150101</v>
      </c>
      <c r="C109" s="111" t="s">
        <v>818</v>
      </c>
      <c r="D109" s="20" t="s">
        <v>721</v>
      </c>
      <c r="E109" s="20" t="s">
        <v>645</v>
      </c>
      <c r="F109" s="18"/>
      <c r="G109" s="46" t="e">
        <f t="shared" si="2"/>
        <v>#DIV/0!</v>
      </c>
      <c r="H109" s="18"/>
      <c r="I109" s="71"/>
      <c r="J109" s="64"/>
      <c r="L109" s="64"/>
    </row>
    <row r="110" spans="1:12" s="47" customFormat="1" ht="51" customHeight="1">
      <c r="A110" s="68"/>
      <c r="B110" s="68">
        <v>150101</v>
      </c>
      <c r="C110" s="111" t="s">
        <v>818</v>
      </c>
      <c r="D110" s="20" t="s">
        <v>721</v>
      </c>
      <c r="E110" s="76" t="s">
        <v>207</v>
      </c>
      <c r="F110" s="18">
        <v>14074238</v>
      </c>
      <c r="G110" s="46">
        <f t="shared" si="2"/>
        <v>3.7413037920774173</v>
      </c>
      <c r="H110" s="18">
        <v>13547678</v>
      </c>
      <c r="I110" s="18">
        <f>13547678-2500000</f>
        <v>11047678</v>
      </c>
      <c r="J110" s="64"/>
      <c r="L110" s="64"/>
    </row>
    <row r="111" spans="1:12" s="47" customFormat="1" ht="60.75" hidden="1">
      <c r="A111" s="68"/>
      <c r="B111" s="68">
        <v>150101</v>
      </c>
      <c r="C111" s="111" t="s">
        <v>818</v>
      </c>
      <c r="D111" s="20" t="s">
        <v>721</v>
      </c>
      <c r="E111" s="76" t="s">
        <v>658</v>
      </c>
      <c r="F111" s="18"/>
      <c r="G111" s="46" t="e">
        <f t="shared" si="2"/>
        <v>#DIV/0!</v>
      </c>
      <c r="H111" s="18"/>
      <c r="I111" s="18"/>
      <c r="J111" s="64"/>
      <c r="L111" s="64"/>
    </row>
    <row r="112" spans="1:12" s="47" customFormat="1" ht="45.75">
      <c r="A112" s="68"/>
      <c r="B112" s="68">
        <v>150101</v>
      </c>
      <c r="C112" s="111" t="s">
        <v>818</v>
      </c>
      <c r="D112" s="20" t="s">
        <v>721</v>
      </c>
      <c r="E112" s="76" t="s">
        <v>659</v>
      </c>
      <c r="F112" s="71">
        <v>16869673</v>
      </c>
      <c r="G112" s="46">
        <f t="shared" si="2"/>
        <v>28.080437599472134</v>
      </c>
      <c r="H112" s="18">
        <v>12132595</v>
      </c>
      <c r="I112" s="18">
        <v>7842925</v>
      </c>
      <c r="J112" s="64"/>
      <c r="L112" s="64"/>
    </row>
    <row r="113" spans="1:12" s="47" customFormat="1" ht="60.75">
      <c r="A113" s="68"/>
      <c r="B113" s="68">
        <v>150101</v>
      </c>
      <c r="C113" s="111" t="s">
        <v>818</v>
      </c>
      <c r="D113" s="20" t="s">
        <v>721</v>
      </c>
      <c r="E113" s="76" t="s">
        <v>25</v>
      </c>
      <c r="F113" s="71">
        <v>6935134</v>
      </c>
      <c r="G113" s="46">
        <f t="shared" si="2"/>
        <v>0</v>
      </c>
      <c r="H113" s="71">
        <v>6935134</v>
      </c>
      <c r="I113" s="71">
        <v>1999900</v>
      </c>
      <c r="J113" s="64"/>
      <c r="L113" s="64"/>
    </row>
    <row r="114" spans="1:12" s="47" customFormat="1" ht="61.5" customHeight="1">
      <c r="A114" s="68"/>
      <c r="B114" s="68">
        <v>150101</v>
      </c>
      <c r="C114" s="111" t="s">
        <v>818</v>
      </c>
      <c r="D114" s="20" t="s">
        <v>721</v>
      </c>
      <c r="E114" s="76" t="s">
        <v>208</v>
      </c>
      <c r="F114" s="71">
        <v>11257883</v>
      </c>
      <c r="G114" s="46">
        <f t="shared" si="2"/>
        <v>3.1089326474613443</v>
      </c>
      <c r="H114" s="18">
        <v>10907883</v>
      </c>
      <c r="I114" s="18">
        <f>10907883-1500000</f>
        <v>9407883</v>
      </c>
      <c r="J114" s="64"/>
      <c r="L114" s="64"/>
    </row>
    <row r="115" spans="1:12" s="47" customFormat="1" ht="63" customHeight="1">
      <c r="A115" s="68"/>
      <c r="B115" s="68">
        <v>150101</v>
      </c>
      <c r="C115" s="111" t="s">
        <v>818</v>
      </c>
      <c r="D115" s="20" t="s">
        <v>721</v>
      </c>
      <c r="E115" s="76" t="s">
        <v>209</v>
      </c>
      <c r="F115" s="18">
        <v>9657253</v>
      </c>
      <c r="G115" s="46">
        <f t="shared" si="2"/>
        <v>3.624219019632193</v>
      </c>
      <c r="H115" s="18">
        <v>9307253</v>
      </c>
      <c r="I115" s="18">
        <v>3996222</v>
      </c>
      <c r="J115" s="64"/>
      <c r="L115" s="64"/>
    </row>
    <row r="116" spans="1:12" s="24" customFormat="1" ht="29.25" customHeight="1">
      <c r="A116" s="21"/>
      <c r="B116" s="21">
        <v>15</v>
      </c>
      <c r="C116" s="112"/>
      <c r="D116" s="22" t="s">
        <v>768</v>
      </c>
      <c r="E116" s="22"/>
      <c r="F116" s="23">
        <f>SUM(F117:F131)</f>
        <v>21582502</v>
      </c>
      <c r="G116" s="23"/>
      <c r="H116" s="23">
        <f>SUM(H117:H131)</f>
        <v>15929183</v>
      </c>
      <c r="I116" s="23">
        <f>SUM(I117:I131)-I120</f>
        <v>11920943</v>
      </c>
      <c r="J116" s="60">
        <f>'[1]Місто'!$O$139-I116</f>
        <v>0</v>
      </c>
      <c r="K116" s="29">
        <f>I129+I131+I130+I128</f>
        <v>4297366</v>
      </c>
      <c r="L116" s="60">
        <f>'[1]Місто'!$O$208-K116</f>
        <v>0</v>
      </c>
    </row>
    <row r="117" spans="1:12" s="19" customFormat="1" ht="17.25" customHeight="1">
      <c r="A117" s="14"/>
      <c r="B117" s="14" t="s">
        <v>718</v>
      </c>
      <c r="C117" s="106" t="s">
        <v>817</v>
      </c>
      <c r="D117" s="15" t="s">
        <v>719</v>
      </c>
      <c r="E117" s="15" t="s">
        <v>720</v>
      </c>
      <c r="F117" s="16"/>
      <c r="G117" s="17"/>
      <c r="H117" s="16"/>
      <c r="I117" s="35">
        <f>'[1]Місто'!$O$141</f>
        <v>6135852</v>
      </c>
      <c r="J117" s="63"/>
      <c r="L117" s="63"/>
    </row>
    <row r="118" spans="1:12" s="19" customFormat="1" ht="15.75" hidden="1">
      <c r="A118" s="14"/>
      <c r="B118" s="14"/>
      <c r="C118" s="49"/>
      <c r="D118" s="15"/>
      <c r="E118" s="20" t="s">
        <v>723</v>
      </c>
      <c r="F118" s="16"/>
      <c r="G118" s="17"/>
      <c r="H118" s="16"/>
      <c r="I118" s="18"/>
      <c r="J118" s="63"/>
      <c r="L118" s="63"/>
    </row>
    <row r="119" spans="1:12" s="19" customFormat="1" ht="168" customHeight="1">
      <c r="A119" s="14"/>
      <c r="B119" s="14" t="s">
        <v>738</v>
      </c>
      <c r="C119" s="106" t="s">
        <v>830</v>
      </c>
      <c r="D119" s="105" t="s">
        <v>739</v>
      </c>
      <c r="E119" s="15" t="s">
        <v>720</v>
      </c>
      <c r="F119" s="16"/>
      <c r="G119" s="17"/>
      <c r="H119" s="16"/>
      <c r="I119" s="18">
        <f>'[1]Місто'!$O$150</f>
        <v>40000</v>
      </c>
      <c r="J119" s="63"/>
      <c r="L119" s="63"/>
    </row>
    <row r="120" spans="1:12" s="19" customFormat="1" ht="150" customHeight="1" hidden="1">
      <c r="A120" s="14"/>
      <c r="B120" s="14"/>
      <c r="C120" s="49"/>
      <c r="D120" s="69" t="s">
        <v>741</v>
      </c>
      <c r="E120" s="15"/>
      <c r="F120" s="16"/>
      <c r="G120" s="17"/>
      <c r="H120" s="16"/>
      <c r="I120" s="18"/>
      <c r="J120" s="63"/>
      <c r="L120" s="63"/>
    </row>
    <row r="121" spans="1:12" s="19" customFormat="1" ht="30.75" hidden="1">
      <c r="A121" s="32"/>
      <c r="B121" s="32" t="s">
        <v>730</v>
      </c>
      <c r="C121" s="32"/>
      <c r="D121" s="34" t="s">
        <v>731</v>
      </c>
      <c r="E121" s="15" t="s">
        <v>720</v>
      </c>
      <c r="F121" s="16"/>
      <c r="G121" s="17"/>
      <c r="H121" s="16"/>
      <c r="I121" s="18"/>
      <c r="J121" s="63"/>
      <c r="L121" s="63"/>
    </row>
    <row r="122" spans="1:12" s="19" customFormat="1" ht="15.75" hidden="1">
      <c r="A122" s="32"/>
      <c r="B122" s="32"/>
      <c r="C122" s="32"/>
      <c r="D122" s="34"/>
      <c r="E122" s="20" t="s">
        <v>723</v>
      </c>
      <c r="F122" s="16"/>
      <c r="G122" s="17"/>
      <c r="H122" s="16"/>
      <c r="I122" s="18"/>
      <c r="J122" s="63"/>
      <c r="L122" s="63"/>
    </row>
    <row r="123" spans="1:12" s="19" customFormat="1" ht="30.75">
      <c r="A123" s="49"/>
      <c r="B123" s="49" t="s">
        <v>554</v>
      </c>
      <c r="C123" s="106" t="s">
        <v>831</v>
      </c>
      <c r="D123" s="15" t="s">
        <v>555</v>
      </c>
      <c r="E123" s="15" t="s">
        <v>720</v>
      </c>
      <c r="F123" s="16"/>
      <c r="G123" s="17"/>
      <c r="H123" s="16"/>
      <c r="I123" s="18">
        <f>'[1]Місто'!$O$202</f>
        <v>1447725</v>
      </c>
      <c r="J123" s="63"/>
      <c r="L123" s="63"/>
    </row>
    <row r="124" spans="1:12" s="19" customFormat="1" ht="15.75" hidden="1">
      <c r="A124" s="14"/>
      <c r="B124" s="14"/>
      <c r="C124" s="49"/>
      <c r="D124" s="15"/>
      <c r="E124" s="20" t="s">
        <v>723</v>
      </c>
      <c r="F124" s="16"/>
      <c r="G124" s="17"/>
      <c r="H124" s="16"/>
      <c r="I124" s="18"/>
      <c r="J124" s="63"/>
      <c r="L124" s="63"/>
    </row>
    <row r="125" spans="1:12" s="19" customFormat="1" ht="60.75" hidden="1">
      <c r="A125" s="14"/>
      <c r="B125" s="14">
        <v>150101</v>
      </c>
      <c r="C125" s="49"/>
      <c r="D125" s="15" t="s">
        <v>721</v>
      </c>
      <c r="E125" s="15" t="s">
        <v>556</v>
      </c>
      <c r="F125" s="16"/>
      <c r="G125" s="17"/>
      <c r="H125" s="16"/>
      <c r="I125" s="18"/>
      <c r="J125" s="63"/>
      <c r="L125" s="63"/>
    </row>
    <row r="126" spans="1:12" s="19" customFormat="1" ht="30.75" hidden="1">
      <c r="A126" s="49"/>
      <c r="B126" s="49" t="s">
        <v>550</v>
      </c>
      <c r="C126" s="106" t="s">
        <v>830</v>
      </c>
      <c r="D126" s="15" t="s">
        <v>551</v>
      </c>
      <c r="E126" s="15" t="s">
        <v>720</v>
      </c>
      <c r="F126" s="16"/>
      <c r="G126" s="17"/>
      <c r="H126" s="16"/>
      <c r="I126" s="18">
        <f>'[1]Місто'!$O$204</f>
        <v>0</v>
      </c>
      <c r="J126" s="63"/>
      <c r="L126" s="63"/>
    </row>
    <row r="127" spans="1:12" s="19" customFormat="1" ht="15.75" hidden="1">
      <c r="A127" s="14"/>
      <c r="B127" s="14"/>
      <c r="C127" s="49"/>
      <c r="D127" s="15"/>
      <c r="E127" s="20" t="s">
        <v>723</v>
      </c>
      <c r="F127" s="16"/>
      <c r="G127" s="17"/>
      <c r="H127" s="16"/>
      <c r="I127" s="18"/>
      <c r="J127" s="63"/>
      <c r="L127" s="63"/>
    </row>
    <row r="128" spans="1:12" s="19" customFormat="1" ht="30.75">
      <c r="A128" s="14"/>
      <c r="B128" s="14">
        <v>150101</v>
      </c>
      <c r="C128" s="106" t="s">
        <v>818</v>
      </c>
      <c r="D128" s="15" t="s">
        <v>721</v>
      </c>
      <c r="E128" s="76" t="s">
        <v>274</v>
      </c>
      <c r="F128" s="16">
        <v>9344615</v>
      </c>
      <c r="G128" s="17">
        <f>100-(H128/F128*100)</f>
        <v>57.68187346402179</v>
      </c>
      <c r="H128" s="16">
        <v>3954466</v>
      </c>
      <c r="I128" s="18">
        <f>584067+3370399</f>
        <v>3954466</v>
      </c>
      <c r="J128" s="63"/>
      <c r="L128" s="63"/>
    </row>
    <row r="129" spans="1:12" s="19" customFormat="1" ht="33.75" customHeight="1">
      <c r="A129" s="14"/>
      <c r="B129" s="14">
        <v>150101</v>
      </c>
      <c r="C129" s="106" t="s">
        <v>818</v>
      </c>
      <c r="D129" s="15" t="s">
        <v>721</v>
      </c>
      <c r="E129" s="77" t="s">
        <v>504</v>
      </c>
      <c r="F129" s="16">
        <v>12014987</v>
      </c>
      <c r="G129" s="17">
        <f>100-(H129/F129*100)</f>
        <v>2.190347771495709</v>
      </c>
      <c r="H129" s="16">
        <v>11751817</v>
      </c>
      <c r="I129" s="16">
        <v>120000</v>
      </c>
      <c r="J129" s="63"/>
      <c r="L129" s="63"/>
    </row>
    <row r="130" spans="1:12" s="19" customFormat="1" ht="60.75">
      <c r="A130" s="14"/>
      <c r="B130" s="14">
        <v>150101</v>
      </c>
      <c r="C130" s="106" t="s">
        <v>818</v>
      </c>
      <c r="D130" s="15" t="s">
        <v>721</v>
      </c>
      <c r="E130" s="77" t="s">
        <v>88</v>
      </c>
      <c r="F130" s="16">
        <v>222900</v>
      </c>
      <c r="G130" s="17">
        <f>100-(H130/F130*100)</f>
        <v>0</v>
      </c>
      <c r="H130" s="16">
        <v>222900</v>
      </c>
      <c r="I130" s="16">
        <v>222900</v>
      </c>
      <c r="J130" s="63"/>
      <c r="L130" s="63"/>
    </row>
    <row r="131" spans="1:12" s="19" customFormat="1" ht="30.75" hidden="1">
      <c r="A131" s="14"/>
      <c r="B131" s="14">
        <v>150101</v>
      </c>
      <c r="C131" s="106" t="s">
        <v>818</v>
      </c>
      <c r="D131" s="15" t="s">
        <v>721</v>
      </c>
      <c r="E131" s="15" t="s">
        <v>557</v>
      </c>
      <c r="F131" s="16"/>
      <c r="G131" s="17" t="e">
        <f>100-(H131/F131*100)</f>
        <v>#DIV/0!</v>
      </c>
      <c r="H131" s="18"/>
      <c r="I131" s="18"/>
      <c r="J131" s="63"/>
      <c r="L131" s="63"/>
    </row>
    <row r="132" spans="1:12" s="19" customFormat="1" ht="15.75" hidden="1">
      <c r="A132" s="14"/>
      <c r="B132" s="14"/>
      <c r="C132" s="49"/>
      <c r="D132" s="15"/>
      <c r="E132" s="20" t="s">
        <v>723</v>
      </c>
      <c r="F132" s="16"/>
      <c r="G132" s="17"/>
      <c r="H132" s="16"/>
      <c r="I132" s="18"/>
      <c r="J132" s="63"/>
      <c r="L132" s="63"/>
    </row>
    <row r="133" spans="1:12" s="24" customFormat="1" ht="31.5">
      <c r="A133" s="21"/>
      <c r="B133" s="21">
        <v>20</v>
      </c>
      <c r="C133" s="112"/>
      <c r="D133" s="22" t="s">
        <v>872</v>
      </c>
      <c r="E133" s="22"/>
      <c r="F133" s="23"/>
      <c r="G133" s="25"/>
      <c r="H133" s="23"/>
      <c r="I133" s="23">
        <f>I134</f>
        <v>168971</v>
      </c>
      <c r="J133" s="60"/>
      <c r="L133" s="62"/>
    </row>
    <row r="134" spans="1:12" s="19" customFormat="1" ht="15.75">
      <c r="A134" s="14"/>
      <c r="B134" s="14" t="s">
        <v>718</v>
      </c>
      <c r="C134" s="106" t="s">
        <v>817</v>
      </c>
      <c r="D134" s="15" t="s">
        <v>719</v>
      </c>
      <c r="E134" s="15" t="s">
        <v>720</v>
      </c>
      <c r="F134" s="16"/>
      <c r="G134" s="17"/>
      <c r="H134" s="16"/>
      <c r="I134" s="18">
        <f>'[1]Місто'!$O$227</f>
        <v>168971</v>
      </c>
      <c r="J134" s="63"/>
      <c r="L134" s="63"/>
    </row>
    <row r="135" spans="1:12" s="19" customFormat="1" ht="47.25" hidden="1">
      <c r="A135" s="21"/>
      <c r="B135" s="21">
        <v>23</v>
      </c>
      <c r="C135" s="112"/>
      <c r="D135" s="22" t="s">
        <v>558</v>
      </c>
      <c r="E135" s="22"/>
      <c r="F135" s="22"/>
      <c r="G135" s="22"/>
      <c r="H135" s="22"/>
      <c r="I135" s="23">
        <f>I136</f>
        <v>71890</v>
      </c>
      <c r="J135" s="80">
        <f>I135-'[1]Місто'!$O$232</f>
        <v>0</v>
      </c>
      <c r="L135" s="63"/>
    </row>
    <row r="136" spans="1:12" s="19" customFormat="1" ht="15.75" hidden="1">
      <c r="A136" s="14"/>
      <c r="B136" s="14" t="s">
        <v>718</v>
      </c>
      <c r="C136" s="106" t="s">
        <v>817</v>
      </c>
      <c r="D136" s="15" t="s">
        <v>719</v>
      </c>
      <c r="E136" s="15" t="s">
        <v>720</v>
      </c>
      <c r="F136" s="16"/>
      <c r="G136" s="17"/>
      <c r="H136" s="16"/>
      <c r="I136" s="18">
        <f>'[1]Місто'!$O$234</f>
        <v>71890</v>
      </c>
      <c r="J136" s="63"/>
      <c r="L136" s="63"/>
    </row>
    <row r="137" spans="1:12" s="24" customFormat="1" ht="31.5">
      <c r="A137" s="21"/>
      <c r="B137" s="21">
        <v>24</v>
      </c>
      <c r="C137" s="112"/>
      <c r="D137" s="22" t="s">
        <v>450</v>
      </c>
      <c r="E137" s="22"/>
      <c r="F137" s="23">
        <f>SUM(F138:F150)-F140-F142-F144-F146-F148</f>
        <v>2641937</v>
      </c>
      <c r="G137" s="25"/>
      <c r="H137" s="23">
        <f>SUM(H138:H150)-H140-H142-H144-H146-H148</f>
        <v>2498939</v>
      </c>
      <c r="I137" s="23">
        <f>SUM(I138:I150)-I140-I142-I144-I146-I148</f>
        <v>11473967</v>
      </c>
      <c r="J137" s="60">
        <f>'[1]Місто'!$O$235-I137</f>
        <v>0</v>
      </c>
      <c r="K137" s="29"/>
      <c r="L137" s="60"/>
    </row>
    <row r="138" spans="1:12" s="24" customFormat="1" ht="15.75">
      <c r="A138" s="14"/>
      <c r="B138" s="14" t="s">
        <v>718</v>
      </c>
      <c r="C138" s="14" t="s">
        <v>817</v>
      </c>
      <c r="D138" s="15" t="s">
        <v>719</v>
      </c>
      <c r="E138" s="14"/>
      <c r="F138" s="14"/>
      <c r="G138" s="14"/>
      <c r="H138" s="14"/>
      <c r="I138" s="144">
        <f>'[1]Місто'!$O$237</f>
        <v>310376</v>
      </c>
      <c r="J138" s="60"/>
      <c r="K138" s="29"/>
      <c r="L138" s="60"/>
    </row>
    <row r="139" spans="1:12" s="19" customFormat="1" ht="15.75" hidden="1">
      <c r="A139" s="14"/>
      <c r="B139" s="14" t="s">
        <v>559</v>
      </c>
      <c r="C139" s="106" t="s">
        <v>832</v>
      </c>
      <c r="D139" s="15" t="s">
        <v>560</v>
      </c>
      <c r="E139" s="15" t="s">
        <v>720</v>
      </c>
      <c r="F139" s="16"/>
      <c r="G139" s="17"/>
      <c r="H139" s="16"/>
      <c r="I139" s="18">
        <f>'[1]Місто'!$O$239</f>
        <v>48042</v>
      </c>
      <c r="J139" s="63"/>
      <c r="L139" s="63"/>
    </row>
    <row r="140" spans="1:12" s="19" customFormat="1" ht="15.75" hidden="1">
      <c r="A140" s="14"/>
      <c r="B140" s="14"/>
      <c r="C140" s="49"/>
      <c r="D140" s="15"/>
      <c r="E140" s="20" t="s">
        <v>723</v>
      </c>
      <c r="F140" s="16"/>
      <c r="G140" s="17"/>
      <c r="H140" s="16"/>
      <c r="I140" s="18"/>
      <c r="J140" s="63"/>
      <c r="L140" s="63"/>
    </row>
    <row r="141" spans="1:12" s="19" customFormat="1" ht="15.75">
      <c r="A141" s="14"/>
      <c r="B141" s="14" t="s">
        <v>561</v>
      </c>
      <c r="C141" s="106" t="s">
        <v>833</v>
      </c>
      <c r="D141" s="15" t="s">
        <v>562</v>
      </c>
      <c r="E141" s="15" t="s">
        <v>619</v>
      </c>
      <c r="F141" s="16"/>
      <c r="G141" s="17"/>
      <c r="H141" s="16"/>
      <c r="I141" s="18">
        <f>'[1]Місто'!$O$240</f>
        <v>1145324</v>
      </c>
      <c r="J141" s="63"/>
      <c r="L141" s="63"/>
    </row>
    <row r="142" spans="1:12" s="19" customFormat="1" ht="15.75" hidden="1">
      <c r="A142" s="14"/>
      <c r="B142" s="14"/>
      <c r="C142" s="49"/>
      <c r="D142" s="15"/>
      <c r="E142" s="20" t="s">
        <v>723</v>
      </c>
      <c r="F142" s="16"/>
      <c r="G142" s="17"/>
      <c r="H142" s="16"/>
      <c r="I142" s="18"/>
      <c r="J142" s="63"/>
      <c r="L142" s="63"/>
    </row>
    <row r="143" spans="1:12" s="19" customFormat="1" ht="30.75">
      <c r="A143" s="14"/>
      <c r="B143" s="14" t="s">
        <v>563</v>
      </c>
      <c r="C143" s="106" t="s">
        <v>834</v>
      </c>
      <c r="D143" s="15" t="s">
        <v>564</v>
      </c>
      <c r="E143" s="15" t="s">
        <v>619</v>
      </c>
      <c r="F143" s="16"/>
      <c r="G143" s="17"/>
      <c r="H143" s="16"/>
      <c r="I143" s="18">
        <f>'[1]Місто'!$O$241</f>
        <v>1521632</v>
      </c>
      <c r="J143" s="63"/>
      <c r="L143" s="63"/>
    </row>
    <row r="144" spans="1:12" s="19" customFormat="1" ht="15.75" hidden="1">
      <c r="A144" s="14"/>
      <c r="B144" s="14"/>
      <c r="C144" s="49"/>
      <c r="D144" s="15"/>
      <c r="E144" s="20" t="s">
        <v>723</v>
      </c>
      <c r="F144" s="16"/>
      <c r="G144" s="17"/>
      <c r="H144" s="16"/>
      <c r="I144" s="18"/>
      <c r="J144" s="63"/>
      <c r="L144" s="63"/>
    </row>
    <row r="145" spans="1:12" s="19" customFormat="1" ht="15.75">
      <c r="A145" s="14"/>
      <c r="B145" s="14" t="s">
        <v>565</v>
      </c>
      <c r="C145" s="106" t="s">
        <v>821</v>
      </c>
      <c r="D145" s="15" t="s">
        <v>566</v>
      </c>
      <c r="E145" s="15" t="s">
        <v>720</v>
      </c>
      <c r="F145" s="16"/>
      <c r="G145" s="17"/>
      <c r="H145" s="16"/>
      <c r="I145" s="18">
        <f>'[1]Місто'!$O$242</f>
        <v>5910654</v>
      </c>
      <c r="J145" s="63"/>
      <c r="L145" s="63"/>
    </row>
    <row r="146" spans="1:12" s="19" customFormat="1" ht="15.75" hidden="1">
      <c r="A146" s="14"/>
      <c r="B146" s="14"/>
      <c r="C146" s="49"/>
      <c r="D146" s="15"/>
      <c r="E146" s="20" t="s">
        <v>723</v>
      </c>
      <c r="F146" s="16"/>
      <c r="G146" s="17"/>
      <c r="H146" s="16"/>
      <c r="I146" s="18"/>
      <c r="J146" s="63"/>
      <c r="L146" s="63"/>
    </row>
    <row r="147" spans="1:12" s="19" customFormat="1" ht="15.75" hidden="1">
      <c r="A147" s="14"/>
      <c r="B147" s="14" t="s">
        <v>567</v>
      </c>
      <c r="C147" s="106" t="s">
        <v>835</v>
      </c>
      <c r="D147" s="15" t="s">
        <v>568</v>
      </c>
      <c r="E147" s="15" t="s">
        <v>720</v>
      </c>
      <c r="F147" s="16"/>
      <c r="G147" s="17"/>
      <c r="H147" s="16"/>
      <c r="I147" s="18">
        <f>'[1]Місто'!$O$246</f>
        <v>39000</v>
      </c>
      <c r="J147" s="63"/>
      <c r="L147" s="63"/>
    </row>
    <row r="148" spans="1:12" s="19" customFormat="1" ht="15.75" hidden="1">
      <c r="A148" s="14"/>
      <c r="B148" s="14"/>
      <c r="C148" s="49"/>
      <c r="D148" s="15"/>
      <c r="E148" s="20" t="s">
        <v>723</v>
      </c>
      <c r="F148" s="16"/>
      <c r="G148" s="17"/>
      <c r="H148" s="16"/>
      <c r="I148" s="18"/>
      <c r="J148" s="63"/>
      <c r="L148" s="63"/>
    </row>
    <row r="149" spans="1:12" s="19" customFormat="1" ht="49.5" customHeight="1">
      <c r="A149" s="14"/>
      <c r="B149" s="14">
        <v>150101</v>
      </c>
      <c r="C149" s="106" t="s">
        <v>818</v>
      </c>
      <c r="D149" s="15" t="s">
        <v>721</v>
      </c>
      <c r="E149" s="77" t="s">
        <v>236</v>
      </c>
      <c r="F149" s="16">
        <v>2641937</v>
      </c>
      <c r="G149" s="17">
        <f>100-(H149/F149*100)</f>
        <v>5.412619604479602</v>
      </c>
      <c r="H149" s="16">
        <v>2498939</v>
      </c>
      <c r="I149" s="16">
        <v>2498939</v>
      </c>
      <c r="J149" s="63"/>
      <c r="L149" s="63"/>
    </row>
    <row r="150" spans="1:12" s="19" customFormat="1" ht="30.75" hidden="1">
      <c r="A150" s="14"/>
      <c r="B150" s="14">
        <v>150101</v>
      </c>
      <c r="C150" s="106" t="s">
        <v>818</v>
      </c>
      <c r="D150" s="15" t="s">
        <v>721</v>
      </c>
      <c r="E150" s="76" t="s">
        <v>874</v>
      </c>
      <c r="F150" s="16"/>
      <c r="G150" s="17" t="e">
        <f>100-(H150/F150*100)</f>
        <v>#DIV/0!</v>
      </c>
      <c r="H150" s="16"/>
      <c r="I150" s="18"/>
      <c r="J150" s="63"/>
      <c r="L150" s="63"/>
    </row>
    <row r="151" spans="1:12" s="19" customFormat="1" ht="31.5" hidden="1">
      <c r="A151" s="21"/>
      <c r="B151" s="21">
        <v>26</v>
      </c>
      <c r="C151" s="112"/>
      <c r="D151" s="22" t="s">
        <v>630</v>
      </c>
      <c r="E151" s="22"/>
      <c r="F151" s="23">
        <f>SUM(F152)</f>
        <v>0</v>
      </c>
      <c r="G151" s="23"/>
      <c r="H151" s="23">
        <f>SUM(H152)</f>
        <v>0</v>
      </c>
      <c r="I151" s="23">
        <f>SUM(I152)</f>
        <v>0</v>
      </c>
      <c r="J151" s="63"/>
      <c r="L151" s="63"/>
    </row>
    <row r="152" spans="1:12" s="19" customFormat="1" ht="21" customHeight="1" hidden="1">
      <c r="A152" s="14"/>
      <c r="B152" s="14" t="s">
        <v>718</v>
      </c>
      <c r="C152" s="49"/>
      <c r="D152" s="15" t="s">
        <v>719</v>
      </c>
      <c r="E152" s="15" t="s">
        <v>720</v>
      </c>
      <c r="F152" s="16"/>
      <c r="G152" s="17"/>
      <c r="H152" s="16"/>
      <c r="I152" s="18"/>
      <c r="J152" s="63"/>
      <c r="L152" s="63"/>
    </row>
    <row r="153" spans="1:12" s="24" customFormat="1" ht="47.25">
      <c r="A153" s="21"/>
      <c r="B153" s="21" t="s">
        <v>569</v>
      </c>
      <c r="C153" s="112"/>
      <c r="D153" s="22" t="s">
        <v>499</v>
      </c>
      <c r="E153" s="22"/>
      <c r="F153" s="23">
        <f>SUM(F154:F160)</f>
        <v>14028513</v>
      </c>
      <c r="G153" s="23"/>
      <c r="H153" s="23">
        <f>SUM(H154:H160)</f>
        <v>11743213</v>
      </c>
      <c r="I153" s="23">
        <f>SUM(I154:I160)</f>
        <v>7123338</v>
      </c>
      <c r="J153" s="60">
        <f>'[1]Місто'!$O$257-I153</f>
        <v>0</v>
      </c>
      <c r="K153" s="29">
        <f>'[1]Місто'!$O$261</f>
        <v>4505631</v>
      </c>
      <c r="L153" s="60">
        <f>K153-I155-I157-I158-I159-I160</f>
        <v>0</v>
      </c>
    </row>
    <row r="154" spans="1:12" s="19" customFormat="1" ht="15.75">
      <c r="A154" s="14"/>
      <c r="B154" s="14" t="s">
        <v>718</v>
      </c>
      <c r="C154" s="106" t="s">
        <v>817</v>
      </c>
      <c r="D154" s="15" t="s">
        <v>719</v>
      </c>
      <c r="E154" s="15" t="s">
        <v>720</v>
      </c>
      <c r="F154" s="16"/>
      <c r="G154" s="17"/>
      <c r="H154" s="16"/>
      <c r="I154" s="18">
        <f>'[1]Місто'!$O$259</f>
        <v>2617707</v>
      </c>
      <c r="J154" s="63"/>
      <c r="L154" s="63"/>
    </row>
    <row r="155" spans="1:12" s="19" customFormat="1" ht="45.75" hidden="1">
      <c r="A155" s="14"/>
      <c r="B155" s="14">
        <v>150101</v>
      </c>
      <c r="C155" s="106" t="s">
        <v>818</v>
      </c>
      <c r="D155" s="15" t="s">
        <v>721</v>
      </c>
      <c r="E155" s="15" t="s">
        <v>599</v>
      </c>
      <c r="F155" s="16"/>
      <c r="G155" s="17" t="e">
        <f aca="true" t="shared" si="3" ref="G155:G160">100-(H155/F155*100)</f>
        <v>#DIV/0!</v>
      </c>
      <c r="H155" s="16"/>
      <c r="I155" s="18"/>
      <c r="J155" s="63"/>
      <c r="L155" s="63"/>
    </row>
    <row r="156" spans="1:12" s="19" customFormat="1" ht="15.75" hidden="1">
      <c r="A156" s="14"/>
      <c r="B156" s="14"/>
      <c r="C156" s="49"/>
      <c r="D156" s="15"/>
      <c r="E156" s="20" t="s">
        <v>723</v>
      </c>
      <c r="F156" s="16"/>
      <c r="G156" s="17" t="e">
        <f t="shared" si="3"/>
        <v>#DIV/0!</v>
      </c>
      <c r="H156" s="16"/>
      <c r="I156" s="18"/>
      <c r="J156" s="63"/>
      <c r="L156" s="63"/>
    </row>
    <row r="157" spans="1:12" s="19" customFormat="1" ht="52.5" customHeight="1">
      <c r="A157" s="14"/>
      <c r="B157" s="14">
        <v>150101</v>
      </c>
      <c r="C157" s="106" t="s">
        <v>818</v>
      </c>
      <c r="D157" s="15" t="s">
        <v>721</v>
      </c>
      <c r="E157" s="77" t="s">
        <v>210</v>
      </c>
      <c r="F157" s="16">
        <v>2022418</v>
      </c>
      <c r="G157" s="17">
        <f t="shared" si="3"/>
        <v>24.542898649042883</v>
      </c>
      <c r="H157" s="16">
        <v>1526058</v>
      </c>
      <c r="I157" s="18">
        <f>1209356-825398+129510</f>
        <v>513468</v>
      </c>
      <c r="J157" s="63"/>
      <c r="L157" s="63"/>
    </row>
    <row r="158" spans="1:12" s="19" customFormat="1" ht="46.5" customHeight="1">
      <c r="A158" s="14"/>
      <c r="B158" s="14">
        <v>150101</v>
      </c>
      <c r="C158" s="106" t="s">
        <v>818</v>
      </c>
      <c r="D158" s="15" t="s">
        <v>721</v>
      </c>
      <c r="E158" s="77" t="s">
        <v>211</v>
      </c>
      <c r="F158" s="18">
        <v>5394972</v>
      </c>
      <c r="G158" s="17">
        <f t="shared" si="3"/>
        <v>16.849688932583888</v>
      </c>
      <c r="H158" s="18">
        <v>4485936</v>
      </c>
      <c r="I158" s="18">
        <f>3739570-2714226+858520</f>
        <v>1883864</v>
      </c>
      <c r="J158" s="63"/>
      <c r="L158" s="63"/>
    </row>
    <row r="159" spans="1:12" s="19" customFormat="1" ht="45.75">
      <c r="A159" s="14"/>
      <c r="B159" s="14">
        <v>150101</v>
      </c>
      <c r="C159" s="106" t="s">
        <v>818</v>
      </c>
      <c r="D159" s="15" t="s">
        <v>721</v>
      </c>
      <c r="E159" s="77" t="s">
        <v>212</v>
      </c>
      <c r="F159" s="18">
        <v>4174758</v>
      </c>
      <c r="G159" s="17">
        <f t="shared" si="3"/>
        <v>16.7143820072924</v>
      </c>
      <c r="H159" s="18">
        <v>3476973</v>
      </c>
      <c r="I159" s="18">
        <f>3077243-1721100-229510</f>
        <v>1126633</v>
      </c>
      <c r="J159" s="63"/>
      <c r="L159" s="63"/>
    </row>
    <row r="160" spans="1:12" s="19" customFormat="1" ht="30.75" customHeight="1">
      <c r="A160" s="14"/>
      <c r="B160" s="14">
        <v>150101</v>
      </c>
      <c r="C160" s="106" t="s">
        <v>818</v>
      </c>
      <c r="D160" s="15" t="s">
        <v>721</v>
      </c>
      <c r="E160" s="77" t="s">
        <v>213</v>
      </c>
      <c r="F160" s="71">
        <v>2436365</v>
      </c>
      <c r="G160" s="17">
        <f t="shared" si="3"/>
        <v>7.475029398304443</v>
      </c>
      <c r="H160" s="71">
        <v>2254246</v>
      </c>
      <c r="I160" s="71">
        <f>2254246-1091145-181435</f>
        <v>981666</v>
      </c>
      <c r="J160" s="63"/>
      <c r="L160" s="63"/>
    </row>
    <row r="161" spans="1:12" s="24" customFormat="1" ht="31.5" customHeight="1">
      <c r="A161" s="21"/>
      <c r="B161" s="21">
        <v>33</v>
      </c>
      <c r="C161" s="112"/>
      <c r="D161" s="22" t="s">
        <v>237</v>
      </c>
      <c r="E161" s="22"/>
      <c r="F161" s="23">
        <f>F162</f>
        <v>0</v>
      </c>
      <c r="G161" s="23"/>
      <c r="H161" s="23">
        <f>H162</f>
        <v>0</v>
      </c>
      <c r="I161" s="23">
        <f>I162</f>
        <v>2347012</v>
      </c>
      <c r="J161" s="60">
        <f>I161-'[1]Місто'!$O$270</f>
        <v>0</v>
      </c>
      <c r="K161" s="29">
        <f>I173+I175+I174+I172</f>
        <v>0</v>
      </c>
      <c r="L161" s="60"/>
    </row>
    <row r="162" spans="1:12" s="19" customFormat="1" ht="17.25" customHeight="1">
      <c r="A162" s="14"/>
      <c r="B162" s="14" t="s">
        <v>718</v>
      </c>
      <c r="C162" s="106" t="s">
        <v>817</v>
      </c>
      <c r="D162" s="15" t="s">
        <v>719</v>
      </c>
      <c r="E162" s="15" t="s">
        <v>720</v>
      </c>
      <c r="F162" s="16"/>
      <c r="G162" s="17"/>
      <c r="H162" s="16"/>
      <c r="I162" s="35">
        <f>'[1]Місто'!$O$272</f>
        <v>2347012</v>
      </c>
      <c r="J162" s="63"/>
      <c r="L162" s="63"/>
    </row>
    <row r="163" spans="1:13" s="24" customFormat="1" ht="31.5">
      <c r="A163" s="21"/>
      <c r="B163" s="21">
        <v>40</v>
      </c>
      <c r="C163" s="112"/>
      <c r="D163" s="22" t="s">
        <v>570</v>
      </c>
      <c r="E163" s="22"/>
      <c r="F163" s="23">
        <f>SUM(F164:F282)</f>
        <v>139295738</v>
      </c>
      <c r="G163" s="23"/>
      <c r="H163" s="23">
        <f>SUM(H164:H282)</f>
        <v>119976773</v>
      </c>
      <c r="I163" s="23">
        <f>SUM(I164:I282)</f>
        <v>460163881</v>
      </c>
      <c r="J163" s="60">
        <f>'[1]Місто'!$O$273-I163</f>
        <v>0</v>
      </c>
      <c r="K163" s="29">
        <f>SUM(I175:I235)</f>
        <v>95840975</v>
      </c>
      <c r="L163" s="60">
        <f>'[1]Місто'!$O$288-K163</f>
        <v>0</v>
      </c>
      <c r="M163" s="116"/>
    </row>
    <row r="164" spans="1:12" s="24" customFormat="1" ht="15.75">
      <c r="A164" s="14"/>
      <c r="B164" s="14" t="s">
        <v>718</v>
      </c>
      <c r="C164" s="106" t="s">
        <v>817</v>
      </c>
      <c r="D164" s="20" t="s">
        <v>719</v>
      </c>
      <c r="E164" s="15" t="s">
        <v>720</v>
      </c>
      <c r="F164" s="18"/>
      <c r="G164" s="18"/>
      <c r="H164" s="18"/>
      <c r="I164" s="18">
        <f>'[1]Місто'!$O$275</f>
        <v>92274</v>
      </c>
      <c r="J164" s="62"/>
      <c r="L164" s="62"/>
    </row>
    <row r="165" spans="1:12" s="19" customFormat="1" ht="30.75">
      <c r="A165" s="14"/>
      <c r="B165" s="14" t="s">
        <v>571</v>
      </c>
      <c r="C165" s="106" t="s">
        <v>836</v>
      </c>
      <c r="D165" s="15" t="s">
        <v>572</v>
      </c>
      <c r="E165" s="15" t="s">
        <v>720</v>
      </c>
      <c r="F165" s="16"/>
      <c r="G165" s="17"/>
      <c r="H165" s="16"/>
      <c r="I165" s="18">
        <f>'[1]Місто'!$O$280</f>
        <v>281085657</v>
      </c>
      <c r="J165" s="63"/>
      <c r="L165" s="63"/>
    </row>
    <row r="166" spans="1:12" s="19" customFormat="1" ht="15.75" hidden="1">
      <c r="A166" s="14"/>
      <c r="B166" s="14"/>
      <c r="C166" s="49"/>
      <c r="D166" s="15"/>
      <c r="E166" s="20" t="s">
        <v>723</v>
      </c>
      <c r="F166" s="16"/>
      <c r="G166" s="17"/>
      <c r="H166" s="16"/>
      <c r="I166" s="18"/>
      <c r="J166" s="63"/>
      <c r="L166" s="63"/>
    </row>
    <row r="167" spans="1:12" s="19" customFormat="1" ht="33" customHeight="1">
      <c r="A167" s="14"/>
      <c r="B167" s="14" t="s">
        <v>552</v>
      </c>
      <c r="C167" s="106" t="s">
        <v>836</v>
      </c>
      <c r="D167" s="15" t="s">
        <v>553</v>
      </c>
      <c r="E167" s="15" t="s">
        <v>720</v>
      </c>
      <c r="F167" s="16"/>
      <c r="G167" s="17"/>
      <c r="H167" s="16"/>
      <c r="I167" s="18">
        <f>'[1]Місто'!$O$282</f>
        <v>54594036</v>
      </c>
      <c r="J167" s="63"/>
      <c r="L167" s="63"/>
    </row>
    <row r="168" spans="1:12" s="19" customFormat="1" ht="15.75" hidden="1">
      <c r="A168" s="14"/>
      <c r="B168" s="14"/>
      <c r="C168" s="49"/>
      <c r="D168" s="15"/>
      <c r="E168" s="15" t="s">
        <v>723</v>
      </c>
      <c r="F168" s="16"/>
      <c r="G168" s="17"/>
      <c r="H168" s="16"/>
      <c r="I168" s="18"/>
      <c r="J168" s="63"/>
      <c r="L168" s="63"/>
    </row>
    <row r="169" spans="1:12" s="19" customFormat="1" ht="30" customHeight="1">
      <c r="A169" s="14"/>
      <c r="B169" s="14">
        <v>100208</v>
      </c>
      <c r="C169" s="106" t="s">
        <v>837</v>
      </c>
      <c r="D169" s="15" t="s">
        <v>416</v>
      </c>
      <c r="E169" s="77" t="s">
        <v>720</v>
      </c>
      <c r="F169" s="16"/>
      <c r="G169" s="17"/>
      <c r="H169" s="16"/>
      <c r="I169" s="18">
        <f>'[1]Місто'!$O$285</f>
        <v>28209242</v>
      </c>
      <c r="J169" s="63"/>
      <c r="L169" s="63"/>
    </row>
    <row r="170" spans="1:12" s="19" customFormat="1" ht="15.75" hidden="1">
      <c r="A170" s="14"/>
      <c r="B170" s="14">
        <v>100209</v>
      </c>
      <c r="C170" s="49"/>
      <c r="D170" s="15" t="s">
        <v>742</v>
      </c>
      <c r="E170" s="15" t="s">
        <v>720</v>
      </c>
      <c r="F170" s="16"/>
      <c r="G170" s="17"/>
      <c r="H170" s="16"/>
      <c r="I170" s="18"/>
      <c r="J170" s="63"/>
      <c r="L170" s="63"/>
    </row>
    <row r="171" spans="1:12" s="19" customFormat="1" ht="15.75" hidden="1">
      <c r="A171" s="14"/>
      <c r="B171" s="14"/>
      <c r="C171" s="49"/>
      <c r="D171" s="15"/>
      <c r="E171" s="15" t="s">
        <v>723</v>
      </c>
      <c r="F171" s="16"/>
      <c r="G171" s="17"/>
      <c r="H171" s="16"/>
      <c r="I171" s="18"/>
      <c r="J171" s="63"/>
      <c r="L171" s="63"/>
    </row>
    <row r="172" spans="1:12" s="19" customFormat="1" ht="15.75" hidden="1">
      <c r="A172" s="14"/>
      <c r="B172" s="14"/>
      <c r="C172" s="49"/>
      <c r="D172" s="15"/>
      <c r="E172" s="15"/>
      <c r="F172" s="16"/>
      <c r="G172" s="17"/>
      <c r="H172" s="16"/>
      <c r="I172" s="18"/>
      <c r="J172" s="63"/>
      <c r="L172" s="63"/>
    </row>
    <row r="173" spans="1:12" s="47" customFormat="1" ht="30.75" hidden="1">
      <c r="A173" s="45"/>
      <c r="B173" s="45">
        <v>150101</v>
      </c>
      <c r="C173" s="108"/>
      <c r="D173" s="20" t="s">
        <v>721</v>
      </c>
      <c r="E173" s="15" t="s">
        <v>576</v>
      </c>
      <c r="F173" s="18"/>
      <c r="G173" s="17"/>
      <c r="H173" s="18"/>
      <c r="I173" s="18"/>
      <c r="J173" s="65"/>
      <c r="L173" s="64"/>
    </row>
    <row r="174" spans="1:12" s="47" customFormat="1" ht="18" customHeight="1" hidden="1">
      <c r="A174" s="45"/>
      <c r="B174" s="45"/>
      <c r="C174" s="108"/>
      <c r="D174" s="20"/>
      <c r="E174" s="15" t="s">
        <v>723</v>
      </c>
      <c r="F174" s="18"/>
      <c r="G174" s="17"/>
      <c r="H174" s="18"/>
      <c r="I174" s="18"/>
      <c r="J174" s="64"/>
      <c r="L174" s="64"/>
    </row>
    <row r="175" spans="1:12" s="47" customFormat="1" ht="60.75" hidden="1">
      <c r="A175" s="14"/>
      <c r="B175" s="14">
        <v>150101</v>
      </c>
      <c r="C175" s="49"/>
      <c r="D175" s="15" t="s">
        <v>721</v>
      </c>
      <c r="E175" s="135" t="s">
        <v>620</v>
      </c>
      <c r="F175" s="18"/>
      <c r="G175" s="72" t="e">
        <f>100-(H175/F175*100)</f>
        <v>#DIV/0!</v>
      </c>
      <c r="H175" s="18"/>
      <c r="I175" s="18"/>
      <c r="J175" s="64"/>
      <c r="L175" s="64"/>
    </row>
    <row r="176" spans="1:12" s="47" customFormat="1" ht="15.75" hidden="1">
      <c r="A176" s="14"/>
      <c r="B176" s="14"/>
      <c r="C176" s="49"/>
      <c r="D176" s="15"/>
      <c r="E176" s="135" t="s">
        <v>723</v>
      </c>
      <c r="F176" s="18"/>
      <c r="G176" s="46"/>
      <c r="H176" s="18"/>
      <c r="I176" s="18"/>
      <c r="J176" s="64"/>
      <c r="L176" s="64"/>
    </row>
    <row r="177" spans="1:11" s="156" customFormat="1" ht="30.75">
      <c r="A177" s="85"/>
      <c r="B177" s="85">
        <v>150101</v>
      </c>
      <c r="C177" s="114" t="s">
        <v>818</v>
      </c>
      <c r="D177" s="74" t="s">
        <v>721</v>
      </c>
      <c r="E177" s="74" t="s">
        <v>214</v>
      </c>
      <c r="F177" s="71">
        <v>2455045</v>
      </c>
      <c r="G177" s="72">
        <f aca="true" t="shared" si="4" ref="G177:G183">100-(H177/F177*100)</f>
        <v>3.5665334036646925</v>
      </c>
      <c r="H177" s="71">
        <v>2367485</v>
      </c>
      <c r="I177" s="71">
        <v>2367485</v>
      </c>
      <c r="J177" s="155"/>
      <c r="K177" s="155"/>
    </row>
    <row r="178" spans="1:9" s="156" customFormat="1" ht="15.75" hidden="1">
      <c r="A178" s="85"/>
      <c r="B178" s="85">
        <v>150101</v>
      </c>
      <c r="C178" s="114"/>
      <c r="D178" s="74" t="s">
        <v>721</v>
      </c>
      <c r="E178" s="74" t="s">
        <v>723</v>
      </c>
      <c r="F178" s="71"/>
      <c r="G178" s="72" t="e">
        <f t="shared" si="4"/>
        <v>#DIV/0!</v>
      </c>
      <c r="H178" s="71"/>
      <c r="I178" s="71"/>
    </row>
    <row r="179" spans="1:9" s="156" customFormat="1" ht="33" customHeight="1">
      <c r="A179" s="85"/>
      <c r="B179" s="85">
        <v>150101</v>
      </c>
      <c r="C179" s="114" t="s">
        <v>818</v>
      </c>
      <c r="D179" s="74" t="s">
        <v>721</v>
      </c>
      <c r="E179" s="74" t="s">
        <v>577</v>
      </c>
      <c r="F179" s="71">
        <v>2707500</v>
      </c>
      <c r="G179" s="72">
        <f t="shared" si="4"/>
        <v>61.85628808864266</v>
      </c>
      <c r="H179" s="71">
        <v>1032741</v>
      </c>
      <c r="I179" s="71">
        <v>1032741</v>
      </c>
    </row>
    <row r="180" spans="1:11" s="156" customFormat="1" ht="30.75">
      <c r="A180" s="85"/>
      <c r="B180" s="85">
        <v>150101</v>
      </c>
      <c r="C180" s="114" t="s">
        <v>818</v>
      </c>
      <c r="D180" s="74" t="s">
        <v>721</v>
      </c>
      <c r="E180" s="74" t="s">
        <v>814</v>
      </c>
      <c r="F180" s="71">
        <v>2947483</v>
      </c>
      <c r="G180" s="72">
        <f t="shared" si="4"/>
        <v>51.69570104390763</v>
      </c>
      <c r="H180" s="71">
        <v>1423761</v>
      </c>
      <c r="I180" s="71">
        <v>1423761</v>
      </c>
      <c r="K180" s="155"/>
    </row>
    <row r="181" spans="1:9" s="156" customFormat="1" ht="30.75" hidden="1">
      <c r="A181" s="85"/>
      <c r="B181" s="85">
        <v>150101</v>
      </c>
      <c r="C181" s="114" t="s">
        <v>818</v>
      </c>
      <c r="D181" s="74" t="s">
        <v>721</v>
      </c>
      <c r="E181" s="74" t="s">
        <v>788</v>
      </c>
      <c r="F181" s="71"/>
      <c r="G181" s="72" t="e">
        <f t="shared" si="4"/>
        <v>#DIV/0!</v>
      </c>
      <c r="H181" s="71"/>
      <c r="I181" s="71"/>
    </row>
    <row r="182" spans="1:9" s="156" customFormat="1" ht="30.75">
      <c r="A182" s="85"/>
      <c r="B182" s="85">
        <v>150101</v>
      </c>
      <c r="C182" s="114" t="s">
        <v>818</v>
      </c>
      <c r="D182" s="74" t="s">
        <v>721</v>
      </c>
      <c r="E182" s="74" t="s">
        <v>57</v>
      </c>
      <c r="F182" s="71">
        <v>1426681</v>
      </c>
      <c r="G182" s="72">
        <f t="shared" si="4"/>
        <v>65.30569903152842</v>
      </c>
      <c r="H182" s="71">
        <v>494977</v>
      </c>
      <c r="I182" s="71">
        <v>494977</v>
      </c>
    </row>
    <row r="183" spans="1:9" s="156" customFormat="1" ht="30.75">
      <c r="A183" s="85"/>
      <c r="B183" s="85">
        <v>150101</v>
      </c>
      <c r="C183" s="114" t="s">
        <v>818</v>
      </c>
      <c r="D183" s="74" t="s">
        <v>721</v>
      </c>
      <c r="E183" s="74" t="s">
        <v>215</v>
      </c>
      <c r="F183" s="71">
        <v>822602</v>
      </c>
      <c r="G183" s="72">
        <f t="shared" si="4"/>
        <v>73.48474718028889</v>
      </c>
      <c r="H183" s="71">
        <v>218115</v>
      </c>
      <c r="I183" s="71">
        <v>218115</v>
      </c>
    </row>
    <row r="184" spans="1:9" s="156" customFormat="1" ht="15.75" hidden="1">
      <c r="A184" s="85"/>
      <c r="B184" s="85"/>
      <c r="C184" s="114" t="s">
        <v>818</v>
      </c>
      <c r="D184" s="74"/>
      <c r="E184" s="74" t="s">
        <v>723</v>
      </c>
      <c r="F184" s="71"/>
      <c r="G184" s="92"/>
      <c r="H184" s="71"/>
      <c r="I184" s="71"/>
    </row>
    <row r="185" spans="1:9" s="156" customFormat="1" ht="33" customHeight="1">
      <c r="A185" s="85"/>
      <c r="B185" s="85">
        <v>150101</v>
      </c>
      <c r="C185" s="114" t="s">
        <v>818</v>
      </c>
      <c r="D185" s="74" t="s">
        <v>721</v>
      </c>
      <c r="E185" s="74" t="s">
        <v>216</v>
      </c>
      <c r="F185" s="71">
        <v>1210001</v>
      </c>
      <c r="G185" s="72">
        <f>100-(H185/F185*100)</f>
        <v>55.74383822823287</v>
      </c>
      <c r="H185" s="71">
        <v>535500</v>
      </c>
      <c r="I185" s="71">
        <v>535500</v>
      </c>
    </row>
    <row r="186" spans="1:9" s="156" customFormat="1" ht="15.75" hidden="1">
      <c r="A186" s="85"/>
      <c r="B186" s="85">
        <v>150101</v>
      </c>
      <c r="C186" s="114" t="s">
        <v>818</v>
      </c>
      <c r="D186" s="74" t="s">
        <v>721</v>
      </c>
      <c r="E186" s="74" t="s">
        <v>723</v>
      </c>
      <c r="F186" s="71"/>
      <c r="G186" s="72" t="e">
        <f>100-(H186/F186*100)</f>
        <v>#DIV/0!</v>
      </c>
      <c r="H186" s="71"/>
      <c r="I186" s="71"/>
    </row>
    <row r="187" spans="1:9" s="156" customFormat="1" ht="30.75">
      <c r="A187" s="85"/>
      <c r="B187" s="85">
        <v>150101</v>
      </c>
      <c r="C187" s="114" t="s">
        <v>818</v>
      </c>
      <c r="D187" s="74" t="s">
        <v>721</v>
      </c>
      <c r="E187" s="74" t="s">
        <v>217</v>
      </c>
      <c r="F187" s="71">
        <v>10600000</v>
      </c>
      <c r="G187" s="72">
        <f>100-(H187/F187*100)</f>
        <v>3.696367924528303</v>
      </c>
      <c r="H187" s="71">
        <v>10208185</v>
      </c>
      <c r="I187" s="71">
        <v>7057447</v>
      </c>
    </row>
    <row r="188" spans="1:9" s="156" customFormat="1" ht="47.25" customHeight="1">
      <c r="A188" s="85"/>
      <c r="B188" s="85">
        <v>150101</v>
      </c>
      <c r="C188" s="114" t="s">
        <v>818</v>
      </c>
      <c r="D188" s="74" t="s">
        <v>721</v>
      </c>
      <c r="E188" s="74" t="s">
        <v>498</v>
      </c>
      <c r="F188" s="71">
        <v>2046945</v>
      </c>
      <c r="G188" s="88">
        <f>100-(H188/F188)*100</f>
        <v>5.452418115777419</v>
      </c>
      <c r="H188" s="71">
        <v>1935337</v>
      </c>
      <c r="I188" s="71">
        <v>1935337</v>
      </c>
    </row>
    <row r="189" spans="1:9" s="156" customFormat="1" ht="61.5" hidden="1">
      <c r="A189" s="85"/>
      <c r="B189" s="85">
        <v>150101</v>
      </c>
      <c r="C189" s="114" t="s">
        <v>818</v>
      </c>
      <c r="D189" s="74" t="s">
        <v>721</v>
      </c>
      <c r="E189" s="74" t="s">
        <v>620</v>
      </c>
      <c r="F189" s="71"/>
      <c r="G189" s="88"/>
      <c r="H189" s="124"/>
      <c r="I189" s="124">
        <f>760057-760057</f>
        <v>0</v>
      </c>
    </row>
    <row r="190" spans="1:9" s="156" customFormat="1" ht="31.5">
      <c r="A190" s="85"/>
      <c r="B190" s="85">
        <v>150101</v>
      </c>
      <c r="C190" s="114" t="s">
        <v>818</v>
      </c>
      <c r="D190" s="74" t="s">
        <v>721</v>
      </c>
      <c r="E190" s="74" t="s">
        <v>218</v>
      </c>
      <c r="F190" s="71">
        <v>247171</v>
      </c>
      <c r="G190" s="87">
        <f>100-(H190/F190)*100</f>
        <v>53.46824667942436</v>
      </c>
      <c r="H190" s="87">
        <v>115013</v>
      </c>
      <c r="I190" s="87">
        <v>115013</v>
      </c>
    </row>
    <row r="191" spans="1:9" s="156" customFormat="1" ht="36.75" customHeight="1" hidden="1">
      <c r="A191" s="85"/>
      <c r="B191" s="85">
        <v>150101</v>
      </c>
      <c r="C191" s="114" t="s">
        <v>818</v>
      </c>
      <c r="D191" s="74" t="s">
        <v>721</v>
      </c>
      <c r="E191" s="74" t="s">
        <v>911</v>
      </c>
      <c r="F191" s="87"/>
      <c r="G191" s="87" t="e">
        <f>100-(H191/F191)*100</f>
        <v>#DIV/0!</v>
      </c>
      <c r="H191" s="87"/>
      <c r="I191" s="87"/>
    </row>
    <row r="192" spans="1:9" s="156" customFormat="1" ht="61.5" hidden="1">
      <c r="A192" s="85"/>
      <c r="B192" s="85">
        <v>150101</v>
      </c>
      <c r="C192" s="114" t="s">
        <v>818</v>
      </c>
      <c r="D192" s="74" t="s">
        <v>721</v>
      </c>
      <c r="E192" s="74" t="s">
        <v>875</v>
      </c>
      <c r="F192" s="87"/>
      <c r="G192" s="87" t="e">
        <f>100-(H192/F192)*100</f>
        <v>#DIV/0!</v>
      </c>
      <c r="H192" s="87"/>
      <c r="I192" s="87"/>
    </row>
    <row r="193" spans="1:9" s="156" customFormat="1" ht="31.5" hidden="1">
      <c r="A193" s="85"/>
      <c r="B193" s="85">
        <v>150101</v>
      </c>
      <c r="C193" s="114" t="s">
        <v>818</v>
      </c>
      <c r="D193" s="74" t="s">
        <v>721</v>
      </c>
      <c r="E193" s="74" t="s">
        <v>879</v>
      </c>
      <c r="F193" s="130"/>
      <c r="G193" s="87" t="e">
        <f>100-(H193/F193)*100</f>
        <v>#DIV/0!</v>
      </c>
      <c r="H193" s="130"/>
      <c r="I193" s="130"/>
    </row>
    <row r="194" spans="1:9" s="156" customFormat="1" ht="31.5" hidden="1">
      <c r="A194" s="85"/>
      <c r="B194" s="85">
        <v>150101</v>
      </c>
      <c r="C194" s="114" t="s">
        <v>818</v>
      </c>
      <c r="D194" s="74" t="s">
        <v>721</v>
      </c>
      <c r="E194" s="74" t="s">
        <v>660</v>
      </c>
      <c r="F194" s="136"/>
      <c r="G194" s="129" t="e">
        <f>100-(H194/F194)*100</f>
        <v>#DIV/0!</v>
      </c>
      <c r="H194" s="136"/>
      <c r="I194" s="136"/>
    </row>
    <row r="195" spans="1:9" s="156" customFormat="1" ht="46.5" hidden="1">
      <c r="A195" s="85"/>
      <c r="B195" s="85">
        <v>150101</v>
      </c>
      <c r="C195" s="114" t="s">
        <v>818</v>
      </c>
      <c r="D195" s="74" t="s">
        <v>721</v>
      </c>
      <c r="E195" s="74" t="s">
        <v>661</v>
      </c>
      <c r="F195" s="71"/>
      <c r="G195" s="88"/>
      <c r="H195" s="71"/>
      <c r="I195" s="71">
        <f>100000-100000</f>
        <v>0</v>
      </c>
    </row>
    <row r="196" spans="1:9" s="156" customFormat="1" ht="46.5">
      <c r="A196" s="85"/>
      <c r="B196" s="85">
        <v>150101</v>
      </c>
      <c r="C196" s="114" t="s">
        <v>818</v>
      </c>
      <c r="D196" s="74" t="s">
        <v>721</v>
      </c>
      <c r="E196" s="74" t="s">
        <v>508</v>
      </c>
      <c r="F196" s="71">
        <v>10412057</v>
      </c>
      <c r="G196" s="88">
        <f aca="true" t="shared" si="5" ref="G196:G204">100-(H196/F196)*100</f>
        <v>24.093625303818442</v>
      </c>
      <c r="H196" s="71">
        <v>7903415</v>
      </c>
      <c r="I196" s="71">
        <v>5060000</v>
      </c>
    </row>
    <row r="197" spans="1:9" s="157" customFormat="1" ht="45.75">
      <c r="A197" s="85"/>
      <c r="B197" s="85">
        <v>150101</v>
      </c>
      <c r="C197" s="114" t="s">
        <v>818</v>
      </c>
      <c r="D197" s="74" t="s">
        <v>721</v>
      </c>
      <c r="E197" s="74" t="s">
        <v>692</v>
      </c>
      <c r="F197" s="70">
        <v>1500000</v>
      </c>
      <c r="G197" s="72">
        <f t="shared" si="5"/>
        <v>8.997399999999999</v>
      </c>
      <c r="H197" s="70">
        <v>1365039</v>
      </c>
      <c r="I197" s="70">
        <v>1365039</v>
      </c>
    </row>
    <row r="198" spans="1:9" s="157" customFormat="1" ht="30.75">
      <c r="A198" s="85"/>
      <c r="B198" s="85">
        <v>150101</v>
      </c>
      <c r="C198" s="114" t="s">
        <v>818</v>
      </c>
      <c r="D198" s="74" t="s">
        <v>721</v>
      </c>
      <c r="E198" s="74" t="s">
        <v>292</v>
      </c>
      <c r="F198" s="70">
        <v>164954</v>
      </c>
      <c r="G198" s="72">
        <f t="shared" si="5"/>
        <v>46.25531966487627</v>
      </c>
      <c r="H198" s="70">
        <v>88654</v>
      </c>
      <c r="I198" s="70">
        <v>88654</v>
      </c>
    </row>
    <row r="199" spans="1:9" s="157" customFormat="1" ht="30.75">
      <c r="A199" s="85"/>
      <c r="B199" s="85">
        <v>150101</v>
      </c>
      <c r="C199" s="114" t="s">
        <v>818</v>
      </c>
      <c r="D199" s="74" t="s">
        <v>721</v>
      </c>
      <c r="E199" s="74" t="s">
        <v>310</v>
      </c>
      <c r="F199" s="70">
        <v>6007128</v>
      </c>
      <c r="G199" s="158">
        <f t="shared" si="5"/>
        <v>0</v>
      </c>
      <c r="H199" s="70">
        <v>6007128</v>
      </c>
      <c r="I199" s="70">
        <v>6007128</v>
      </c>
    </row>
    <row r="200" spans="1:11" s="157" customFormat="1" ht="48">
      <c r="A200" s="85"/>
      <c r="B200" s="85">
        <v>150101</v>
      </c>
      <c r="C200" s="114" t="s">
        <v>818</v>
      </c>
      <c r="D200" s="74" t="s">
        <v>721</v>
      </c>
      <c r="E200" s="74" t="s">
        <v>26</v>
      </c>
      <c r="F200" s="70">
        <v>253082</v>
      </c>
      <c r="G200" s="72">
        <f t="shared" si="5"/>
        <v>0</v>
      </c>
      <c r="H200" s="70">
        <v>253082</v>
      </c>
      <c r="I200" s="70">
        <v>253082</v>
      </c>
      <c r="J200" s="159"/>
      <c r="K200" s="160"/>
    </row>
    <row r="201" spans="1:11" s="157" customFormat="1" ht="48">
      <c r="A201" s="85"/>
      <c r="B201" s="85">
        <v>150101</v>
      </c>
      <c r="C201" s="114" t="s">
        <v>818</v>
      </c>
      <c r="D201" s="74" t="s">
        <v>721</v>
      </c>
      <c r="E201" s="74" t="s">
        <v>496</v>
      </c>
      <c r="F201" s="70">
        <v>263044</v>
      </c>
      <c r="G201" s="161">
        <f t="shared" si="5"/>
        <v>0</v>
      </c>
      <c r="H201" s="70">
        <v>263044</v>
      </c>
      <c r="I201" s="70">
        <v>263044</v>
      </c>
      <c r="J201" s="159"/>
      <c r="K201" s="160"/>
    </row>
    <row r="202" spans="1:11" s="157" customFormat="1" ht="34.5" customHeight="1">
      <c r="A202" s="85"/>
      <c r="B202" s="85">
        <v>150101</v>
      </c>
      <c r="C202" s="114" t="s">
        <v>818</v>
      </c>
      <c r="D202" s="74" t="s">
        <v>721</v>
      </c>
      <c r="E202" s="74" t="s">
        <v>49</v>
      </c>
      <c r="F202" s="70">
        <v>500000</v>
      </c>
      <c r="G202" s="161">
        <f t="shared" si="5"/>
        <v>0</v>
      </c>
      <c r="H202" s="70">
        <v>500000</v>
      </c>
      <c r="I202" s="70">
        <v>500000</v>
      </c>
      <c r="J202" s="159"/>
      <c r="K202" s="160"/>
    </row>
    <row r="203" spans="1:9" s="156" customFormat="1" ht="46.5">
      <c r="A203" s="85"/>
      <c r="B203" s="85">
        <v>150101</v>
      </c>
      <c r="C203" s="114" t="s">
        <v>818</v>
      </c>
      <c r="D203" s="74" t="s">
        <v>721</v>
      </c>
      <c r="E203" s="74" t="s">
        <v>293</v>
      </c>
      <c r="F203" s="71">
        <v>10285001</v>
      </c>
      <c r="G203" s="88">
        <f t="shared" si="5"/>
        <v>5.328701475089787</v>
      </c>
      <c r="H203" s="71">
        <v>9736944</v>
      </c>
      <c r="I203" s="71">
        <v>9736944</v>
      </c>
    </row>
    <row r="204" spans="1:9" s="156" customFormat="1" ht="30.75" hidden="1">
      <c r="A204" s="85"/>
      <c r="B204" s="85">
        <v>150101</v>
      </c>
      <c r="C204" s="114" t="s">
        <v>818</v>
      </c>
      <c r="D204" s="74" t="s">
        <v>721</v>
      </c>
      <c r="E204" s="74" t="s">
        <v>667</v>
      </c>
      <c r="F204" s="71"/>
      <c r="G204" s="72" t="e">
        <f t="shared" si="5"/>
        <v>#DIV/0!</v>
      </c>
      <c r="H204" s="71"/>
      <c r="I204" s="71"/>
    </row>
    <row r="205" spans="1:9" s="164" customFormat="1" ht="45.75" hidden="1">
      <c r="A205" s="162"/>
      <c r="B205" s="162">
        <v>150101</v>
      </c>
      <c r="C205" s="114" t="s">
        <v>818</v>
      </c>
      <c r="D205" s="163" t="s">
        <v>721</v>
      </c>
      <c r="E205" s="74" t="s">
        <v>883</v>
      </c>
      <c r="F205" s="127"/>
      <c r="G205" s="145"/>
      <c r="H205" s="127"/>
      <c r="I205" s="127">
        <f>3066905-2966905-100000</f>
        <v>0</v>
      </c>
    </row>
    <row r="206" spans="1:9" s="164" customFormat="1" ht="45.75" hidden="1">
      <c r="A206" s="162"/>
      <c r="B206" s="162">
        <v>150101</v>
      </c>
      <c r="C206" s="114" t="s">
        <v>818</v>
      </c>
      <c r="D206" s="163" t="s">
        <v>721</v>
      </c>
      <c r="E206" s="74" t="s">
        <v>893</v>
      </c>
      <c r="F206" s="127"/>
      <c r="G206" s="145" t="e">
        <f aca="true" t="shared" si="6" ref="G206:G234">100-(H206/F206)*100</f>
        <v>#DIV/0!</v>
      </c>
      <c r="H206" s="127"/>
      <c r="I206" s="127"/>
    </row>
    <row r="207" spans="1:9" s="164" customFormat="1" ht="30.75">
      <c r="A207" s="162"/>
      <c r="B207" s="162">
        <v>150101</v>
      </c>
      <c r="C207" s="114" t="s">
        <v>818</v>
      </c>
      <c r="D207" s="163" t="s">
        <v>721</v>
      </c>
      <c r="E207" s="74" t="s">
        <v>916</v>
      </c>
      <c r="F207" s="127">
        <v>1536283</v>
      </c>
      <c r="G207" s="145">
        <f t="shared" si="6"/>
        <v>0.2609545246546361</v>
      </c>
      <c r="H207" s="127">
        <v>1532274</v>
      </c>
      <c r="I207" s="127">
        <v>1532274</v>
      </c>
    </row>
    <row r="208" spans="1:9" s="164" customFormat="1" ht="30.75">
      <c r="A208" s="162"/>
      <c r="B208" s="162">
        <v>150101</v>
      </c>
      <c r="C208" s="114" t="s">
        <v>818</v>
      </c>
      <c r="D208" s="163" t="s">
        <v>721</v>
      </c>
      <c r="E208" s="74" t="s">
        <v>239</v>
      </c>
      <c r="F208" s="127">
        <v>300000</v>
      </c>
      <c r="G208" s="145">
        <f t="shared" si="6"/>
        <v>31.417333333333332</v>
      </c>
      <c r="H208" s="127">
        <v>205748</v>
      </c>
      <c r="I208" s="127">
        <v>205748</v>
      </c>
    </row>
    <row r="209" spans="1:9" s="169" customFormat="1" ht="30.75" hidden="1">
      <c r="A209" s="166"/>
      <c r="B209" s="166">
        <v>150101</v>
      </c>
      <c r="C209" s="167" t="s">
        <v>818</v>
      </c>
      <c r="D209" s="135" t="s">
        <v>721</v>
      </c>
      <c r="E209" s="135" t="s">
        <v>156</v>
      </c>
      <c r="F209" s="168"/>
      <c r="G209" s="128"/>
      <c r="H209" s="168"/>
      <c r="I209" s="168">
        <f>1406082-1406082</f>
        <v>0</v>
      </c>
    </row>
    <row r="210" spans="1:9" s="169" customFormat="1" ht="30.75" hidden="1">
      <c r="A210" s="166"/>
      <c r="B210" s="166">
        <v>150101</v>
      </c>
      <c r="C210" s="167" t="s">
        <v>818</v>
      </c>
      <c r="D210" s="135" t="s">
        <v>721</v>
      </c>
      <c r="E210" s="135" t="s">
        <v>219</v>
      </c>
      <c r="F210" s="168"/>
      <c r="G210" s="128"/>
      <c r="H210" s="168"/>
      <c r="I210" s="168">
        <f>5999788-5999788</f>
        <v>0</v>
      </c>
    </row>
    <row r="211" spans="1:9" s="169" customFormat="1" ht="32.25" customHeight="1" hidden="1">
      <c r="A211" s="166"/>
      <c r="B211" s="166">
        <v>150101</v>
      </c>
      <c r="C211" s="167" t="s">
        <v>818</v>
      </c>
      <c r="D211" s="135" t="s">
        <v>721</v>
      </c>
      <c r="E211" s="135" t="s">
        <v>220</v>
      </c>
      <c r="F211" s="168"/>
      <c r="G211" s="128"/>
      <c r="H211" s="168"/>
      <c r="I211" s="168">
        <f>1621271-1621271</f>
        <v>0</v>
      </c>
    </row>
    <row r="212" spans="1:9" s="169" customFormat="1" ht="32.25" customHeight="1" hidden="1">
      <c r="A212" s="166"/>
      <c r="B212" s="166">
        <v>150101</v>
      </c>
      <c r="C212" s="167" t="s">
        <v>818</v>
      </c>
      <c r="D212" s="135" t="s">
        <v>721</v>
      </c>
      <c r="E212" s="135" t="s">
        <v>157</v>
      </c>
      <c r="F212" s="168"/>
      <c r="G212" s="128"/>
      <c r="H212" s="168"/>
      <c r="I212" s="168">
        <f>3042747-3042747</f>
        <v>0</v>
      </c>
    </row>
    <row r="213" spans="1:9" s="169" customFormat="1" ht="30.75" hidden="1">
      <c r="A213" s="166"/>
      <c r="B213" s="166">
        <v>150101</v>
      </c>
      <c r="C213" s="167" t="s">
        <v>818</v>
      </c>
      <c r="D213" s="135" t="s">
        <v>721</v>
      </c>
      <c r="E213" s="135" t="s">
        <v>221</v>
      </c>
      <c r="F213" s="168"/>
      <c r="G213" s="128"/>
      <c r="H213" s="168"/>
      <c r="I213" s="168">
        <f>5381675-5381675</f>
        <v>0</v>
      </c>
    </row>
    <row r="214" spans="1:9" s="169" customFormat="1" ht="45.75" hidden="1">
      <c r="A214" s="166"/>
      <c r="B214" s="166">
        <v>150101</v>
      </c>
      <c r="C214" s="167" t="s">
        <v>818</v>
      </c>
      <c r="D214" s="135" t="s">
        <v>721</v>
      </c>
      <c r="E214" s="135" t="s">
        <v>222</v>
      </c>
      <c r="F214" s="168"/>
      <c r="G214" s="128"/>
      <c r="H214" s="168"/>
      <c r="I214" s="168">
        <f>409517-409517</f>
        <v>0</v>
      </c>
    </row>
    <row r="215" spans="1:9" s="169" customFormat="1" ht="45.75" hidden="1">
      <c r="A215" s="166"/>
      <c r="B215" s="166">
        <v>150101</v>
      </c>
      <c r="C215" s="167" t="s">
        <v>818</v>
      </c>
      <c r="D215" s="135" t="s">
        <v>721</v>
      </c>
      <c r="E215" s="135" t="s">
        <v>201</v>
      </c>
      <c r="F215" s="168"/>
      <c r="G215" s="128"/>
      <c r="H215" s="168"/>
      <c r="I215" s="168">
        <f>283194-283194</f>
        <v>0</v>
      </c>
    </row>
    <row r="216" spans="1:9" s="169" customFormat="1" ht="30.75" hidden="1">
      <c r="A216" s="166"/>
      <c r="B216" s="166">
        <v>150101</v>
      </c>
      <c r="C216" s="167" t="s">
        <v>818</v>
      </c>
      <c r="D216" s="135" t="s">
        <v>721</v>
      </c>
      <c r="E216" s="135" t="s">
        <v>223</v>
      </c>
      <c r="F216" s="168"/>
      <c r="G216" s="128"/>
      <c r="H216" s="168"/>
      <c r="I216" s="168">
        <f>3788128-3788128</f>
        <v>0</v>
      </c>
    </row>
    <row r="217" spans="1:9" s="169" customFormat="1" ht="45.75" hidden="1">
      <c r="A217" s="166"/>
      <c r="B217" s="166">
        <v>150101</v>
      </c>
      <c r="C217" s="167" t="s">
        <v>818</v>
      </c>
      <c r="D217" s="135" t="s">
        <v>721</v>
      </c>
      <c r="E217" s="135" t="s">
        <v>158</v>
      </c>
      <c r="F217" s="168"/>
      <c r="G217" s="128"/>
      <c r="H217" s="168"/>
      <c r="I217" s="168">
        <f>562707-562707</f>
        <v>0</v>
      </c>
    </row>
    <row r="218" spans="1:9" s="169" customFormat="1" ht="45.75" hidden="1">
      <c r="A218" s="166"/>
      <c r="B218" s="166">
        <v>150101</v>
      </c>
      <c r="C218" s="167" t="s">
        <v>818</v>
      </c>
      <c r="D218" s="135" t="s">
        <v>721</v>
      </c>
      <c r="E218" s="135" t="s">
        <v>159</v>
      </c>
      <c r="F218" s="168"/>
      <c r="G218" s="128"/>
      <c r="H218" s="168"/>
      <c r="I218" s="168">
        <f>1427411-500000-927411</f>
        <v>0</v>
      </c>
    </row>
    <row r="219" spans="1:9" s="164" customFormat="1" ht="30.75">
      <c r="A219" s="162"/>
      <c r="B219" s="162">
        <v>150101</v>
      </c>
      <c r="C219" s="114" t="s">
        <v>818</v>
      </c>
      <c r="D219" s="163" t="s">
        <v>721</v>
      </c>
      <c r="E219" s="74" t="s">
        <v>241</v>
      </c>
      <c r="F219" s="127">
        <v>307928</v>
      </c>
      <c r="G219" s="145">
        <f t="shared" si="6"/>
        <v>84.23397677379127</v>
      </c>
      <c r="H219" s="127">
        <v>48548</v>
      </c>
      <c r="I219" s="127">
        <v>48548</v>
      </c>
    </row>
    <row r="220" spans="1:9" s="157" customFormat="1" ht="60.75">
      <c r="A220" s="85"/>
      <c r="B220" s="85">
        <v>150101</v>
      </c>
      <c r="C220" s="114" t="s">
        <v>818</v>
      </c>
      <c r="D220" s="74" t="s">
        <v>721</v>
      </c>
      <c r="E220" s="74" t="s">
        <v>866</v>
      </c>
      <c r="F220" s="70">
        <v>7724916</v>
      </c>
      <c r="G220" s="72">
        <f t="shared" si="6"/>
        <v>85.33659136228795</v>
      </c>
      <c r="H220" s="70">
        <v>1132736</v>
      </c>
      <c r="I220" s="70">
        <v>453291</v>
      </c>
    </row>
    <row r="221" spans="1:9" s="157" customFormat="1" ht="45.75">
      <c r="A221" s="85"/>
      <c r="B221" s="85">
        <v>150101</v>
      </c>
      <c r="C221" s="114" t="s">
        <v>818</v>
      </c>
      <c r="D221" s="74" t="s">
        <v>721</v>
      </c>
      <c r="E221" s="74" t="s">
        <v>265</v>
      </c>
      <c r="F221" s="165">
        <v>39174336</v>
      </c>
      <c r="G221" s="72">
        <f t="shared" si="6"/>
        <v>2.718723809383775</v>
      </c>
      <c r="H221" s="70">
        <v>38109294</v>
      </c>
      <c r="I221" s="70">
        <v>20647094</v>
      </c>
    </row>
    <row r="222" spans="1:9" s="157" customFormat="1" ht="45.75">
      <c r="A222" s="85"/>
      <c r="B222" s="85">
        <v>150101</v>
      </c>
      <c r="C222" s="114" t="s">
        <v>818</v>
      </c>
      <c r="D222" s="74" t="s">
        <v>721</v>
      </c>
      <c r="E222" s="74" t="s">
        <v>926</v>
      </c>
      <c r="F222" s="165">
        <v>4168351</v>
      </c>
      <c r="G222" s="72">
        <f t="shared" si="6"/>
        <v>0.15221846720682208</v>
      </c>
      <c r="H222" s="70">
        <v>4162006</v>
      </c>
      <c r="I222" s="70">
        <v>4162006</v>
      </c>
    </row>
    <row r="223" spans="1:9" s="157" customFormat="1" ht="45.75">
      <c r="A223" s="85"/>
      <c r="B223" s="85">
        <v>150101</v>
      </c>
      <c r="C223" s="114" t="s">
        <v>818</v>
      </c>
      <c r="D223" s="74" t="s">
        <v>721</v>
      </c>
      <c r="E223" s="74" t="s">
        <v>927</v>
      </c>
      <c r="F223" s="165">
        <v>7339682</v>
      </c>
      <c r="G223" s="72">
        <f t="shared" si="6"/>
        <v>0.11123097703688245</v>
      </c>
      <c r="H223" s="165">
        <v>7331518</v>
      </c>
      <c r="I223" s="165">
        <v>7331518</v>
      </c>
    </row>
    <row r="224" spans="1:9" s="157" customFormat="1" ht="45.75">
      <c r="A224" s="85"/>
      <c r="B224" s="85">
        <v>150101</v>
      </c>
      <c r="C224" s="114" t="s">
        <v>818</v>
      </c>
      <c r="D224" s="74" t="s">
        <v>721</v>
      </c>
      <c r="E224" s="74" t="s">
        <v>928</v>
      </c>
      <c r="F224" s="165">
        <v>3068143</v>
      </c>
      <c r="G224" s="72">
        <f t="shared" si="6"/>
        <v>0.18933276578046332</v>
      </c>
      <c r="H224" s="165">
        <v>3062334</v>
      </c>
      <c r="I224" s="165">
        <v>3062334</v>
      </c>
    </row>
    <row r="225" spans="1:9" s="157" customFormat="1" ht="30.75">
      <c r="A225" s="85"/>
      <c r="B225" s="85">
        <v>150101</v>
      </c>
      <c r="C225" s="114" t="s">
        <v>818</v>
      </c>
      <c r="D225" s="74" t="s">
        <v>721</v>
      </c>
      <c r="E225" s="74" t="s">
        <v>929</v>
      </c>
      <c r="F225" s="165">
        <v>5191675</v>
      </c>
      <c r="G225" s="72">
        <f t="shared" si="6"/>
        <v>0.16695960359614048</v>
      </c>
      <c r="H225" s="165">
        <v>5183007</v>
      </c>
      <c r="I225" s="165">
        <v>5183007</v>
      </c>
    </row>
    <row r="226" spans="1:9" s="157" customFormat="1" ht="45.75">
      <c r="A226" s="85"/>
      <c r="B226" s="85">
        <v>150101</v>
      </c>
      <c r="C226" s="114" t="s">
        <v>818</v>
      </c>
      <c r="D226" s="74" t="s">
        <v>721</v>
      </c>
      <c r="E226" s="74" t="s">
        <v>930</v>
      </c>
      <c r="F226" s="165">
        <v>993359</v>
      </c>
      <c r="G226" s="72">
        <f t="shared" si="6"/>
        <v>0</v>
      </c>
      <c r="H226" s="165">
        <v>993359</v>
      </c>
      <c r="I226" s="165">
        <v>993359</v>
      </c>
    </row>
    <row r="227" spans="1:9" s="157" customFormat="1" ht="45.75">
      <c r="A227" s="85"/>
      <c r="B227" s="85">
        <v>150101</v>
      </c>
      <c r="C227" s="114" t="s">
        <v>818</v>
      </c>
      <c r="D227" s="74" t="s">
        <v>721</v>
      </c>
      <c r="E227" s="74" t="s">
        <v>230</v>
      </c>
      <c r="F227" s="165">
        <v>703658</v>
      </c>
      <c r="G227" s="72">
        <f t="shared" si="6"/>
        <v>0</v>
      </c>
      <c r="H227" s="165">
        <v>703658</v>
      </c>
      <c r="I227" s="165">
        <v>703658</v>
      </c>
    </row>
    <row r="228" spans="1:9" s="157" customFormat="1" ht="42.75" customHeight="1">
      <c r="A228" s="85"/>
      <c r="B228" s="85">
        <v>150101</v>
      </c>
      <c r="C228" s="114" t="s">
        <v>818</v>
      </c>
      <c r="D228" s="74" t="s">
        <v>721</v>
      </c>
      <c r="E228" s="74" t="s">
        <v>931</v>
      </c>
      <c r="F228" s="165">
        <v>1255612</v>
      </c>
      <c r="G228" s="72">
        <f t="shared" si="6"/>
        <v>0.3865047482821069</v>
      </c>
      <c r="H228" s="165">
        <v>1250759</v>
      </c>
      <c r="I228" s="165">
        <v>1250759</v>
      </c>
    </row>
    <row r="229" spans="1:9" s="157" customFormat="1" ht="45.75">
      <c r="A229" s="85"/>
      <c r="B229" s="85">
        <v>150101</v>
      </c>
      <c r="C229" s="114" t="s">
        <v>818</v>
      </c>
      <c r="D229" s="74" t="s">
        <v>721</v>
      </c>
      <c r="E229" s="74" t="s">
        <v>150</v>
      </c>
      <c r="F229" s="165">
        <v>5064469</v>
      </c>
      <c r="G229" s="72">
        <f t="shared" si="6"/>
        <v>0</v>
      </c>
      <c r="H229" s="165">
        <v>5064469</v>
      </c>
      <c r="I229" s="165">
        <v>5064469</v>
      </c>
    </row>
    <row r="230" spans="1:9" s="157" customFormat="1" ht="45.75">
      <c r="A230" s="85"/>
      <c r="B230" s="85">
        <v>150101</v>
      </c>
      <c r="C230" s="114" t="s">
        <v>818</v>
      </c>
      <c r="D230" s="74" t="s">
        <v>721</v>
      </c>
      <c r="E230" s="74" t="s">
        <v>151</v>
      </c>
      <c r="F230" s="165">
        <v>2178245</v>
      </c>
      <c r="G230" s="72">
        <f t="shared" si="6"/>
        <v>0.1905662586164567</v>
      </c>
      <c r="H230" s="165">
        <v>2174094</v>
      </c>
      <c r="I230" s="165">
        <v>2174094</v>
      </c>
    </row>
    <row r="231" spans="1:9" s="157" customFormat="1" ht="45.75">
      <c r="A231" s="85"/>
      <c r="B231" s="85">
        <v>150101</v>
      </c>
      <c r="C231" s="114" t="s">
        <v>818</v>
      </c>
      <c r="D231" s="74" t="s">
        <v>721</v>
      </c>
      <c r="E231" s="74" t="s">
        <v>152</v>
      </c>
      <c r="F231" s="165">
        <v>1293395</v>
      </c>
      <c r="G231" s="72">
        <f t="shared" si="6"/>
        <v>0.30578438914639605</v>
      </c>
      <c r="H231" s="165">
        <v>1289440</v>
      </c>
      <c r="I231" s="165">
        <v>1289440</v>
      </c>
    </row>
    <row r="232" spans="1:9" s="157" customFormat="1" ht="30.75">
      <c r="A232" s="85"/>
      <c r="B232" s="85">
        <v>150101</v>
      </c>
      <c r="C232" s="114" t="s">
        <v>818</v>
      </c>
      <c r="D232" s="74" t="s">
        <v>721</v>
      </c>
      <c r="E232" s="74" t="s">
        <v>153</v>
      </c>
      <c r="F232" s="165">
        <v>487790</v>
      </c>
      <c r="G232" s="72">
        <f t="shared" si="6"/>
        <v>0.6359293958465742</v>
      </c>
      <c r="H232" s="165">
        <v>484688</v>
      </c>
      <c r="I232" s="165">
        <v>484688</v>
      </c>
    </row>
    <row r="233" spans="1:9" s="157" customFormat="1" ht="30.75">
      <c r="A233" s="85"/>
      <c r="B233" s="85">
        <v>150101</v>
      </c>
      <c r="C233" s="114" t="s">
        <v>818</v>
      </c>
      <c r="D233" s="74" t="s">
        <v>721</v>
      </c>
      <c r="E233" s="74" t="s">
        <v>154</v>
      </c>
      <c r="F233" s="165">
        <v>1707095</v>
      </c>
      <c r="G233" s="72">
        <f t="shared" si="6"/>
        <v>0.1967670223391167</v>
      </c>
      <c r="H233" s="165">
        <v>1703736</v>
      </c>
      <c r="I233" s="165">
        <v>1703736</v>
      </c>
    </row>
    <row r="234" spans="1:9" s="157" customFormat="1" ht="45" customHeight="1">
      <c r="A234" s="85"/>
      <c r="B234" s="85">
        <v>150101</v>
      </c>
      <c r="C234" s="114" t="s">
        <v>818</v>
      </c>
      <c r="D234" s="74" t="s">
        <v>721</v>
      </c>
      <c r="E234" s="74" t="s">
        <v>155</v>
      </c>
      <c r="F234" s="165">
        <v>2952107</v>
      </c>
      <c r="G234" s="72">
        <f t="shared" si="6"/>
        <v>62.850770652960755</v>
      </c>
      <c r="H234" s="165">
        <v>1096685</v>
      </c>
      <c r="I234" s="165">
        <v>1096685</v>
      </c>
    </row>
    <row r="235" spans="1:12" s="140" customFormat="1" ht="39" customHeight="1" hidden="1">
      <c r="A235" s="89"/>
      <c r="B235" s="27">
        <v>150101</v>
      </c>
      <c r="C235" s="115" t="s">
        <v>818</v>
      </c>
      <c r="D235" s="28" t="s">
        <v>721</v>
      </c>
      <c r="E235" s="139" t="s">
        <v>160</v>
      </c>
      <c r="F235" s="118"/>
      <c r="G235" s="104"/>
      <c r="H235" s="103"/>
      <c r="I235" s="138"/>
      <c r="J235" s="62"/>
      <c r="L235" s="62"/>
    </row>
    <row r="236" spans="1:12" s="140" customFormat="1" ht="15.75" hidden="1">
      <c r="A236" s="27"/>
      <c r="B236" s="27">
        <v>150101</v>
      </c>
      <c r="C236" s="115" t="s">
        <v>818</v>
      </c>
      <c r="D236" s="28" t="s">
        <v>721</v>
      </c>
      <c r="E236" s="139" t="s">
        <v>746</v>
      </c>
      <c r="F236" s="118"/>
      <c r="G236" s="104"/>
      <c r="H236" s="103"/>
      <c r="I236" s="138"/>
      <c r="J236" s="62"/>
      <c r="L236" s="62"/>
    </row>
    <row r="237" spans="1:12" s="140" customFormat="1" ht="15.75" hidden="1">
      <c r="A237" s="27"/>
      <c r="B237" s="27">
        <v>150101</v>
      </c>
      <c r="C237" s="115" t="s">
        <v>818</v>
      </c>
      <c r="D237" s="28" t="s">
        <v>721</v>
      </c>
      <c r="E237" s="139" t="s">
        <v>748</v>
      </c>
      <c r="F237" s="118"/>
      <c r="G237" s="104"/>
      <c r="H237" s="103"/>
      <c r="I237" s="138"/>
      <c r="J237" s="62"/>
      <c r="L237" s="62"/>
    </row>
    <row r="238" spans="1:12" s="140" customFormat="1" ht="15.75" hidden="1">
      <c r="A238" s="27"/>
      <c r="B238" s="27">
        <v>150101</v>
      </c>
      <c r="C238" s="115" t="s">
        <v>818</v>
      </c>
      <c r="D238" s="28" t="s">
        <v>721</v>
      </c>
      <c r="E238" s="139" t="s">
        <v>769</v>
      </c>
      <c r="F238" s="118"/>
      <c r="G238" s="104"/>
      <c r="H238" s="103"/>
      <c r="I238" s="138"/>
      <c r="J238" s="62"/>
      <c r="L238" s="62"/>
    </row>
    <row r="239" spans="1:12" s="140" customFormat="1" ht="15.75" hidden="1">
      <c r="A239" s="27"/>
      <c r="B239" s="27">
        <v>150101</v>
      </c>
      <c r="C239" s="115" t="s">
        <v>818</v>
      </c>
      <c r="D239" s="28" t="s">
        <v>721</v>
      </c>
      <c r="E239" s="139" t="s">
        <v>625</v>
      </c>
      <c r="F239" s="118"/>
      <c r="G239" s="104"/>
      <c r="H239" s="103"/>
      <c r="I239" s="138"/>
      <c r="J239" s="62"/>
      <c r="L239" s="62"/>
    </row>
    <row r="240" spans="1:12" s="140" customFormat="1" ht="21" customHeight="1" hidden="1">
      <c r="A240" s="27"/>
      <c r="B240" s="27">
        <v>150101</v>
      </c>
      <c r="C240" s="115" t="s">
        <v>818</v>
      </c>
      <c r="D240" s="28" t="s">
        <v>721</v>
      </c>
      <c r="E240" s="139" t="s">
        <v>745</v>
      </c>
      <c r="F240" s="118"/>
      <c r="G240" s="104"/>
      <c r="H240" s="103"/>
      <c r="I240" s="138"/>
      <c r="J240" s="141"/>
      <c r="L240" s="62"/>
    </row>
    <row r="241" spans="1:12" s="140" customFormat="1" ht="21" customHeight="1" hidden="1">
      <c r="A241" s="27"/>
      <c r="B241" s="27">
        <v>150101</v>
      </c>
      <c r="C241" s="115" t="s">
        <v>818</v>
      </c>
      <c r="D241" s="28" t="s">
        <v>721</v>
      </c>
      <c r="E241" s="139" t="s">
        <v>744</v>
      </c>
      <c r="F241" s="118"/>
      <c r="G241" s="104"/>
      <c r="H241" s="103"/>
      <c r="I241" s="142"/>
      <c r="J241" s="62"/>
      <c r="L241" s="62"/>
    </row>
    <row r="242" spans="1:12" s="140" customFormat="1" ht="15.75" hidden="1">
      <c r="A242" s="27"/>
      <c r="B242" s="27">
        <v>150101</v>
      </c>
      <c r="C242" s="115" t="s">
        <v>818</v>
      </c>
      <c r="D242" s="28" t="s">
        <v>721</v>
      </c>
      <c r="E242" s="139" t="s">
        <v>747</v>
      </c>
      <c r="F242" s="118"/>
      <c r="G242" s="104"/>
      <c r="H242" s="103"/>
      <c r="I242" s="138"/>
      <c r="J242" s="62"/>
      <c r="L242" s="62"/>
    </row>
    <row r="243" spans="1:12" s="140" customFormat="1" ht="15.75" hidden="1">
      <c r="A243" s="27"/>
      <c r="B243" s="27">
        <v>150101</v>
      </c>
      <c r="C243" s="115" t="s">
        <v>818</v>
      </c>
      <c r="D243" s="28" t="s">
        <v>721</v>
      </c>
      <c r="E243" s="139" t="s">
        <v>616</v>
      </c>
      <c r="F243" s="118"/>
      <c r="G243" s="104"/>
      <c r="H243" s="103"/>
      <c r="I243" s="138"/>
      <c r="J243" s="62"/>
      <c r="L243" s="62"/>
    </row>
    <row r="244" spans="1:12" s="140" customFormat="1" ht="15.75" hidden="1">
      <c r="A244" s="27"/>
      <c r="B244" s="27">
        <v>150101</v>
      </c>
      <c r="C244" s="115" t="s">
        <v>818</v>
      </c>
      <c r="D244" s="28" t="s">
        <v>721</v>
      </c>
      <c r="E244" s="139" t="s">
        <v>912</v>
      </c>
      <c r="F244" s="118"/>
      <c r="G244" s="104"/>
      <c r="H244" s="103"/>
      <c r="I244" s="138"/>
      <c r="J244" s="62"/>
      <c r="L244" s="62"/>
    </row>
    <row r="245" spans="1:12" s="140" customFormat="1" ht="15.75" hidden="1">
      <c r="A245" s="27"/>
      <c r="B245" s="27">
        <v>150101</v>
      </c>
      <c r="C245" s="115" t="s">
        <v>818</v>
      </c>
      <c r="D245" s="28" t="s">
        <v>721</v>
      </c>
      <c r="E245" s="139" t="s">
        <v>793</v>
      </c>
      <c r="F245" s="118"/>
      <c r="G245" s="104"/>
      <c r="H245" s="103"/>
      <c r="I245" s="138"/>
      <c r="J245" s="62"/>
      <c r="L245" s="62"/>
    </row>
    <row r="246" spans="1:12" s="140" customFormat="1" ht="15.75" hidden="1">
      <c r="A246" s="27"/>
      <c r="B246" s="27">
        <v>150101</v>
      </c>
      <c r="C246" s="115" t="s">
        <v>818</v>
      </c>
      <c r="D246" s="28" t="s">
        <v>721</v>
      </c>
      <c r="E246" s="139" t="s">
        <v>795</v>
      </c>
      <c r="F246" s="118"/>
      <c r="G246" s="104"/>
      <c r="H246" s="103"/>
      <c r="I246" s="138"/>
      <c r="J246" s="62"/>
      <c r="L246" s="62"/>
    </row>
    <row r="247" spans="1:12" s="140" customFormat="1" ht="15.75" hidden="1">
      <c r="A247" s="27"/>
      <c r="B247" s="27">
        <v>150101</v>
      </c>
      <c r="C247" s="115" t="s">
        <v>818</v>
      </c>
      <c r="D247" s="28" t="s">
        <v>721</v>
      </c>
      <c r="E247" s="139" t="s">
        <v>796</v>
      </c>
      <c r="F247" s="118"/>
      <c r="G247" s="104"/>
      <c r="H247" s="103"/>
      <c r="I247" s="138"/>
      <c r="J247" s="62"/>
      <c r="L247" s="62"/>
    </row>
    <row r="248" spans="1:12" s="140" customFormat="1" ht="15.75" hidden="1">
      <c r="A248" s="27"/>
      <c r="B248" s="27">
        <v>150101</v>
      </c>
      <c r="C248" s="115" t="s">
        <v>818</v>
      </c>
      <c r="D248" s="28" t="s">
        <v>721</v>
      </c>
      <c r="E248" s="139" t="s">
        <v>797</v>
      </c>
      <c r="F248" s="118"/>
      <c r="G248" s="104"/>
      <c r="H248" s="103"/>
      <c r="I248" s="138"/>
      <c r="J248" s="62"/>
      <c r="L248" s="62"/>
    </row>
    <row r="249" spans="1:12" s="140" customFormat="1" ht="15.75" hidden="1">
      <c r="A249" s="27"/>
      <c r="B249" s="27">
        <v>150101</v>
      </c>
      <c r="C249" s="115" t="s">
        <v>818</v>
      </c>
      <c r="D249" s="28" t="s">
        <v>721</v>
      </c>
      <c r="E249" s="139" t="s">
        <v>798</v>
      </c>
      <c r="F249" s="118"/>
      <c r="G249" s="104"/>
      <c r="H249" s="103"/>
      <c r="I249" s="138"/>
      <c r="J249" s="62"/>
      <c r="L249" s="62"/>
    </row>
    <row r="250" spans="1:12" s="140" customFormat="1" ht="15.75" hidden="1">
      <c r="A250" s="27"/>
      <c r="B250" s="27">
        <v>150101</v>
      </c>
      <c r="C250" s="115" t="s">
        <v>818</v>
      </c>
      <c r="D250" s="28" t="s">
        <v>721</v>
      </c>
      <c r="E250" s="139" t="s">
        <v>799</v>
      </c>
      <c r="F250" s="118"/>
      <c r="G250" s="104"/>
      <c r="H250" s="103"/>
      <c r="I250" s="138"/>
      <c r="J250" s="62"/>
      <c r="L250" s="62"/>
    </row>
    <row r="251" spans="1:12" s="140" customFormat="1" ht="15.75" hidden="1">
      <c r="A251" s="27"/>
      <c r="B251" s="27">
        <v>150101</v>
      </c>
      <c r="C251" s="115" t="s">
        <v>818</v>
      </c>
      <c r="D251" s="28" t="s">
        <v>721</v>
      </c>
      <c r="E251" s="139" t="s">
        <v>800</v>
      </c>
      <c r="F251" s="118"/>
      <c r="G251" s="104"/>
      <c r="H251" s="103"/>
      <c r="I251" s="138"/>
      <c r="J251" s="62"/>
      <c r="L251" s="62"/>
    </row>
    <row r="252" spans="1:12" s="140" customFormat="1" ht="15.75" hidden="1">
      <c r="A252" s="27"/>
      <c r="B252" s="27">
        <v>150101</v>
      </c>
      <c r="C252" s="115" t="s">
        <v>818</v>
      </c>
      <c r="D252" s="28" t="s">
        <v>721</v>
      </c>
      <c r="E252" s="139" t="s">
        <v>801</v>
      </c>
      <c r="F252" s="118"/>
      <c r="G252" s="104"/>
      <c r="H252" s="103"/>
      <c r="I252" s="138"/>
      <c r="J252" s="62"/>
      <c r="L252" s="62"/>
    </row>
    <row r="253" spans="1:12" s="140" customFormat="1" ht="15.75" hidden="1">
      <c r="A253" s="27"/>
      <c r="B253" s="27">
        <v>150101</v>
      </c>
      <c r="C253" s="115" t="s">
        <v>818</v>
      </c>
      <c r="D253" s="28" t="s">
        <v>721</v>
      </c>
      <c r="E253" s="139" t="s">
        <v>802</v>
      </c>
      <c r="F253" s="118"/>
      <c r="G253" s="104"/>
      <c r="H253" s="103"/>
      <c r="I253" s="138"/>
      <c r="J253" s="62"/>
      <c r="L253" s="62"/>
    </row>
    <row r="254" spans="1:12" s="140" customFormat="1" ht="15.75" hidden="1">
      <c r="A254" s="27"/>
      <c r="B254" s="27">
        <v>150101</v>
      </c>
      <c r="C254" s="115" t="s">
        <v>818</v>
      </c>
      <c r="D254" s="28" t="s">
        <v>721</v>
      </c>
      <c r="E254" s="139" t="s">
        <v>891</v>
      </c>
      <c r="F254" s="118"/>
      <c r="G254" s="104"/>
      <c r="H254" s="103"/>
      <c r="I254" s="138"/>
      <c r="J254" s="62"/>
      <c r="L254" s="62"/>
    </row>
    <row r="255" spans="1:12" s="140" customFormat="1" ht="15.75" hidden="1">
      <c r="A255" s="27"/>
      <c r="B255" s="27">
        <v>150101</v>
      </c>
      <c r="C255" s="115" t="s">
        <v>818</v>
      </c>
      <c r="D255" s="28" t="s">
        <v>721</v>
      </c>
      <c r="E255" s="139" t="s">
        <v>892</v>
      </c>
      <c r="F255" s="118"/>
      <c r="G255" s="104"/>
      <c r="H255" s="103"/>
      <c r="I255" s="138"/>
      <c r="J255" s="62"/>
      <c r="L255" s="62"/>
    </row>
    <row r="256" spans="1:12" s="140" customFormat="1" ht="45" customHeight="1" hidden="1">
      <c r="A256" s="27"/>
      <c r="B256" s="27">
        <v>150101</v>
      </c>
      <c r="C256" s="115" t="s">
        <v>818</v>
      </c>
      <c r="D256" s="28" t="s">
        <v>721</v>
      </c>
      <c r="E256" s="139" t="s">
        <v>161</v>
      </c>
      <c r="F256" s="118"/>
      <c r="G256" s="104"/>
      <c r="H256" s="103"/>
      <c r="I256" s="138"/>
      <c r="J256" s="141"/>
      <c r="L256" s="62"/>
    </row>
    <row r="257" spans="1:12" s="19" customFormat="1" ht="15.75" hidden="1">
      <c r="A257" s="14"/>
      <c r="B257" s="102">
        <v>150101</v>
      </c>
      <c r="C257" s="106" t="s">
        <v>818</v>
      </c>
      <c r="D257" s="77" t="s">
        <v>721</v>
      </c>
      <c r="E257" s="74" t="s">
        <v>803</v>
      </c>
      <c r="F257" s="41"/>
      <c r="G257" s="17" t="e">
        <f>100-(H257/F257)*100</f>
        <v>#DIV/0!</v>
      </c>
      <c r="H257" s="16"/>
      <c r="I257" s="16"/>
      <c r="J257" s="63"/>
      <c r="L257" s="63"/>
    </row>
    <row r="258" spans="1:12" s="19" customFormat="1" ht="15.75" hidden="1">
      <c r="A258" s="14"/>
      <c r="B258" s="119">
        <v>150101</v>
      </c>
      <c r="C258" s="120" t="s">
        <v>818</v>
      </c>
      <c r="D258" s="121" t="s">
        <v>721</v>
      </c>
      <c r="E258" s="74" t="s">
        <v>804</v>
      </c>
      <c r="F258" s="41"/>
      <c r="G258" s="17" t="e">
        <f>100-(H258/F258)*100</f>
        <v>#DIV/0!</v>
      </c>
      <c r="H258" s="16"/>
      <c r="I258" s="16"/>
      <c r="J258" s="63"/>
      <c r="L258" s="63"/>
    </row>
    <row r="259" spans="1:12" s="19" customFormat="1" ht="15.75" hidden="1">
      <c r="A259" s="14"/>
      <c r="B259" s="102">
        <v>150101</v>
      </c>
      <c r="C259" s="106" t="s">
        <v>818</v>
      </c>
      <c r="D259" s="77" t="s">
        <v>721</v>
      </c>
      <c r="E259" s="74" t="s">
        <v>846</v>
      </c>
      <c r="F259" s="41"/>
      <c r="G259" s="17" t="e">
        <f>100-(H259/F259)*100</f>
        <v>#DIV/0!</v>
      </c>
      <c r="H259" s="16"/>
      <c r="I259" s="16"/>
      <c r="J259" s="63"/>
      <c r="L259" s="63"/>
    </row>
    <row r="260" spans="1:12" s="19" customFormat="1" ht="15.75" hidden="1">
      <c r="A260" s="14"/>
      <c r="B260" s="102">
        <v>150101</v>
      </c>
      <c r="C260" s="106" t="s">
        <v>818</v>
      </c>
      <c r="D260" s="77" t="s">
        <v>721</v>
      </c>
      <c r="E260" s="74" t="s">
        <v>805</v>
      </c>
      <c r="F260" s="41"/>
      <c r="G260" s="17" t="e">
        <f>100-(H260/F260)*100</f>
        <v>#DIV/0!</v>
      </c>
      <c r="H260" s="16"/>
      <c r="I260" s="16"/>
      <c r="J260" s="63"/>
      <c r="L260" s="63"/>
    </row>
    <row r="261" spans="1:12" s="19" customFormat="1" ht="30.75" hidden="1">
      <c r="A261" s="14"/>
      <c r="B261" s="14" t="s">
        <v>578</v>
      </c>
      <c r="C261" s="106" t="s">
        <v>838</v>
      </c>
      <c r="D261" s="15" t="s">
        <v>579</v>
      </c>
      <c r="E261" s="74" t="s">
        <v>579</v>
      </c>
      <c r="F261" s="16"/>
      <c r="G261" s="17"/>
      <c r="H261" s="16"/>
      <c r="I261" s="18"/>
      <c r="J261" s="63"/>
      <c r="L261" s="63"/>
    </row>
    <row r="262" spans="1:12" s="19" customFormat="1" ht="45.75" hidden="1">
      <c r="A262" s="14"/>
      <c r="B262" s="14">
        <v>170703</v>
      </c>
      <c r="C262" s="106" t="s">
        <v>839</v>
      </c>
      <c r="D262" s="77" t="s">
        <v>794</v>
      </c>
      <c r="E262" s="135"/>
      <c r="F262" s="16"/>
      <c r="G262" s="17"/>
      <c r="H262" s="16"/>
      <c r="I262" s="18"/>
      <c r="J262" s="66">
        <f>'[1]Місто'!$O$310</f>
        <v>87261886</v>
      </c>
      <c r="K262" s="50">
        <f>I263+I264+I265+I266+I276+I625+I627+I628+I630+I631+I632+I658+I262</f>
        <v>69824825</v>
      </c>
      <c r="L262" s="66">
        <f>J262-K262</f>
        <v>17437061</v>
      </c>
    </row>
    <row r="263" spans="1:12" s="19" customFormat="1" ht="45.75" hidden="1">
      <c r="A263" s="14"/>
      <c r="B263" s="14">
        <v>170703</v>
      </c>
      <c r="C263" s="106" t="s">
        <v>839</v>
      </c>
      <c r="D263" s="77" t="s">
        <v>794</v>
      </c>
      <c r="E263" s="135"/>
      <c r="F263" s="16"/>
      <c r="G263" s="17"/>
      <c r="H263" s="16"/>
      <c r="I263" s="18"/>
      <c r="J263" s="66"/>
      <c r="L263" s="63"/>
    </row>
    <row r="264" spans="1:12" s="19" customFormat="1" ht="45.75" hidden="1">
      <c r="A264" s="14"/>
      <c r="B264" s="14">
        <v>170703</v>
      </c>
      <c r="C264" s="106" t="s">
        <v>839</v>
      </c>
      <c r="D264" s="77" t="s">
        <v>794</v>
      </c>
      <c r="E264" s="135"/>
      <c r="F264" s="16"/>
      <c r="G264" s="17"/>
      <c r="H264" s="16"/>
      <c r="I264" s="18"/>
      <c r="J264" s="66"/>
      <c r="L264" s="63"/>
    </row>
    <row r="265" spans="1:12" s="19" customFormat="1" ht="45.75" hidden="1">
      <c r="A265" s="14"/>
      <c r="B265" s="14">
        <v>170703</v>
      </c>
      <c r="C265" s="106" t="s">
        <v>839</v>
      </c>
      <c r="D265" s="77" t="s">
        <v>794</v>
      </c>
      <c r="E265" s="135"/>
      <c r="F265" s="16"/>
      <c r="G265" s="17"/>
      <c r="H265" s="16"/>
      <c r="I265" s="18"/>
      <c r="J265" s="66"/>
      <c r="L265" s="63"/>
    </row>
    <row r="266" spans="1:12" s="19" customFormat="1" ht="45.75" hidden="1">
      <c r="A266" s="14"/>
      <c r="B266" s="14">
        <v>170703</v>
      </c>
      <c r="C266" s="106" t="s">
        <v>839</v>
      </c>
      <c r="D266" s="77" t="s">
        <v>794</v>
      </c>
      <c r="E266" s="135"/>
      <c r="F266" s="16"/>
      <c r="G266" s="17"/>
      <c r="H266" s="16"/>
      <c r="I266" s="18"/>
      <c r="J266" s="66"/>
      <c r="L266" s="63"/>
    </row>
    <row r="267" spans="1:12" s="19" customFormat="1" ht="45.75" hidden="1">
      <c r="A267" s="14"/>
      <c r="B267" s="14">
        <v>170703</v>
      </c>
      <c r="C267" s="106" t="s">
        <v>839</v>
      </c>
      <c r="D267" s="77" t="s">
        <v>794</v>
      </c>
      <c r="E267" s="135" t="s">
        <v>669</v>
      </c>
      <c r="F267" s="16"/>
      <c r="G267" s="17" t="e">
        <f aca="true" t="shared" si="7" ref="G267:G277">100-(H267/F267)*100</f>
        <v>#DIV/0!</v>
      </c>
      <c r="H267" s="70"/>
      <c r="I267" s="70"/>
      <c r="J267" s="63"/>
      <c r="L267" s="63"/>
    </row>
    <row r="268" spans="1:12" s="19" customFormat="1" ht="45.75" hidden="1">
      <c r="A268" s="14"/>
      <c r="B268" s="14">
        <v>170703</v>
      </c>
      <c r="C268" s="106" t="s">
        <v>839</v>
      </c>
      <c r="D268" s="77" t="s">
        <v>794</v>
      </c>
      <c r="E268" s="135" t="s">
        <v>662</v>
      </c>
      <c r="F268" s="16"/>
      <c r="G268" s="17" t="e">
        <f t="shared" si="7"/>
        <v>#DIV/0!</v>
      </c>
      <c r="H268" s="16"/>
      <c r="I268" s="70"/>
      <c r="J268" s="63"/>
      <c r="L268" s="63"/>
    </row>
    <row r="269" spans="1:12" s="19" customFormat="1" ht="48" customHeight="1" hidden="1">
      <c r="A269" s="14"/>
      <c r="B269" s="14">
        <v>170703</v>
      </c>
      <c r="C269" s="106" t="s">
        <v>839</v>
      </c>
      <c r="D269" s="77" t="s">
        <v>794</v>
      </c>
      <c r="E269" s="135" t="s">
        <v>663</v>
      </c>
      <c r="F269" s="16"/>
      <c r="G269" s="17"/>
      <c r="H269" s="70"/>
      <c r="I269" s="70">
        <f>483470-483470</f>
        <v>0</v>
      </c>
      <c r="J269" s="63"/>
      <c r="L269" s="63"/>
    </row>
    <row r="270" spans="1:12" s="19" customFormat="1" ht="75.75" hidden="1">
      <c r="A270" s="14"/>
      <c r="B270" s="14">
        <v>150101</v>
      </c>
      <c r="C270" s="106" t="s">
        <v>818</v>
      </c>
      <c r="D270" s="77" t="s">
        <v>794</v>
      </c>
      <c r="E270" s="135" t="s">
        <v>664</v>
      </c>
      <c r="F270" s="16"/>
      <c r="G270" s="17" t="e">
        <f t="shared" si="7"/>
        <v>#DIV/0!</v>
      </c>
      <c r="H270" s="16"/>
      <c r="I270" s="70"/>
      <c r="J270" s="63"/>
      <c r="L270" s="63"/>
    </row>
    <row r="271" spans="1:12" s="19" customFormat="1" ht="45.75" hidden="1">
      <c r="A271" s="14"/>
      <c r="B271" s="14">
        <v>170703</v>
      </c>
      <c r="C271" s="106" t="s">
        <v>839</v>
      </c>
      <c r="D271" s="77" t="s">
        <v>794</v>
      </c>
      <c r="E271" s="135" t="s">
        <v>681</v>
      </c>
      <c r="F271" s="16"/>
      <c r="G271" s="17" t="e">
        <f t="shared" si="7"/>
        <v>#DIV/0!</v>
      </c>
      <c r="H271" s="16"/>
      <c r="I271" s="70"/>
      <c r="J271" s="63"/>
      <c r="L271" s="63"/>
    </row>
    <row r="272" spans="1:12" s="19" customFormat="1" ht="45.75" hidden="1">
      <c r="A272" s="14"/>
      <c r="B272" s="14">
        <v>170703</v>
      </c>
      <c r="C272" s="106" t="s">
        <v>839</v>
      </c>
      <c r="D272" s="77" t="s">
        <v>794</v>
      </c>
      <c r="E272" s="135" t="s">
        <v>857</v>
      </c>
      <c r="F272" s="16"/>
      <c r="G272" s="17" t="e">
        <f t="shared" si="7"/>
        <v>#DIV/0!</v>
      </c>
      <c r="H272" s="16"/>
      <c r="I272" s="70"/>
      <c r="J272" s="63"/>
      <c r="L272" s="63"/>
    </row>
    <row r="273" spans="1:12" s="19" customFormat="1" ht="45.75" hidden="1">
      <c r="A273" s="14"/>
      <c r="B273" s="14">
        <v>170703</v>
      </c>
      <c r="C273" s="106" t="s">
        <v>839</v>
      </c>
      <c r="D273" s="77" t="s">
        <v>794</v>
      </c>
      <c r="E273" s="135" t="s">
        <v>871</v>
      </c>
      <c r="F273" s="16"/>
      <c r="G273" s="17" t="e">
        <f t="shared" si="7"/>
        <v>#DIV/0!</v>
      </c>
      <c r="H273" s="70"/>
      <c r="I273" s="70"/>
      <c r="J273" s="63"/>
      <c r="L273" s="63"/>
    </row>
    <row r="274" spans="1:12" s="19" customFormat="1" ht="45.75" hidden="1">
      <c r="A274" s="14"/>
      <c r="B274" s="14">
        <v>170703</v>
      </c>
      <c r="C274" s="106" t="s">
        <v>839</v>
      </c>
      <c r="D274" s="77" t="s">
        <v>794</v>
      </c>
      <c r="E274" s="135" t="s">
        <v>202</v>
      </c>
      <c r="F274" s="16"/>
      <c r="G274" s="17" t="e">
        <f t="shared" si="7"/>
        <v>#DIV/0!</v>
      </c>
      <c r="H274" s="16"/>
      <c r="I274" s="70"/>
      <c r="J274" s="63"/>
      <c r="L274" s="63"/>
    </row>
    <row r="275" spans="1:12" s="19" customFormat="1" ht="45.75" hidden="1">
      <c r="A275" s="14"/>
      <c r="B275" s="14">
        <v>170703</v>
      </c>
      <c r="C275" s="106" t="s">
        <v>839</v>
      </c>
      <c r="D275" s="77" t="s">
        <v>794</v>
      </c>
      <c r="E275" s="135" t="s">
        <v>906</v>
      </c>
      <c r="F275" s="16"/>
      <c r="G275" s="17" t="e">
        <f t="shared" si="7"/>
        <v>#DIV/0!</v>
      </c>
      <c r="H275" s="16"/>
      <c r="I275" s="70"/>
      <c r="J275" s="63"/>
      <c r="L275" s="63"/>
    </row>
    <row r="276" spans="1:12" s="19" customFormat="1" ht="48" customHeight="1" hidden="1">
      <c r="A276" s="146"/>
      <c r="B276" s="45">
        <v>170703</v>
      </c>
      <c r="C276" s="110" t="s">
        <v>839</v>
      </c>
      <c r="D276" s="76" t="s">
        <v>794</v>
      </c>
      <c r="E276" s="148" t="s">
        <v>231</v>
      </c>
      <c r="F276" s="18">
        <f>19953440-19953440</f>
        <v>0</v>
      </c>
      <c r="G276" s="46" t="e">
        <f t="shared" si="7"/>
        <v>#DIV/0!</v>
      </c>
      <c r="H276" s="18">
        <f>19463528-19463528</f>
        <v>0</v>
      </c>
      <c r="I276" s="18">
        <f>11142522-11142522</f>
        <v>0</v>
      </c>
      <c r="L276" s="63"/>
    </row>
    <row r="277" spans="1:12" s="19" customFormat="1" ht="45.75" hidden="1">
      <c r="A277" s="14"/>
      <c r="B277" s="14">
        <v>170703</v>
      </c>
      <c r="C277" s="106" t="s">
        <v>839</v>
      </c>
      <c r="D277" s="77" t="s">
        <v>794</v>
      </c>
      <c r="E277" s="135" t="s">
        <v>666</v>
      </c>
      <c r="F277" s="16"/>
      <c r="G277" s="17" t="e">
        <f t="shared" si="7"/>
        <v>#DIV/0!</v>
      </c>
      <c r="H277" s="70"/>
      <c r="I277" s="70"/>
      <c r="J277" s="63"/>
      <c r="L277" s="63"/>
    </row>
    <row r="278" spans="1:9" s="84" customFormat="1" ht="15.75" hidden="1">
      <c r="A278" s="82"/>
      <c r="B278" s="82"/>
      <c r="C278" s="113"/>
      <c r="D278" s="83"/>
      <c r="E278" s="74" t="s">
        <v>921</v>
      </c>
      <c r="F278" s="70"/>
      <c r="G278" s="72"/>
      <c r="H278" s="70"/>
      <c r="I278" s="70"/>
    </row>
    <row r="279" spans="1:9" s="84" customFormat="1" ht="15.75" hidden="1">
      <c r="A279" s="82"/>
      <c r="B279" s="82"/>
      <c r="C279" s="113"/>
      <c r="D279" s="83"/>
      <c r="E279" s="74" t="s">
        <v>922</v>
      </c>
      <c r="F279" s="70"/>
      <c r="G279" s="72"/>
      <c r="H279" s="70"/>
      <c r="I279" s="70"/>
    </row>
    <row r="280" spans="1:12" s="19" customFormat="1" ht="33" customHeight="1" hidden="1">
      <c r="A280" s="14"/>
      <c r="B280" s="14"/>
      <c r="C280" s="49"/>
      <c r="D280" s="15"/>
      <c r="E280" s="74" t="s">
        <v>920</v>
      </c>
      <c r="F280" s="16"/>
      <c r="G280" s="17"/>
      <c r="H280" s="16"/>
      <c r="I280" s="18"/>
      <c r="J280" s="63"/>
      <c r="L280" s="63"/>
    </row>
    <row r="281" spans="1:12" s="19" customFormat="1" ht="15.75" hidden="1">
      <c r="A281" s="14"/>
      <c r="B281" s="14">
        <v>200700</v>
      </c>
      <c r="C281" s="106" t="s">
        <v>824</v>
      </c>
      <c r="D281" s="15" t="s">
        <v>654</v>
      </c>
      <c r="E281" s="74" t="s">
        <v>720</v>
      </c>
      <c r="F281" s="16"/>
      <c r="G281" s="17"/>
      <c r="H281" s="16"/>
      <c r="I281" s="18">
        <f>'[1]Місто'!$O$315</f>
        <v>0</v>
      </c>
      <c r="J281" s="63"/>
      <c r="L281" s="63"/>
    </row>
    <row r="282" spans="1:12" s="19" customFormat="1" ht="15.75">
      <c r="A282" s="14"/>
      <c r="B282" s="14">
        <v>250404</v>
      </c>
      <c r="C282" s="106" t="s">
        <v>840</v>
      </c>
      <c r="D282" s="77" t="s">
        <v>811</v>
      </c>
      <c r="E282" s="74" t="s">
        <v>720</v>
      </c>
      <c r="F282" s="16"/>
      <c r="G282" s="17"/>
      <c r="H282" s="16"/>
      <c r="I282" s="18">
        <f>'[1]Місто'!$O$292</f>
        <v>341697</v>
      </c>
      <c r="J282" s="63"/>
      <c r="L282" s="63"/>
    </row>
    <row r="283" spans="1:12" s="24" customFormat="1" ht="31.5">
      <c r="A283" s="21"/>
      <c r="B283" s="21">
        <v>41</v>
      </c>
      <c r="C283" s="112"/>
      <c r="D283" s="22" t="s">
        <v>500</v>
      </c>
      <c r="E283" s="23"/>
      <c r="F283" s="23">
        <f>SUM(F284:F659)</f>
        <v>295218351</v>
      </c>
      <c r="G283" s="23"/>
      <c r="H283" s="23">
        <f>SUM(H284:H659)</f>
        <v>261617667.4</v>
      </c>
      <c r="I283" s="23">
        <f>SUM(I284:I659)</f>
        <v>241504410.4</v>
      </c>
      <c r="J283" s="60">
        <f>I283-'[1]Місто'!$O$299</f>
        <v>0.4000000059604645</v>
      </c>
      <c r="K283" s="29">
        <f>SUM(I286:I597)</f>
        <v>66733801</v>
      </c>
      <c r="L283" s="141">
        <f>K283-'[1]Місто'!$O$308</f>
        <v>-5276653</v>
      </c>
    </row>
    <row r="284" spans="1:12" s="19" customFormat="1" ht="18.75" customHeight="1">
      <c r="A284" s="14"/>
      <c r="B284" s="14" t="s">
        <v>718</v>
      </c>
      <c r="C284" s="106" t="s">
        <v>817</v>
      </c>
      <c r="D284" s="15" t="s">
        <v>719</v>
      </c>
      <c r="E284" s="15" t="s">
        <v>720</v>
      </c>
      <c r="F284" s="16"/>
      <c r="G284" s="17"/>
      <c r="H284" s="16"/>
      <c r="I284" s="18">
        <f>'[1]Місто'!$O$301</f>
        <v>2344345</v>
      </c>
      <c r="J284" s="63"/>
      <c r="L284" s="63"/>
    </row>
    <row r="285" spans="1:12" s="19" customFormat="1" ht="20.25" customHeight="1">
      <c r="A285" s="14"/>
      <c r="B285" s="14">
        <v>100203</v>
      </c>
      <c r="C285" s="106" t="s">
        <v>837</v>
      </c>
      <c r="D285" s="15" t="s">
        <v>573</v>
      </c>
      <c r="E285" s="15" t="s">
        <v>720</v>
      </c>
      <c r="F285" s="16"/>
      <c r="G285" s="17"/>
      <c r="H285" s="16"/>
      <c r="I285" s="18">
        <f>'[1]Місто'!$O$306</f>
        <v>2574378</v>
      </c>
      <c r="J285" s="63"/>
      <c r="L285" s="63"/>
    </row>
    <row r="286" spans="1:12" s="47" customFormat="1" ht="31.5">
      <c r="A286" s="14"/>
      <c r="B286" s="14">
        <v>150101</v>
      </c>
      <c r="C286" s="106" t="s">
        <v>818</v>
      </c>
      <c r="D286" s="15" t="s">
        <v>721</v>
      </c>
      <c r="E286" s="74" t="s">
        <v>880</v>
      </c>
      <c r="F286" s="71">
        <v>13521674</v>
      </c>
      <c r="G286" s="88">
        <f aca="true" t="shared" si="8" ref="G286:G401">100-(H286/F286)*100</f>
        <v>22.608968386606563</v>
      </c>
      <c r="H286" s="71">
        <v>10464563</v>
      </c>
      <c r="I286" s="71">
        <v>6801076</v>
      </c>
      <c r="J286" s="147"/>
      <c r="L286" s="64"/>
    </row>
    <row r="287" spans="1:12" s="47" customFormat="1" ht="30.75">
      <c r="A287" s="14"/>
      <c r="B287" s="14">
        <v>150101</v>
      </c>
      <c r="C287" s="106" t="s">
        <v>818</v>
      </c>
      <c r="D287" s="15" t="s">
        <v>721</v>
      </c>
      <c r="E287" s="74" t="s">
        <v>162</v>
      </c>
      <c r="F287" s="18">
        <v>577831</v>
      </c>
      <c r="G287" s="17">
        <f t="shared" si="8"/>
        <v>65.08338943393483</v>
      </c>
      <c r="H287" s="18">
        <v>201759</v>
      </c>
      <c r="I287" s="71">
        <v>201759</v>
      </c>
      <c r="J287" s="64"/>
      <c r="L287" s="64"/>
    </row>
    <row r="288" spans="1:12" s="47" customFormat="1" ht="45.75" hidden="1">
      <c r="A288" s="14"/>
      <c r="B288" s="14">
        <v>150101</v>
      </c>
      <c r="C288" s="106" t="s">
        <v>818</v>
      </c>
      <c r="D288" s="15" t="s">
        <v>721</v>
      </c>
      <c r="E288" s="74" t="s">
        <v>668</v>
      </c>
      <c r="F288" s="18"/>
      <c r="G288" s="17" t="e">
        <f>100-(H288/F288)*100</f>
        <v>#DIV/0!</v>
      </c>
      <c r="H288" s="71"/>
      <c r="I288" s="71"/>
      <c r="J288" s="64"/>
      <c r="K288" s="126">
        <f>J288-I288</f>
        <v>0</v>
      </c>
      <c r="L288" s="64"/>
    </row>
    <row r="289" spans="1:12" s="19" customFormat="1" ht="84.75" customHeight="1">
      <c r="A289" s="14"/>
      <c r="B289" s="14">
        <v>150101</v>
      </c>
      <c r="C289" s="106" t="s">
        <v>818</v>
      </c>
      <c r="D289" s="15" t="s">
        <v>721</v>
      </c>
      <c r="E289" s="74" t="s">
        <v>163</v>
      </c>
      <c r="F289" s="16">
        <v>993305</v>
      </c>
      <c r="G289" s="17">
        <f t="shared" si="8"/>
        <v>83.905044271397</v>
      </c>
      <c r="H289" s="16">
        <v>159872</v>
      </c>
      <c r="I289" s="70">
        <v>159872</v>
      </c>
      <c r="J289" s="63"/>
      <c r="L289" s="63"/>
    </row>
    <row r="290" spans="1:12" s="19" customFormat="1" ht="30.75">
      <c r="A290" s="14"/>
      <c r="B290" s="14">
        <v>150101</v>
      </c>
      <c r="C290" s="106" t="s">
        <v>818</v>
      </c>
      <c r="D290" s="15" t="s">
        <v>721</v>
      </c>
      <c r="E290" s="74" t="s">
        <v>86</v>
      </c>
      <c r="F290" s="16">
        <v>1716782</v>
      </c>
      <c r="G290" s="17">
        <f t="shared" si="8"/>
        <v>3.8759143560452003</v>
      </c>
      <c r="H290" s="16">
        <v>1650241</v>
      </c>
      <c r="I290" s="70">
        <f>1650241-1450241</f>
        <v>200000</v>
      </c>
      <c r="J290" s="63"/>
      <c r="L290" s="63"/>
    </row>
    <row r="291" spans="1:12" s="19" customFormat="1" ht="60.75">
      <c r="A291" s="14"/>
      <c r="B291" s="14">
        <v>150101</v>
      </c>
      <c r="C291" s="106" t="s">
        <v>818</v>
      </c>
      <c r="D291" s="15" t="s">
        <v>721</v>
      </c>
      <c r="E291" s="74" t="s">
        <v>164</v>
      </c>
      <c r="F291" s="16">
        <v>1260204</v>
      </c>
      <c r="G291" s="17">
        <f t="shared" si="8"/>
        <v>4.835090191746744</v>
      </c>
      <c r="H291" s="16">
        <v>1199272</v>
      </c>
      <c r="I291" s="70">
        <v>1199272</v>
      </c>
      <c r="J291" s="63"/>
      <c r="L291" s="63"/>
    </row>
    <row r="292" spans="1:12" s="19" customFormat="1" ht="30" customHeight="1">
      <c r="A292" s="14"/>
      <c r="B292" s="14">
        <v>150101</v>
      </c>
      <c r="C292" s="106" t="s">
        <v>818</v>
      </c>
      <c r="D292" s="15" t="s">
        <v>721</v>
      </c>
      <c r="E292" s="74" t="s">
        <v>789</v>
      </c>
      <c r="F292" s="16">
        <v>1400000</v>
      </c>
      <c r="G292" s="17">
        <f t="shared" si="8"/>
        <v>6.428571428571431</v>
      </c>
      <c r="H292" s="16">
        <v>1310000</v>
      </c>
      <c r="I292" s="70">
        <f>1310000-1110000</f>
        <v>200000</v>
      </c>
      <c r="J292" s="63"/>
      <c r="L292" s="63"/>
    </row>
    <row r="293" spans="1:12" s="19" customFormat="1" ht="60.75">
      <c r="A293" s="14"/>
      <c r="B293" s="14">
        <v>150101</v>
      </c>
      <c r="C293" s="106" t="s">
        <v>818</v>
      </c>
      <c r="D293" s="15" t="s">
        <v>721</v>
      </c>
      <c r="E293" s="74" t="s">
        <v>917</v>
      </c>
      <c r="F293" s="70">
        <v>1930877</v>
      </c>
      <c r="G293" s="72">
        <f t="shared" si="8"/>
        <v>43.04960906365346</v>
      </c>
      <c r="H293" s="70">
        <v>1099642</v>
      </c>
      <c r="I293" s="70">
        <v>1099642</v>
      </c>
      <c r="J293" s="63"/>
      <c r="L293" s="63"/>
    </row>
    <row r="294" spans="1:12" s="19" customFormat="1" ht="30.75">
      <c r="A294" s="14"/>
      <c r="B294" s="14">
        <v>150101</v>
      </c>
      <c r="C294" s="106" t="s">
        <v>818</v>
      </c>
      <c r="D294" s="15" t="s">
        <v>721</v>
      </c>
      <c r="E294" s="74" t="s">
        <v>240</v>
      </c>
      <c r="F294" s="70">
        <v>11704046</v>
      </c>
      <c r="G294" s="72">
        <f t="shared" si="8"/>
        <v>93.7340813595572</v>
      </c>
      <c r="H294" s="70">
        <v>733366</v>
      </c>
      <c r="I294" s="70">
        <f>854715-121349</f>
        <v>733366</v>
      </c>
      <c r="J294" s="63"/>
      <c r="L294" s="63"/>
    </row>
    <row r="295" spans="1:12" s="19" customFormat="1" ht="45.75" hidden="1">
      <c r="A295" s="14"/>
      <c r="B295" s="14">
        <v>150101</v>
      </c>
      <c r="C295" s="106" t="s">
        <v>818</v>
      </c>
      <c r="D295" s="15" t="s">
        <v>721</v>
      </c>
      <c r="E295" s="74" t="s">
        <v>665</v>
      </c>
      <c r="F295" s="70"/>
      <c r="G295" s="72" t="e">
        <f t="shared" si="8"/>
        <v>#DIV/0!</v>
      </c>
      <c r="H295" s="70"/>
      <c r="I295" s="70"/>
      <c r="J295" s="63"/>
      <c r="L295" s="63"/>
    </row>
    <row r="296" spans="1:12" s="19" customFormat="1" ht="33" customHeight="1">
      <c r="A296" s="14"/>
      <c r="B296" s="14">
        <v>150101</v>
      </c>
      <c r="C296" s="106" t="s">
        <v>818</v>
      </c>
      <c r="D296" s="15" t="s">
        <v>721</v>
      </c>
      <c r="E296" s="74" t="s">
        <v>637</v>
      </c>
      <c r="F296" s="70">
        <v>1388249</v>
      </c>
      <c r="G296" s="72">
        <f t="shared" si="8"/>
        <v>88.86791922774661</v>
      </c>
      <c r="H296" s="70">
        <v>154541</v>
      </c>
      <c r="I296" s="70">
        <v>154541</v>
      </c>
      <c r="J296" s="63"/>
      <c r="L296" s="63"/>
    </row>
    <row r="297" spans="1:12" s="19" customFormat="1" ht="30.75" hidden="1">
      <c r="A297" s="14"/>
      <c r="B297" s="14">
        <v>150101</v>
      </c>
      <c r="C297" s="106" t="s">
        <v>818</v>
      </c>
      <c r="D297" s="15" t="s">
        <v>721</v>
      </c>
      <c r="E297" s="74" t="s">
        <v>896</v>
      </c>
      <c r="F297" s="70"/>
      <c r="G297" s="72" t="e">
        <f t="shared" si="8"/>
        <v>#DIV/0!</v>
      </c>
      <c r="H297" s="70"/>
      <c r="I297" s="70"/>
      <c r="J297" s="63"/>
      <c r="L297" s="63"/>
    </row>
    <row r="298" spans="1:12" s="19" customFormat="1" ht="45.75" hidden="1">
      <c r="A298" s="14"/>
      <c r="B298" s="14">
        <v>150101</v>
      </c>
      <c r="C298" s="106" t="s">
        <v>818</v>
      </c>
      <c r="D298" s="15" t="s">
        <v>721</v>
      </c>
      <c r="E298" s="74" t="s">
        <v>887</v>
      </c>
      <c r="F298" s="70"/>
      <c r="G298" s="72" t="e">
        <f t="shared" si="8"/>
        <v>#DIV/0!</v>
      </c>
      <c r="H298" s="70"/>
      <c r="I298" s="70"/>
      <c r="J298" s="63"/>
      <c r="L298" s="63"/>
    </row>
    <row r="299" spans="1:12" s="19" customFormat="1" ht="30.75" hidden="1">
      <c r="A299" s="14"/>
      <c r="B299" s="14">
        <v>150101</v>
      </c>
      <c r="C299" s="106" t="s">
        <v>818</v>
      </c>
      <c r="D299" s="15" t="s">
        <v>721</v>
      </c>
      <c r="E299" s="74" t="s">
        <v>696</v>
      </c>
      <c r="F299" s="70"/>
      <c r="G299" s="72" t="e">
        <f t="shared" si="8"/>
        <v>#DIV/0!</v>
      </c>
      <c r="H299" s="70"/>
      <c r="I299" s="70"/>
      <c r="J299" s="63"/>
      <c r="L299" s="63"/>
    </row>
    <row r="300" spans="1:12" s="19" customFormat="1" ht="54" customHeight="1">
      <c r="A300" s="14"/>
      <c r="B300" s="14">
        <v>150101</v>
      </c>
      <c r="C300" s="106" t="s">
        <v>818</v>
      </c>
      <c r="D300" s="15" t="s">
        <v>721</v>
      </c>
      <c r="E300" s="74" t="s">
        <v>791</v>
      </c>
      <c r="F300" s="70">
        <v>134239</v>
      </c>
      <c r="G300" s="72">
        <f t="shared" si="8"/>
        <v>66.68404859988527</v>
      </c>
      <c r="H300" s="70">
        <v>44723</v>
      </c>
      <c r="I300" s="70">
        <v>44723</v>
      </c>
      <c r="J300" s="63"/>
      <c r="L300" s="63"/>
    </row>
    <row r="301" spans="1:12" s="19" customFormat="1" ht="60.75" hidden="1">
      <c r="A301" s="14"/>
      <c r="B301" s="14">
        <v>150101</v>
      </c>
      <c r="C301" s="106" t="s">
        <v>818</v>
      </c>
      <c r="D301" s="15" t="s">
        <v>721</v>
      </c>
      <c r="E301" s="74" t="s">
        <v>790</v>
      </c>
      <c r="F301" s="70"/>
      <c r="G301" s="72" t="e">
        <f t="shared" si="8"/>
        <v>#DIV/0!</v>
      </c>
      <c r="H301" s="70"/>
      <c r="I301" s="70"/>
      <c r="J301" s="63"/>
      <c r="L301" s="63"/>
    </row>
    <row r="302" spans="1:12" s="19" customFormat="1" ht="30.75">
      <c r="A302" s="14"/>
      <c r="B302" s="14">
        <v>150101</v>
      </c>
      <c r="C302" s="106" t="s">
        <v>818</v>
      </c>
      <c r="D302" s="15" t="s">
        <v>721</v>
      </c>
      <c r="E302" s="74" t="s">
        <v>505</v>
      </c>
      <c r="F302" s="70">
        <v>4835520</v>
      </c>
      <c r="G302" s="72">
        <f t="shared" si="8"/>
        <v>2.5345567798292734</v>
      </c>
      <c r="H302" s="70">
        <v>4712961</v>
      </c>
      <c r="I302" s="70">
        <v>541200</v>
      </c>
      <c r="J302" s="63"/>
      <c r="L302" s="63"/>
    </row>
    <row r="303" spans="1:12" s="19" customFormat="1" ht="32.25" customHeight="1">
      <c r="A303" s="14"/>
      <c r="B303" s="14">
        <v>150101</v>
      </c>
      <c r="C303" s="106" t="s">
        <v>818</v>
      </c>
      <c r="D303" s="15" t="s">
        <v>721</v>
      </c>
      <c r="E303" s="74" t="s">
        <v>644</v>
      </c>
      <c r="F303" s="70">
        <v>1117529</v>
      </c>
      <c r="G303" s="72">
        <f t="shared" si="8"/>
        <v>92.6734787195679</v>
      </c>
      <c r="H303" s="70">
        <v>81876</v>
      </c>
      <c r="I303" s="70">
        <v>81876</v>
      </c>
      <c r="J303" s="63"/>
      <c r="L303" s="63"/>
    </row>
    <row r="304" spans="1:12" s="19" customFormat="1" ht="28.5" customHeight="1">
      <c r="A304" s="14"/>
      <c r="B304" s="14">
        <v>150101</v>
      </c>
      <c r="C304" s="106" t="s">
        <v>818</v>
      </c>
      <c r="D304" s="15" t="s">
        <v>721</v>
      </c>
      <c r="E304" s="74" t="s">
        <v>905</v>
      </c>
      <c r="F304" s="70">
        <v>540156</v>
      </c>
      <c r="G304" s="72">
        <f t="shared" si="8"/>
        <v>35.00933063781574</v>
      </c>
      <c r="H304" s="70">
        <v>351051</v>
      </c>
      <c r="I304" s="70">
        <v>351051</v>
      </c>
      <c r="J304" s="63"/>
      <c r="L304" s="63"/>
    </row>
    <row r="305" spans="1:12" s="19" customFormat="1" ht="47.25" customHeight="1">
      <c r="A305" s="14"/>
      <c r="B305" s="14">
        <v>150101</v>
      </c>
      <c r="C305" s="106" t="s">
        <v>818</v>
      </c>
      <c r="D305" s="15" t="s">
        <v>721</v>
      </c>
      <c r="E305" s="74" t="s">
        <v>294</v>
      </c>
      <c r="F305" s="70">
        <v>754920</v>
      </c>
      <c r="G305" s="72">
        <f t="shared" si="8"/>
        <v>9.657314682350446</v>
      </c>
      <c r="H305" s="70">
        <v>682015</v>
      </c>
      <c r="I305" s="70">
        <v>682015</v>
      </c>
      <c r="J305" s="63"/>
      <c r="L305" s="63"/>
    </row>
    <row r="306" spans="1:12" s="19" customFormat="1" ht="30.75" hidden="1">
      <c r="A306" s="14"/>
      <c r="B306" s="14">
        <v>150101</v>
      </c>
      <c r="C306" s="106" t="s">
        <v>818</v>
      </c>
      <c r="D306" s="15" t="s">
        <v>721</v>
      </c>
      <c r="E306" s="74" t="s">
        <v>251</v>
      </c>
      <c r="F306" s="70"/>
      <c r="G306" s="72" t="e">
        <f t="shared" si="8"/>
        <v>#DIV/0!</v>
      </c>
      <c r="H306" s="70"/>
      <c r="I306" s="70"/>
      <c r="J306" s="63"/>
      <c r="L306" s="63"/>
    </row>
    <row r="307" spans="1:12" s="19" customFormat="1" ht="65.25" customHeight="1" hidden="1">
      <c r="A307" s="14"/>
      <c r="B307" s="14">
        <v>150101</v>
      </c>
      <c r="C307" s="106" t="s">
        <v>818</v>
      </c>
      <c r="D307" s="15" t="s">
        <v>721</v>
      </c>
      <c r="E307" s="74" t="s">
        <v>636</v>
      </c>
      <c r="F307" s="70"/>
      <c r="G307" s="72"/>
      <c r="H307" s="70"/>
      <c r="I307" s="70">
        <f>903420-850000-53420</f>
        <v>0</v>
      </c>
      <c r="J307" s="63"/>
      <c r="L307" s="63"/>
    </row>
    <row r="308" spans="1:12" s="19" customFormat="1" ht="45.75" hidden="1">
      <c r="A308" s="14"/>
      <c r="B308" s="14">
        <v>150101</v>
      </c>
      <c r="C308" s="106" t="s">
        <v>818</v>
      </c>
      <c r="D308" s="15" t="s">
        <v>721</v>
      </c>
      <c r="E308" s="74" t="s">
        <v>631</v>
      </c>
      <c r="F308" s="70"/>
      <c r="G308" s="72" t="e">
        <f t="shared" si="8"/>
        <v>#DIV/0!</v>
      </c>
      <c r="H308" s="70"/>
      <c r="I308" s="70"/>
      <c r="J308" s="63"/>
      <c r="L308" s="63"/>
    </row>
    <row r="309" spans="1:12" s="19" customFormat="1" ht="30.75" hidden="1">
      <c r="A309" s="14"/>
      <c r="B309" s="14">
        <v>150101</v>
      </c>
      <c r="C309" s="106" t="s">
        <v>818</v>
      </c>
      <c r="D309" s="15" t="s">
        <v>721</v>
      </c>
      <c r="E309" s="74" t="s">
        <v>907</v>
      </c>
      <c r="F309" s="70"/>
      <c r="G309" s="72"/>
      <c r="H309" s="70"/>
      <c r="I309" s="70"/>
      <c r="J309" s="63"/>
      <c r="L309" s="63"/>
    </row>
    <row r="310" spans="1:12" s="19" customFormat="1" ht="45.75" hidden="1">
      <c r="A310" s="14"/>
      <c r="B310" s="14">
        <v>150101</v>
      </c>
      <c r="C310" s="106" t="s">
        <v>818</v>
      </c>
      <c r="D310" s="15" t="s">
        <v>721</v>
      </c>
      <c r="E310" s="74" t="s">
        <v>682</v>
      </c>
      <c r="F310" s="70"/>
      <c r="G310" s="72" t="e">
        <f t="shared" si="8"/>
        <v>#DIV/0!</v>
      </c>
      <c r="H310" s="70"/>
      <c r="I310" s="70"/>
      <c r="J310" s="63"/>
      <c r="L310" s="63"/>
    </row>
    <row r="311" spans="1:12" s="19" customFormat="1" ht="30.75" hidden="1">
      <c r="A311" s="14"/>
      <c r="B311" s="14">
        <v>150101</v>
      </c>
      <c r="C311" s="106" t="s">
        <v>818</v>
      </c>
      <c r="D311" s="15" t="s">
        <v>721</v>
      </c>
      <c r="E311" s="74" t="s">
        <v>684</v>
      </c>
      <c r="F311" s="70"/>
      <c r="G311" s="72"/>
      <c r="H311" s="70"/>
      <c r="I311" s="70"/>
      <c r="J311" s="63"/>
      <c r="L311" s="63"/>
    </row>
    <row r="312" spans="1:12" s="19" customFormat="1" ht="30.75" hidden="1">
      <c r="A312" s="14"/>
      <c r="B312" s="14">
        <v>150101</v>
      </c>
      <c r="C312" s="106" t="s">
        <v>818</v>
      </c>
      <c r="D312" s="15" t="s">
        <v>721</v>
      </c>
      <c r="E312" s="74" t="s">
        <v>685</v>
      </c>
      <c r="F312" s="70"/>
      <c r="G312" s="72" t="e">
        <f t="shared" si="8"/>
        <v>#DIV/0!</v>
      </c>
      <c r="H312" s="70"/>
      <c r="I312" s="70"/>
      <c r="J312" s="63"/>
      <c r="L312" s="63"/>
    </row>
    <row r="313" spans="1:12" s="101" customFormat="1" ht="30.75" hidden="1">
      <c r="A313" s="98"/>
      <c r="B313" s="98">
        <v>150101</v>
      </c>
      <c r="C313" s="106" t="s">
        <v>818</v>
      </c>
      <c r="D313" s="99" t="s">
        <v>721</v>
      </c>
      <c r="E313" s="74" t="s">
        <v>792</v>
      </c>
      <c r="F313" s="137"/>
      <c r="G313" s="145"/>
      <c r="H313" s="137"/>
      <c r="I313" s="137">
        <f>274876-274876</f>
        <v>0</v>
      </c>
      <c r="J313" s="100"/>
      <c r="L313" s="100"/>
    </row>
    <row r="314" spans="1:12" s="19" customFormat="1" ht="45.75" hidden="1">
      <c r="A314" s="14"/>
      <c r="B314" s="14">
        <v>150101</v>
      </c>
      <c r="C314" s="106" t="s">
        <v>818</v>
      </c>
      <c r="D314" s="15" t="s">
        <v>721</v>
      </c>
      <c r="E314" s="74" t="s">
        <v>686</v>
      </c>
      <c r="F314" s="70"/>
      <c r="G314" s="72" t="e">
        <f t="shared" si="8"/>
        <v>#DIV/0!</v>
      </c>
      <c r="H314" s="70"/>
      <c r="I314" s="70"/>
      <c r="J314" s="63"/>
      <c r="L314" s="63"/>
    </row>
    <row r="315" spans="1:12" s="19" customFormat="1" ht="45.75" hidden="1">
      <c r="A315" s="14"/>
      <c r="B315" s="14">
        <v>150101</v>
      </c>
      <c r="C315" s="106" t="s">
        <v>818</v>
      </c>
      <c r="D315" s="15" t="s">
        <v>721</v>
      </c>
      <c r="E315" s="74" t="s">
        <v>671</v>
      </c>
      <c r="F315" s="70"/>
      <c r="G315" s="72" t="e">
        <f t="shared" si="8"/>
        <v>#DIV/0!</v>
      </c>
      <c r="H315" s="70"/>
      <c r="I315" s="70"/>
      <c r="J315" s="63"/>
      <c r="L315" s="63"/>
    </row>
    <row r="316" spans="1:12" s="19" customFormat="1" ht="30.75" hidden="1">
      <c r="A316" s="14"/>
      <c r="B316" s="14">
        <v>150101</v>
      </c>
      <c r="C316" s="106" t="s">
        <v>818</v>
      </c>
      <c r="D316" s="15" t="s">
        <v>721</v>
      </c>
      <c r="E316" s="74" t="s">
        <v>672</v>
      </c>
      <c r="F316" s="16"/>
      <c r="G316" s="17" t="e">
        <f t="shared" si="8"/>
        <v>#DIV/0!</v>
      </c>
      <c r="H316" s="16"/>
      <c r="I316" s="70"/>
      <c r="J316" s="63"/>
      <c r="L316" s="63"/>
    </row>
    <row r="317" spans="1:12" s="19" customFormat="1" ht="30.75" hidden="1">
      <c r="A317" s="14"/>
      <c r="B317" s="14">
        <v>150101</v>
      </c>
      <c r="C317" s="106" t="s">
        <v>818</v>
      </c>
      <c r="D317" s="15" t="s">
        <v>721</v>
      </c>
      <c r="E317" s="74" t="s">
        <v>673</v>
      </c>
      <c r="F317" s="16"/>
      <c r="G317" s="17" t="e">
        <f t="shared" si="8"/>
        <v>#DIV/0!</v>
      </c>
      <c r="H317" s="16"/>
      <c r="I317" s="70"/>
      <c r="J317" s="63"/>
      <c r="L317" s="63"/>
    </row>
    <row r="318" spans="1:12" s="19" customFormat="1" ht="33" customHeight="1">
      <c r="A318" s="14"/>
      <c r="B318" s="14">
        <v>150101</v>
      </c>
      <c r="C318" s="106" t="s">
        <v>818</v>
      </c>
      <c r="D318" s="15" t="s">
        <v>721</v>
      </c>
      <c r="E318" s="74" t="s">
        <v>295</v>
      </c>
      <c r="F318" s="16">
        <v>6753194</v>
      </c>
      <c r="G318" s="17">
        <f>100-(H318/F318)*100</f>
        <v>2.3005558554959293</v>
      </c>
      <c r="H318" s="16">
        <v>6597833</v>
      </c>
      <c r="I318" s="70">
        <f>6597833-2800568-789040-1133</f>
        <v>3007092</v>
      </c>
      <c r="J318" s="63"/>
      <c r="L318" s="63"/>
    </row>
    <row r="319" spans="1:12" s="19" customFormat="1" ht="33" customHeight="1">
      <c r="A319" s="14"/>
      <c r="B319" s="14">
        <v>150101</v>
      </c>
      <c r="C319" s="106" t="s">
        <v>818</v>
      </c>
      <c r="D319" s="15" t="s">
        <v>721</v>
      </c>
      <c r="E319" s="74" t="s">
        <v>224</v>
      </c>
      <c r="F319" s="16">
        <v>4890154</v>
      </c>
      <c r="G319" s="17">
        <f>100-(H319/F319)*100</f>
        <v>2.044925374538309</v>
      </c>
      <c r="H319" s="16">
        <v>4790154</v>
      </c>
      <c r="I319" s="70">
        <f>4790154-4540154</f>
        <v>250000</v>
      </c>
      <c r="J319" s="63"/>
      <c r="L319" s="63"/>
    </row>
    <row r="320" spans="1:12" s="19" customFormat="1" ht="15.75" hidden="1">
      <c r="A320" s="14"/>
      <c r="B320" s="14"/>
      <c r="C320" s="106"/>
      <c r="D320" s="15"/>
      <c r="E320" s="74"/>
      <c r="F320" s="16"/>
      <c r="G320" s="17"/>
      <c r="H320" s="16"/>
      <c r="I320" s="125"/>
      <c r="J320" s="63"/>
      <c r="L320" s="63"/>
    </row>
    <row r="321" spans="1:12" s="19" customFormat="1" ht="30.75">
      <c r="A321" s="14"/>
      <c r="B321" s="14">
        <v>150101</v>
      </c>
      <c r="C321" s="106" t="s">
        <v>818</v>
      </c>
      <c r="D321" s="15" t="s">
        <v>721</v>
      </c>
      <c r="E321" s="74" t="s">
        <v>674</v>
      </c>
      <c r="F321" s="16">
        <v>307135</v>
      </c>
      <c r="G321" s="17">
        <f t="shared" si="8"/>
        <v>88.78473635372067</v>
      </c>
      <c r="H321" s="16">
        <v>34446</v>
      </c>
      <c r="I321" s="70">
        <v>34446</v>
      </c>
      <c r="J321" s="63"/>
      <c r="L321" s="63"/>
    </row>
    <row r="322" spans="1:12" s="19" customFormat="1" ht="45.75">
      <c r="A322" s="14"/>
      <c r="B322" s="14">
        <v>150101</v>
      </c>
      <c r="C322" s="106" t="s">
        <v>818</v>
      </c>
      <c r="D322" s="15" t="s">
        <v>721</v>
      </c>
      <c r="E322" s="74" t="s">
        <v>296</v>
      </c>
      <c r="F322" s="16">
        <v>204634</v>
      </c>
      <c r="G322" s="17">
        <f t="shared" si="8"/>
        <v>86.77492498802741</v>
      </c>
      <c r="H322" s="16">
        <v>27063</v>
      </c>
      <c r="I322" s="70">
        <v>27063</v>
      </c>
      <c r="J322" s="63"/>
      <c r="L322" s="63"/>
    </row>
    <row r="323" spans="1:12" s="19" customFormat="1" ht="45.75">
      <c r="A323" s="14"/>
      <c r="B323" s="14">
        <v>150101</v>
      </c>
      <c r="C323" s="106" t="s">
        <v>818</v>
      </c>
      <c r="D323" s="15" t="s">
        <v>721</v>
      </c>
      <c r="E323" s="74" t="s">
        <v>910</v>
      </c>
      <c r="F323" s="16">
        <v>204811</v>
      </c>
      <c r="G323" s="17">
        <f t="shared" si="8"/>
        <v>75.53354067896744</v>
      </c>
      <c r="H323" s="16">
        <v>50110</v>
      </c>
      <c r="I323" s="70">
        <v>50110</v>
      </c>
      <c r="J323" s="63"/>
      <c r="L323" s="63"/>
    </row>
    <row r="324" spans="1:12" s="19" customFormat="1" ht="30.75">
      <c r="A324" s="14"/>
      <c r="B324" s="14">
        <v>150101</v>
      </c>
      <c r="C324" s="106" t="s">
        <v>818</v>
      </c>
      <c r="D324" s="15" t="s">
        <v>721</v>
      </c>
      <c r="E324" s="74" t="s">
        <v>901</v>
      </c>
      <c r="F324" s="16">
        <v>399260</v>
      </c>
      <c r="G324" s="17">
        <f t="shared" si="8"/>
        <v>6.779542152983026</v>
      </c>
      <c r="H324" s="16">
        <v>372192</v>
      </c>
      <c r="I324" s="70">
        <f>271248+100944</f>
        <v>372192</v>
      </c>
      <c r="J324" s="63"/>
      <c r="L324" s="63"/>
    </row>
    <row r="325" spans="1:12" s="19" customFormat="1" ht="45.75">
      <c r="A325" s="14"/>
      <c r="B325" s="14">
        <v>150101</v>
      </c>
      <c r="C325" s="106" t="s">
        <v>818</v>
      </c>
      <c r="D325" s="15" t="s">
        <v>721</v>
      </c>
      <c r="E325" s="74" t="s">
        <v>266</v>
      </c>
      <c r="F325" s="16">
        <v>194398</v>
      </c>
      <c r="G325" s="17">
        <f t="shared" si="8"/>
        <v>12.791798269529522</v>
      </c>
      <c r="H325" s="16">
        <v>169531</v>
      </c>
      <c r="I325" s="70">
        <f>266726-97195</f>
        <v>169531</v>
      </c>
      <c r="J325" s="63"/>
      <c r="L325" s="63"/>
    </row>
    <row r="326" spans="1:12" s="19" customFormat="1" ht="30.75">
      <c r="A326" s="14"/>
      <c r="B326" s="14">
        <v>150101</v>
      </c>
      <c r="C326" s="106" t="s">
        <v>818</v>
      </c>
      <c r="D326" s="15" t="s">
        <v>721</v>
      </c>
      <c r="E326" s="74" t="s">
        <v>404</v>
      </c>
      <c r="F326" s="16">
        <v>373339</v>
      </c>
      <c r="G326" s="17">
        <f t="shared" si="8"/>
        <v>0</v>
      </c>
      <c r="H326" s="16">
        <v>373339</v>
      </c>
      <c r="I326" s="70">
        <v>373339</v>
      </c>
      <c r="J326" s="63"/>
      <c r="L326" s="63"/>
    </row>
    <row r="327" spans="1:12" s="19" customFormat="1" ht="30.75">
      <c r="A327" s="14"/>
      <c r="B327" s="14">
        <v>150101</v>
      </c>
      <c r="C327" s="106" t="s">
        <v>818</v>
      </c>
      <c r="D327" s="15" t="s">
        <v>721</v>
      </c>
      <c r="E327" s="74" t="s">
        <v>405</v>
      </c>
      <c r="F327" s="16">
        <v>346768</v>
      </c>
      <c r="G327" s="17">
        <f t="shared" si="8"/>
        <v>0</v>
      </c>
      <c r="H327" s="16">
        <v>346768</v>
      </c>
      <c r="I327" s="70">
        <v>346768</v>
      </c>
      <c r="J327" s="63"/>
      <c r="L327" s="63"/>
    </row>
    <row r="328" spans="1:12" s="19" customFormat="1" ht="45.75">
      <c r="A328" s="14"/>
      <c r="B328" s="14">
        <v>150101</v>
      </c>
      <c r="C328" s="106" t="s">
        <v>818</v>
      </c>
      <c r="D328" s="15" t="s">
        <v>721</v>
      </c>
      <c r="E328" s="74" t="s">
        <v>198</v>
      </c>
      <c r="F328" s="16">
        <v>180688</v>
      </c>
      <c r="G328" s="17">
        <f t="shared" si="8"/>
        <v>0</v>
      </c>
      <c r="H328" s="16">
        <v>180688</v>
      </c>
      <c r="I328" s="70">
        <v>180688</v>
      </c>
      <c r="J328" s="63"/>
      <c r="L328" s="63"/>
    </row>
    <row r="329" spans="1:12" s="19" customFormat="1" ht="45.75" hidden="1">
      <c r="A329" s="14"/>
      <c r="B329" s="14">
        <v>150101</v>
      </c>
      <c r="C329" s="106" t="s">
        <v>818</v>
      </c>
      <c r="D329" s="15" t="s">
        <v>721</v>
      </c>
      <c r="E329" s="74" t="s">
        <v>687</v>
      </c>
      <c r="F329" s="16"/>
      <c r="G329" s="17" t="e">
        <f t="shared" si="8"/>
        <v>#DIV/0!</v>
      </c>
      <c r="H329" s="16"/>
      <c r="I329" s="70"/>
      <c r="J329" s="63"/>
      <c r="L329" s="63"/>
    </row>
    <row r="330" spans="1:12" s="19" customFormat="1" ht="30.75">
      <c r="A330" s="14"/>
      <c r="B330" s="14">
        <v>150101</v>
      </c>
      <c r="C330" s="106" t="s">
        <v>818</v>
      </c>
      <c r="D330" s="15" t="s">
        <v>721</v>
      </c>
      <c r="E330" s="74" t="s">
        <v>297</v>
      </c>
      <c r="F330" s="16">
        <v>345424</v>
      </c>
      <c r="G330" s="17">
        <f t="shared" si="8"/>
        <v>71.2527212932512</v>
      </c>
      <c r="H330" s="16">
        <v>99300</v>
      </c>
      <c r="I330" s="70">
        <v>99300</v>
      </c>
      <c r="J330" s="63"/>
      <c r="L330" s="63"/>
    </row>
    <row r="331" spans="1:12" s="19" customFormat="1" ht="30.75">
      <c r="A331" s="14"/>
      <c r="B331" s="14">
        <v>150101</v>
      </c>
      <c r="C331" s="106" t="s">
        <v>818</v>
      </c>
      <c r="D331" s="15" t="s">
        <v>721</v>
      </c>
      <c r="E331" s="74" t="s">
        <v>900</v>
      </c>
      <c r="F331" s="70">
        <v>215230</v>
      </c>
      <c r="G331" s="72">
        <f t="shared" si="8"/>
        <v>11.553686753705335</v>
      </c>
      <c r="H331" s="70">
        <v>190363</v>
      </c>
      <c r="I331" s="70">
        <v>190363</v>
      </c>
      <c r="J331" s="63"/>
      <c r="L331" s="63"/>
    </row>
    <row r="332" spans="1:12" s="19" customFormat="1" ht="30.75">
      <c r="A332" s="14"/>
      <c r="B332" s="14">
        <v>150101</v>
      </c>
      <c r="C332" s="106" t="s">
        <v>818</v>
      </c>
      <c r="D332" s="15" t="s">
        <v>721</v>
      </c>
      <c r="E332" s="74" t="s">
        <v>226</v>
      </c>
      <c r="F332" s="70">
        <v>350387</v>
      </c>
      <c r="G332" s="72">
        <f t="shared" si="8"/>
        <v>69.88929383795632</v>
      </c>
      <c r="H332" s="70">
        <v>105504</v>
      </c>
      <c r="I332" s="70">
        <v>105504</v>
      </c>
      <c r="J332" s="63"/>
      <c r="L332" s="63"/>
    </row>
    <row r="333" spans="1:12" s="19" customFormat="1" ht="45.75">
      <c r="A333" s="14"/>
      <c r="B333" s="14">
        <v>150101</v>
      </c>
      <c r="C333" s="106" t="s">
        <v>818</v>
      </c>
      <c r="D333" s="15" t="s">
        <v>721</v>
      </c>
      <c r="E333" s="74" t="s">
        <v>225</v>
      </c>
      <c r="F333" s="70">
        <v>207097</v>
      </c>
      <c r="G333" s="72">
        <f t="shared" si="8"/>
        <v>12.007416814343046</v>
      </c>
      <c r="H333" s="70">
        <v>182230</v>
      </c>
      <c r="I333" s="70">
        <f>222267-40037</f>
        <v>182230</v>
      </c>
      <c r="J333" s="63"/>
      <c r="L333" s="63"/>
    </row>
    <row r="334" spans="1:12" s="19" customFormat="1" ht="45.75">
      <c r="A334" s="14"/>
      <c r="B334" s="14">
        <v>150101</v>
      </c>
      <c r="C334" s="106" t="s">
        <v>818</v>
      </c>
      <c r="D334" s="15" t="s">
        <v>721</v>
      </c>
      <c r="E334" s="74" t="s">
        <v>697</v>
      </c>
      <c r="F334" s="70">
        <v>62814</v>
      </c>
      <c r="G334" s="72">
        <f t="shared" si="8"/>
        <v>18.643932881204833</v>
      </c>
      <c r="H334" s="70">
        <v>51103</v>
      </c>
      <c r="I334" s="70">
        <v>36429</v>
      </c>
      <c r="J334" s="63"/>
      <c r="L334" s="63"/>
    </row>
    <row r="335" spans="1:12" s="19" customFormat="1" ht="45.75">
      <c r="A335" s="14"/>
      <c r="B335" s="14">
        <v>150101</v>
      </c>
      <c r="C335" s="106" t="s">
        <v>818</v>
      </c>
      <c r="D335" s="15" t="s">
        <v>721</v>
      </c>
      <c r="E335" s="74" t="s">
        <v>698</v>
      </c>
      <c r="F335" s="70">
        <v>94582</v>
      </c>
      <c r="G335" s="72">
        <f t="shared" si="8"/>
        <v>12.633482057896856</v>
      </c>
      <c r="H335" s="70">
        <v>82633</v>
      </c>
      <c r="I335" s="70">
        <v>57855</v>
      </c>
      <c r="J335" s="63"/>
      <c r="L335" s="63"/>
    </row>
    <row r="336" spans="1:12" s="19" customFormat="1" ht="30.75" hidden="1">
      <c r="A336" s="14"/>
      <c r="B336" s="14">
        <v>150101</v>
      </c>
      <c r="C336" s="106" t="s">
        <v>818</v>
      </c>
      <c r="D336" s="15" t="s">
        <v>721</v>
      </c>
      <c r="E336" s="74" t="s">
        <v>267</v>
      </c>
      <c r="F336" s="70"/>
      <c r="G336" s="72"/>
      <c r="H336" s="70"/>
      <c r="I336" s="70"/>
      <c r="J336" s="63"/>
      <c r="L336" s="63"/>
    </row>
    <row r="337" spans="1:12" s="19" customFormat="1" ht="45.75" hidden="1">
      <c r="A337" s="14"/>
      <c r="B337" s="14">
        <v>150101</v>
      </c>
      <c r="C337" s="106" t="s">
        <v>818</v>
      </c>
      <c r="D337" s="15" t="s">
        <v>721</v>
      </c>
      <c r="E337" s="74" t="s">
        <v>268</v>
      </c>
      <c r="F337" s="70"/>
      <c r="G337" s="72"/>
      <c r="H337" s="70"/>
      <c r="I337" s="70"/>
      <c r="J337" s="63"/>
      <c r="L337" s="63"/>
    </row>
    <row r="338" spans="1:12" s="19" customFormat="1" ht="45.75" hidden="1">
      <c r="A338" s="14"/>
      <c r="B338" s="14">
        <v>150101</v>
      </c>
      <c r="C338" s="106" t="s">
        <v>818</v>
      </c>
      <c r="D338" s="15" t="s">
        <v>721</v>
      </c>
      <c r="E338" s="74" t="s">
        <v>269</v>
      </c>
      <c r="F338" s="70"/>
      <c r="G338" s="72"/>
      <c r="H338" s="70"/>
      <c r="I338" s="70"/>
      <c r="J338" s="63"/>
      <c r="L338" s="63"/>
    </row>
    <row r="339" spans="1:12" s="19" customFormat="1" ht="30.75" hidden="1">
      <c r="A339" s="14"/>
      <c r="B339" s="14">
        <v>150101</v>
      </c>
      <c r="C339" s="106" t="s">
        <v>818</v>
      </c>
      <c r="D339" s="15" t="s">
        <v>721</v>
      </c>
      <c r="E339" s="74" t="s">
        <v>270</v>
      </c>
      <c r="F339" s="70"/>
      <c r="G339" s="72"/>
      <c r="H339" s="70"/>
      <c r="I339" s="70"/>
      <c r="J339" s="63"/>
      <c r="L339" s="63"/>
    </row>
    <row r="340" spans="1:12" s="19" customFormat="1" ht="60.75" hidden="1">
      <c r="A340" s="14"/>
      <c r="B340" s="14">
        <v>150101</v>
      </c>
      <c r="C340" s="106" t="s">
        <v>818</v>
      </c>
      <c r="D340" s="15" t="s">
        <v>721</v>
      </c>
      <c r="E340" s="74" t="s">
        <v>815</v>
      </c>
      <c r="F340" s="70"/>
      <c r="G340" s="72" t="e">
        <f t="shared" si="8"/>
        <v>#DIV/0!</v>
      </c>
      <c r="H340" s="70"/>
      <c r="I340" s="70"/>
      <c r="J340" s="63"/>
      <c r="L340" s="63"/>
    </row>
    <row r="341" spans="1:12" s="19" customFormat="1" ht="45.75" hidden="1">
      <c r="A341" s="14"/>
      <c r="B341" s="14">
        <v>150101</v>
      </c>
      <c r="C341" s="106" t="s">
        <v>818</v>
      </c>
      <c r="D341" s="15" t="s">
        <v>721</v>
      </c>
      <c r="E341" s="74" t="s">
        <v>816</v>
      </c>
      <c r="F341" s="70"/>
      <c r="G341" s="72" t="e">
        <f t="shared" si="8"/>
        <v>#DIV/0!</v>
      </c>
      <c r="H341" s="70"/>
      <c r="I341" s="70"/>
      <c r="J341" s="63"/>
      <c r="L341" s="63"/>
    </row>
    <row r="342" spans="1:12" s="19" customFormat="1" ht="60.75" hidden="1">
      <c r="A342" s="14"/>
      <c r="B342" s="14">
        <v>150101</v>
      </c>
      <c r="C342" s="106" t="s">
        <v>818</v>
      </c>
      <c r="D342" s="15" t="s">
        <v>721</v>
      </c>
      <c r="E342" s="74" t="s">
        <v>699</v>
      </c>
      <c r="F342" s="70"/>
      <c r="G342" s="72" t="e">
        <f t="shared" si="8"/>
        <v>#DIV/0!</v>
      </c>
      <c r="H342" s="70"/>
      <c r="I342" s="70"/>
      <c r="J342" s="63"/>
      <c r="L342" s="63"/>
    </row>
    <row r="343" spans="1:12" s="19" customFormat="1" ht="45.75" hidden="1">
      <c r="A343" s="14"/>
      <c r="B343" s="14">
        <v>150101</v>
      </c>
      <c r="C343" s="106" t="s">
        <v>818</v>
      </c>
      <c r="D343" s="15" t="s">
        <v>721</v>
      </c>
      <c r="E343" s="74" t="s">
        <v>700</v>
      </c>
      <c r="F343" s="70"/>
      <c r="G343" s="72" t="e">
        <f t="shared" si="8"/>
        <v>#DIV/0!</v>
      </c>
      <c r="H343" s="70"/>
      <c r="I343" s="70"/>
      <c r="J343" s="63"/>
      <c r="L343" s="63"/>
    </row>
    <row r="344" spans="1:12" s="19" customFormat="1" ht="45.75" hidden="1">
      <c r="A344" s="14"/>
      <c r="B344" s="14">
        <v>150101</v>
      </c>
      <c r="C344" s="106" t="s">
        <v>818</v>
      </c>
      <c r="D344" s="15" t="s">
        <v>721</v>
      </c>
      <c r="E344" s="74" t="s">
        <v>701</v>
      </c>
      <c r="F344" s="70"/>
      <c r="G344" s="72" t="e">
        <f t="shared" si="8"/>
        <v>#DIV/0!</v>
      </c>
      <c r="H344" s="70"/>
      <c r="I344" s="70"/>
      <c r="J344" s="63"/>
      <c r="L344" s="63"/>
    </row>
    <row r="345" spans="1:12" s="19" customFormat="1" ht="45.75" hidden="1">
      <c r="A345" s="14"/>
      <c r="B345" s="14">
        <v>150101</v>
      </c>
      <c r="C345" s="106" t="s">
        <v>818</v>
      </c>
      <c r="D345" s="15" t="s">
        <v>721</v>
      </c>
      <c r="E345" s="74" t="s">
        <v>877</v>
      </c>
      <c r="F345" s="70"/>
      <c r="G345" s="72" t="e">
        <f t="shared" si="8"/>
        <v>#DIV/0!</v>
      </c>
      <c r="H345" s="70"/>
      <c r="I345" s="70"/>
      <c r="J345" s="63"/>
      <c r="L345" s="63"/>
    </row>
    <row r="346" spans="1:12" s="19" customFormat="1" ht="45.75" hidden="1">
      <c r="A346" s="14"/>
      <c r="B346" s="14">
        <v>150101</v>
      </c>
      <c r="C346" s="106" t="s">
        <v>818</v>
      </c>
      <c r="D346" s="15" t="s">
        <v>721</v>
      </c>
      <c r="E346" s="74" t="s">
        <v>806</v>
      </c>
      <c r="F346" s="70"/>
      <c r="G346" s="72" t="e">
        <f t="shared" si="8"/>
        <v>#DIV/0!</v>
      </c>
      <c r="H346" s="70"/>
      <c r="I346" s="70"/>
      <c r="J346" s="63"/>
      <c r="L346" s="63"/>
    </row>
    <row r="347" spans="1:12" s="19" customFormat="1" ht="60.75" hidden="1">
      <c r="A347" s="14"/>
      <c r="B347" s="14">
        <v>150101</v>
      </c>
      <c r="C347" s="106" t="s">
        <v>818</v>
      </c>
      <c r="D347" s="15" t="s">
        <v>721</v>
      </c>
      <c r="E347" s="74" t="s">
        <v>807</v>
      </c>
      <c r="F347" s="70"/>
      <c r="G347" s="72" t="e">
        <f t="shared" si="8"/>
        <v>#DIV/0!</v>
      </c>
      <c r="H347" s="70"/>
      <c r="I347" s="70"/>
      <c r="J347" s="63"/>
      <c r="L347" s="63"/>
    </row>
    <row r="348" spans="1:12" s="101" customFormat="1" ht="45.75" hidden="1">
      <c r="A348" s="98"/>
      <c r="B348" s="98">
        <v>150101</v>
      </c>
      <c r="C348" s="106" t="s">
        <v>818</v>
      </c>
      <c r="D348" s="99" t="s">
        <v>721</v>
      </c>
      <c r="E348" s="74" t="s">
        <v>848</v>
      </c>
      <c r="F348" s="137"/>
      <c r="G348" s="72" t="e">
        <f t="shared" si="8"/>
        <v>#DIV/0!</v>
      </c>
      <c r="H348" s="137"/>
      <c r="I348" s="137"/>
      <c r="J348" s="100"/>
      <c r="L348" s="100"/>
    </row>
    <row r="349" spans="1:12" s="19" customFormat="1" ht="30.75" hidden="1">
      <c r="A349" s="14"/>
      <c r="B349" s="14">
        <v>150101</v>
      </c>
      <c r="C349" s="106" t="s">
        <v>818</v>
      </c>
      <c r="D349" s="15" t="s">
        <v>721</v>
      </c>
      <c r="E349" s="74" t="s">
        <v>775</v>
      </c>
      <c r="F349" s="70"/>
      <c r="G349" s="72" t="e">
        <f t="shared" si="8"/>
        <v>#DIV/0!</v>
      </c>
      <c r="H349" s="70"/>
      <c r="I349" s="70"/>
      <c r="J349" s="63"/>
      <c r="L349" s="63"/>
    </row>
    <row r="350" spans="1:12" s="19" customFormat="1" ht="30.75" hidden="1">
      <c r="A350" s="14"/>
      <c r="B350" s="14">
        <v>150101</v>
      </c>
      <c r="C350" s="106" t="s">
        <v>818</v>
      </c>
      <c r="D350" s="15" t="s">
        <v>721</v>
      </c>
      <c r="E350" s="74" t="s">
        <v>847</v>
      </c>
      <c r="F350" s="70"/>
      <c r="G350" s="72" t="e">
        <f t="shared" si="8"/>
        <v>#DIV/0!</v>
      </c>
      <c r="H350" s="70"/>
      <c r="I350" s="70"/>
      <c r="J350" s="63"/>
      <c r="L350" s="63"/>
    </row>
    <row r="351" spans="1:12" s="19" customFormat="1" ht="30.75" hidden="1">
      <c r="A351" s="14"/>
      <c r="B351" s="14">
        <v>150101</v>
      </c>
      <c r="C351" s="106" t="s">
        <v>818</v>
      </c>
      <c r="D351" s="15" t="s">
        <v>721</v>
      </c>
      <c r="E351" s="74" t="s">
        <v>902</v>
      </c>
      <c r="F351" s="70"/>
      <c r="G351" s="72" t="e">
        <f t="shared" si="8"/>
        <v>#DIV/0!</v>
      </c>
      <c r="H351" s="70"/>
      <c r="I351" s="70"/>
      <c r="J351" s="63"/>
      <c r="L351" s="63"/>
    </row>
    <row r="352" spans="1:12" s="19" customFormat="1" ht="30.75" hidden="1">
      <c r="A352" s="14"/>
      <c r="B352" s="14">
        <v>150101</v>
      </c>
      <c r="C352" s="106" t="s">
        <v>818</v>
      </c>
      <c r="D352" s="15" t="s">
        <v>721</v>
      </c>
      <c r="E352" s="74" t="s">
        <v>776</v>
      </c>
      <c r="F352" s="70"/>
      <c r="G352" s="72" t="e">
        <f t="shared" si="8"/>
        <v>#DIV/0!</v>
      </c>
      <c r="H352" s="70"/>
      <c r="I352" s="70"/>
      <c r="J352" s="63"/>
      <c r="L352" s="63"/>
    </row>
    <row r="353" spans="1:12" s="19" customFormat="1" ht="30.75" hidden="1">
      <c r="A353" s="14"/>
      <c r="B353" s="14">
        <v>150101</v>
      </c>
      <c r="C353" s="106" t="s">
        <v>818</v>
      </c>
      <c r="D353" s="15" t="s">
        <v>721</v>
      </c>
      <c r="E353" s="74" t="s">
        <v>777</v>
      </c>
      <c r="F353" s="70"/>
      <c r="G353" s="72" t="e">
        <f t="shared" si="8"/>
        <v>#DIV/0!</v>
      </c>
      <c r="H353" s="70"/>
      <c r="I353" s="70"/>
      <c r="J353" s="63"/>
      <c r="L353" s="63"/>
    </row>
    <row r="354" spans="1:12" s="19" customFormat="1" ht="30.75" hidden="1">
      <c r="A354" s="14"/>
      <c r="B354" s="14">
        <v>150101</v>
      </c>
      <c r="C354" s="106" t="s">
        <v>818</v>
      </c>
      <c r="D354" s="15" t="s">
        <v>721</v>
      </c>
      <c r="E354" s="74" t="s">
        <v>778</v>
      </c>
      <c r="F354" s="70"/>
      <c r="G354" s="72" t="e">
        <f t="shared" si="8"/>
        <v>#DIV/0!</v>
      </c>
      <c r="H354" s="70"/>
      <c r="I354" s="70"/>
      <c r="J354" s="63"/>
      <c r="L354" s="63"/>
    </row>
    <row r="355" spans="1:12" s="19" customFormat="1" ht="30.75">
      <c r="A355" s="14"/>
      <c r="B355" s="14">
        <v>150101</v>
      </c>
      <c r="C355" s="106" t="s">
        <v>818</v>
      </c>
      <c r="D355" s="15" t="s">
        <v>721</v>
      </c>
      <c r="E355" s="74" t="s">
        <v>406</v>
      </c>
      <c r="F355" s="70">
        <v>405946</v>
      </c>
      <c r="G355" s="72">
        <f t="shared" si="8"/>
        <v>0</v>
      </c>
      <c r="H355" s="70">
        <v>405946</v>
      </c>
      <c r="I355" s="70">
        <v>405946</v>
      </c>
      <c r="J355" s="63"/>
      <c r="L355" s="63"/>
    </row>
    <row r="356" spans="1:12" s="19" customFormat="1" ht="30.75">
      <c r="A356" s="14"/>
      <c r="B356" s="14">
        <v>150101</v>
      </c>
      <c r="C356" s="106" t="s">
        <v>818</v>
      </c>
      <c r="D356" s="15" t="s">
        <v>721</v>
      </c>
      <c r="E356" s="74" t="s">
        <v>407</v>
      </c>
      <c r="F356" s="16">
        <v>395716</v>
      </c>
      <c r="G356" s="17">
        <f t="shared" si="8"/>
        <v>0</v>
      </c>
      <c r="H356" s="16">
        <v>395716</v>
      </c>
      <c r="I356" s="70">
        <v>395716</v>
      </c>
      <c r="J356" s="63"/>
      <c r="L356" s="63"/>
    </row>
    <row r="357" spans="1:12" s="19" customFormat="1" ht="30.75">
      <c r="A357" s="14"/>
      <c r="B357" s="14">
        <v>150101</v>
      </c>
      <c r="C357" s="106" t="s">
        <v>818</v>
      </c>
      <c r="D357" s="15" t="s">
        <v>721</v>
      </c>
      <c r="E357" s="74" t="s">
        <v>408</v>
      </c>
      <c r="F357" s="16">
        <v>357181</v>
      </c>
      <c r="G357" s="17">
        <f t="shared" si="8"/>
        <v>0</v>
      </c>
      <c r="H357" s="16">
        <v>357181</v>
      </c>
      <c r="I357" s="70">
        <v>357181</v>
      </c>
      <c r="J357" s="63"/>
      <c r="L357" s="63"/>
    </row>
    <row r="358" spans="1:12" s="19" customFormat="1" ht="30.75">
      <c r="A358" s="14"/>
      <c r="B358" s="14">
        <v>150101</v>
      </c>
      <c r="C358" s="106" t="s">
        <v>818</v>
      </c>
      <c r="D358" s="15" t="s">
        <v>721</v>
      </c>
      <c r="E358" s="74" t="s">
        <v>409</v>
      </c>
      <c r="F358" s="16">
        <v>366426</v>
      </c>
      <c r="G358" s="17">
        <f t="shared" si="8"/>
        <v>0</v>
      </c>
      <c r="H358" s="16">
        <v>366426</v>
      </c>
      <c r="I358" s="70">
        <v>366426</v>
      </c>
      <c r="J358" s="63"/>
      <c r="L358" s="63"/>
    </row>
    <row r="359" spans="1:12" s="19" customFormat="1" ht="30.75">
      <c r="A359" s="14"/>
      <c r="B359" s="14">
        <v>150101</v>
      </c>
      <c r="C359" s="106" t="s">
        <v>818</v>
      </c>
      <c r="D359" s="15" t="s">
        <v>721</v>
      </c>
      <c r="E359" s="74" t="s">
        <v>410</v>
      </c>
      <c r="F359" s="16">
        <v>307446</v>
      </c>
      <c r="G359" s="17">
        <f t="shared" si="8"/>
        <v>0</v>
      </c>
      <c r="H359" s="16">
        <v>307446</v>
      </c>
      <c r="I359" s="70">
        <v>307446</v>
      </c>
      <c r="J359" s="63"/>
      <c r="L359" s="63"/>
    </row>
    <row r="360" spans="1:12" s="19" customFormat="1" ht="30.75">
      <c r="A360" s="14"/>
      <c r="B360" s="14">
        <v>150101</v>
      </c>
      <c r="C360" s="106" t="s">
        <v>818</v>
      </c>
      <c r="D360" s="15" t="s">
        <v>721</v>
      </c>
      <c r="E360" s="74" t="s">
        <v>227</v>
      </c>
      <c r="F360" s="16">
        <v>304646</v>
      </c>
      <c r="G360" s="17">
        <f t="shared" si="8"/>
        <v>0</v>
      </c>
      <c r="H360" s="16">
        <v>304646</v>
      </c>
      <c r="I360" s="70">
        <v>304646</v>
      </c>
      <c r="J360" s="63"/>
      <c r="L360" s="63"/>
    </row>
    <row r="361" spans="1:12" s="19" customFormat="1" ht="45.75">
      <c r="A361" s="14"/>
      <c r="B361" s="14">
        <v>150101</v>
      </c>
      <c r="C361" s="106" t="s">
        <v>818</v>
      </c>
      <c r="D361" s="15" t="s">
        <v>721</v>
      </c>
      <c r="E361" s="74" t="s">
        <v>199</v>
      </c>
      <c r="F361" s="16">
        <v>151084</v>
      </c>
      <c r="G361" s="17">
        <f t="shared" si="8"/>
        <v>0</v>
      </c>
      <c r="H361" s="16">
        <v>151084</v>
      </c>
      <c r="I361" s="70">
        <v>151084</v>
      </c>
      <c r="J361" s="63"/>
      <c r="L361" s="63"/>
    </row>
    <row r="362" spans="1:12" s="19" customFormat="1" ht="30.75">
      <c r="A362" s="14"/>
      <c r="B362" s="14">
        <v>150101</v>
      </c>
      <c r="C362" s="106" t="s">
        <v>818</v>
      </c>
      <c r="D362" s="15" t="s">
        <v>721</v>
      </c>
      <c r="E362" s="74" t="s">
        <v>411</v>
      </c>
      <c r="F362" s="16">
        <v>351931</v>
      </c>
      <c r="G362" s="17">
        <f t="shared" si="8"/>
        <v>0</v>
      </c>
      <c r="H362" s="16">
        <v>351931</v>
      </c>
      <c r="I362" s="70">
        <v>351931</v>
      </c>
      <c r="J362" s="63"/>
      <c r="L362" s="63"/>
    </row>
    <row r="363" spans="1:12" s="19" customFormat="1" ht="30.75">
      <c r="A363" s="14"/>
      <c r="B363" s="14">
        <v>150101</v>
      </c>
      <c r="C363" s="106" t="s">
        <v>818</v>
      </c>
      <c r="D363" s="15" t="s">
        <v>721</v>
      </c>
      <c r="E363" s="74" t="s">
        <v>412</v>
      </c>
      <c r="F363" s="16">
        <v>399625</v>
      </c>
      <c r="G363" s="17">
        <f t="shared" si="8"/>
        <v>0</v>
      </c>
      <c r="H363" s="16">
        <v>399625</v>
      </c>
      <c r="I363" s="70">
        <v>399625</v>
      </c>
      <c r="J363" s="63"/>
      <c r="L363" s="63"/>
    </row>
    <row r="364" spans="1:12" s="19" customFormat="1" ht="29.25" customHeight="1">
      <c r="A364" s="14"/>
      <c r="B364" s="14">
        <v>150101</v>
      </c>
      <c r="C364" s="106" t="s">
        <v>818</v>
      </c>
      <c r="D364" s="15" t="s">
        <v>721</v>
      </c>
      <c r="E364" s="74" t="s">
        <v>506</v>
      </c>
      <c r="F364" s="16">
        <v>136651</v>
      </c>
      <c r="G364" s="17">
        <f t="shared" si="8"/>
        <v>0</v>
      </c>
      <c r="H364" s="16">
        <v>136651</v>
      </c>
      <c r="I364" s="16">
        <v>136651</v>
      </c>
      <c r="J364" s="63"/>
      <c r="L364" s="63"/>
    </row>
    <row r="365" spans="1:12" s="19" customFormat="1" ht="30.75">
      <c r="A365" s="14"/>
      <c r="B365" s="14">
        <v>150101</v>
      </c>
      <c r="C365" s="106" t="s">
        <v>818</v>
      </c>
      <c r="D365" s="15" t="s">
        <v>721</v>
      </c>
      <c r="E365" s="74" t="s">
        <v>779</v>
      </c>
      <c r="F365" s="16">
        <v>88945</v>
      </c>
      <c r="G365" s="17">
        <f t="shared" si="8"/>
        <v>13.851256394401034</v>
      </c>
      <c r="H365" s="16">
        <v>76625</v>
      </c>
      <c r="I365" s="70">
        <v>76625</v>
      </c>
      <c r="J365" s="63"/>
      <c r="L365" s="63"/>
    </row>
    <row r="366" spans="1:12" s="19" customFormat="1" ht="30.75">
      <c r="A366" s="14"/>
      <c r="B366" s="14">
        <v>150101</v>
      </c>
      <c r="C366" s="106" t="s">
        <v>818</v>
      </c>
      <c r="D366" s="15" t="s">
        <v>721</v>
      </c>
      <c r="E366" s="74" t="s">
        <v>780</v>
      </c>
      <c r="F366" s="16">
        <v>90128</v>
      </c>
      <c r="G366" s="17">
        <f t="shared" si="8"/>
        <v>13.620628439552647</v>
      </c>
      <c r="H366" s="16">
        <v>77852</v>
      </c>
      <c r="I366" s="70">
        <v>77852</v>
      </c>
      <c r="J366" s="63"/>
      <c r="L366" s="63"/>
    </row>
    <row r="367" spans="1:12" s="19" customFormat="1" ht="45.75">
      <c r="A367" s="14"/>
      <c r="B367" s="14">
        <v>150101</v>
      </c>
      <c r="C367" s="106" t="s">
        <v>818</v>
      </c>
      <c r="D367" s="15" t="s">
        <v>721</v>
      </c>
      <c r="E367" s="74" t="s">
        <v>182</v>
      </c>
      <c r="F367" s="16">
        <v>212512</v>
      </c>
      <c r="G367" s="17">
        <f t="shared" si="8"/>
        <v>3.8642523716307835</v>
      </c>
      <c r="H367" s="16">
        <v>204300</v>
      </c>
      <c r="I367" s="70">
        <v>204300</v>
      </c>
      <c r="J367" s="63"/>
      <c r="L367" s="63"/>
    </row>
    <row r="368" spans="1:12" s="19" customFormat="1" ht="30.75">
      <c r="A368" s="14"/>
      <c r="B368" s="14">
        <v>150101</v>
      </c>
      <c r="C368" s="106" t="s">
        <v>818</v>
      </c>
      <c r="D368" s="15" t="s">
        <v>721</v>
      </c>
      <c r="E368" s="74" t="s">
        <v>183</v>
      </c>
      <c r="F368" s="16">
        <v>108818</v>
      </c>
      <c r="G368" s="17">
        <f t="shared" si="8"/>
        <v>0</v>
      </c>
      <c r="H368" s="16">
        <v>108818</v>
      </c>
      <c r="I368" s="70">
        <v>108818</v>
      </c>
      <c r="J368" s="63"/>
      <c r="L368" s="63"/>
    </row>
    <row r="369" spans="1:12" s="19" customFormat="1" ht="30.75">
      <c r="A369" s="14"/>
      <c r="B369" s="14">
        <v>150101</v>
      </c>
      <c r="C369" s="106" t="s">
        <v>818</v>
      </c>
      <c r="D369" s="15" t="s">
        <v>721</v>
      </c>
      <c r="E369" s="74" t="s">
        <v>184</v>
      </c>
      <c r="F369" s="16">
        <v>162386</v>
      </c>
      <c r="G369" s="17">
        <f t="shared" si="8"/>
        <v>0</v>
      </c>
      <c r="H369" s="16">
        <v>162386</v>
      </c>
      <c r="I369" s="70">
        <v>162386</v>
      </c>
      <c r="J369" s="63"/>
      <c r="L369" s="63"/>
    </row>
    <row r="370" spans="1:12" s="19" customFormat="1" ht="30.75">
      <c r="A370" s="14"/>
      <c r="B370" s="14">
        <v>150101</v>
      </c>
      <c r="C370" s="106" t="s">
        <v>818</v>
      </c>
      <c r="D370" s="15" t="s">
        <v>721</v>
      </c>
      <c r="E370" s="74" t="s">
        <v>185</v>
      </c>
      <c r="F370" s="16">
        <v>171491</v>
      </c>
      <c r="G370" s="17">
        <f t="shared" si="8"/>
        <v>0</v>
      </c>
      <c r="H370" s="16">
        <v>171491</v>
      </c>
      <c r="I370" s="70">
        <v>171491</v>
      </c>
      <c r="J370" s="63"/>
      <c r="L370" s="63"/>
    </row>
    <row r="371" spans="1:12" s="19" customFormat="1" ht="45.75">
      <c r="A371" s="14"/>
      <c r="B371" s="14">
        <v>150101</v>
      </c>
      <c r="C371" s="106" t="s">
        <v>818</v>
      </c>
      <c r="D371" s="15" t="s">
        <v>721</v>
      </c>
      <c r="E371" s="74" t="s">
        <v>784</v>
      </c>
      <c r="F371" s="16">
        <v>60905</v>
      </c>
      <c r="G371" s="17">
        <f t="shared" si="8"/>
        <v>14.614563664723747</v>
      </c>
      <c r="H371" s="16">
        <v>52004</v>
      </c>
      <c r="I371" s="70">
        <v>52004</v>
      </c>
      <c r="J371" s="63"/>
      <c r="L371" s="63"/>
    </row>
    <row r="372" spans="1:12" s="19" customFormat="1" ht="45.75">
      <c r="A372" s="14"/>
      <c r="B372" s="14">
        <v>150101</v>
      </c>
      <c r="C372" s="106" t="s">
        <v>818</v>
      </c>
      <c r="D372" s="15" t="s">
        <v>721</v>
      </c>
      <c r="E372" s="74" t="s">
        <v>785</v>
      </c>
      <c r="F372" s="16">
        <v>266098</v>
      </c>
      <c r="G372" s="17">
        <f t="shared" si="8"/>
        <v>3.7685364038812708</v>
      </c>
      <c r="H372" s="16">
        <v>256070</v>
      </c>
      <c r="I372" s="70">
        <v>256070</v>
      </c>
      <c r="J372" s="63"/>
      <c r="L372" s="63"/>
    </row>
    <row r="373" spans="1:12" s="19" customFormat="1" ht="30.75">
      <c r="A373" s="14"/>
      <c r="B373" s="14">
        <v>150101</v>
      </c>
      <c r="C373" s="106" t="s">
        <v>818</v>
      </c>
      <c r="D373" s="15" t="s">
        <v>721</v>
      </c>
      <c r="E373" s="74" t="s">
        <v>186</v>
      </c>
      <c r="F373" s="16">
        <v>418849</v>
      </c>
      <c r="G373" s="17">
        <f t="shared" si="8"/>
        <v>2.781909470954929</v>
      </c>
      <c r="H373" s="16">
        <v>407197</v>
      </c>
      <c r="I373" s="70">
        <v>407197</v>
      </c>
      <c r="J373" s="63"/>
      <c r="L373" s="63"/>
    </row>
    <row r="374" spans="1:12" s="19" customFormat="1" ht="30.75">
      <c r="A374" s="14"/>
      <c r="B374" s="14">
        <v>150101</v>
      </c>
      <c r="C374" s="106" t="s">
        <v>818</v>
      </c>
      <c r="D374" s="15" t="s">
        <v>721</v>
      </c>
      <c r="E374" s="74" t="s">
        <v>187</v>
      </c>
      <c r="F374" s="16">
        <v>140291</v>
      </c>
      <c r="G374" s="17">
        <f t="shared" si="8"/>
        <v>6.3446692945377805</v>
      </c>
      <c r="H374" s="16">
        <v>131390</v>
      </c>
      <c r="I374" s="70">
        <v>131390</v>
      </c>
      <c r="J374" s="63"/>
      <c r="L374" s="63"/>
    </row>
    <row r="375" spans="1:12" s="19" customFormat="1" ht="45.75">
      <c r="A375" s="14"/>
      <c r="B375" s="14">
        <v>150101</v>
      </c>
      <c r="C375" s="106" t="s">
        <v>818</v>
      </c>
      <c r="D375" s="15" t="s">
        <v>721</v>
      </c>
      <c r="E375" s="74" t="s">
        <v>188</v>
      </c>
      <c r="F375" s="16">
        <v>64650</v>
      </c>
      <c r="G375" s="17">
        <f t="shared" si="8"/>
        <v>14.304717710750197</v>
      </c>
      <c r="H375" s="16">
        <v>55402</v>
      </c>
      <c r="I375" s="70">
        <v>55402</v>
      </c>
      <c r="J375" s="63"/>
      <c r="L375" s="63"/>
    </row>
    <row r="376" spans="1:12" s="19" customFormat="1" ht="30.75">
      <c r="A376" s="14"/>
      <c r="B376" s="14">
        <v>150101</v>
      </c>
      <c r="C376" s="106" t="s">
        <v>818</v>
      </c>
      <c r="D376" s="15" t="s">
        <v>721</v>
      </c>
      <c r="E376" s="74" t="s">
        <v>902</v>
      </c>
      <c r="F376" s="16">
        <v>242069</v>
      </c>
      <c r="G376" s="17">
        <f t="shared" si="8"/>
        <v>0</v>
      </c>
      <c r="H376" s="16">
        <v>242069</v>
      </c>
      <c r="I376" s="70">
        <v>242069</v>
      </c>
      <c r="J376" s="63"/>
      <c r="L376" s="63"/>
    </row>
    <row r="377" spans="1:12" s="19" customFormat="1" ht="30.75">
      <c r="A377" s="14"/>
      <c r="B377" s="14">
        <v>150101</v>
      </c>
      <c r="C377" s="106" t="s">
        <v>818</v>
      </c>
      <c r="D377" s="15" t="s">
        <v>721</v>
      </c>
      <c r="E377" s="74" t="s">
        <v>189</v>
      </c>
      <c r="F377" s="16">
        <v>422534</v>
      </c>
      <c r="G377" s="17">
        <f t="shared" si="8"/>
        <v>2.6738676650873003</v>
      </c>
      <c r="H377" s="16">
        <v>411236</v>
      </c>
      <c r="I377" s="70">
        <v>411236</v>
      </c>
      <c r="J377" s="63"/>
      <c r="L377" s="63"/>
    </row>
    <row r="378" spans="1:12" s="19" customFormat="1" ht="30.75">
      <c r="A378" s="14"/>
      <c r="B378" s="14">
        <v>150101</v>
      </c>
      <c r="C378" s="106" t="s">
        <v>818</v>
      </c>
      <c r="D378" s="15" t="s">
        <v>721</v>
      </c>
      <c r="E378" s="74" t="s">
        <v>190</v>
      </c>
      <c r="F378" s="16">
        <v>167904</v>
      </c>
      <c r="G378" s="17">
        <f t="shared" si="8"/>
        <v>5.544835143891746</v>
      </c>
      <c r="H378" s="16">
        <v>158594</v>
      </c>
      <c r="I378" s="70">
        <v>158594</v>
      </c>
      <c r="J378" s="63"/>
      <c r="L378" s="63"/>
    </row>
    <row r="379" spans="1:12" s="19" customFormat="1" ht="30.75">
      <c r="A379" s="14"/>
      <c r="B379" s="14">
        <v>150101</v>
      </c>
      <c r="C379" s="106" t="s">
        <v>818</v>
      </c>
      <c r="D379" s="15" t="s">
        <v>721</v>
      </c>
      <c r="E379" s="74" t="s">
        <v>782</v>
      </c>
      <c r="F379" s="16">
        <v>294979</v>
      </c>
      <c r="G379" s="17">
        <f t="shared" si="8"/>
        <v>4.889161601334337</v>
      </c>
      <c r="H379" s="16">
        <v>280557</v>
      </c>
      <c r="I379" s="70">
        <v>280557</v>
      </c>
      <c r="J379" s="63"/>
      <c r="L379" s="63"/>
    </row>
    <row r="380" spans="1:12" s="19" customFormat="1" ht="30.75">
      <c r="A380" s="14"/>
      <c r="B380" s="14">
        <v>150101</v>
      </c>
      <c r="C380" s="106" t="s">
        <v>818</v>
      </c>
      <c r="D380" s="15" t="s">
        <v>721</v>
      </c>
      <c r="E380" s="74" t="s">
        <v>234</v>
      </c>
      <c r="F380" s="16">
        <v>91949</v>
      </c>
      <c r="G380" s="17">
        <f t="shared" si="8"/>
        <v>0</v>
      </c>
      <c r="H380" s="16">
        <v>91949</v>
      </c>
      <c r="I380" s="70">
        <v>91949</v>
      </c>
      <c r="J380" s="63"/>
      <c r="L380" s="63"/>
    </row>
    <row r="381" spans="1:12" s="19" customFormat="1" ht="33" customHeight="1">
      <c r="A381" s="14"/>
      <c r="B381" s="14">
        <v>150101</v>
      </c>
      <c r="C381" s="106" t="s">
        <v>818</v>
      </c>
      <c r="D381" s="15" t="s">
        <v>721</v>
      </c>
      <c r="E381" s="74" t="s">
        <v>228</v>
      </c>
      <c r="F381" s="16">
        <v>72384</v>
      </c>
      <c r="G381" s="17">
        <f t="shared" si="8"/>
        <v>10.348972148541108</v>
      </c>
      <c r="H381" s="16">
        <v>64893</v>
      </c>
      <c r="I381" s="70">
        <v>64893</v>
      </c>
      <c r="J381" s="63"/>
      <c r="L381" s="63"/>
    </row>
    <row r="382" spans="1:12" s="19" customFormat="1" ht="30.75">
      <c r="A382" s="14"/>
      <c r="B382" s="14">
        <v>150101</v>
      </c>
      <c r="C382" s="106" t="s">
        <v>818</v>
      </c>
      <c r="D382" s="15" t="s">
        <v>721</v>
      </c>
      <c r="E382" s="74" t="s">
        <v>191</v>
      </c>
      <c r="F382" s="16">
        <v>259994</v>
      </c>
      <c r="G382" s="17">
        <f t="shared" si="8"/>
        <v>0</v>
      </c>
      <c r="H382" s="16">
        <v>259994</v>
      </c>
      <c r="I382" s="70">
        <v>259994</v>
      </c>
      <c r="J382" s="63"/>
      <c r="L382" s="63"/>
    </row>
    <row r="383" spans="1:12" s="19" customFormat="1" ht="30.75">
      <c r="A383" s="14"/>
      <c r="B383" s="14">
        <v>150101</v>
      </c>
      <c r="C383" s="106" t="s">
        <v>818</v>
      </c>
      <c r="D383" s="15" t="s">
        <v>721</v>
      </c>
      <c r="E383" s="74" t="s">
        <v>192</v>
      </c>
      <c r="F383" s="16">
        <v>33205</v>
      </c>
      <c r="G383" s="17">
        <f t="shared" si="8"/>
        <v>0</v>
      </c>
      <c r="H383" s="16">
        <v>33205</v>
      </c>
      <c r="I383" s="70">
        <v>33205</v>
      </c>
      <c r="J383" s="63"/>
      <c r="L383" s="63"/>
    </row>
    <row r="384" spans="1:12" s="19" customFormat="1" ht="30.75">
      <c r="A384" s="14"/>
      <c r="B384" s="14">
        <v>150101</v>
      </c>
      <c r="C384" s="106" t="s">
        <v>818</v>
      </c>
      <c r="D384" s="15" t="s">
        <v>721</v>
      </c>
      <c r="E384" s="74" t="s">
        <v>193</v>
      </c>
      <c r="F384" s="16">
        <v>73427</v>
      </c>
      <c r="G384" s="17">
        <f t="shared" si="8"/>
        <v>0</v>
      </c>
      <c r="H384" s="16">
        <v>73427</v>
      </c>
      <c r="I384" s="70">
        <v>73427</v>
      </c>
      <c r="J384" s="63"/>
      <c r="L384" s="63"/>
    </row>
    <row r="385" spans="1:12" s="19" customFormat="1" ht="30.75" hidden="1">
      <c r="A385" s="14"/>
      <c r="B385" s="14">
        <v>150101</v>
      </c>
      <c r="C385" s="106" t="s">
        <v>818</v>
      </c>
      <c r="D385" s="15" t="s">
        <v>721</v>
      </c>
      <c r="E385" s="74" t="s">
        <v>194</v>
      </c>
      <c r="F385" s="16">
        <f>102109-102109</f>
        <v>0</v>
      </c>
      <c r="G385" s="17" t="e">
        <f t="shared" si="8"/>
        <v>#DIV/0!</v>
      </c>
      <c r="H385" s="16">
        <f>102109-102109</f>
        <v>0</v>
      </c>
      <c r="I385" s="70">
        <f>102109-102109</f>
        <v>0</v>
      </c>
      <c r="J385" s="63"/>
      <c r="L385" s="63"/>
    </row>
    <row r="386" spans="1:12" s="19" customFormat="1" ht="30.75">
      <c r="A386" s="14"/>
      <c r="B386" s="14">
        <v>150101</v>
      </c>
      <c r="C386" s="106" t="s">
        <v>818</v>
      </c>
      <c r="D386" s="15" t="s">
        <v>721</v>
      </c>
      <c r="E386" s="74" t="s">
        <v>195</v>
      </c>
      <c r="F386" s="16">
        <v>114710</v>
      </c>
      <c r="G386" s="17">
        <f t="shared" si="8"/>
        <v>0</v>
      </c>
      <c r="H386" s="16">
        <v>114710</v>
      </c>
      <c r="I386" s="70">
        <v>114710</v>
      </c>
      <c r="J386" s="63"/>
      <c r="L386" s="63"/>
    </row>
    <row r="387" spans="1:12" s="19" customFormat="1" ht="45.75">
      <c r="A387" s="14"/>
      <c r="B387" s="14">
        <v>150101</v>
      </c>
      <c r="C387" s="106" t="s">
        <v>818</v>
      </c>
      <c r="D387" s="15" t="s">
        <v>721</v>
      </c>
      <c r="E387" s="74" t="s">
        <v>229</v>
      </c>
      <c r="F387" s="16">
        <v>49577</v>
      </c>
      <c r="G387" s="17">
        <f t="shared" si="8"/>
        <v>35.94005284708635</v>
      </c>
      <c r="H387" s="16">
        <v>31759</v>
      </c>
      <c r="I387" s="70">
        <v>31759</v>
      </c>
      <c r="J387" s="63"/>
      <c r="L387" s="63"/>
    </row>
    <row r="388" spans="1:12" s="19" customFormat="1" ht="30.75">
      <c r="A388" s="14"/>
      <c r="B388" s="14">
        <v>150101</v>
      </c>
      <c r="C388" s="106" t="s">
        <v>818</v>
      </c>
      <c r="D388" s="15" t="s">
        <v>721</v>
      </c>
      <c r="E388" s="74" t="s">
        <v>196</v>
      </c>
      <c r="F388" s="16">
        <v>96898</v>
      </c>
      <c r="G388" s="17">
        <f t="shared" si="8"/>
        <v>0</v>
      </c>
      <c r="H388" s="16">
        <v>96898</v>
      </c>
      <c r="I388" s="70">
        <v>96898</v>
      </c>
      <c r="J388" s="63"/>
      <c r="L388" s="63"/>
    </row>
    <row r="389" spans="1:12" s="19" customFormat="1" ht="30.75">
      <c r="A389" s="14"/>
      <c r="B389" s="14">
        <v>150101</v>
      </c>
      <c r="C389" s="106" t="s">
        <v>818</v>
      </c>
      <c r="D389" s="15" t="s">
        <v>721</v>
      </c>
      <c r="E389" s="74" t="s">
        <v>298</v>
      </c>
      <c r="F389" s="16">
        <v>152310</v>
      </c>
      <c r="G389" s="17">
        <f t="shared" si="8"/>
        <v>0</v>
      </c>
      <c r="H389" s="16">
        <v>152310</v>
      </c>
      <c r="I389" s="70">
        <v>152310</v>
      </c>
      <c r="J389" s="63"/>
      <c r="L389" s="63"/>
    </row>
    <row r="390" spans="1:12" s="19" customFormat="1" ht="30.75">
      <c r="A390" s="14"/>
      <c r="B390" s="14">
        <v>150101</v>
      </c>
      <c r="C390" s="106" t="s">
        <v>818</v>
      </c>
      <c r="D390" s="15" t="s">
        <v>721</v>
      </c>
      <c r="E390" s="74" t="s">
        <v>299</v>
      </c>
      <c r="F390" s="16">
        <v>264577</v>
      </c>
      <c r="G390" s="17">
        <f t="shared" si="8"/>
        <v>0</v>
      </c>
      <c r="H390" s="16">
        <v>264577</v>
      </c>
      <c r="I390" s="70">
        <v>264577</v>
      </c>
      <c r="J390" s="63"/>
      <c r="L390" s="63"/>
    </row>
    <row r="391" spans="1:12" s="19" customFormat="1" ht="30.75">
      <c r="A391" s="14"/>
      <c r="B391" s="14">
        <v>150101</v>
      </c>
      <c r="C391" s="106" t="s">
        <v>818</v>
      </c>
      <c r="D391" s="15" t="s">
        <v>721</v>
      </c>
      <c r="E391" s="74" t="s">
        <v>197</v>
      </c>
      <c r="F391" s="16">
        <v>295646</v>
      </c>
      <c r="G391" s="17">
        <f t="shared" si="8"/>
        <v>0</v>
      </c>
      <c r="H391" s="16">
        <v>295646</v>
      </c>
      <c r="I391" s="70">
        <v>295646</v>
      </c>
      <c r="J391" s="63"/>
      <c r="L391" s="63"/>
    </row>
    <row r="392" spans="1:12" s="19" customFormat="1" ht="30.75" hidden="1">
      <c r="A392" s="14"/>
      <c r="B392" s="14">
        <v>150101</v>
      </c>
      <c r="C392" s="106" t="s">
        <v>818</v>
      </c>
      <c r="D392" s="15" t="s">
        <v>721</v>
      </c>
      <c r="E392" s="74" t="s">
        <v>781</v>
      </c>
      <c r="F392" s="16"/>
      <c r="G392" s="17" t="e">
        <f t="shared" si="8"/>
        <v>#DIV/0!</v>
      </c>
      <c r="H392" s="16"/>
      <c r="I392" s="70"/>
      <c r="J392" s="63"/>
      <c r="L392" s="63"/>
    </row>
    <row r="393" spans="1:12" s="19" customFormat="1" ht="30.75" hidden="1">
      <c r="A393" s="14"/>
      <c r="B393" s="14">
        <v>150101</v>
      </c>
      <c r="C393" s="106" t="s">
        <v>818</v>
      </c>
      <c r="D393" s="15" t="s">
        <v>721</v>
      </c>
      <c r="E393" s="74" t="s">
        <v>782</v>
      </c>
      <c r="F393" s="16"/>
      <c r="G393" s="17" t="e">
        <f t="shared" si="8"/>
        <v>#DIV/0!</v>
      </c>
      <c r="H393" s="16"/>
      <c r="I393" s="70"/>
      <c r="J393" s="63"/>
      <c r="L393" s="63"/>
    </row>
    <row r="394" spans="1:12" s="19" customFormat="1" ht="30.75" hidden="1">
      <c r="A394" s="14"/>
      <c r="B394" s="14">
        <v>150101</v>
      </c>
      <c r="C394" s="106" t="s">
        <v>818</v>
      </c>
      <c r="D394" s="15" t="s">
        <v>721</v>
      </c>
      <c r="E394" s="74" t="s">
        <v>783</v>
      </c>
      <c r="F394" s="16"/>
      <c r="G394" s="17" t="e">
        <f t="shared" si="8"/>
        <v>#DIV/0!</v>
      </c>
      <c r="H394" s="16"/>
      <c r="I394" s="70"/>
      <c r="J394" s="63"/>
      <c r="L394" s="63"/>
    </row>
    <row r="395" spans="1:12" s="19" customFormat="1" ht="45.75" hidden="1">
      <c r="A395" s="14"/>
      <c r="B395" s="14">
        <v>150101</v>
      </c>
      <c r="C395" s="106" t="s">
        <v>818</v>
      </c>
      <c r="D395" s="15" t="s">
        <v>721</v>
      </c>
      <c r="E395" s="74" t="s">
        <v>863</v>
      </c>
      <c r="F395" s="16"/>
      <c r="G395" s="17"/>
      <c r="H395" s="16"/>
      <c r="I395" s="70">
        <f>75281-75281</f>
        <v>0</v>
      </c>
      <c r="J395" s="63"/>
      <c r="L395" s="63"/>
    </row>
    <row r="396" spans="1:12" s="19" customFormat="1" ht="45.75" hidden="1">
      <c r="A396" s="14"/>
      <c r="B396" s="14">
        <v>150101</v>
      </c>
      <c r="C396" s="106" t="s">
        <v>818</v>
      </c>
      <c r="D396" s="15" t="s">
        <v>721</v>
      </c>
      <c r="E396" s="74" t="s">
        <v>864</v>
      </c>
      <c r="F396" s="16"/>
      <c r="G396" s="17"/>
      <c r="H396" s="16"/>
      <c r="I396" s="70">
        <f>58415-58415</f>
        <v>0</v>
      </c>
      <c r="J396" s="63"/>
      <c r="L396" s="63"/>
    </row>
    <row r="397" spans="1:12" s="19" customFormat="1" ht="45.75">
      <c r="A397" s="14"/>
      <c r="B397" s="14">
        <v>150101</v>
      </c>
      <c r="C397" s="106" t="s">
        <v>818</v>
      </c>
      <c r="D397" s="15" t="s">
        <v>721</v>
      </c>
      <c r="E397" s="74" t="s">
        <v>861</v>
      </c>
      <c r="F397" s="16">
        <v>70981</v>
      </c>
      <c r="G397" s="17">
        <f t="shared" si="8"/>
        <v>12.499119482678466</v>
      </c>
      <c r="H397" s="16">
        <v>62109</v>
      </c>
      <c r="I397" s="70">
        <v>62109</v>
      </c>
      <c r="J397" s="63"/>
      <c r="L397" s="63"/>
    </row>
    <row r="398" spans="1:12" s="19" customFormat="1" ht="45.75" hidden="1">
      <c r="A398" s="14"/>
      <c r="B398" s="14">
        <v>150101</v>
      </c>
      <c r="C398" s="106" t="s">
        <v>818</v>
      </c>
      <c r="D398" s="15" t="s">
        <v>721</v>
      </c>
      <c r="E398" s="74" t="s">
        <v>784</v>
      </c>
      <c r="F398" s="16"/>
      <c r="G398" s="17" t="e">
        <f t="shared" si="8"/>
        <v>#DIV/0!</v>
      </c>
      <c r="H398" s="16"/>
      <c r="I398" s="70"/>
      <c r="J398" s="63"/>
      <c r="L398" s="63"/>
    </row>
    <row r="399" spans="1:12" s="19" customFormat="1" ht="45.75" hidden="1">
      <c r="A399" s="14"/>
      <c r="B399" s="14">
        <v>150101</v>
      </c>
      <c r="C399" s="106" t="s">
        <v>818</v>
      </c>
      <c r="D399" s="15" t="s">
        <v>721</v>
      </c>
      <c r="E399" s="74" t="s">
        <v>785</v>
      </c>
      <c r="F399" s="16"/>
      <c r="G399" s="17" t="e">
        <f t="shared" si="8"/>
        <v>#DIV/0!</v>
      </c>
      <c r="H399" s="16"/>
      <c r="I399" s="70"/>
      <c r="J399" s="63"/>
      <c r="L399" s="63"/>
    </row>
    <row r="400" spans="1:12" s="19" customFormat="1" ht="45.75" hidden="1">
      <c r="A400" s="14"/>
      <c r="B400" s="14">
        <v>150101</v>
      </c>
      <c r="C400" s="106" t="s">
        <v>818</v>
      </c>
      <c r="D400" s="15" t="s">
        <v>721</v>
      </c>
      <c r="E400" s="74" t="s">
        <v>903</v>
      </c>
      <c r="F400" s="16"/>
      <c r="G400" s="17" t="e">
        <f t="shared" si="8"/>
        <v>#DIV/0!</v>
      </c>
      <c r="H400" s="16"/>
      <c r="I400" s="70">
        <f>445956-445956</f>
        <v>0</v>
      </c>
      <c r="J400" s="63"/>
      <c r="L400" s="63"/>
    </row>
    <row r="401" spans="1:12" s="19" customFormat="1" ht="45.75" hidden="1">
      <c r="A401" s="14"/>
      <c r="B401" s="14">
        <v>150101</v>
      </c>
      <c r="C401" s="106" t="s">
        <v>818</v>
      </c>
      <c r="D401" s="15" t="s">
        <v>721</v>
      </c>
      <c r="E401" s="74" t="s">
        <v>786</v>
      </c>
      <c r="F401" s="16"/>
      <c r="G401" s="17" t="e">
        <f t="shared" si="8"/>
        <v>#DIV/0!</v>
      </c>
      <c r="H401" s="16"/>
      <c r="I401" s="70"/>
      <c r="J401" s="63"/>
      <c r="L401" s="63"/>
    </row>
    <row r="402" spans="1:12" s="19" customFormat="1" ht="30.75" hidden="1">
      <c r="A402" s="14"/>
      <c r="B402" s="14">
        <v>150101</v>
      </c>
      <c r="C402" s="106" t="s">
        <v>818</v>
      </c>
      <c r="D402" s="15" t="s">
        <v>721</v>
      </c>
      <c r="E402" s="74" t="s">
        <v>787</v>
      </c>
      <c r="F402" s="16"/>
      <c r="G402" s="17" t="e">
        <f aca="true" t="shared" si="9" ref="G402:G465">100-(H402/F402)*100</f>
        <v>#DIV/0!</v>
      </c>
      <c r="H402" s="16"/>
      <c r="I402" s="70">
        <f>181624-158034-23590</f>
        <v>0</v>
      </c>
      <c r="J402" s="63"/>
      <c r="L402" s="63"/>
    </row>
    <row r="403" spans="1:12" s="19" customFormat="1" ht="30.75" hidden="1">
      <c r="A403" s="14"/>
      <c r="B403" s="14">
        <v>150101</v>
      </c>
      <c r="C403" s="106" t="s">
        <v>818</v>
      </c>
      <c r="D403" s="15" t="s">
        <v>721</v>
      </c>
      <c r="E403" s="74" t="s">
        <v>865</v>
      </c>
      <c r="F403" s="16"/>
      <c r="G403" s="17" t="e">
        <f t="shared" si="9"/>
        <v>#DIV/0!</v>
      </c>
      <c r="H403" s="16"/>
      <c r="I403" s="70">
        <f>90420-90420</f>
        <v>0</v>
      </c>
      <c r="J403" s="63"/>
      <c r="L403" s="63"/>
    </row>
    <row r="404" spans="1:12" s="19" customFormat="1" ht="47.25" customHeight="1" hidden="1">
      <c r="A404" s="14"/>
      <c r="B404" s="14">
        <v>150101</v>
      </c>
      <c r="C404" s="106" t="s">
        <v>818</v>
      </c>
      <c r="D404" s="15" t="s">
        <v>721</v>
      </c>
      <c r="E404" s="74" t="s">
        <v>702</v>
      </c>
      <c r="F404" s="16"/>
      <c r="G404" s="17" t="e">
        <f t="shared" si="9"/>
        <v>#DIV/0!</v>
      </c>
      <c r="H404" s="16"/>
      <c r="I404" s="70"/>
      <c r="J404" s="63"/>
      <c r="L404" s="63"/>
    </row>
    <row r="405" spans="1:12" s="19" customFormat="1" ht="46.5" customHeight="1" hidden="1">
      <c r="A405" s="14"/>
      <c r="B405" s="14">
        <v>150101</v>
      </c>
      <c r="C405" s="106" t="s">
        <v>818</v>
      </c>
      <c r="D405" s="15" t="s">
        <v>721</v>
      </c>
      <c r="E405" s="74" t="s">
        <v>703</v>
      </c>
      <c r="F405" s="16"/>
      <c r="G405" s="17" t="e">
        <f t="shared" si="9"/>
        <v>#DIV/0!</v>
      </c>
      <c r="H405" s="16"/>
      <c r="I405" s="70"/>
      <c r="J405" s="63"/>
      <c r="L405" s="63"/>
    </row>
    <row r="406" spans="1:12" s="19" customFormat="1" ht="45.75" hidden="1">
      <c r="A406" s="14"/>
      <c r="B406" s="14">
        <v>150101</v>
      </c>
      <c r="C406" s="106" t="s">
        <v>818</v>
      </c>
      <c r="D406" s="15" t="s">
        <v>721</v>
      </c>
      <c r="E406" s="74" t="s">
        <v>704</v>
      </c>
      <c r="F406" s="16"/>
      <c r="G406" s="17" t="e">
        <f t="shared" si="9"/>
        <v>#DIV/0!</v>
      </c>
      <c r="H406" s="16"/>
      <c r="I406" s="70"/>
      <c r="J406" s="63"/>
      <c r="L406" s="63"/>
    </row>
    <row r="407" spans="1:12" s="19" customFormat="1" ht="30.75" hidden="1">
      <c r="A407" s="14"/>
      <c r="B407" s="14">
        <v>150101</v>
      </c>
      <c r="C407" s="106" t="s">
        <v>818</v>
      </c>
      <c r="D407" s="15" t="s">
        <v>721</v>
      </c>
      <c r="E407" s="74" t="s">
        <v>890</v>
      </c>
      <c r="F407" s="16"/>
      <c r="G407" s="17" t="e">
        <f t="shared" si="9"/>
        <v>#DIV/0!</v>
      </c>
      <c r="H407" s="16"/>
      <c r="I407" s="70"/>
      <c r="J407" s="63"/>
      <c r="L407" s="63"/>
    </row>
    <row r="408" spans="1:12" s="19" customFormat="1" ht="30.75">
      <c r="A408" s="14"/>
      <c r="B408" s="14">
        <v>150101</v>
      </c>
      <c r="C408" s="106" t="s">
        <v>818</v>
      </c>
      <c r="D408" s="15" t="s">
        <v>721</v>
      </c>
      <c r="E408" s="74" t="s">
        <v>914</v>
      </c>
      <c r="F408" s="16">
        <v>172241</v>
      </c>
      <c r="G408" s="17">
        <f t="shared" si="9"/>
        <v>92.95289739376804</v>
      </c>
      <c r="H408" s="16">
        <v>12138</v>
      </c>
      <c r="I408" s="70">
        <v>2492</v>
      </c>
      <c r="J408" s="63"/>
      <c r="L408" s="63"/>
    </row>
    <row r="409" spans="1:12" s="19" customFormat="1" ht="30.75" customHeight="1">
      <c r="A409" s="14"/>
      <c r="B409" s="14">
        <v>150101</v>
      </c>
      <c r="C409" s="106" t="s">
        <v>818</v>
      </c>
      <c r="D409" s="15" t="s">
        <v>721</v>
      </c>
      <c r="E409" s="74" t="s">
        <v>915</v>
      </c>
      <c r="F409" s="16">
        <v>174258</v>
      </c>
      <c r="G409" s="17">
        <f t="shared" si="9"/>
        <v>92.96273341826488</v>
      </c>
      <c r="H409" s="16">
        <v>12263</v>
      </c>
      <c r="I409" s="70">
        <v>2520</v>
      </c>
      <c r="J409" s="63"/>
      <c r="L409" s="63"/>
    </row>
    <row r="410" spans="1:12" s="19" customFormat="1" ht="45.75" hidden="1">
      <c r="A410" s="14"/>
      <c r="B410" s="14">
        <v>150101</v>
      </c>
      <c r="C410" s="106" t="s">
        <v>818</v>
      </c>
      <c r="D410" s="15" t="s">
        <v>721</v>
      </c>
      <c r="E410" s="74" t="s">
        <v>705</v>
      </c>
      <c r="F410" s="16"/>
      <c r="G410" s="17" t="e">
        <f t="shared" si="9"/>
        <v>#DIV/0!</v>
      </c>
      <c r="H410" s="70"/>
      <c r="I410" s="70"/>
      <c r="J410" s="63"/>
      <c r="L410" s="63"/>
    </row>
    <row r="411" spans="1:12" s="19" customFormat="1" ht="45.75" hidden="1">
      <c r="A411" s="14"/>
      <c r="B411" s="14">
        <v>150101</v>
      </c>
      <c r="C411" s="106" t="s">
        <v>818</v>
      </c>
      <c r="D411" s="15" t="s">
        <v>721</v>
      </c>
      <c r="E411" s="74" t="s">
        <v>676</v>
      </c>
      <c r="F411" s="16"/>
      <c r="G411" s="17" t="e">
        <f t="shared" si="9"/>
        <v>#DIV/0!</v>
      </c>
      <c r="H411" s="16"/>
      <c r="I411" s="70"/>
      <c r="J411" s="63"/>
      <c r="L411" s="63"/>
    </row>
    <row r="412" spans="1:12" s="19" customFormat="1" ht="45.75" hidden="1">
      <c r="A412" s="14"/>
      <c r="B412" s="14">
        <v>150101</v>
      </c>
      <c r="C412" s="106" t="s">
        <v>818</v>
      </c>
      <c r="D412" s="15" t="s">
        <v>721</v>
      </c>
      <c r="E412" s="74" t="s">
        <v>677</v>
      </c>
      <c r="F412" s="16"/>
      <c r="G412" s="17" t="e">
        <f t="shared" si="9"/>
        <v>#DIV/0!</v>
      </c>
      <c r="H412" s="16"/>
      <c r="I412" s="70"/>
      <c r="J412" s="63"/>
      <c r="L412" s="63"/>
    </row>
    <row r="413" spans="1:12" s="19" customFormat="1" ht="45.75" hidden="1">
      <c r="A413" s="14"/>
      <c r="B413" s="14">
        <v>150101</v>
      </c>
      <c r="C413" s="106" t="s">
        <v>818</v>
      </c>
      <c r="D413" s="15" t="s">
        <v>721</v>
      </c>
      <c r="E413" s="74" t="s">
        <v>678</v>
      </c>
      <c r="F413" s="16"/>
      <c r="G413" s="17" t="e">
        <f t="shared" si="9"/>
        <v>#DIV/0!</v>
      </c>
      <c r="H413" s="16"/>
      <c r="I413" s="70"/>
      <c r="J413" s="63"/>
      <c r="L413" s="63"/>
    </row>
    <row r="414" spans="1:12" s="19" customFormat="1" ht="45.75" hidden="1">
      <c r="A414" s="14"/>
      <c r="B414" s="14">
        <v>150101</v>
      </c>
      <c r="C414" s="106" t="s">
        <v>818</v>
      </c>
      <c r="D414" s="15" t="s">
        <v>721</v>
      </c>
      <c r="E414" s="74" t="s">
        <v>878</v>
      </c>
      <c r="F414" s="16"/>
      <c r="G414" s="17" t="e">
        <f t="shared" si="9"/>
        <v>#DIV/0!</v>
      </c>
      <c r="H414" s="16"/>
      <c r="I414" s="70"/>
      <c r="J414" s="63"/>
      <c r="L414" s="63"/>
    </row>
    <row r="415" spans="1:12" s="19" customFormat="1" ht="45.75" hidden="1">
      <c r="A415" s="14"/>
      <c r="B415" s="14">
        <v>150101</v>
      </c>
      <c r="C415" s="106" t="s">
        <v>818</v>
      </c>
      <c r="D415" s="15" t="s">
        <v>721</v>
      </c>
      <c r="E415" s="74" t="s">
        <v>706</v>
      </c>
      <c r="F415" s="16"/>
      <c r="G415" s="17" t="e">
        <f t="shared" si="9"/>
        <v>#DIV/0!</v>
      </c>
      <c r="H415" s="70"/>
      <c r="I415" s="70"/>
      <c r="J415" s="63"/>
      <c r="L415" s="63"/>
    </row>
    <row r="416" spans="1:12" s="19" customFormat="1" ht="30.75" hidden="1">
      <c r="A416" s="14"/>
      <c r="B416" s="14">
        <v>150101</v>
      </c>
      <c r="C416" s="106" t="s">
        <v>818</v>
      </c>
      <c r="D416" s="15" t="s">
        <v>721</v>
      </c>
      <c r="E416" s="74" t="s">
        <v>707</v>
      </c>
      <c r="F416" s="16"/>
      <c r="G416" s="17" t="e">
        <f t="shared" si="9"/>
        <v>#DIV/0!</v>
      </c>
      <c r="H416" s="70"/>
      <c r="I416" s="70"/>
      <c r="J416" s="63"/>
      <c r="L416" s="63"/>
    </row>
    <row r="417" spans="1:12" s="19" customFormat="1" ht="30.75">
      <c r="A417" s="14"/>
      <c r="B417" s="14">
        <v>150101</v>
      </c>
      <c r="C417" s="106" t="s">
        <v>818</v>
      </c>
      <c r="D417" s="15" t="s">
        <v>721</v>
      </c>
      <c r="E417" s="74" t="s">
        <v>181</v>
      </c>
      <c r="F417" s="16">
        <v>94056</v>
      </c>
      <c r="G417" s="17">
        <f t="shared" si="9"/>
        <v>45.66853789231947</v>
      </c>
      <c r="H417" s="16">
        <v>51102</v>
      </c>
      <c r="I417" s="16">
        <v>51102</v>
      </c>
      <c r="J417" s="63"/>
      <c r="L417" s="63"/>
    </row>
    <row r="418" spans="1:12" s="19" customFormat="1" ht="45.75">
      <c r="A418" s="14"/>
      <c r="B418" s="14">
        <v>150101</v>
      </c>
      <c r="C418" s="106" t="s">
        <v>818</v>
      </c>
      <c r="D418" s="15" t="s">
        <v>721</v>
      </c>
      <c r="E418" s="74" t="s">
        <v>59</v>
      </c>
      <c r="F418" s="16">
        <v>550241</v>
      </c>
      <c r="G418" s="17">
        <f t="shared" si="9"/>
        <v>0</v>
      </c>
      <c r="H418" s="16">
        <v>550241</v>
      </c>
      <c r="I418" s="16">
        <v>550241</v>
      </c>
      <c r="J418" s="63"/>
      <c r="L418" s="63"/>
    </row>
    <row r="419" spans="1:12" s="19" customFormat="1" ht="30.75">
      <c r="A419" s="14"/>
      <c r="B419" s="14">
        <v>150101</v>
      </c>
      <c r="C419" s="106" t="s">
        <v>818</v>
      </c>
      <c r="D419" s="15" t="s">
        <v>721</v>
      </c>
      <c r="E419" s="74" t="s">
        <v>60</v>
      </c>
      <c r="F419" s="16">
        <v>306336</v>
      </c>
      <c r="G419" s="17">
        <f t="shared" si="9"/>
        <v>0</v>
      </c>
      <c r="H419" s="16">
        <v>306336</v>
      </c>
      <c r="I419" s="16">
        <v>306336</v>
      </c>
      <c r="J419" s="63"/>
      <c r="L419" s="63"/>
    </row>
    <row r="420" spans="1:12" s="19" customFormat="1" ht="33.75" customHeight="1">
      <c r="A420" s="14"/>
      <c r="B420" s="14">
        <v>150101</v>
      </c>
      <c r="C420" s="106" t="s">
        <v>818</v>
      </c>
      <c r="D420" s="15" t="s">
        <v>721</v>
      </c>
      <c r="E420" s="74" t="s">
        <v>451</v>
      </c>
      <c r="F420" s="16">
        <v>310290</v>
      </c>
      <c r="G420" s="17">
        <f t="shared" si="9"/>
        <v>0</v>
      </c>
      <c r="H420" s="16">
        <v>310290</v>
      </c>
      <c r="I420" s="16">
        <v>310290</v>
      </c>
      <c r="J420" s="63"/>
      <c r="L420" s="63"/>
    </row>
    <row r="421" spans="1:12" s="19" customFormat="1" ht="30.75">
      <c r="A421" s="14"/>
      <c r="B421" s="14">
        <v>150101</v>
      </c>
      <c r="C421" s="106" t="s">
        <v>818</v>
      </c>
      <c r="D421" s="15" t="s">
        <v>721</v>
      </c>
      <c r="E421" s="74" t="s">
        <v>452</v>
      </c>
      <c r="F421" s="16">
        <v>264164</v>
      </c>
      <c r="G421" s="17">
        <f t="shared" si="9"/>
        <v>0</v>
      </c>
      <c r="H421" s="16">
        <v>264164</v>
      </c>
      <c r="I421" s="16">
        <v>264164</v>
      </c>
      <c r="J421" s="63"/>
      <c r="L421" s="63"/>
    </row>
    <row r="422" spans="1:12" s="19" customFormat="1" ht="30.75">
      <c r="A422" s="14"/>
      <c r="B422" s="14">
        <v>150101</v>
      </c>
      <c r="C422" s="106" t="s">
        <v>818</v>
      </c>
      <c r="D422" s="15" t="s">
        <v>721</v>
      </c>
      <c r="E422" s="74" t="s">
        <v>453</v>
      </c>
      <c r="F422" s="16">
        <v>178003</v>
      </c>
      <c r="G422" s="17">
        <f t="shared" si="9"/>
        <v>0</v>
      </c>
      <c r="H422" s="16">
        <v>178003</v>
      </c>
      <c r="I422" s="16">
        <v>178003</v>
      </c>
      <c r="J422" s="63"/>
      <c r="L422" s="63"/>
    </row>
    <row r="423" spans="1:12" s="19" customFormat="1" ht="30.75">
      <c r="A423" s="14"/>
      <c r="B423" s="14">
        <v>150101</v>
      </c>
      <c r="C423" s="106" t="s">
        <v>818</v>
      </c>
      <c r="D423" s="15" t="s">
        <v>721</v>
      </c>
      <c r="E423" s="74" t="s">
        <v>454</v>
      </c>
      <c r="F423" s="16">
        <v>295934</v>
      </c>
      <c r="G423" s="17">
        <f t="shared" si="9"/>
        <v>0</v>
      </c>
      <c r="H423" s="16">
        <v>295934</v>
      </c>
      <c r="I423" s="16">
        <v>295934</v>
      </c>
      <c r="J423" s="63"/>
      <c r="L423" s="63"/>
    </row>
    <row r="424" spans="1:12" s="19" customFormat="1" ht="45.75">
      <c r="A424" s="14"/>
      <c r="B424" s="14">
        <v>150101</v>
      </c>
      <c r="C424" s="106" t="s">
        <v>818</v>
      </c>
      <c r="D424" s="15" t="s">
        <v>721</v>
      </c>
      <c r="E424" s="74" t="s">
        <v>455</v>
      </c>
      <c r="F424" s="16">
        <v>277122</v>
      </c>
      <c r="G424" s="17">
        <f t="shared" si="9"/>
        <v>0</v>
      </c>
      <c r="H424" s="16">
        <v>277122</v>
      </c>
      <c r="I424" s="16">
        <v>277122</v>
      </c>
      <c r="J424" s="63"/>
      <c r="L424" s="63"/>
    </row>
    <row r="425" spans="1:12" s="19" customFormat="1" ht="30.75">
      <c r="A425" s="14"/>
      <c r="B425" s="14">
        <v>150101</v>
      </c>
      <c r="C425" s="106" t="s">
        <v>818</v>
      </c>
      <c r="D425" s="15" t="s">
        <v>721</v>
      </c>
      <c r="E425" s="74" t="s">
        <v>456</v>
      </c>
      <c r="F425" s="16">
        <v>203036</v>
      </c>
      <c r="G425" s="17">
        <f t="shared" si="9"/>
        <v>0</v>
      </c>
      <c r="H425" s="16">
        <v>203036</v>
      </c>
      <c r="I425" s="16">
        <v>203036</v>
      </c>
      <c r="J425" s="63"/>
      <c r="L425" s="63"/>
    </row>
    <row r="426" spans="1:12" s="19" customFormat="1" ht="30.75">
      <c r="A426" s="14"/>
      <c r="B426" s="14">
        <v>150101</v>
      </c>
      <c r="C426" s="106" t="s">
        <v>818</v>
      </c>
      <c r="D426" s="15" t="s">
        <v>721</v>
      </c>
      <c r="E426" s="74" t="s">
        <v>457</v>
      </c>
      <c r="F426" s="16">
        <v>127966</v>
      </c>
      <c r="G426" s="17">
        <f t="shared" si="9"/>
        <v>0</v>
      </c>
      <c r="H426" s="16">
        <v>127966</v>
      </c>
      <c r="I426" s="16">
        <v>127966</v>
      </c>
      <c r="J426" s="63"/>
      <c r="L426" s="63"/>
    </row>
    <row r="427" spans="1:12" s="19" customFormat="1" ht="45.75">
      <c r="A427" s="14"/>
      <c r="B427" s="14">
        <v>150101</v>
      </c>
      <c r="C427" s="106" t="s">
        <v>818</v>
      </c>
      <c r="D427" s="15" t="s">
        <v>721</v>
      </c>
      <c r="E427" s="74" t="s">
        <v>458</v>
      </c>
      <c r="F427" s="16">
        <v>158646</v>
      </c>
      <c r="G427" s="17">
        <f t="shared" si="9"/>
        <v>0</v>
      </c>
      <c r="H427" s="16">
        <v>158646</v>
      </c>
      <c r="I427" s="16">
        <v>158646</v>
      </c>
      <c r="J427" s="63"/>
      <c r="L427" s="63"/>
    </row>
    <row r="428" spans="1:12" s="19" customFormat="1" ht="30.75">
      <c r="A428" s="14"/>
      <c r="B428" s="14">
        <v>150101</v>
      </c>
      <c r="C428" s="106" t="s">
        <v>818</v>
      </c>
      <c r="D428" s="15" t="s">
        <v>721</v>
      </c>
      <c r="E428" s="74" t="s">
        <v>459</v>
      </c>
      <c r="F428" s="16">
        <v>210805</v>
      </c>
      <c r="G428" s="17">
        <f t="shared" si="9"/>
        <v>0</v>
      </c>
      <c r="H428" s="16">
        <v>210805</v>
      </c>
      <c r="I428" s="16">
        <v>210805</v>
      </c>
      <c r="J428" s="63"/>
      <c r="L428" s="63"/>
    </row>
    <row r="429" spans="1:12" s="19" customFormat="1" ht="30.75">
      <c r="A429" s="14"/>
      <c r="B429" s="14">
        <v>150101</v>
      </c>
      <c r="C429" s="106" t="s">
        <v>818</v>
      </c>
      <c r="D429" s="15" t="s">
        <v>721</v>
      </c>
      <c r="E429" s="74" t="s">
        <v>460</v>
      </c>
      <c r="F429" s="16">
        <v>197117</v>
      </c>
      <c r="G429" s="17">
        <f t="shared" si="9"/>
        <v>0</v>
      </c>
      <c r="H429" s="16">
        <v>197117</v>
      </c>
      <c r="I429" s="16">
        <v>197117</v>
      </c>
      <c r="J429" s="63"/>
      <c r="L429" s="63"/>
    </row>
    <row r="430" spans="1:12" s="19" customFormat="1" ht="30.75">
      <c r="A430" s="14"/>
      <c r="B430" s="14">
        <v>150101</v>
      </c>
      <c r="C430" s="106" t="s">
        <v>818</v>
      </c>
      <c r="D430" s="15" t="s">
        <v>721</v>
      </c>
      <c r="E430" s="74" t="s">
        <v>461</v>
      </c>
      <c r="F430" s="16">
        <v>104215</v>
      </c>
      <c r="G430" s="17">
        <f t="shared" si="9"/>
        <v>0</v>
      </c>
      <c r="H430" s="16">
        <v>104215</v>
      </c>
      <c r="I430" s="16">
        <v>104215</v>
      </c>
      <c r="J430" s="63"/>
      <c r="L430" s="63"/>
    </row>
    <row r="431" spans="1:12" s="19" customFormat="1" ht="30.75">
      <c r="A431" s="14"/>
      <c r="B431" s="14">
        <v>150101</v>
      </c>
      <c r="C431" s="106" t="s">
        <v>818</v>
      </c>
      <c r="D431" s="15" t="s">
        <v>721</v>
      </c>
      <c r="E431" s="74" t="s">
        <v>462</v>
      </c>
      <c r="F431" s="16">
        <v>321415</v>
      </c>
      <c r="G431" s="17">
        <f t="shared" si="9"/>
        <v>0</v>
      </c>
      <c r="H431" s="16">
        <v>321415</v>
      </c>
      <c r="I431" s="16">
        <v>321415</v>
      </c>
      <c r="J431" s="63"/>
      <c r="L431" s="63"/>
    </row>
    <row r="432" spans="1:12" s="19" customFormat="1" ht="45.75">
      <c r="A432" s="14"/>
      <c r="B432" s="14">
        <v>150101</v>
      </c>
      <c r="C432" s="106" t="s">
        <v>818</v>
      </c>
      <c r="D432" s="15" t="s">
        <v>721</v>
      </c>
      <c r="E432" s="74" t="s">
        <v>463</v>
      </c>
      <c r="F432" s="16">
        <v>617759</v>
      </c>
      <c r="G432" s="17">
        <f t="shared" si="9"/>
        <v>0</v>
      </c>
      <c r="H432" s="16">
        <v>617759</v>
      </c>
      <c r="I432" s="16">
        <v>617759</v>
      </c>
      <c r="J432" s="63"/>
      <c r="L432" s="63"/>
    </row>
    <row r="433" spans="1:12" s="19" customFormat="1" ht="30.75">
      <c r="A433" s="14"/>
      <c r="B433" s="14">
        <v>150101</v>
      </c>
      <c r="C433" s="106" t="s">
        <v>818</v>
      </c>
      <c r="D433" s="15" t="s">
        <v>721</v>
      </c>
      <c r="E433" s="74" t="s">
        <v>464</v>
      </c>
      <c r="F433" s="16">
        <v>368201</v>
      </c>
      <c r="G433" s="17">
        <f t="shared" si="9"/>
        <v>0</v>
      </c>
      <c r="H433" s="16">
        <v>368201</v>
      </c>
      <c r="I433" s="16">
        <v>368201</v>
      </c>
      <c r="J433" s="63"/>
      <c r="L433" s="63"/>
    </row>
    <row r="434" spans="1:12" s="19" customFormat="1" ht="30.75">
      <c r="A434" s="14"/>
      <c r="B434" s="14">
        <v>150101</v>
      </c>
      <c r="C434" s="106" t="s">
        <v>818</v>
      </c>
      <c r="D434" s="15" t="s">
        <v>721</v>
      </c>
      <c r="E434" s="74" t="s">
        <v>465</v>
      </c>
      <c r="F434" s="16">
        <v>170984</v>
      </c>
      <c r="G434" s="17">
        <f t="shared" si="9"/>
        <v>0</v>
      </c>
      <c r="H434" s="16">
        <v>170984</v>
      </c>
      <c r="I434" s="16">
        <v>170984</v>
      </c>
      <c r="J434" s="63"/>
      <c r="L434" s="63"/>
    </row>
    <row r="435" spans="1:12" s="19" customFormat="1" ht="45.75">
      <c r="A435" s="14"/>
      <c r="B435" s="14">
        <v>150101</v>
      </c>
      <c r="C435" s="106" t="s">
        <v>818</v>
      </c>
      <c r="D435" s="15" t="s">
        <v>721</v>
      </c>
      <c r="E435" s="74" t="s">
        <v>466</v>
      </c>
      <c r="F435" s="16">
        <v>142219</v>
      </c>
      <c r="G435" s="17">
        <f t="shared" si="9"/>
        <v>0</v>
      </c>
      <c r="H435" s="16">
        <v>142219</v>
      </c>
      <c r="I435" s="16">
        <v>142219</v>
      </c>
      <c r="J435" s="63"/>
      <c r="L435" s="63"/>
    </row>
    <row r="436" spans="1:12" s="19" customFormat="1" ht="45.75">
      <c r="A436" s="14"/>
      <c r="B436" s="14">
        <v>150101</v>
      </c>
      <c r="C436" s="106" t="s">
        <v>818</v>
      </c>
      <c r="D436" s="15" t="s">
        <v>721</v>
      </c>
      <c r="E436" s="74" t="s">
        <v>467</v>
      </c>
      <c r="F436" s="16">
        <v>208196</v>
      </c>
      <c r="G436" s="17">
        <f t="shared" si="9"/>
        <v>0</v>
      </c>
      <c r="H436" s="16">
        <v>208196</v>
      </c>
      <c r="I436" s="16">
        <v>208196</v>
      </c>
      <c r="J436" s="63"/>
      <c r="L436" s="63"/>
    </row>
    <row r="437" spans="1:12" s="19" customFormat="1" ht="45.75">
      <c r="A437" s="14"/>
      <c r="B437" s="14">
        <v>150101</v>
      </c>
      <c r="C437" s="106" t="s">
        <v>818</v>
      </c>
      <c r="D437" s="15" t="s">
        <v>721</v>
      </c>
      <c r="E437" s="153" t="s">
        <v>486</v>
      </c>
      <c r="F437" s="16">
        <v>648287</v>
      </c>
      <c r="G437" s="17">
        <f t="shared" si="9"/>
        <v>0</v>
      </c>
      <c r="H437" s="16">
        <v>648287</v>
      </c>
      <c r="I437" s="16">
        <v>648287</v>
      </c>
      <c r="J437" s="63"/>
      <c r="L437" s="63"/>
    </row>
    <row r="438" spans="1:12" s="19" customFormat="1" ht="29.25" customHeight="1">
      <c r="A438" s="14"/>
      <c r="B438" s="14">
        <v>150101</v>
      </c>
      <c r="C438" s="106" t="s">
        <v>818</v>
      </c>
      <c r="D438" s="15" t="s">
        <v>721</v>
      </c>
      <c r="E438" s="74" t="s">
        <v>61</v>
      </c>
      <c r="F438" s="16">
        <v>168004</v>
      </c>
      <c r="G438" s="17">
        <f t="shared" si="9"/>
        <v>0</v>
      </c>
      <c r="H438" s="16">
        <v>168004</v>
      </c>
      <c r="I438" s="16">
        <v>168004</v>
      </c>
      <c r="J438" s="63"/>
      <c r="L438" s="63"/>
    </row>
    <row r="439" spans="1:12" s="19" customFormat="1" ht="30.75">
      <c r="A439" s="14"/>
      <c r="B439" s="14">
        <v>150101</v>
      </c>
      <c r="C439" s="106" t="s">
        <v>818</v>
      </c>
      <c r="D439" s="15" t="s">
        <v>721</v>
      </c>
      <c r="E439" s="74" t="s">
        <v>468</v>
      </c>
      <c r="F439" s="16">
        <v>248540</v>
      </c>
      <c r="G439" s="17">
        <f t="shared" si="9"/>
        <v>0</v>
      </c>
      <c r="H439" s="16">
        <v>248540</v>
      </c>
      <c r="I439" s="16">
        <v>248540</v>
      </c>
      <c r="J439" s="63"/>
      <c r="L439" s="63"/>
    </row>
    <row r="440" spans="1:12" s="19" customFormat="1" ht="30.75">
      <c r="A440" s="14"/>
      <c r="B440" s="14">
        <v>150101</v>
      </c>
      <c r="C440" s="106" t="s">
        <v>818</v>
      </c>
      <c r="D440" s="15" t="s">
        <v>721</v>
      </c>
      <c r="E440" s="74" t="s">
        <v>469</v>
      </c>
      <c r="F440" s="16">
        <v>248540</v>
      </c>
      <c r="G440" s="17">
        <f t="shared" si="9"/>
        <v>0</v>
      </c>
      <c r="H440" s="16">
        <v>248540</v>
      </c>
      <c r="I440" s="16">
        <v>248540</v>
      </c>
      <c r="J440" s="63"/>
      <c r="L440" s="63"/>
    </row>
    <row r="441" spans="1:12" s="19" customFormat="1" ht="30.75">
      <c r="A441" s="14"/>
      <c r="B441" s="14">
        <v>150101</v>
      </c>
      <c r="C441" s="106" t="s">
        <v>818</v>
      </c>
      <c r="D441" s="15" t="s">
        <v>721</v>
      </c>
      <c r="E441" s="74" t="s">
        <v>470</v>
      </c>
      <c r="F441" s="16">
        <v>130465</v>
      </c>
      <c r="G441" s="17">
        <f t="shared" si="9"/>
        <v>0</v>
      </c>
      <c r="H441" s="16">
        <v>130465</v>
      </c>
      <c r="I441" s="16">
        <v>130465</v>
      </c>
      <c r="J441" s="63"/>
      <c r="L441" s="63"/>
    </row>
    <row r="442" spans="1:12" s="19" customFormat="1" ht="45.75">
      <c r="A442" s="14"/>
      <c r="B442" s="14">
        <v>150101</v>
      </c>
      <c r="C442" s="106" t="s">
        <v>818</v>
      </c>
      <c r="D442" s="15" t="s">
        <v>721</v>
      </c>
      <c r="E442" s="74" t="s">
        <v>105</v>
      </c>
      <c r="F442" s="16">
        <v>103847</v>
      </c>
      <c r="G442" s="17">
        <f t="shared" si="9"/>
        <v>0</v>
      </c>
      <c r="H442" s="16">
        <v>103847</v>
      </c>
      <c r="I442" s="16">
        <v>103847</v>
      </c>
      <c r="J442" s="63"/>
      <c r="L442" s="63"/>
    </row>
    <row r="443" spans="1:12" s="19" customFormat="1" ht="30.75">
      <c r="A443" s="14"/>
      <c r="B443" s="14">
        <v>150101</v>
      </c>
      <c r="C443" s="106" t="s">
        <v>818</v>
      </c>
      <c r="D443" s="15" t="s">
        <v>721</v>
      </c>
      <c r="E443" s="74" t="s">
        <v>471</v>
      </c>
      <c r="F443" s="16">
        <v>196232</v>
      </c>
      <c r="G443" s="17">
        <f t="shared" si="9"/>
        <v>0</v>
      </c>
      <c r="H443" s="16">
        <v>196232</v>
      </c>
      <c r="I443" s="16">
        <v>196232</v>
      </c>
      <c r="J443" s="63"/>
      <c r="L443" s="63"/>
    </row>
    <row r="444" spans="1:12" s="19" customFormat="1" ht="30.75">
      <c r="A444" s="14"/>
      <c r="B444" s="14">
        <v>150101</v>
      </c>
      <c r="C444" s="106" t="s">
        <v>818</v>
      </c>
      <c r="D444" s="15" t="s">
        <v>721</v>
      </c>
      <c r="E444" s="74" t="s">
        <v>487</v>
      </c>
      <c r="F444" s="16">
        <v>404002</v>
      </c>
      <c r="G444" s="17">
        <f t="shared" si="9"/>
        <v>0</v>
      </c>
      <c r="H444" s="16">
        <v>404002</v>
      </c>
      <c r="I444" s="16">
        <v>404002</v>
      </c>
      <c r="J444" s="63"/>
      <c r="L444" s="63"/>
    </row>
    <row r="445" spans="1:12" s="19" customFormat="1" ht="30.75">
      <c r="A445" s="14"/>
      <c r="B445" s="14">
        <v>150101</v>
      </c>
      <c r="C445" s="106" t="s">
        <v>818</v>
      </c>
      <c r="D445" s="15" t="s">
        <v>721</v>
      </c>
      <c r="E445" s="74" t="s">
        <v>488</v>
      </c>
      <c r="F445" s="16">
        <v>114284</v>
      </c>
      <c r="G445" s="17">
        <f t="shared" si="9"/>
        <v>0</v>
      </c>
      <c r="H445" s="16">
        <v>114284</v>
      </c>
      <c r="I445" s="16">
        <v>114284</v>
      </c>
      <c r="J445" s="63"/>
      <c r="L445" s="63"/>
    </row>
    <row r="446" spans="1:12" s="19" customFormat="1" ht="33" customHeight="1">
      <c r="A446" s="14"/>
      <c r="B446" s="14">
        <v>150101</v>
      </c>
      <c r="C446" s="106" t="s">
        <v>818</v>
      </c>
      <c r="D446" s="15" t="s">
        <v>721</v>
      </c>
      <c r="E446" s="74" t="s">
        <v>472</v>
      </c>
      <c r="F446" s="16">
        <v>162287</v>
      </c>
      <c r="G446" s="17">
        <f t="shared" si="9"/>
        <v>0</v>
      </c>
      <c r="H446" s="16">
        <v>162287</v>
      </c>
      <c r="I446" s="16">
        <v>162287</v>
      </c>
      <c r="J446" s="63"/>
      <c r="L446" s="63"/>
    </row>
    <row r="447" spans="1:12" s="19" customFormat="1" ht="45.75">
      <c r="A447" s="14"/>
      <c r="B447" s="14">
        <v>150101</v>
      </c>
      <c r="C447" s="106" t="s">
        <v>818</v>
      </c>
      <c r="D447" s="15" t="s">
        <v>721</v>
      </c>
      <c r="E447" s="74" t="s">
        <v>489</v>
      </c>
      <c r="F447" s="16">
        <v>382816</v>
      </c>
      <c r="G447" s="17">
        <f t="shared" si="9"/>
        <v>0</v>
      </c>
      <c r="H447" s="16">
        <v>382816</v>
      </c>
      <c r="I447" s="16">
        <v>382816</v>
      </c>
      <c r="J447" s="63"/>
      <c r="L447" s="63"/>
    </row>
    <row r="448" spans="1:12" s="19" customFormat="1" ht="30.75" customHeight="1">
      <c r="A448" s="14"/>
      <c r="B448" s="14">
        <v>150101</v>
      </c>
      <c r="C448" s="106" t="s">
        <v>818</v>
      </c>
      <c r="D448" s="15" t="s">
        <v>721</v>
      </c>
      <c r="E448" s="74" t="s">
        <v>473</v>
      </c>
      <c r="F448" s="16">
        <v>165316</v>
      </c>
      <c r="G448" s="17">
        <f t="shared" si="9"/>
        <v>0</v>
      </c>
      <c r="H448" s="16">
        <v>165316</v>
      </c>
      <c r="I448" s="16">
        <v>165316</v>
      </c>
      <c r="J448" s="63"/>
      <c r="L448" s="63"/>
    </row>
    <row r="449" spans="1:12" s="19" customFormat="1" ht="30.75">
      <c r="A449" s="14"/>
      <c r="B449" s="14">
        <v>150101</v>
      </c>
      <c r="C449" s="106" t="s">
        <v>818</v>
      </c>
      <c r="D449" s="15" t="s">
        <v>721</v>
      </c>
      <c r="E449" s="74" t="s">
        <v>474</v>
      </c>
      <c r="F449" s="16">
        <v>383866</v>
      </c>
      <c r="G449" s="17">
        <f t="shared" si="9"/>
        <v>0</v>
      </c>
      <c r="H449" s="16">
        <v>383866</v>
      </c>
      <c r="I449" s="16">
        <v>383866</v>
      </c>
      <c r="J449" s="63"/>
      <c r="L449" s="63"/>
    </row>
    <row r="450" spans="1:12" s="19" customFormat="1" ht="30.75">
      <c r="A450" s="14"/>
      <c r="B450" s="14">
        <v>150101</v>
      </c>
      <c r="C450" s="106" t="s">
        <v>818</v>
      </c>
      <c r="D450" s="15" t="s">
        <v>721</v>
      </c>
      <c r="E450" s="74" t="s">
        <v>475</v>
      </c>
      <c r="F450" s="16">
        <v>276175</v>
      </c>
      <c r="G450" s="17">
        <f t="shared" si="9"/>
        <v>0</v>
      </c>
      <c r="H450" s="16">
        <v>276175</v>
      </c>
      <c r="I450" s="16">
        <v>276175</v>
      </c>
      <c r="J450" s="63"/>
      <c r="L450" s="63"/>
    </row>
    <row r="451" spans="1:12" s="19" customFormat="1" ht="30.75">
      <c r="A451" s="14"/>
      <c r="B451" s="14">
        <v>150101</v>
      </c>
      <c r="C451" s="106" t="s">
        <v>818</v>
      </c>
      <c r="D451" s="15" t="s">
        <v>721</v>
      </c>
      <c r="E451" s="74" t="s">
        <v>62</v>
      </c>
      <c r="F451" s="16">
        <v>379517</v>
      </c>
      <c r="G451" s="17">
        <f t="shared" si="9"/>
        <v>0</v>
      </c>
      <c r="H451" s="16">
        <v>379517</v>
      </c>
      <c r="I451" s="16">
        <v>379517</v>
      </c>
      <c r="J451" s="63"/>
      <c r="L451" s="63"/>
    </row>
    <row r="452" spans="1:12" s="19" customFormat="1" ht="30" customHeight="1">
      <c r="A452" s="14"/>
      <c r="B452" s="14">
        <v>150101</v>
      </c>
      <c r="C452" s="106" t="s">
        <v>818</v>
      </c>
      <c r="D452" s="15" t="s">
        <v>721</v>
      </c>
      <c r="E452" s="74" t="s">
        <v>490</v>
      </c>
      <c r="F452" s="16">
        <v>259188</v>
      </c>
      <c r="G452" s="17">
        <f t="shared" si="9"/>
        <v>0</v>
      </c>
      <c r="H452" s="16">
        <v>259188</v>
      </c>
      <c r="I452" s="16">
        <v>259188</v>
      </c>
      <c r="J452" s="63"/>
      <c r="L452" s="63"/>
    </row>
    <row r="453" spans="1:12" s="19" customFormat="1" ht="30.75">
      <c r="A453" s="14"/>
      <c r="B453" s="14">
        <v>150101</v>
      </c>
      <c r="C453" s="106" t="s">
        <v>818</v>
      </c>
      <c r="D453" s="15" t="s">
        <v>721</v>
      </c>
      <c r="E453" s="74" t="s">
        <v>491</v>
      </c>
      <c r="F453" s="16">
        <v>454939</v>
      </c>
      <c r="G453" s="17">
        <f t="shared" si="9"/>
        <v>0</v>
      </c>
      <c r="H453" s="16">
        <v>454939</v>
      </c>
      <c r="I453" s="16">
        <v>454939</v>
      </c>
      <c r="J453" s="63"/>
      <c r="L453" s="63"/>
    </row>
    <row r="454" spans="1:12" s="19" customFormat="1" ht="30.75">
      <c r="A454" s="14"/>
      <c r="B454" s="14">
        <v>150101</v>
      </c>
      <c r="C454" s="106" t="s">
        <v>818</v>
      </c>
      <c r="D454" s="15" t="s">
        <v>721</v>
      </c>
      <c r="E454" s="74" t="s">
        <v>492</v>
      </c>
      <c r="F454" s="16">
        <v>410960</v>
      </c>
      <c r="G454" s="17">
        <f t="shared" si="9"/>
        <v>0</v>
      </c>
      <c r="H454" s="16">
        <v>410960</v>
      </c>
      <c r="I454" s="16">
        <v>410960</v>
      </c>
      <c r="J454" s="63"/>
      <c r="L454" s="63"/>
    </row>
    <row r="455" spans="1:12" s="19" customFormat="1" ht="30.75">
      <c r="A455" s="14"/>
      <c r="B455" s="14">
        <v>150101</v>
      </c>
      <c r="C455" s="106" t="s">
        <v>818</v>
      </c>
      <c r="D455" s="15" t="s">
        <v>721</v>
      </c>
      <c r="E455" s="74" t="s">
        <v>476</v>
      </c>
      <c r="F455" s="16">
        <v>215366</v>
      </c>
      <c r="G455" s="17">
        <f t="shared" si="9"/>
        <v>0</v>
      </c>
      <c r="H455" s="16">
        <v>215366</v>
      </c>
      <c r="I455" s="16">
        <v>215366</v>
      </c>
      <c r="J455" s="63"/>
      <c r="L455" s="63"/>
    </row>
    <row r="456" spans="1:12" s="19" customFormat="1" ht="45.75">
      <c r="A456" s="14"/>
      <c r="B456" s="14">
        <v>150101</v>
      </c>
      <c r="C456" s="106" t="s">
        <v>818</v>
      </c>
      <c r="D456" s="15" t="s">
        <v>721</v>
      </c>
      <c r="E456" s="74" t="s">
        <v>477</v>
      </c>
      <c r="F456" s="16">
        <v>182705</v>
      </c>
      <c r="G456" s="17">
        <f t="shared" si="9"/>
        <v>0</v>
      </c>
      <c r="H456" s="16">
        <v>182705</v>
      </c>
      <c r="I456" s="16">
        <v>182705</v>
      </c>
      <c r="J456" s="63"/>
      <c r="L456" s="63"/>
    </row>
    <row r="457" spans="1:12" s="19" customFormat="1" ht="45.75">
      <c r="A457" s="14"/>
      <c r="B457" s="14">
        <v>150101</v>
      </c>
      <c r="C457" s="106" t="s">
        <v>818</v>
      </c>
      <c r="D457" s="15" t="s">
        <v>721</v>
      </c>
      <c r="E457" s="74" t="s">
        <v>478</v>
      </c>
      <c r="F457" s="16">
        <v>163698</v>
      </c>
      <c r="G457" s="17">
        <f t="shared" si="9"/>
        <v>0</v>
      </c>
      <c r="H457" s="16">
        <v>163698</v>
      </c>
      <c r="I457" s="16">
        <v>163698</v>
      </c>
      <c r="J457" s="63"/>
      <c r="L457" s="63"/>
    </row>
    <row r="458" spans="1:12" s="19" customFormat="1" ht="45.75">
      <c r="A458" s="14"/>
      <c r="B458" s="14">
        <v>150101</v>
      </c>
      <c r="C458" s="106" t="s">
        <v>818</v>
      </c>
      <c r="D458" s="15" t="s">
        <v>721</v>
      </c>
      <c r="E458" s="74" t="s">
        <v>495</v>
      </c>
      <c r="F458" s="16">
        <v>163698</v>
      </c>
      <c r="G458" s="17">
        <f t="shared" si="9"/>
        <v>0</v>
      </c>
      <c r="H458" s="16">
        <v>163698</v>
      </c>
      <c r="I458" s="16">
        <v>163698</v>
      </c>
      <c r="J458" s="63"/>
      <c r="L458" s="63"/>
    </row>
    <row r="459" spans="1:12" s="19" customFormat="1" ht="45.75">
      <c r="A459" s="14"/>
      <c r="B459" s="14">
        <v>150101</v>
      </c>
      <c r="C459" s="106" t="s">
        <v>818</v>
      </c>
      <c r="D459" s="15" t="s">
        <v>721</v>
      </c>
      <c r="E459" s="74" t="s">
        <v>479</v>
      </c>
      <c r="F459" s="16">
        <v>70981</v>
      </c>
      <c r="G459" s="17">
        <f t="shared" si="9"/>
        <v>0</v>
      </c>
      <c r="H459" s="16">
        <v>70981</v>
      </c>
      <c r="I459" s="16">
        <v>70981</v>
      </c>
      <c r="J459" s="63"/>
      <c r="L459" s="63"/>
    </row>
    <row r="460" spans="1:12" s="19" customFormat="1" ht="30.75">
      <c r="A460" s="14"/>
      <c r="B460" s="14">
        <v>150101</v>
      </c>
      <c r="C460" s="106" t="s">
        <v>818</v>
      </c>
      <c r="D460" s="15" t="s">
        <v>721</v>
      </c>
      <c r="E460" s="74" t="s">
        <v>480</v>
      </c>
      <c r="F460" s="16">
        <v>153041</v>
      </c>
      <c r="G460" s="17">
        <f t="shared" si="9"/>
        <v>0</v>
      </c>
      <c r="H460" s="16">
        <v>153041</v>
      </c>
      <c r="I460" s="16">
        <v>153041</v>
      </c>
      <c r="J460" s="63"/>
      <c r="L460" s="63"/>
    </row>
    <row r="461" spans="1:12" s="19" customFormat="1" ht="30.75">
      <c r="A461" s="14"/>
      <c r="B461" s="14">
        <v>150101</v>
      </c>
      <c r="C461" s="106" t="s">
        <v>818</v>
      </c>
      <c r="D461" s="15" t="s">
        <v>721</v>
      </c>
      <c r="E461" s="74" t="s">
        <v>481</v>
      </c>
      <c r="F461" s="16">
        <v>302573</v>
      </c>
      <c r="G461" s="17">
        <f t="shared" si="9"/>
        <v>0</v>
      </c>
      <c r="H461" s="16">
        <v>302573</v>
      </c>
      <c r="I461" s="16">
        <v>302573</v>
      </c>
      <c r="J461" s="63"/>
      <c r="L461" s="63"/>
    </row>
    <row r="462" spans="1:12" s="19" customFormat="1" ht="30.75">
      <c r="A462" s="14"/>
      <c r="B462" s="14">
        <v>150101</v>
      </c>
      <c r="C462" s="106" t="s">
        <v>818</v>
      </c>
      <c r="D462" s="15" t="s">
        <v>721</v>
      </c>
      <c r="E462" s="74" t="s">
        <v>482</v>
      </c>
      <c r="F462" s="16">
        <v>468680</v>
      </c>
      <c r="G462" s="17">
        <f t="shared" si="9"/>
        <v>0</v>
      </c>
      <c r="H462" s="16">
        <v>468680</v>
      </c>
      <c r="I462" s="16">
        <v>468680</v>
      </c>
      <c r="J462" s="63"/>
      <c r="L462" s="63"/>
    </row>
    <row r="463" spans="1:12" s="19" customFormat="1" ht="30.75">
      <c r="A463" s="14"/>
      <c r="B463" s="14">
        <v>150101</v>
      </c>
      <c r="C463" s="106" t="s">
        <v>818</v>
      </c>
      <c r="D463" s="15" t="s">
        <v>721</v>
      </c>
      <c r="E463" s="74" t="s">
        <v>493</v>
      </c>
      <c r="F463" s="16">
        <v>328892</v>
      </c>
      <c r="G463" s="17">
        <f t="shared" si="9"/>
        <v>0</v>
      </c>
      <c r="H463" s="16">
        <v>328892</v>
      </c>
      <c r="I463" s="16">
        <v>328892</v>
      </c>
      <c r="J463" s="63"/>
      <c r="L463" s="63"/>
    </row>
    <row r="464" spans="1:12" s="19" customFormat="1" ht="30.75">
      <c r="A464" s="14"/>
      <c r="B464" s="14">
        <v>150101</v>
      </c>
      <c r="C464" s="106" t="s">
        <v>818</v>
      </c>
      <c r="D464" s="15" t="s">
        <v>721</v>
      </c>
      <c r="E464" s="74" t="s">
        <v>494</v>
      </c>
      <c r="F464" s="16">
        <v>197844</v>
      </c>
      <c r="G464" s="17">
        <f t="shared" si="9"/>
        <v>0</v>
      </c>
      <c r="H464" s="16">
        <v>197844</v>
      </c>
      <c r="I464" s="16">
        <v>197844</v>
      </c>
      <c r="J464" s="63"/>
      <c r="L464" s="63"/>
    </row>
    <row r="465" spans="1:12" s="19" customFormat="1" ht="30.75">
      <c r="A465" s="14"/>
      <c r="B465" s="14">
        <v>150101</v>
      </c>
      <c r="C465" s="106" t="s">
        <v>818</v>
      </c>
      <c r="D465" s="15" t="s">
        <v>721</v>
      </c>
      <c r="E465" s="74" t="s">
        <v>483</v>
      </c>
      <c r="F465" s="16">
        <v>130147</v>
      </c>
      <c r="G465" s="17">
        <f t="shared" si="9"/>
        <v>0</v>
      </c>
      <c r="H465" s="16">
        <v>130147</v>
      </c>
      <c r="I465" s="16">
        <v>130147</v>
      </c>
      <c r="J465" s="63"/>
      <c r="L465" s="63"/>
    </row>
    <row r="466" spans="1:12" s="19" customFormat="1" ht="30.75">
      <c r="A466" s="14"/>
      <c r="B466" s="14">
        <v>150101</v>
      </c>
      <c r="C466" s="106" t="s">
        <v>818</v>
      </c>
      <c r="D466" s="15" t="s">
        <v>721</v>
      </c>
      <c r="E466" s="74" t="s">
        <v>484</v>
      </c>
      <c r="F466" s="16">
        <v>253268</v>
      </c>
      <c r="G466" s="17">
        <f>100-(H466/F466)*100</f>
        <v>0</v>
      </c>
      <c r="H466" s="16">
        <v>253268</v>
      </c>
      <c r="I466" s="16">
        <v>253268</v>
      </c>
      <c r="J466" s="63"/>
      <c r="L466" s="63"/>
    </row>
    <row r="467" spans="1:12" s="19" customFormat="1" ht="33.75" customHeight="1">
      <c r="A467" s="14"/>
      <c r="B467" s="14">
        <v>150101</v>
      </c>
      <c r="C467" s="106" t="s">
        <v>818</v>
      </c>
      <c r="D467" s="15" t="s">
        <v>721</v>
      </c>
      <c r="E467" s="74" t="s">
        <v>485</v>
      </c>
      <c r="F467" s="16">
        <v>188726</v>
      </c>
      <c r="G467" s="17">
        <f>100-(H467/F467)*100</f>
        <v>0</v>
      </c>
      <c r="H467" s="16">
        <v>188726</v>
      </c>
      <c r="I467" s="16">
        <v>188726</v>
      </c>
      <c r="J467" s="63"/>
      <c r="L467" s="63"/>
    </row>
    <row r="468" spans="1:12" s="19" customFormat="1" ht="45.75">
      <c r="A468" s="14"/>
      <c r="B468" s="14">
        <v>150101</v>
      </c>
      <c r="C468" s="106" t="s">
        <v>818</v>
      </c>
      <c r="D468" s="15" t="s">
        <v>721</v>
      </c>
      <c r="E468" s="74" t="s">
        <v>509</v>
      </c>
      <c r="F468" s="70">
        <v>16986</v>
      </c>
      <c r="G468" s="72">
        <f aca="true" t="shared" si="10" ref="G468:G531">100-(H468/F468)*100</f>
        <v>0</v>
      </c>
      <c r="H468" s="70">
        <v>16986</v>
      </c>
      <c r="I468" s="70">
        <v>16986</v>
      </c>
      <c r="J468" s="63"/>
      <c r="L468" s="63"/>
    </row>
    <row r="469" spans="1:12" s="19" customFormat="1" ht="45.75">
      <c r="A469" s="14"/>
      <c r="B469" s="14">
        <v>150101</v>
      </c>
      <c r="C469" s="106" t="s">
        <v>818</v>
      </c>
      <c r="D469" s="15" t="s">
        <v>721</v>
      </c>
      <c r="E469" s="74" t="s">
        <v>510</v>
      </c>
      <c r="F469" s="70">
        <v>18326</v>
      </c>
      <c r="G469" s="72">
        <f t="shared" si="10"/>
        <v>0</v>
      </c>
      <c r="H469" s="70">
        <v>18326</v>
      </c>
      <c r="I469" s="70">
        <v>18326</v>
      </c>
      <c r="J469" s="63"/>
      <c r="L469" s="63"/>
    </row>
    <row r="470" spans="1:12" s="19" customFormat="1" ht="45.75">
      <c r="A470" s="14"/>
      <c r="B470" s="14">
        <v>150101</v>
      </c>
      <c r="C470" s="106" t="s">
        <v>818</v>
      </c>
      <c r="D470" s="15" t="s">
        <v>721</v>
      </c>
      <c r="E470" s="74" t="s">
        <v>511</v>
      </c>
      <c r="F470" s="70">
        <v>19188</v>
      </c>
      <c r="G470" s="72">
        <f t="shared" si="10"/>
        <v>0</v>
      </c>
      <c r="H470" s="70">
        <v>19188</v>
      </c>
      <c r="I470" s="70">
        <v>19188</v>
      </c>
      <c r="J470" s="63"/>
      <c r="L470" s="63"/>
    </row>
    <row r="471" spans="1:12" s="19" customFormat="1" ht="45.75" customHeight="1">
      <c r="A471" s="14"/>
      <c r="B471" s="14">
        <v>150101</v>
      </c>
      <c r="C471" s="106" t="s">
        <v>818</v>
      </c>
      <c r="D471" s="15" t="s">
        <v>721</v>
      </c>
      <c r="E471" s="74" t="s">
        <v>501</v>
      </c>
      <c r="F471" s="70">
        <v>17204</v>
      </c>
      <c r="G471" s="72">
        <f t="shared" si="10"/>
        <v>0</v>
      </c>
      <c r="H471" s="70">
        <v>17204</v>
      </c>
      <c r="I471" s="70">
        <v>17204</v>
      </c>
      <c r="J471" s="63"/>
      <c r="L471" s="63"/>
    </row>
    <row r="472" spans="1:12" s="19" customFormat="1" ht="45.75">
      <c r="A472" s="14"/>
      <c r="B472" s="14">
        <v>150101</v>
      </c>
      <c r="C472" s="106" t="s">
        <v>818</v>
      </c>
      <c r="D472" s="15" t="s">
        <v>721</v>
      </c>
      <c r="E472" s="74" t="s">
        <v>512</v>
      </c>
      <c r="F472" s="70">
        <v>18326</v>
      </c>
      <c r="G472" s="72">
        <f t="shared" si="10"/>
        <v>0</v>
      </c>
      <c r="H472" s="70">
        <v>18326</v>
      </c>
      <c r="I472" s="70">
        <v>18326</v>
      </c>
      <c r="J472" s="63"/>
      <c r="L472" s="63"/>
    </row>
    <row r="473" spans="1:12" s="19" customFormat="1" ht="45.75">
      <c r="A473" s="14"/>
      <c r="B473" s="14">
        <v>150101</v>
      </c>
      <c r="C473" s="106" t="s">
        <v>818</v>
      </c>
      <c r="D473" s="15" t="s">
        <v>721</v>
      </c>
      <c r="E473" s="74" t="s">
        <v>513</v>
      </c>
      <c r="F473" s="70">
        <v>17204</v>
      </c>
      <c r="G473" s="72">
        <f t="shared" si="10"/>
        <v>0</v>
      </c>
      <c r="H473" s="70">
        <v>17204</v>
      </c>
      <c r="I473" s="70">
        <v>17204</v>
      </c>
      <c r="J473" s="63"/>
      <c r="L473" s="63"/>
    </row>
    <row r="474" spans="1:12" s="19" customFormat="1" ht="33.75" customHeight="1">
      <c r="A474" s="14"/>
      <c r="B474" s="14">
        <v>150101</v>
      </c>
      <c r="C474" s="106" t="s">
        <v>818</v>
      </c>
      <c r="D474" s="15" t="s">
        <v>721</v>
      </c>
      <c r="E474" s="74" t="s">
        <v>514</v>
      </c>
      <c r="F474" s="70">
        <v>17204</v>
      </c>
      <c r="G474" s="72">
        <f t="shared" si="10"/>
        <v>0</v>
      </c>
      <c r="H474" s="70">
        <v>17204</v>
      </c>
      <c r="I474" s="70">
        <v>17204</v>
      </c>
      <c r="J474" s="63"/>
      <c r="L474" s="63"/>
    </row>
    <row r="475" spans="1:12" s="19" customFormat="1" ht="33.75" customHeight="1">
      <c r="A475" s="14"/>
      <c r="B475" s="14">
        <v>150101</v>
      </c>
      <c r="C475" s="106" t="s">
        <v>818</v>
      </c>
      <c r="D475" s="15" t="s">
        <v>721</v>
      </c>
      <c r="E475" s="74" t="s">
        <v>515</v>
      </c>
      <c r="F475" s="70">
        <v>17852</v>
      </c>
      <c r="G475" s="72">
        <f t="shared" si="10"/>
        <v>0</v>
      </c>
      <c r="H475" s="70">
        <v>17852</v>
      </c>
      <c r="I475" s="70">
        <v>17852</v>
      </c>
      <c r="J475" s="63"/>
      <c r="L475" s="63"/>
    </row>
    <row r="476" spans="1:12" s="19" customFormat="1" ht="45.75">
      <c r="A476" s="14"/>
      <c r="B476" s="14">
        <v>150101</v>
      </c>
      <c r="C476" s="106" t="s">
        <v>818</v>
      </c>
      <c r="D476" s="15" t="s">
        <v>721</v>
      </c>
      <c r="E476" s="74" t="s">
        <v>516</v>
      </c>
      <c r="F476" s="70">
        <v>17164</v>
      </c>
      <c r="G476" s="72">
        <f t="shared" si="10"/>
        <v>0</v>
      </c>
      <c r="H476" s="70">
        <v>17164</v>
      </c>
      <c r="I476" s="70">
        <v>17164</v>
      </c>
      <c r="J476" s="63"/>
      <c r="L476" s="63"/>
    </row>
    <row r="477" spans="1:12" s="19" customFormat="1" ht="45.75">
      <c r="A477" s="14"/>
      <c r="B477" s="14">
        <v>150101</v>
      </c>
      <c r="C477" s="106" t="s">
        <v>818</v>
      </c>
      <c r="D477" s="15" t="s">
        <v>721</v>
      </c>
      <c r="E477" s="74" t="s">
        <v>517</v>
      </c>
      <c r="F477" s="70">
        <v>17291</v>
      </c>
      <c r="G477" s="72">
        <f t="shared" si="10"/>
        <v>0</v>
      </c>
      <c r="H477" s="70">
        <v>17291</v>
      </c>
      <c r="I477" s="70">
        <v>17291</v>
      </c>
      <c r="J477" s="63"/>
      <c r="L477" s="63"/>
    </row>
    <row r="478" spans="1:12" s="19" customFormat="1" ht="45.75">
      <c r="A478" s="14"/>
      <c r="B478" s="14">
        <v>150101</v>
      </c>
      <c r="C478" s="106" t="s">
        <v>818</v>
      </c>
      <c r="D478" s="15" t="s">
        <v>721</v>
      </c>
      <c r="E478" s="74" t="s">
        <v>518</v>
      </c>
      <c r="F478" s="70">
        <v>17125</v>
      </c>
      <c r="G478" s="72">
        <f t="shared" si="10"/>
        <v>0</v>
      </c>
      <c r="H478" s="70">
        <v>17125</v>
      </c>
      <c r="I478" s="70">
        <v>17125</v>
      </c>
      <c r="J478" s="63"/>
      <c r="L478" s="63"/>
    </row>
    <row r="479" spans="1:12" s="19" customFormat="1" ht="45.75">
      <c r="A479" s="14"/>
      <c r="B479" s="14">
        <v>150101</v>
      </c>
      <c r="C479" s="106" t="s">
        <v>818</v>
      </c>
      <c r="D479" s="15" t="s">
        <v>721</v>
      </c>
      <c r="E479" s="74" t="s">
        <v>519</v>
      </c>
      <c r="F479" s="70">
        <v>17243</v>
      </c>
      <c r="G479" s="72">
        <f t="shared" si="10"/>
        <v>0</v>
      </c>
      <c r="H479" s="70">
        <v>17243</v>
      </c>
      <c r="I479" s="70">
        <v>17243</v>
      </c>
      <c r="J479" s="63"/>
      <c r="L479" s="63"/>
    </row>
    <row r="480" spans="1:12" s="19" customFormat="1" ht="45.75">
      <c r="A480" s="14"/>
      <c r="B480" s="14">
        <v>150101</v>
      </c>
      <c r="C480" s="106" t="s">
        <v>818</v>
      </c>
      <c r="D480" s="15" t="s">
        <v>721</v>
      </c>
      <c r="E480" s="74" t="s">
        <v>520</v>
      </c>
      <c r="F480" s="70">
        <v>19015</v>
      </c>
      <c r="G480" s="72">
        <f t="shared" si="10"/>
        <v>0</v>
      </c>
      <c r="H480" s="70">
        <v>19015</v>
      </c>
      <c r="I480" s="70">
        <v>19015</v>
      </c>
      <c r="J480" s="63"/>
      <c r="L480" s="63"/>
    </row>
    <row r="481" spans="1:12" s="19" customFormat="1" ht="45.75">
      <c r="A481" s="14"/>
      <c r="B481" s="14">
        <v>150101</v>
      </c>
      <c r="C481" s="106" t="s">
        <v>818</v>
      </c>
      <c r="D481" s="15" t="s">
        <v>721</v>
      </c>
      <c r="E481" s="74" t="s">
        <v>521</v>
      </c>
      <c r="F481" s="70">
        <v>17125</v>
      </c>
      <c r="G481" s="72">
        <f t="shared" si="10"/>
        <v>0</v>
      </c>
      <c r="H481" s="70">
        <v>17125</v>
      </c>
      <c r="I481" s="70">
        <v>17125</v>
      </c>
      <c r="J481" s="63"/>
      <c r="L481" s="63"/>
    </row>
    <row r="482" spans="1:12" s="19" customFormat="1" ht="33.75" customHeight="1">
      <c r="A482" s="14"/>
      <c r="B482" s="14">
        <v>150101</v>
      </c>
      <c r="C482" s="106" t="s">
        <v>818</v>
      </c>
      <c r="D482" s="15" t="s">
        <v>721</v>
      </c>
      <c r="E482" s="74" t="s">
        <v>522</v>
      </c>
      <c r="F482" s="70">
        <v>17085</v>
      </c>
      <c r="G482" s="72">
        <f t="shared" si="10"/>
        <v>0</v>
      </c>
      <c r="H482" s="70">
        <v>17085</v>
      </c>
      <c r="I482" s="70">
        <v>17085</v>
      </c>
      <c r="J482" s="63"/>
      <c r="L482" s="63"/>
    </row>
    <row r="483" spans="1:12" s="19" customFormat="1" ht="45.75">
      <c r="A483" s="14"/>
      <c r="B483" s="14">
        <v>150101</v>
      </c>
      <c r="C483" s="106" t="s">
        <v>818</v>
      </c>
      <c r="D483" s="15" t="s">
        <v>721</v>
      </c>
      <c r="E483" s="74" t="s">
        <v>523</v>
      </c>
      <c r="F483" s="70">
        <v>17125</v>
      </c>
      <c r="G483" s="72">
        <f t="shared" si="10"/>
        <v>0</v>
      </c>
      <c r="H483" s="70">
        <v>17125</v>
      </c>
      <c r="I483" s="70">
        <v>17125</v>
      </c>
      <c r="J483" s="63"/>
      <c r="L483" s="63"/>
    </row>
    <row r="484" spans="1:12" s="19" customFormat="1" ht="45.75">
      <c r="A484" s="14"/>
      <c r="B484" s="14">
        <v>150101</v>
      </c>
      <c r="C484" s="106" t="s">
        <v>818</v>
      </c>
      <c r="D484" s="15" t="s">
        <v>721</v>
      </c>
      <c r="E484" s="74" t="s">
        <v>524</v>
      </c>
      <c r="F484" s="70">
        <v>17125</v>
      </c>
      <c r="G484" s="72">
        <f t="shared" si="10"/>
        <v>0</v>
      </c>
      <c r="H484" s="70">
        <v>17125</v>
      </c>
      <c r="I484" s="70">
        <v>17125</v>
      </c>
      <c r="J484" s="63"/>
      <c r="L484" s="63"/>
    </row>
    <row r="485" spans="1:12" s="19" customFormat="1" ht="45.75">
      <c r="A485" s="14"/>
      <c r="B485" s="14">
        <v>150101</v>
      </c>
      <c r="C485" s="106" t="s">
        <v>818</v>
      </c>
      <c r="D485" s="15" t="s">
        <v>721</v>
      </c>
      <c r="E485" s="74" t="s">
        <v>525</v>
      </c>
      <c r="F485" s="70">
        <v>17125</v>
      </c>
      <c r="G485" s="72">
        <f t="shared" si="10"/>
        <v>0</v>
      </c>
      <c r="H485" s="70">
        <v>17125</v>
      </c>
      <c r="I485" s="70">
        <v>17125</v>
      </c>
      <c r="J485" s="63"/>
      <c r="L485" s="63"/>
    </row>
    <row r="486" spans="1:12" s="19" customFormat="1" ht="45.75">
      <c r="A486" s="14"/>
      <c r="B486" s="14">
        <v>150101</v>
      </c>
      <c r="C486" s="106" t="s">
        <v>818</v>
      </c>
      <c r="D486" s="15" t="s">
        <v>721</v>
      </c>
      <c r="E486" s="74" t="s">
        <v>526</v>
      </c>
      <c r="F486" s="70">
        <v>18421</v>
      </c>
      <c r="G486" s="72">
        <f t="shared" si="10"/>
        <v>0</v>
      </c>
      <c r="H486" s="70">
        <v>18421</v>
      </c>
      <c r="I486" s="70">
        <v>18421</v>
      </c>
      <c r="J486" s="63"/>
      <c r="L486" s="63"/>
    </row>
    <row r="487" spans="1:12" s="19" customFormat="1" ht="45.75">
      <c r="A487" s="14"/>
      <c r="B487" s="14">
        <v>150101</v>
      </c>
      <c r="C487" s="106" t="s">
        <v>818</v>
      </c>
      <c r="D487" s="15" t="s">
        <v>721</v>
      </c>
      <c r="E487" s="74" t="s">
        <v>527</v>
      </c>
      <c r="F487" s="70">
        <v>17125</v>
      </c>
      <c r="G487" s="72">
        <f t="shared" si="10"/>
        <v>0</v>
      </c>
      <c r="H487" s="70">
        <v>17125</v>
      </c>
      <c r="I487" s="70">
        <v>17125</v>
      </c>
      <c r="J487" s="63"/>
      <c r="L487" s="63"/>
    </row>
    <row r="488" spans="1:12" s="19" customFormat="1" ht="45.75">
      <c r="A488" s="14"/>
      <c r="B488" s="14">
        <v>150101</v>
      </c>
      <c r="C488" s="106" t="s">
        <v>818</v>
      </c>
      <c r="D488" s="15" t="s">
        <v>721</v>
      </c>
      <c r="E488" s="74" t="s">
        <v>528</v>
      </c>
      <c r="F488" s="70">
        <v>17150</v>
      </c>
      <c r="G488" s="72">
        <f t="shared" si="10"/>
        <v>0</v>
      </c>
      <c r="H488" s="70">
        <v>17150</v>
      </c>
      <c r="I488" s="70">
        <v>17150</v>
      </c>
      <c r="J488" s="63"/>
      <c r="L488" s="63"/>
    </row>
    <row r="489" spans="1:12" s="19" customFormat="1" ht="45.75">
      <c r="A489" s="14"/>
      <c r="B489" s="14">
        <v>150101</v>
      </c>
      <c r="C489" s="106" t="s">
        <v>818</v>
      </c>
      <c r="D489" s="15" t="s">
        <v>721</v>
      </c>
      <c r="E489" s="74" t="s">
        <v>529</v>
      </c>
      <c r="F489" s="70">
        <v>17150</v>
      </c>
      <c r="G489" s="72">
        <f t="shared" si="10"/>
        <v>0</v>
      </c>
      <c r="H489" s="70">
        <v>17150</v>
      </c>
      <c r="I489" s="70">
        <v>17150</v>
      </c>
      <c r="J489" s="63"/>
      <c r="L489" s="63"/>
    </row>
    <row r="490" spans="1:12" s="19" customFormat="1" ht="33.75" customHeight="1">
      <c r="A490" s="14"/>
      <c r="B490" s="14">
        <v>150101</v>
      </c>
      <c r="C490" s="106" t="s">
        <v>818</v>
      </c>
      <c r="D490" s="15" t="s">
        <v>721</v>
      </c>
      <c r="E490" s="74" t="s">
        <v>502</v>
      </c>
      <c r="F490" s="70">
        <v>17072</v>
      </c>
      <c r="G490" s="72">
        <f t="shared" si="10"/>
        <v>0</v>
      </c>
      <c r="H490" s="70">
        <v>17072</v>
      </c>
      <c r="I490" s="70">
        <v>17072</v>
      </c>
      <c r="J490" s="63"/>
      <c r="L490" s="63"/>
    </row>
    <row r="491" spans="1:12" s="19" customFormat="1" ht="33.75" customHeight="1">
      <c r="A491" s="14"/>
      <c r="B491" s="14">
        <v>150101</v>
      </c>
      <c r="C491" s="106" t="s">
        <v>818</v>
      </c>
      <c r="D491" s="15" t="s">
        <v>721</v>
      </c>
      <c r="E491" s="74" t="s">
        <v>530</v>
      </c>
      <c r="F491" s="70">
        <v>17138</v>
      </c>
      <c r="G491" s="72">
        <f t="shared" si="10"/>
        <v>0</v>
      </c>
      <c r="H491" s="70">
        <v>17138</v>
      </c>
      <c r="I491" s="70">
        <v>17138</v>
      </c>
      <c r="J491" s="63"/>
      <c r="L491" s="63"/>
    </row>
    <row r="492" spans="1:12" s="19" customFormat="1" ht="45.75">
      <c r="A492" s="14"/>
      <c r="B492" s="14">
        <v>150101</v>
      </c>
      <c r="C492" s="106" t="s">
        <v>818</v>
      </c>
      <c r="D492" s="15" t="s">
        <v>721</v>
      </c>
      <c r="E492" s="74" t="s">
        <v>531</v>
      </c>
      <c r="F492" s="70">
        <v>17138</v>
      </c>
      <c r="G492" s="72">
        <f t="shared" si="10"/>
        <v>0</v>
      </c>
      <c r="H492" s="70">
        <v>17138</v>
      </c>
      <c r="I492" s="70">
        <v>17138</v>
      </c>
      <c r="J492" s="63"/>
      <c r="L492" s="63"/>
    </row>
    <row r="493" spans="1:12" s="19" customFormat="1" ht="45.75">
      <c r="A493" s="14"/>
      <c r="B493" s="14">
        <v>150101</v>
      </c>
      <c r="C493" s="106" t="s">
        <v>818</v>
      </c>
      <c r="D493" s="15" t="s">
        <v>721</v>
      </c>
      <c r="E493" s="74" t="s">
        <v>532</v>
      </c>
      <c r="F493" s="70">
        <v>17464</v>
      </c>
      <c r="G493" s="72">
        <f t="shared" si="10"/>
        <v>0</v>
      </c>
      <c r="H493" s="70">
        <v>17464</v>
      </c>
      <c r="I493" s="70">
        <v>17464</v>
      </c>
      <c r="J493" s="63"/>
      <c r="L493" s="63"/>
    </row>
    <row r="494" spans="1:12" s="19" customFormat="1" ht="51" customHeight="1">
      <c r="A494" s="14"/>
      <c r="B494" s="14">
        <v>150101</v>
      </c>
      <c r="C494" s="106" t="s">
        <v>818</v>
      </c>
      <c r="D494" s="15" t="s">
        <v>721</v>
      </c>
      <c r="E494" s="74" t="s">
        <v>533</v>
      </c>
      <c r="F494" s="70">
        <v>18326</v>
      </c>
      <c r="G494" s="72">
        <f t="shared" si="10"/>
        <v>0</v>
      </c>
      <c r="H494" s="70">
        <v>18326</v>
      </c>
      <c r="I494" s="70">
        <v>18326</v>
      </c>
      <c r="J494" s="63"/>
      <c r="L494" s="63"/>
    </row>
    <row r="495" spans="1:12" s="19" customFormat="1" ht="60.75">
      <c r="A495" s="14"/>
      <c r="B495" s="14">
        <v>150101</v>
      </c>
      <c r="C495" s="106" t="s">
        <v>818</v>
      </c>
      <c r="D495" s="15" t="s">
        <v>721</v>
      </c>
      <c r="E495" s="74" t="s">
        <v>534</v>
      </c>
      <c r="F495" s="70">
        <v>17138</v>
      </c>
      <c r="G495" s="72">
        <f t="shared" si="10"/>
        <v>0</v>
      </c>
      <c r="H495" s="70">
        <v>17138</v>
      </c>
      <c r="I495" s="70">
        <v>17138</v>
      </c>
      <c r="J495" s="63"/>
      <c r="L495" s="63"/>
    </row>
    <row r="496" spans="1:12" s="19" customFormat="1" ht="45.75">
      <c r="A496" s="14"/>
      <c r="B496" s="14">
        <v>150101</v>
      </c>
      <c r="C496" s="106" t="s">
        <v>818</v>
      </c>
      <c r="D496" s="15" t="s">
        <v>721</v>
      </c>
      <c r="E496" s="74" t="s">
        <v>535</v>
      </c>
      <c r="F496" s="70">
        <v>17464</v>
      </c>
      <c r="G496" s="72">
        <f t="shared" si="10"/>
        <v>0</v>
      </c>
      <c r="H496" s="70">
        <v>17464</v>
      </c>
      <c r="I496" s="70">
        <v>17464</v>
      </c>
      <c r="J496" s="63"/>
      <c r="L496" s="63"/>
    </row>
    <row r="497" spans="1:12" s="19" customFormat="1" ht="45.75">
      <c r="A497" s="14"/>
      <c r="B497" s="14">
        <v>150101</v>
      </c>
      <c r="C497" s="106" t="s">
        <v>818</v>
      </c>
      <c r="D497" s="15" t="s">
        <v>721</v>
      </c>
      <c r="E497" s="74" t="s">
        <v>536</v>
      </c>
      <c r="F497" s="70">
        <v>17072</v>
      </c>
      <c r="G497" s="72">
        <f t="shared" si="10"/>
        <v>0</v>
      </c>
      <c r="H497" s="70">
        <v>17072</v>
      </c>
      <c r="I497" s="70">
        <v>17072</v>
      </c>
      <c r="J497" s="63"/>
      <c r="L497" s="63"/>
    </row>
    <row r="498" spans="1:12" s="19" customFormat="1" ht="45.75">
      <c r="A498" s="14"/>
      <c r="B498" s="14">
        <v>150101</v>
      </c>
      <c r="C498" s="106" t="s">
        <v>818</v>
      </c>
      <c r="D498" s="15" t="s">
        <v>721</v>
      </c>
      <c r="E498" s="74" t="s">
        <v>537</v>
      </c>
      <c r="F498" s="70">
        <v>17072</v>
      </c>
      <c r="G498" s="72">
        <f t="shared" si="10"/>
        <v>0</v>
      </c>
      <c r="H498" s="70">
        <v>17072</v>
      </c>
      <c r="I498" s="70">
        <v>17072</v>
      </c>
      <c r="J498" s="63"/>
      <c r="L498" s="63"/>
    </row>
    <row r="499" spans="1:12" s="19" customFormat="1" ht="45.75">
      <c r="A499" s="14"/>
      <c r="B499" s="14">
        <v>150101</v>
      </c>
      <c r="C499" s="106" t="s">
        <v>818</v>
      </c>
      <c r="D499" s="15" t="s">
        <v>721</v>
      </c>
      <c r="E499" s="74" t="s">
        <v>538</v>
      </c>
      <c r="F499" s="70">
        <v>17072</v>
      </c>
      <c r="G499" s="72">
        <f t="shared" si="10"/>
        <v>0</v>
      </c>
      <c r="H499" s="70">
        <v>17072</v>
      </c>
      <c r="I499" s="70">
        <v>17072</v>
      </c>
      <c r="J499" s="63"/>
      <c r="L499" s="63"/>
    </row>
    <row r="500" spans="1:12" s="19" customFormat="1" ht="45.75">
      <c r="A500" s="14"/>
      <c r="B500" s="14">
        <v>150101</v>
      </c>
      <c r="C500" s="106" t="s">
        <v>818</v>
      </c>
      <c r="D500" s="15" t="s">
        <v>721</v>
      </c>
      <c r="E500" s="74" t="s">
        <v>539</v>
      </c>
      <c r="F500" s="70">
        <v>17072</v>
      </c>
      <c r="G500" s="72">
        <f t="shared" si="10"/>
        <v>0</v>
      </c>
      <c r="H500" s="70">
        <v>17072</v>
      </c>
      <c r="I500" s="70">
        <v>17072</v>
      </c>
      <c r="J500" s="63"/>
      <c r="L500" s="63"/>
    </row>
    <row r="501" spans="1:12" s="19" customFormat="1" ht="45.75">
      <c r="A501" s="14"/>
      <c r="B501" s="14">
        <v>150101</v>
      </c>
      <c r="C501" s="106" t="s">
        <v>818</v>
      </c>
      <c r="D501" s="15" t="s">
        <v>721</v>
      </c>
      <c r="E501" s="74" t="s">
        <v>540</v>
      </c>
      <c r="F501" s="70">
        <v>17270</v>
      </c>
      <c r="G501" s="72">
        <f t="shared" si="10"/>
        <v>0</v>
      </c>
      <c r="H501" s="70">
        <v>17270</v>
      </c>
      <c r="I501" s="70">
        <v>17270</v>
      </c>
      <c r="J501" s="63"/>
      <c r="L501" s="63"/>
    </row>
    <row r="502" spans="1:12" s="19" customFormat="1" ht="60.75">
      <c r="A502" s="14"/>
      <c r="B502" s="14">
        <v>150101</v>
      </c>
      <c r="C502" s="106" t="s">
        <v>818</v>
      </c>
      <c r="D502" s="15" t="s">
        <v>721</v>
      </c>
      <c r="E502" s="74" t="s">
        <v>541</v>
      </c>
      <c r="F502" s="70">
        <v>17814</v>
      </c>
      <c r="G502" s="72">
        <f t="shared" si="10"/>
        <v>0</v>
      </c>
      <c r="H502" s="70">
        <v>17814</v>
      </c>
      <c r="I502" s="70">
        <v>17814</v>
      </c>
      <c r="J502" s="63"/>
      <c r="L502" s="63"/>
    </row>
    <row r="503" spans="1:12" s="19" customFormat="1" ht="45.75">
      <c r="A503" s="14"/>
      <c r="B503" s="14">
        <v>150101</v>
      </c>
      <c r="C503" s="106" t="s">
        <v>818</v>
      </c>
      <c r="D503" s="15" t="s">
        <v>721</v>
      </c>
      <c r="E503" s="74" t="s">
        <v>542</v>
      </c>
      <c r="F503" s="70">
        <v>17531</v>
      </c>
      <c r="G503" s="72">
        <f t="shared" si="10"/>
        <v>0</v>
      </c>
      <c r="H503" s="70">
        <v>17531</v>
      </c>
      <c r="I503" s="70">
        <v>17531</v>
      </c>
      <c r="J503" s="63"/>
      <c r="L503" s="63"/>
    </row>
    <row r="504" spans="1:12" s="19" customFormat="1" ht="45.75">
      <c r="A504" s="14"/>
      <c r="B504" s="14">
        <v>150101</v>
      </c>
      <c r="C504" s="106" t="s">
        <v>818</v>
      </c>
      <c r="D504" s="15" t="s">
        <v>721</v>
      </c>
      <c r="E504" s="74" t="s">
        <v>543</v>
      </c>
      <c r="F504" s="70">
        <v>21776</v>
      </c>
      <c r="G504" s="72">
        <f t="shared" si="10"/>
        <v>0</v>
      </c>
      <c r="H504" s="70">
        <v>21776</v>
      </c>
      <c r="I504" s="70">
        <v>21776</v>
      </c>
      <c r="J504" s="63"/>
      <c r="L504" s="63"/>
    </row>
    <row r="505" spans="1:12" s="19" customFormat="1" ht="45.75">
      <c r="A505" s="14"/>
      <c r="B505" s="14">
        <v>150101</v>
      </c>
      <c r="C505" s="106" t="s">
        <v>818</v>
      </c>
      <c r="D505" s="15" t="s">
        <v>721</v>
      </c>
      <c r="E505" s="74" t="s">
        <v>544</v>
      </c>
      <c r="F505" s="70">
        <v>19188</v>
      </c>
      <c r="G505" s="72">
        <f t="shared" si="10"/>
        <v>0</v>
      </c>
      <c r="H505" s="70">
        <v>19188</v>
      </c>
      <c r="I505" s="70">
        <v>19188</v>
      </c>
      <c r="J505" s="63"/>
      <c r="L505" s="63"/>
    </row>
    <row r="506" spans="1:12" s="19" customFormat="1" ht="60" customHeight="1">
      <c r="A506" s="14"/>
      <c r="B506" s="14">
        <v>150101</v>
      </c>
      <c r="C506" s="106" t="s">
        <v>818</v>
      </c>
      <c r="D506" s="15" t="s">
        <v>721</v>
      </c>
      <c r="E506" s="74" t="s">
        <v>545</v>
      </c>
      <c r="F506" s="70">
        <v>18544</v>
      </c>
      <c r="G506" s="72">
        <f t="shared" si="10"/>
        <v>0</v>
      </c>
      <c r="H506" s="70">
        <v>18544</v>
      </c>
      <c r="I506" s="70">
        <v>18544</v>
      </c>
      <c r="J506" s="63"/>
      <c r="L506" s="63"/>
    </row>
    <row r="507" spans="1:12" s="19" customFormat="1" ht="45.75">
      <c r="A507" s="14"/>
      <c r="B507" s="14">
        <v>150101</v>
      </c>
      <c r="C507" s="106" t="s">
        <v>818</v>
      </c>
      <c r="D507" s="15" t="s">
        <v>721</v>
      </c>
      <c r="E507" s="74" t="s">
        <v>546</v>
      </c>
      <c r="F507" s="70">
        <v>19092</v>
      </c>
      <c r="G507" s="72">
        <f t="shared" si="10"/>
        <v>0</v>
      </c>
      <c r="H507" s="70">
        <v>19092</v>
      </c>
      <c r="I507" s="70">
        <v>19092</v>
      </c>
      <c r="J507" s="63"/>
      <c r="L507" s="63"/>
    </row>
    <row r="508" spans="1:12" s="19" customFormat="1" ht="48.75" customHeight="1">
      <c r="A508" s="14"/>
      <c r="B508" s="14">
        <v>150101</v>
      </c>
      <c r="C508" s="106" t="s">
        <v>818</v>
      </c>
      <c r="D508" s="15" t="s">
        <v>721</v>
      </c>
      <c r="E508" s="74" t="s">
        <v>547</v>
      </c>
      <c r="F508" s="70">
        <v>18398</v>
      </c>
      <c r="G508" s="72">
        <f t="shared" si="10"/>
        <v>0</v>
      </c>
      <c r="H508" s="70">
        <v>18398</v>
      </c>
      <c r="I508" s="70">
        <v>18398</v>
      </c>
      <c r="J508" s="63"/>
      <c r="L508" s="63"/>
    </row>
    <row r="509" spans="1:12" s="19" customFormat="1" ht="52.5" customHeight="1">
      <c r="A509" s="14"/>
      <c r="B509" s="14">
        <v>150101</v>
      </c>
      <c r="C509" s="106" t="s">
        <v>818</v>
      </c>
      <c r="D509" s="15" t="s">
        <v>721</v>
      </c>
      <c r="E509" s="74" t="s">
        <v>548</v>
      </c>
      <c r="F509" s="70">
        <v>17092</v>
      </c>
      <c r="G509" s="72">
        <f t="shared" si="10"/>
        <v>0</v>
      </c>
      <c r="H509" s="70">
        <v>17092</v>
      </c>
      <c r="I509" s="70">
        <v>17092</v>
      </c>
      <c r="J509" s="63"/>
      <c r="L509" s="63"/>
    </row>
    <row r="510" spans="1:12" s="19" customFormat="1" ht="33.75" customHeight="1">
      <c r="A510" s="14"/>
      <c r="B510" s="14">
        <v>150101</v>
      </c>
      <c r="C510" s="106" t="s">
        <v>818</v>
      </c>
      <c r="D510" s="15" t="s">
        <v>721</v>
      </c>
      <c r="E510" s="74" t="s">
        <v>549</v>
      </c>
      <c r="F510" s="70">
        <v>17485</v>
      </c>
      <c r="G510" s="72">
        <f t="shared" si="10"/>
        <v>0</v>
      </c>
      <c r="H510" s="70">
        <v>17485</v>
      </c>
      <c r="I510" s="70">
        <v>17485</v>
      </c>
      <c r="J510" s="63"/>
      <c r="L510" s="63"/>
    </row>
    <row r="511" spans="1:12" s="19" customFormat="1" ht="33.75" customHeight="1">
      <c r="A511" s="14"/>
      <c r="B511" s="14">
        <v>150101</v>
      </c>
      <c r="C511" s="106" t="s">
        <v>818</v>
      </c>
      <c r="D511" s="15" t="s">
        <v>721</v>
      </c>
      <c r="E511" s="74" t="s">
        <v>0</v>
      </c>
      <c r="F511" s="70">
        <v>18361</v>
      </c>
      <c r="G511" s="72">
        <f t="shared" si="10"/>
        <v>0</v>
      </c>
      <c r="H511" s="70">
        <v>18361</v>
      </c>
      <c r="I511" s="70">
        <v>18361</v>
      </c>
      <c r="J511" s="63"/>
      <c r="L511" s="63"/>
    </row>
    <row r="512" spans="1:12" s="19" customFormat="1" ht="33.75" customHeight="1">
      <c r="A512" s="14"/>
      <c r="B512" s="14">
        <v>150101</v>
      </c>
      <c r="C512" s="106" t="s">
        <v>818</v>
      </c>
      <c r="D512" s="15" t="s">
        <v>721</v>
      </c>
      <c r="E512" s="74" t="s">
        <v>1</v>
      </c>
      <c r="F512" s="70">
        <v>19274</v>
      </c>
      <c r="G512" s="72">
        <f t="shared" si="10"/>
        <v>0</v>
      </c>
      <c r="H512" s="70">
        <v>19274</v>
      </c>
      <c r="I512" s="70">
        <v>19274</v>
      </c>
      <c r="J512" s="63"/>
      <c r="L512" s="63"/>
    </row>
    <row r="513" spans="1:12" s="19" customFormat="1" ht="48" customHeight="1">
      <c r="A513" s="14"/>
      <c r="B513" s="14">
        <v>150101</v>
      </c>
      <c r="C513" s="106" t="s">
        <v>818</v>
      </c>
      <c r="D513" s="15" t="s">
        <v>721</v>
      </c>
      <c r="E513" s="74" t="s">
        <v>2</v>
      </c>
      <c r="F513" s="70">
        <v>17059</v>
      </c>
      <c r="G513" s="72">
        <f t="shared" si="10"/>
        <v>0</v>
      </c>
      <c r="H513" s="70">
        <v>17059</v>
      </c>
      <c r="I513" s="70">
        <v>17059</v>
      </c>
      <c r="J513" s="63"/>
      <c r="L513" s="63"/>
    </row>
    <row r="514" spans="1:12" s="19" customFormat="1" ht="60.75">
      <c r="A514" s="14"/>
      <c r="B514" s="14">
        <v>150101</v>
      </c>
      <c r="C514" s="106" t="s">
        <v>818</v>
      </c>
      <c r="D514" s="15" t="s">
        <v>721</v>
      </c>
      <c r="E514" s="74" t="s">
        <v>3</v>
      </c>
      <c r="F514" s="70">
        <v>17449</v>
      </c>
      <c r="G514" s="72">
        <f t="shared" si="10"/>
        <v>0</v>
      </c>
      <c r="H514" s="70">
        <v>17449</v>
      </c>
      <c r="I514" s="70">
        <v>17449</v>
      </c>
      <c r="J514" s="63"/>
      <c r="L514" s="63"/>
    </row>
    <row r="515" spans="1:12" s="19" customFormat="1" ht="44.25" customHeight="1">
      <c r="A515" s="14"/>
      <c r="B515" s="14">
        <v>150101</v>
      </c>
      <c r="C515" s="106" t="s">
        <v>818</v>
      </c>
      <c r="D515" s="15" t="s">
        <v>721</v>
      </c>
      <c r="E515" s="74" t="s">
        <v>503</v>
      </c>
      <c r="F515" s="70">
        <v>17464</v>
      </c>
      <c r="G515" s="72">
        <f t="shared" si="10"/>
        <v>0</v>
      </c>
      <c r="H515" s="70">
        <v>17464</v>
      </c>
      <c r="I515" s="70">
        <v>17464</v>
      </c>
      <c r="J515" s="63"/>
      <c r="L515" s="63"/>
    </row>
    <row r="516" spans="1:12" s="19" customFormat="1" ht="45.75">
      <c r="A516" s="14"/>
      <c r="B516" s="14">
        <v>150101</v>
      </c>
      <c r="C516" s="106" t="s">
        <v>818</v>
      </c>
      <c r="D516" s="15" t="s">
        <v>721</v>
      </c>
      <c r="E516" s="74" t="s">
        <v>4</v>
      </c>
      <c r="F516" s="70">
        <v>17270</v>
      </c>
      <c r="G516" s="72">
        <f t="shared" si="10"/>
        <v>0</v>
      </c>
      <c r="H516" s="70">
        <v>17270</v>
      </c>
      <c r="I516" s="70">
        <v>17270</v>
      </c>
      <c r="J516" s="63"/>
      <c r="L516" s="63"/>
    </row>
    <row r="517" spans="1:12" s="19" customFormat="1" ht="45.75">
      <c r="A517" s="14"/>
      <c r="B517" s="14">
        <v>150101</v>
      </c>
      <c r="C517" s="106" t="s">
        <v>818</v>
      </c>
      <c r="D517" s="15" t="s">
        <v>721</v>
      </c>
      <c r="E517" s="74" t="s">
        <v>5</v>
      </c>
      <c r="F517" s="70">
        <v>17204</v>
      </c>
      <c r="G517" s="72">
        <f t="shared" si="10"/>
        <v>0</v>
      </c>
      <c r="H517" s="70">
        <v>17204</v>
      </c>
      <c r="I517" s="70">
        <v>17204</v>
      </c>
      <c r="J517" s="63"/>
      <c r="L517" s="63"/>
    </row>
    <row r="518" spans="1:12" s="19" customFormat="1" ht="45.75">
      <c r="A518" s="14"/>
      <c r="B518" s="14">
        <v>150101</v>
      </c>
      <c r="C518" s="106" t="s">
        <v>818</v>
      </c>
      <c r="D518" s="15" t="s">
        <v>721</v>
      </c>
      <c r="E518" s="74" t="s">
        <v>6</v>
      </c>
      <c r="F518" s="70">
        <v>17321</v>
      </c>
      <c r="G518" s="72">
        <f t="shared" si="10"/>
        <v>0</v>
      </c>
      <c r="H518" s="70">
        <v>17321</v>
      </c>
      <c r="I518" s="70">
        <v>17321</v>
      </c>
      <c r="J518" s="63"/>
      <c r="L518" s="63"/>
    </row>
    <row r="519" spans="1:12" s="19" customFormat="1" ht="45.75">
      <c r="A519" s="14"/>
      <c r="B519" s="14">
        <v>150101</v>
      </c>
      <c r="C519" s="106" t="s">
        <v>818</v>
      </c>
      <c r="D519" s="15" t="s">
        <v>721</v>
      </c>
      <c r="E519" s="74" t="s">
        <v>7</v>
      </c>
      <c r="F519" s="70">
        <v>19188</v>
      </c>
      <c r="G519" s="72">
        <f t="shared" si="10"/>
        <v>0</v>
      </c>
      <c r="H519" s="70">
        <v>19188</v>
      </c>
      <c r="I519" s="70">
        <v>19188</v>
      </c>
      <c r="J519" s="63"/>
      <c r="L519" s="63"/>
    </row>
    <row r="520" spans="1:12" s="19" customFormat="1" ht="45.75">
      <c r="A520" s="14"/>
      <c r="B520" s="14">
        <v>150101</v>
      </c>
      <c r="C520" s="106" t="s">
        <v>818</v>
      </c>
      <c r="D520" s="15" t="s">
        <v>721</v>
      </c>
      <c r="E520" s="74" t="s">
        <v>8</v>
      </c>
      <c r="F520" s="70">
        <v>17270</v>
      </c>
      <c r="G520" s="72">
        <f t="shared" si="10"/>
        <v>0</v>
      </c>
      <c r="H520" s="70">
        <v>17270</v>
      </c>
      <c r="I520" s="70">
        <v>17270</v>
      </c>
      <c r="J520" s="63"/>
      <c r="L520" s="63"/>
    </row>
    <row r="521" spans="1:12" s="19" customFormat="1" ht="33.75" customHeight="1">
      <c r="A521" s="14"/>
      <c r="B521" s="14">
        <v>150101</v>
      </c>
      <c r="C521" s="106" t="s">
        <v>818</v>
      </c>
      <c r="D521" s="15" t="s">
        <v>721</v>
      </c>
      <c r="E521" s="74" t="s">
        <v>9</v>
      </c>
      <c r="F521" s="70">
        <v>17463</v>
      </c>
      <c r="G521" s="72">
        <f t="shared" si="10"/>
        <v>0</v>
      </c>
      <c r="H521" s="70">
        <v>17463</v>
      </c>
      <c r="I521" s="70">
        <v>17463</v>
      </c>
      <c r="J521" s="63"/>
      <c r="L521" s="63"/>
    </row>
    <row r="522" spans="1:12" s="19" customFormat="1" ht="45.75">
      <c r="A522" s="14"/>
      <c r="B522" s="14">
        <v>150101</v>
      </c>
      <c r="C522" s="106" t="s">
        <v>818</v>
      </c>
      <c r="D522" s="15" t="s">
        <v>721</v>
      </c>
      <c r="E522" s="74" t="s">
        <v>10</v>
      </c>
      <c r="F522" s="70">
        <v>19188</v>
      </c>
      <c r="G522" s="72">
        <f t="shared" si="10"/>
        <v>0</v>
      </c>
      <c r="H522" s="70">
        <v>19188</v>
      </c>
      <c r="I522" s="70">
        <v>19188</v>
      </c>
      <c r="J522" s="63"/>
      <c r="L522" s="63"/>
    </row>
    <row r="523" spans="1:12" s="19" customFormat="1" ht="33.75" customHeight="1">
      <c r="A523" s="14"/>
      <c r="B523" s="14">
        <v>150101</v>
      </c>
      <c r="C523" s="106" t="s">
        <v>818</v>
      </c>
      <c r="D523" s="15" t="s">
        <v>721</v>
      </c>
      <c r="E523" s="74" t="s">
        <v>11</v>
      </c>
      <c r="F523" s="70">
        <v>17138</v>
      </c>
      <c r="G523" s="72">
        <f t="shared" si="10"/>
        <v>0</v>
      </c>
      <c r="H523" s="70">
        <v>17138</v>
      </c>
      <c r="I523" s="70">
        <v>17138</v>
      </c>
      <c r="J523" s="63"/>
      <c r="L523" s="63"/>
    </row>
    <row r="524" spans="1:12" s="19" customFormat="1" ht="48.75" customHeight="1">
      <c r="A524" s="14"/>
      <c r="B524" s="14">
        <v>150101</v>
      </c>
      <c r="C524" s="106" t="s">
        <v>818</v>
      </c>
      <c r="D524" s="15" t="s">
        <v>721</v>
      </c>
      <c r="E524" s="74" t="s">
        <v>12</v>
      </c>
      <c r="F524" s="70">
        <v>17138</v>
      </c>
      <c r="G524" s="72">
        <f t="shared" si="10"/>
        <v>0</v>
      </c>
      <c r="H524" s="70">
        <v>17138</v>
      </c>
      <c r="I524" s="70">
        <v>17138</v>
      </c>
      <c r="J524" s="63"/>
      <c r="L524" s="63"/>
    </row>
    <row r="525" spans="1:12" s="19" customFormat="1" ht="45.75">
      <c r="A525" s="14"/>
      <c r="B525" s="14">
        <v>150101</v>
      </c>
      <c r="C525" s="106" t="s">
        <v>818</v>
      </c>
      <c r="D525" s="15" t="s">
        <v>721</v>
      </c>
      <c r="E525" s="74" t="s">
        <v>13</v>
      </c>
      <c r="F525" s="70">
        <v>17138</v>
      </c>
      <c r="G525" s="72">
        <f t="shared" si="10"/>
        <v>0</v>
      </c>
      <c r="H525" s="70">
        <v>17138</v>
      </c>
      <c r="I525" s="70">
        <v>17138</v>
      </c>
      <c r="J525" s="63"/>
      <c r="L525" s="63"/>
    </row>
    <row r="526" spans="1:12" s="19" customFormat="1" ht="45.75">
      <c r="A526" s="14"/>
      <c r="B526" s="14">
        <v>150101</v>
      </c>
      <c r="C526" s="106" t="s">
        <v>818</v>
      </c>
      <c r="D526" s="15" t="s">
        <v>721</v>
      </c>
      <c r="E526" s="74" t="s">
        <v>14</v>
      </c>
      <c r="F526" s="70">
        <v>18361</v>
      </c>
      <c r="G526" s="72">
        <f t="shared" si="10"/>
        <v>0</v>
      </c>
      <c r="H526" s="70">
        <v>18361</v>
      </c>
      <c r="I526" s="70">
        <v>18361</v>
      </c>
      <c r="J526" s="63"/>
      <c r="L526" s="63"/>
    </row>
    <row r="527" spans="1:12" s="19" customFormat="1" ht="45.75">
      <c r="A527" s="14"/>
      <c r="B527" s="14">
        <v>150101</v>
      </c>
      <c r="C527" s="106" t="s">
        <v>818</v>
      </c>
      <c r="D527" s="15" t="s">
        <v>721</v>
      </c>
      <c r="E527" s="74" t="s">
        <v>15</v>
      </c>
      <c r="F527" s="70">
        <v>16993</v>
      </c>
      <c r="G527" s="72">
        <f t="shared" si="10"/>
        <v>0</v>
      </c>
      <c r="H527" s="70">
        <v>16993</v>
      </c>
      <c r="I527" s="70">
        <v>16993</v>
      </c>
      <c r="J527" s="63"/>
      <c r="L527" s="63"/>
    </row>
    <row r="528" spans="1:12" s="19" customFormat="1" ht="47.25" customHeight="1">
      <c r="A528" s="14"/>
      <c r="B528" s="14">
        <v>150101</v>
      </c>
      <c r="C528" s="106" t="s">
        <v>818</v>
      </c>
      <c r="D528" s="15" t="s">
        <v>721</v>
      </c>
      <c r="E528" s="74" t="s">
        <v>16</v>
      </c>
      <c r="F528" s="70">
        <v>17065</v>
      </c>
      <c r="G528" s="72">
        <f t="shared" si="10"/>
        <v>0</v>
      </c>
      <c r="H528" s="70">
        <v>17065</v>
      </c>
      <c r="I528" s="70">
        <v>17065</v>
      </c>
      <c r="J528" s="63"/>
      <c r="L528" s="63"/>
    </row>
    <row r="529" spans="1:12" s="19" customFormat="1" ht="44.25" customHeight="1">
      <c r="A529" s="14"/>
      <c r="B529" s="14">
        <v>150101</v>
      </c>
      <c r="C529" s="106" t="s">
        <v>818</v>
      </c>
      <c r="D529" s="15" t="s">
        <v>721</v>
      </c>
      <c r="E529" s="74" t="s">
        <v>17</v>
      </c>
      <c r="F529" s="70">
        <v>17375</v>
      </c>
      <c r="G529" s="72">
        <f t="shared" si="10"/>
        <v>0</v>
      </c>
      <c r="H529" s="70">
        <v>17375</v>
      </c>
      <c r="I529" s="70">
        <v>17375</v>
      </c>
      <c r="J529" s="63"/>
      <c r="L529" s="63"/>
    </row>
    <row r="530" spans="1:12" s="19" customFormat="1" ht="45.75">
      <c r="A530" s="14"/>
      <c r="B530" s="14">
        <v>150101</v>
      </c>
      <c r="C530" s="106" t="s">
        <v>818</v>
      </c>
      <c r="D530" s="15" t="s">
        <v>721</v>
      </c>
      <c r="E530" s="74" t="s">
        <v>18</v>
      </c>
      <c r="F530" s="70">
        <v>17138</v>
      </c>
      <c r="G530" s="72">
        <f t="shared" si="10"/>
        <v>0</v>
      </c>
      <c r="H530" s="70">
        <v>17138</v>
      </c>
      <c r="I530" s="70">
        <v>17138</v>
      </c>
      <c r="J530" s="63"/>
      <c r="L530" s="63"/>
    </row>
    <row r="531" spans="1:12" s="19" customFormat="1" ht="45.75">
      <c r="A531" s="14"/>
      <c r="B531" s="14">
        <v>150101</v>
      </c>
      <c r="C531" s="106" t="s">
        <v>818</v>
      </c>
      <c r="D531" s="15" t="s">
        <v>721</v>
      </c>
      <c r="E531" s="74" t="s">
        <v>19</v>
      </c>
      <c r="F531" s="70">
        <v>17463</v>
      </c>
      <c r="G531" s="72">
        <f t="shared" si="10"/>
        <v>0</v>
      </c>
      <c r="H531" s="70">
        <v>17463</v>
      </c>
      <c r="I531" s="70">
        <v>17463</v>
      </c>
      <c r="J531" s="63"/>
      <c r="L531" s="63"/>
    </row>
    <row r="532" spans="1:12" s="19" customFormat="1" ht="45.75">
      <c r="A532" s="14"/>
      <c r="B532" s="14">
        <v>150101</v>
      </c>
      <c r="C532" s="106" t="s">
        <v>818</v>
      </c>
      <c r="D532" s="15" t="s">
        <v>721</v>
      </c>
      <c r="E532" s="74" t="s">
        <v>20</v>
      </c>
      <c r="F532" s="70">
        <v>17120</v>
      </c>
      <c r="G532" s="72">
        <f>100-(H532/F532)*100</f>
        <v>0</v>
      </c>
      <c r="H532" s="70">
        <v>17120</v>
      </c>
      <c r="I532" s="70">
        <v>17120</v>
      </c>
      <c r="J532" s="63"/>
      <c r="L532" s="63"/>
    </row>
    <row r="533" spans="1:12" s="19" customFormat="1" ht="45.75">
      <c r="A533" s="14"/>
      <c r="B533" s="14">
        <v>150101</v>
      </c>
      <c r="C533" s="106" t="s">
        <v>818</v>
      </c>
      <c r="D533" s="15" t="s">
        <v>721</v>
      </c>
      <c r="E533" s="74" t="s">
        <v>21</v>
      </c>
      <c r="F533" s="70">
        <v>17065</v>
      </c>
      <c r="G533" s="72">
        <f>100-(H533/F533)*100</f>
        <v>0</v>
      </c>
      <c r="H533" s="70">
        <v>17065</v>
      </c>
      <c r="I533" s="70">
        <v>17065</v>
      </c>
      <c r="J533" s="63"/>
      <c r="L533" s="63"/>
    </row>
    <row r="534" spans="1:12" s="19" customFormat="1" ht="33.75" customHeight="1">
      <c r="A534" s="14"/>
      <c r="B534" s="14">
        <v>150101</v>
      </c>
      <c r="C534" s="106" t="s">
        <v>818</v>
      </c>
      <c r="D534" s="15" t="s">
        <v>721</v>
      </c>
      <c r="E534" s="74" t="s">
        <v>22</v>
      </c>
      <c r="F534" s="70">
        <v>17270</v>
      </c>
      <c r="G534" s="72">
        <f>100-(H534/F534)*100</f>
        <v>0</v>
      </c>
      <c r="H534" s="70">
        <v>17270</v>
      </c>
      <c r="I534" s="70">
        <v>17270</v>
      </c>
      <c r="J534" s="63"/>
      <c r="L534" s="63"/>
    </row>
    <row r="535" spans="1:12" s="19" customFormat="1" ht="45.75">
      <c r="A535" s="14"/>
      <c r="B535" s="14">
        <v>150101</v>
      </c>
      <c r="C535" s="106" t="s">
        <v>818</v>
      </c>
      <c r="D535" s="15" t="s">
        <v>721</v>
      </c>
      <c r="E535" s="74" t="s">
        <v>23</v>
      </c>
      <c r="F535" s="70">
        <v>18326</v>
      </c>
      <c r="G535" s="72">
        <f>100-(H535/F535)*100</f>
        <v>0</v>
      </c>
      <c r="H535" s="70">
        <v>18326</v>
      </c>
      <c r="I535" s="70">
        <v>18326</v>
      </c>
      <c r="J535" s="63"/>
      <c r="L535" s="63"/>
    </row>
    <row r="536" spans="1:12" s="19" customFormat="1" ht="45.75">
      <c r="A536" s="14"/>
      <c r="B536" s="14">
        <v>150101</v>
      </c>
      <c r="C536" s="106" t="s">
        <v>818</v>
      </c>
      <c r="D536" s="15" t="s">
        <v>721</v>
      </c>
      <c r="E536" s="74" t="s">
        <v>24</v>
      </c>
      <c r="F536" s="70">
        <v>19188</v>
      </c>
      <c r="G536" s="72">
        <f>100-(H536/F536)*100</f>
        <v>0</v>
      </c>
      <c r="H536" s="70">
        <v>19188</v>
      </c>
      <c r="I536" s="70">
        <v>19188</v>
      </c>
      <c r="J536" s="63"/>
      <c r="L536" s="63"/>
    </row>
    <row r="537" spans="1:12" s="19" customFormat="1" ht="45.75">
      <c r="A537" s="14"/>
      <c r="B537" s="14">
        <v>150101</v>
      </c>
      <c r="C537" s="106" t="s">
        <v>818</v>
      </c>
      <c r="D537" s="15" t="s">
        <v>721</v>
      </c>
      <c r="E537" s="74" t="s">
        <v>63</v>
      </c>
      <c r="F537" s="70">
        <v>36080</v>
      </c>
      <c r="G537" s="72">
        <f aca="true" t="shared" si="11" ref="G537:G554">100-(H537/F537)*100</f>
        <v>24.672949002217294</v>
      </c>
      <c r="H537" s="70">
        <v>27178</v>
      </c>
      <c r="I537" s="70">
        <v>27178</v>
      </c>
      <c r="J537" s="63"/>
      <c r="L537" s="63"/>
    </row>
    <row r="538" spans="1:12" s="19" customFormat="1" ht="45" customHeight="1">
      <c r="A538" s="14"/>
      <c r="B538" s="14">
        <v>150101</v>
      </c>
      <c r="C538" s="106" t="s">
        <v>818</v>
      </c>
      <c r="D538" s="15" t="s">
        <v>721</v>
      </c>
      <c r="E538" s="74" t="s">
        <v>507</v>
      </c>
      <c r="F538" s="70">
        <v>79219</v>
      </c>
      <c r="G538" s="72">
        <f t="shared" si="11"/>
        <v>22.4908165970285</v>
      </c>
      <c r="H538" s="70">
        <v>61402</v>
      </c>
      <c r="I538" s="70">
        <v>61402</v>
      </c>
      <c r="J538" s="63"/>
      <c r="L538" s="63"/>
    </row>
    <row r="539" spans="1:12" s="19" customFormat="1" ht="45.75">
      <c r="A539" s="14"/>
      <c r="B539" s="14">
        <v>150101</v>
      </c>
      <c r="C539" s="106" t="s">
        <v>818</v>
      </c>
      <c r="D539" s="15" t="s">
        <v>721</v>
      </c>
      <c r="E539" s="74" t="s">
        <v>64</v>
      </c>
      <c r="F539" s="70">
        <v>79883</v>
      </c>
      <c r="G539" s="72">
        <f t="shared" si="11"/>
        <v>10.843358411677073</v>
      </c>
      <c r="H539" s="70">
        <v>71221</v>
      </c>
      <c r="I539" s="70">
        <v>71221</v>
      </c>
      <c r="J539" s="63"/>
      <c r="L539" s="63"/>
    </row>
    <row r="540" spans="1:12" s="19" customFormat="1" ht="30.75">
      <c r="A540" s="14"/>
      <c r="B540" s="14">
        <v>150101</v>
      </c>
      <c r="C540" s="106" t="s">
        <v>818</v>
      </c>
      <c r="D540" s="15" t="s">
        <v>721</v>
      </c>
      <c r="E540" s="74" t="s">
        <v>28</v>
      </c>
      <c r="F540" s="70">
        <v>59628</v>
      </c>
      <c r="G540" s="72">
        <f t="shared" si="11"/>
        <v>29.523042865767763</v>
      </c>
      <c r="H540" s="70">
        <v>42024</v>
      </c>
      <c r="I540" s="70">
        <v>42024</v>
      </c>
      <c r="J540" s="63"/>
      <c r="L540" s="63"/>
    </row>
    <row r="541" spans="1:12" s="19" customFormat="1" ht="90.75">
      <c r="A541" s="14"/>
      <c r="B541" s="14">
        <v>150101</v>
      </c>
      <c r="C541" s="106" t="s">
        <v>818</v>
      </c>
      <c r="D541" s="15" t="s">
        <v>721</v>
      </c>
      <c r="E541" s="74" t="s">
        <v>50</v>
      </c>
      <c r="F541" s="70">
        <v>27499</v>
      </c>
      <c r="G541" s="72">
        <f t="shared" si="11"/>
        <v>0</v>
      </c>
      <c r="H541" s="70">
        <v>27499</v>
      </c>
      <c r="I541" s="70">
        <v>27499</v>
      </c>
      <c r="J541" s="63"/>
      <c r="L541" s="63"/>
    </row>
    <row r="542" spans="1:12" s="19" customFormat="1" ht="45.75">
      <c r="A542" s="14"/>
      <c r="B542" s="14">
        <v>150101</v>
      </c>
      <c r="C542" s="106" t="s">
        <v>818</v>
      </c>
      <c r="D542" s="15" t="s">
        <v>721</v>
      </c>
      <c r="E542" s="74" t="s">
        <v>51</v>
      </c>
      <c r="F542" s="70">
        <v>19521</v>
      </c>
      <c r="G542" s="72">
        <f t="shared" si="11"/>
        <v>0</v>
      </c>
      <c r="H542" s="70">
        <v>19521</v>
      </c>
      <c r="I542" s="70">
        <v>19521</v>
      </c>
      <c r="J542" s="63"/>
      <c r="L542" s="63"/>
    </row>
    <row r="543" spans="1:12" s="19" customFormat="1" ht="75.75">
      <c r="A543" s="14"/>
      <c r="B543" s="14">
        <v>150101</v>
      </c>
      <c r="C543" s="106" t="s">
        <v>818</v>
      </c>
      <c r="D543" s="15" t="s">
        <v>721</v>
      </c>
      <c r="E543" s="74" t="s">
        <v>52</v>
      </c>
      <c r="F543" s="70">
        <v>27275</v>
      </c>
      <c r="G543" s="72">
        <f t="shared" si="11"/>
        <v>0</v>
      </c>
      <c r="H543" s="70">
        <v>27275</v>
      </c>
      <c r="I543" s="70">
        <v>27275</v>
      </c>
      <c r="J543" s="63"/>
      <c r="L543" s="63"/>
    </row>
    <row r="544" spans="1:12" s="19" customFormat="1" ht="60.75">
      <c r="A544" s="14"/>
      <c r="B544" s="14">
        <v>150101</v>
      </c>
      <c r="C544" s="106" t="s">
        <v>818</v>
      </c>
      <c r="D544" s="15" t="s">
        <v>721</v>
      </c>
      <c r="E544" s="74" t="s">
        <v>53</v>
      </c>
      <c r="F544" s="70">
        <v>19521</v>
      </c>
      <c r="G544" s="72">
        <f t="shared" si="11"/>
        <v>0</v>
      </c>
      <c r="H544" s="70">
        <v>19521</v>
      </c>
      <c r="I544" s="70">
        <v>19521</v>
      </c>
      <c r="J544" s="63"/>
      <c r="L544" s="63"/>
    </row>
    <row r="545" spans="1:12" s="19" customFormat="1" ht="48.75" customHeight="1">
      <c r="A545" s="14"/>
      <c r="B545" s="14">
        <v>150101</v>
      </c>
      <c r="C545" s="106" t="s">
        <v>818</v>
      </c>
      <c r="D545" s="15" t="s">
        <v>721</v>
      </c>
      <c r="E545" s="74" t="s">
        <v>54</v>
      </c>
      <c r="F545" s="70">
        <v>20236</v>
      </c>
      <c r="G545" s="72">
        <f t="shared" si="11"/>
        <v>0</v>
      </c>
      <c r="H545" s="70">
        <v>20236</v>
      </c>
      <c r="I545" s="70">
        <v>20236</v>
      </c>
      <c r="J545" s="63"/>
      <c r="L545" s="63"/>
    </row>
    <row r="546" spans="1:12" s="19" customFormat="1" ht="75.75">
      <c r="A546" s="14"/>
      <c r="B546" s="14">
        <v>150101</v>
      </c>
      <c r="C546" s="106" t="s">
        <v>818</v>
      </c>
      <c r="D546" s="15" t="s">
        <v>721</v>
      </c>
      <c r="E546" s="74" t="s">
        <v>55</v>
      </c>
      <c r="F546" s="70">
        <v>27275</v>
      </c>
      <c r="G546" s="72">
        <f t="shared" si="11"/>
        <v>0</v>
      </c>
      <c r="H546" s="70">
        <v>27275</v>
      </c>
      <c r="I546" s="70">
        <v>27275</v>
      </c>
      <c r="J546" s="63"/>
      <c r="L546" s="63"/>
    </row>
    <row r="547" spans="1:12" s="19" customFormat="1" ht="75.75">
      <c r="A547" s="14"/>
      <c r="B547" s="14">
        <v>150101</v>
      </c>
      <c r="C547" s="106" t="s">
        <v>818</v>
      </c>
      <c r="D547" s="15" t="s">
        <v>721</v>
      </c>
      <c r="E547" s="74" t="s">
        <v>65</v>
      </c>
      <c r="F547" s="70">
        <v>30774</v>
      </c>
      <c r="G547" s="72">
        <f t="shared" si="11"/>
        <v>0</v>
      </c>
      <c r="H547" s="70">
        <v>30774</v>
      </c>
      <c r="I547" s="70">
        <v>30774</v>
      </c>
      <c r="J547" s="63"/>
      <c r="L547" s="63"/>
    </row>
    <row r="548" spans="1:12" s="19" customFormat="1" ht="73.5" customHeight="1">
      <c r="A548" s="14"/>
      <c r="B548" s="14">
        <v>150101</v>
      </c>
      <c r="C548" s="106" t="s">
        <v>818</v>
      </c>
      <c r="D548" s="15" t="s">
        <v>721</v>
      </c>
      <c r="E548" s="74" t="s">
        <v>66</v>
      </c>
      <c r="F548" s="70">
        <v>27275</v>
      </c>
      <c r="G548" s="72">
        <f t="shared" si="11"/>
        <v>0</v>
      </c>
      <c r="H548" s="70">
        <v>27275</v>
      </c>
      <c r="I548" s="70">
        <v>27275</v>
      </c>
      <c r="J548" s="63"/>
      <c r="L548" s="63"/>
    </row>
    <row r="549" spans="1:12" s="19" customFormat="1" ht="75.75">
      <c r="A549" s="14"/>
      <c r="B549" s="14">
        <v>150101</v>
      </c>
      <c r="C549" s="106" t="s">
        <v>818</v>
      </c>
      <c r="D549" s="15" t="s">
        <v>721</v>
      </c>
      <c r="E549" s="74" t="s">
        <v>56</v>
      </c>
      <c r="F549" s="16">
        <v>26093</v>
      </c>
      <c r="G549" s="17">
        <f t="shared" si="11"/>
        <v>0</v>
      </c>
      <c r="H549" s="16">
        <v>26093</v>
      </c>
      <c r="I549" s="16">
        <v>26093</v>
      </c>
      <c r="J549" s="63"/>
      <c r="L549" s="63"/>
    </row>
    <row r="550" spans="1:12" s="19" customFormat="1" ht="30.75">
      <c r="A550" s="14"/>
      <c r="B550" s="14">
        <v>150101</v>
      </c>
      <c r="C550" s="106" t="s">
        <v>818</v>
      </c>
      <c r="D550" s="15" t="s">
        <v>721</v>
      </c>
      <c r="E550" s="74" t="s">
        <v>109</v>
      </c>
      <c r="F550" s="16">
        <v>15373</v>
      </c>
      <c r="G550" s="17">
        <f t="shared" si="11"/>
        <v>0</v>
      </c>
      <c r="H550" s="16">
        <v>15373</v>
      </c>
      <c r="I550" s="16">
        <v>15373</v>
      </c>
      <c r="J550" s="63"/>
      <c r="L550" s="63"/>
    </row>
    <row r="551" spans="1:12" s="19" customFormat="1" ht="45.75">
      <c r="A551" s="14"/>
      <c r="B551" s="14">
        <v>150101</v>
      </c>
      <c r="C551" s="106" t="s">
        <v>818</v>
      </c>
      <c r="D551" s="15" t="s">
        <v>721</v>
      </c>
      <c r="E551" s="74" t="s">
        <v>110</v>
      </c>
      <c r="F551" s="16">
        <v>24412</v>
      </c>
      <c r="G551" s="17">
        <f t="shared" si="11"/>
        <v>0</v>
      </c>
      <c r="H551" s="16">
        <v>24412</v>
      </c>
      <c r="I551" s="16">
        <v>24412</v>
      </c>
      <c r="J551" s="63"/>
      <c r="L551" s="63"/>
    </row>
    <row r="552" spans="1:12" s="19" customFormat="1" ht="45.75">
      <c r="A552" s="14"/>
      <c r="B552" s="14">
        <v>150101</v>
      </c>
      <c r="C552" s="106" t="s">
        <v>818</v>
      </c>
      <c r="D552" s="15" t="s">
        <v>721</v>
      </c>
      <c r="E552" s="74" t="s">
        <v>111</v>
      </c>
      <c r="F552" s="16">
        <v>13008</v>
      </c>
      <c r="G552" s="17">
        <f t="shared" si="11"/>
        <v>0</v>
      </c>
      <c r="H552" s="16">
        <v>13008</v>
      </c>
      <c r="I552" s="16">
        <v>13008</v>
      </c>
      <c r="J552" s="63"/>
      <c r="L552" s="63"/>
    </row>
    <row r="553" spans="1:12" s="19" customFormat="1" ht="45.75">
      <c r="A553" s="14"/>
      <c r="B553" s="14">
        <v>150101</v>
      </c>
      <c r="C553" s="106" t="s">
        <v>818</v>
      </c>
      <c r="D553" s="15" t="s">
        <v>721</v>
      </c>
      <c r="E553" s="74" t="s">
        <v>112</v>
      </c>
      <c r="F553" s="16">
        <v>13241</v>
      </c>
      <c r="G553" s="17">
        <f t="shared" si="11"/>
        <v>0</v>
      </c>
      <c r="H553" s="16">
        <v>13241</v>
      </c>
      <c r="I553" s="16">
        <v>13241</v>
      </c>
      <c r="J553" s="63"/>
      <c r="L553" s="63"/>
    </row>
    <row r="554" spans="1:12" s="19" customFormat="1" ht="45.75">
      <c r="A554" s="14"/>
      <c r="B554" s="14">
        <v>150101</v>
      </c>
      <c r="C554" s="106" t="s">
        <v>818</v>
      </c>
      <c r="D554" s="15" t="s">
        <v>721</v>
      </c>
      <c r="E554" s="74" t="s">
        <v>113</v>
      </c>
      <c r="F554" s="16">
        <v>35317</v>
      </c>
      <c r="G554" s="17">
        <f t="shared" si="11"/>
        <v>0</v>
      </c>
      <c r="H554" s="16">
        <v>35317</v>
      </c>
      <c r="I554" s="16">
        <v>35317</v>
      </c>
      <c r="J554" s="63"/>
      <c r="L554" s="63"/>
    </row>
    <row r="555" spans="1:12" s="19" customFormat="1" ht="30.75">
      <c r="A555" s="14"/>
      <c r="B555" s="14">
        <v>150101</v>
      </c>
      <c r="C555" s="106" t="s">
        <v>818</v>
      </c>
      <c r="D555" s="15" t="s">
        <v>721</v>
      </c>
      <c r="E555" s="74" t="s">
        <v>708</v>
      </c>
      <c r="F555" s="16">
        <v>56336</v>
      </c>
      <c r="G555" s="17">
        <f aca="true" t="shared" si="12" ref="G555:G623">100-(H555/F555)*100</f>
        <v>8.133342800340813</v>
      </c>
      <c r="H555" s="16">
        <v>51754</v>
      </c>
      <c r="I555" s="70">
        <v>51754</v>
      </c>
      <c r="J555" s="63"/>
      <c r="L555" s="63"/>
    </row>
    <row r="556" spans="1:12" s="19" customFormat="1" ht="30.75">
      <c r="A556" s="14"/>
      <c r="B556" s="14">
        <v>150101</v>
      </c>
      <c r="C556" s="106" t="s">
        <v>818</v>
      </c>
      <c r="D556" s="15" t="s">
        <v>721</v>
      </c>
      <c r="E556" s="74" t="s">
        <v>709</v>
      </c>
      <c r="F556" s="16">
        <v>105436</v>
      </c>
      <c r="G556" s="17">
        <f t="shared" si="12"/>
        <v>3.861110057285927</v>
      </c>
      <c r="H556" s="16">
        <v>101365</v>
      </c>
      <c r="I556" s="70">
        <v>101365</v>
      </c>
      <c r="J556" s="63"/>
      <c r="L556" s="63"/>
    </row>
    <row r="557" spans="1:12" s="19" customFormat="1" ht="45.75" hidden="1">
      <c r="A557" s="14"/>
      <c r="B557" s="14">
        <v>150101</v>
      </c>
      <c r="C557" s="106" t="s">
        <v>818</v>
      </c>
      <c r="D557" s="15" t="s">
        <v>721</v>
      </c>
      <c r="E557" s="74" t="s">
        <v>679</v>
      </c>
      <c r="F557" s="16"/>
      <c r="G557" s="17" t="e">
        <f t="shared" si="12"/>
        <v>#DIV/0!</v>
      </c>
      <c r="H557" s="16"/>
      <c r="I557" s="70"/>
      <c r="J557" s="63"/>
      <c r="L557" s="63"/>
    </row>
    <row r="558" spans="1:12" s="19" customFormat="1" ht="45.75" hidden="1">
      <c r="A558" s="14"/>
      <c r="B558" s="14">
        <v>150101</v>
      </c>
      <c r="C558" s="106" t="s">
        <v>818</v>
      </c>
      <c r="D558" s="15" t="s">
        <v>721</v>
      </c>
      <c r="E558" s="74" t="s">
        <v>680</v>
      </c>
      <c r="F558" s="16"/>
      <c r="G558" s="17" t="e">
        <f t="shared" si="12"/>
        <v>#DIV/0!</v>
      </c>
      <c r="H558" s="16"/>
      <c r="I558" s="70"/>
      <c r="J558" s="63"/>
      <c r="L558" s="63"/>
    </row>
    <row r="559" spans="1:12" s="19" customFormat="1" ht="45.75" hidden="1">
      <c r="A559" s="14"/>
      <c r="B559" s="14">
        <v>150101</v>
      </c>
      <c r="C559" s="106" t="s">
        <v>818</v>
      </c>
      <c r="D559" s="15" t="s">
        <v>721</v>
      </c>
      <c r="E559" s="74" t="s">
        <v>710</v>
      </c>
      <c r="F559" s="16"/>
      <c r="G559" s="17" t="e">
        <f t="shared" si="12"/>
        <v>#DIV/0!</v>
      </c>
      <c r="H559" s="16"/>
      <c r="I559" s="70"/>
      <c r="J559" s="63"/>
      <c r="L559" s="63"/>
    </row>
    <row r="560" spans="1:12" s="19" customFormat="1" ht="46.5" customHeight="1">
      <c r="A560" s="14"/>
      <c r="B560" s="14">
        <v>150101</v>
      </c>
      <c r="C560" s="106" t="s">
        <v>818</v>
      </c>
      <c r="D560" s="15" t="s">
        <v>721</v>
      </c>
      <c r="E560" s="74" t="s">
        <v>849</v>
      </c>
      <c r="F560" s="16">
        <f>67493+85891</f>
        <v>153384</v>
      </c>
      <c r="G560" s="17">
        <f t="shared" si="12"/>
        <v>6.701481249674018</v>
      </c>
      <c r="H560" s="16">
        <f>57214+85891</f>
        <v>143105</v>
      </c>
      <c r="I560" s="70">
        <f>57214+85891</f>
        <v>143105</v>
      </c>
      <c r="J560" s="63"/>
      <c r="L560" s="63"/>
    </row>
    <row r="561" spans="1:12" s="19" customFormat="1" ht="30.75" hidden="1">
      <c r="A561" s="14"/>
      <c r="B561" s="14">
        <v>150101</v>
      </c>
      <c r="C561" s="106" t="s">
        <v>818</v>
      </c>
      <c r="D561" s="15" t="s">
        <v>721</v>
      </c>
      <c r="E561" s="74" t="s">
        <v>691</v>
      </c>
      <c r="F561" s="16"/>
      <c r="G561" s="17" t="e">
        <f t="shared" si="12"/>
        <v>#DIV/0!</v>
      </c>
      <c r="H561" s="16"/>
      <c r="I561" s="70"/>
      <c r="J561" s="63"/>
      <c r="L561" s="63"/>
    </row>
    <row r="562" spans="1:12" s="19" customFormat="1" ht="45.75">
      <c r="A562" s="14"/>
      <c r="B562" s="14">
        <v>150101</v>
      </c>
      <c r="C562" s="106" t="s">
        <v>818</v>
      </c>
      <c r="D562" s="15" t="s">
        <v>721</v>
      </c>
      <c r="E562" s="74" t="s">
        <v>867</v>
      </c>
      <c r="F562" s="70">
        <v>1073027</v>
      </c>
      <c r="G562" s="72">
        <f t="shared" si="12"/>
        <v>1.9657473670280439</v>
      </c>
      <c r="H562" s="70">
        <v>1051934</v>
      </c>
      <c r="I562" s="70">
        <f>221565+830369</f>
        <v>1051934</v>
      </c>
      <c r="J562" s="63"/>
      <c r="L562" s="63"/>
    </row>
    <row r="563" spans="1:12" s="19" customFormat="1" ht="45.75" customHeight="1">
      <c r="A563" s="14"/>
      <c r="B563" s="14">
        <v>150101</v>
      </c>
      <c r="C563" s="106" t="s">
        <v>818</v>
      </c>
      <c r="D563" s="15" t="s">
        <v>721</v>
      </c>
      <c r="E563" s="74" t="s">
        <v>868</v>
      </c>
      <c r="F563" s="70">
        <v>762986</v>
      </c>
      <c r="G563" s="72">
        <f t="shared" si="12"/>
        <v>27.92606941673897</v>
      </c>
      <c r="H563" s="70">
        <v>549914</v>
      </c>
      <c r="I563" s="70">
        <v>549914</v>
      </c>
      <c r="J563" s="63"/>
      <c r="L563" s="63"/>
    </row>
    <row r="564" spans="1:12" s="19" customFormat="1" ht="45.75">
      <c r="A564" s="14"/>
      <c r="B564" s="14">
        <v>150101</v>
      </c>
      <c r="C564" s="106" t="s">
        <v>818</v>
      </c>
      <c r="D564" s="15" t="s">
        <v>721</v>
      </c>
      <c r="E564" s="74" t="s">
        <v>869</v>
      </c>
      <c r="F564" s="70">
        <v>700084</v>
      </c>
      <c r="G564" s="72">
        <f t="shared" si="12"/>
        <v>0</v>
      </c>
      <c r="H564" s="70">
        <v>700084</v>
      </c>
      <c r="I564" s="70">
        <v>700084</v>
      </c>
      <c r="J564" s="63"/>
      <c r="L564" s="63"/>
    </row>
    <row r="565" spans="1:12" s="19" customFormat="1" ht="30.75">
      <c r="A565" s="14"/>
      <c r="B565" s="14">
        <v>150101</v>
      </c>
      <c r="C565" s="106" t="s">
        <v>818</v>
      </c>
      <c r="D565" s="15" t="s">
        <v>721</v>
      </c>
      <c r="E565" s="74" t="s">
        <v>688</v>
      </c>
      <c r="F565" s="70">
        <v>91403</v>
      </c>
      <c r="G565" s="72">
        <f t="shared" si="12"/>
        <v>0</v>
      </c>
      <c r="H565" s="70">
        <v>91403</v>
      </c>
      <c r="I565" s="70">
        <v>91403</v>
      </c>
      <c r="J565" s="63"/>
      <c r="L565" s="63"/>
    </row>
    <row r="566" spans="1:12" s="19" customFormat="1" ht="30.75">
      <c r="A566" s="14"/>
      <c r="B566" s="14">
        <v>150101</v>
      </c>
      <c r="C566" s="106" t="s">
        <v>818</v>
      </c>
      <c r="D566" s="15" t="s">
        <v>721</v>
      </c>
      <c r="E566" s="74" t="s">
        <v>689</v>
      </c>
      <c r="F566" s="70">
        <v>112998</v>
      </c>
      <c r="G566" s="72">
        <f t="shared" si="12"/>
        <v>0</v>
      </c>
      <c r="H566" s="70">
        <v>112998</v>
      </c>
      <c r="I566" s="70">
        <v>112998</v>
      </c>
      <c r="J566" s="63"/>
      <c r="L566" s="63"/>
    </row>
    <row r="567" spans="1:12" s="19" customFormat="1" ht="30.75" hidden="1">
      <c r="A567" s="14"/>
      <c r="B567" s="14">
        <v>150101</v>
      </c>
      <c r="C567" s="106" t="s">
        <v>818</v>
      </c>
      <c r="D567" s="15" t="s">
        <v>721</v>
      </c>
      <c r="E567" s="74" t="s">
        <v>690</v>
      </c>
      <c r="F567" s="70"/>
      <c r="G567" s="72" t="e">
        <f t="shared" si="12"/>
        <v>#DIV/0!</v>
      </c>
      <c r="H567" s="70"/>
      <c r="I567" s="70">
        <f>119569-119569</f>
        <v>0</v>
      </c>
      <c r="J567" s="63"/>
      <c r="L567" s="63"/>
    </row>
    <row r="568" spans="1:12" s="19" customFormat="1" ht="30.75">
      <c r="A568" s="14"/>
      <c r="B568" s="14">
        <v>150101</v>
      </c>
      <c r="C568" s="106" t="s">
        <v>818</v>
      </c>
      <c r="D568" s="15" t="s">
        <v>721</v>
      </c>
      <c r="E568" s="74" t="s">
        <v>690</v>
      </c>
      <c r="F568" s="70">
        <v>119269</v>
      </c>
      <c r="G568" s="72">
        <f t="shared" si="12"/>
        <v>0</v>
      </c>
      <c r="H568" s="70">
        <v>119269</v>
      </c>
      <c r="I568" s="70">
        <v>119269</v>
      </c>
      <c r="J568" s="63"/>
      <c r="L568" s="63"/>
    </row>
    <row r="569" spans="1:12" s="19" customFormat="1" ht="45.75">
      <c r="A569" s="14"/>
      <c r="B569" s="14">
        <v>150101</v>
      </c>
      <c r="C569" s="106" t="s">
        <v>818</v>
      </c>
      <c r="D569" s="15" t="s">
        <v>721</v>
      </c>
      <c r="E569" s="74" t="s">
        <v>300</v>
      </c>
      <c r="F569" s="70">
        <v>679950</v>
      </c>
      <c r="G569" s="72">
        <f t="shared" si="12"/>
        <v>0</v>
      </c>
      <c r="H569" s="70">
        <v>679950</v>
      </c>
      <c r="I569" s="70">
        <v>679950</v>
      </c>
      <c r="J569" s="63"/>
      <c r="L569" s="63"/>
    </row>
    <row r="570" spans="1:12" s="19" customFormat="1" ht="45.75">
      <c r="A570" s="14"/>
      <c r="B570" s="14">
        <v>150101</v>
      </c>
      <c r="C570" s="106" t="s">
        <v>818</v>
      </c>
      <c r="D570" s="15" t="s">
        <v>721</v>
      </c>
      <c r="E570" s="74" t="s">
        <v>165</v>
      </c>
      <c r="F570" s="70">
        <v>1059378</v>
      </c>
      <c r="G570" s="72">
        <f t="shared" si="12"/>
        <v>0</v>
      </c>
      <c r="H570" s="70">
        <v>1059378</v>
      </c>
      <c r="I570" s="70">
        <v>1059378</v>
      </c>
      <c r="J570" s="63"/>
      <c r="L570" s="63"/>
    </row>
    <row r="571" spans="1:12" s="19" customFormat="1" ht="30.75">
      <c r="A571" s="14"/>
      <c r="B571" s="14">
        <v>150101</v>
      </c>
      <c r="C571" s="106" t="s">
        <v>818</v>
      </c>
      <c r="D571" s="15" t="s">
        <v>721</v>
      </c>
      <c r="E571" s="74" t="s">
        <v>166</v>
      </c>
      <c r="F571" s="16">
        <v>527989</v>
      </c>
      <c r="G571" s="17">
        <f t="shared" si="12"/>
        <v>0</v>
      </c>
      <c r="H571" s="16">
        <v>527989</v>
      </c>
      <c r="I571" s="70">
        <v>527989</v>
      </c>
      <c r="J571" s="63"/>
      <c r="L571" s="63"/>
    </row>
    <row r="572" spans="1:12" s="19" customFormat="1" ht="30.75">
      <c r="A572" s="14"/>
      <c r="B572" s="14">
        <v>150101</v>
      </c>
      <c r="C572" s="106" t="s">
        <v>818</v>
      </c>
      <c r="D572" s="15" t="s">
        <v>721</v>
      </c>
      <c r="E572" s="74" t="s">
        <v>167</v>
      </c>
      <c r="F572" s="16">
        <v>281750</v>
      </c>
      <c r="G572" s="17">
        <f t="shared" si="12"/>
        <v>0</v>
      </c>
      <c r="H572" s="16">
        <v>281750</v>
      </c>
      <c r="I572" s="70">
        <v>281750</v>
      </c>
      <c r="J572" s="63"/>
      <c r="L572" s="63"/>
    </row>
    <row r="573" spans="1:12" s="19" customFormat="1" ht="30.75">
      <c r="A573" s="14"/>
      <c r="B573" s="14">
        <v>150101</v>
      </c>
      <c r="C573" s="106" t="s">
        <v>818</v>
      </c>
      <c r="D573" s="15" t="s">
        <v>721</v>
      </c>
      <c r="E573" s="74" t="s">
        <v>168</v>
      </c>
      <c r="F573" s="16">
        <v>333044</v>
      </c>
      <c r="G573" s="17">
        <f t="shared" si="12"/>
        <v>0</v>
      </c>
      <c r="H573" s="16">
        <v>333044</v>
      </c>
      <c r="I573" s="70">
        <v>333044</v>
      </c>
      <c r="J573" s="63"/>
      <c r="L573" s="63"/>
    </row>
    <row r="574" spans="1:12" s="19" customFormat="1" ht="45.75">
      <c r="A574" s="14"/>
      <c r="B574" s="14">
        <v>150101</v>
      </c>
      <c r="C574" s="106" t="s">
        <v>818</v>
      </c>
      <c r="D574" s="15" t="s">
        <v>721</v>
      </c>
      <c r="E574" s="74" t="s">
        <v>903</v>
      </c>
      <c r="F574" s="16">
        <v>530957</v>
      </c>
      <c r="G574" s="17">
        <f t="shared" si="12"/>
        <v>0</v>
      </c>
      <c r="H574" s="16">
        <v>530957</v>
      </c>
      <c r="I574" s="16">
        <v>530957</v>
      </c>
      <c r="J574" s="63"/>
      <c r="L574" s="63"/>
    </row>
    <row r="575" spans="1:12" s="19" customFormat="1" ht="30.75">
      <c r="A575" s="14"/>
      <c r="B575" s="14">
        <v>150101</v>
      </c>
      <c r="C575" s="106" t="s">
        <v>818</v>
      </c>
      <c r="D575" s="15" t="s">
        <v>721</v>
      </c>
      <c r="E575" s="74" t="s">
        <v>169</v>
      </c>
      <c r="F575" s="16">
        <v>492404</v>
      </c>
      <c r="G575" s="17">
        <f t="shared" si="12"/>
        <v>0</v>
      </c>
      <c r="H575" s="16">
        <v>492404</v>
      </c>
      <c r="I575" s="70">
        <v>492404</v>
      </c>
      <c r="J575" s="63"/>
      <c r="L575" s="63"/>
    </row>
    <row r="576" spans="1:12" s="19" customFormat="1" ht="30.75">
      <c r="A576" s="14"/>
      <c r="B576" s="14">
        <v>150101</v>
      </c>
      <c r="C576" s="106" t="s">
        <v>818</v>
      </c>
      <c r="D576" s="15" t="s">
        <v>721</v>
      </c>
      <c r="E576" s="74" t="s">
        <v>170</v>
      </c>
      <c r="F576" s="16">
        <v>290352</v>
      </c>
      <c r="G576" s="17">
        <f t="shared" si="12"/>
        <v>0</v>
      </c>
      <c r="H576" s="16">
        <v>290352</v>
      </c>
      <c r="I576" s="70">
        <v>290352</v>
      </c>
      <c r="J576" s="63"/>
      <c r="L576" s="63"/>
    </row>
    <row r="577" spans="1:12" s="19" customFormat="1" ht="45.75">
      <c r="A577" s="14"/>
      <c r="B577" s="14">
        <v>150101</v>
      </c>
      <c r="C577" s="106" t="s">
        <v>818</v>
      </c>
      <c r="D577" s="15" t="s">
        <v>721</v>
      </c>
      <c r="E577" s="74" t="s">
        <v>171</v>
      </c>
      <c r="F577" s="16">
        <v>256727</v>
      </c>
      <c r="G577" s="17">
        <f t="shared" si="12"/>
        <v>0</v>
      </c>
      <c r="H577" s="16">
        <v>256727</v>
      </c>
      <c r="I577" s="70">
        <v>256727</v>
      </c>
      <c r="J577" s="63"/>
      <c r="L577" s="63"/>
    </row>
    <row r="578" spans="1:12" s="19" customFormat="1" ht="45.75">
      <c r="A578" s="14"/>
      <c r="B578" s="14">
        <v>150101</v>
      </c>
      <c r="C578" s="106" t="s">
        <v>818</v>
      </c>
      <c r="D578" s="15" t="s">
        <v>721</v>
      </c>
      <c r="E578" s="74" t="s">
        <v>172</v>
      </c>
      <c r="F578" s="16">
        <v>139790</v>
      </c>
      <c r="G578" s="17">
        <f t="shared" si="12"/>
        <v>0</v>
      </c>
      <c r="H578" s="16">
        <v>139790</v>
      </c>
      <c r="I578" s="70">
        <v>139790</v>
      </c>
      <c r="J578" s="63"/>
      <c r="L578" s="63"/>
    </row>
    <row r="579" spans="1:12" s="19" customFormat="1" ht="33" customHeight="1">
      <c r="A579" s="14"/>
      <c r="B579" s="14">
        <v>150101</v>
      </c>
      <c r="C579" s="106" t="s">
        <v>818</v>
      </c>
      <c r="D579" s="15" t="s">
        <v>721</v>
      </c>
      <c r="E579" s="74" t="s">
        <v>301</v>
      </c>
      <c r="F579" s="16">
        <v>289454</v>
      </c>
      <c r="G579" s="17">
        <f t="shared" si="12"/>
        <v>0</v>
      </c>
      <c r="H579" s="16">
        <v>289454</v>
      </c>
      <c r="I579" s="70">
        <v>289454</v>
      </c>
      <c r="J579" s="63"/>
      <c r="L579" s="63"/>
    </row>
    <row r="580" spans="1:12" s="19" customFormat="1" ht="60.75">
      <c r="A580" s="14"/>
      <c r="B580" s="14">
        <v>150101</v>
      </c>
      <c r="C580" s="106" t="s">
        <v>818</v>
      </c>
      <c r="D580" s="15" t="s">
        <v>721</v>
      </c>
      <c r="E580" s="74" t="s">
        <v>173</v>
      </c>
      <c r="F580" s="16">
        <v>580452</v>
      </c>
      <c r="G580" s="17">
        <f t="shared" si="12"/>
        <v>0</v>
      </c>
      <c r="H580" s="16">
        <v>580452</v>
      </c>
      <c r="I580" s="70">
        <v>580452</v>
      </c>
      <c r="J580" s="63"/>
      <c r="L580" s="63"/>
    </row>
    <row r="581" spans="1:12" s="19" customFormat="1" ht="30.75">
      <c r="A581" s="14"/>
      <c r="B581" s="14">
        <v>150101</v>
      </c>
      <c r="C581" s="106" t="s">
        <v>818</v>
      </c>
      <c r="D581" s="15" t="s">
        <v>721</v>
      </c>
      <c r="E581" s="74" t="s">
        <v>174</v>
      </c>
      <c r="F581" s="16">
        <v>372040</v>
      </c>
      <c r="G581" s="17">
        <f t="shared" si="12"/>
        <v>0</v>
      </c>
      <c r="H581" s="16">
        <v>372040</v>
      </c>
      <c r="I581" s="70">
        <v>372040</v>
      </c>
      <c r="J581" s="63"/>
      <c r="L581" s="63"/>
    </row>
    <row r="582" spans="1:12" s="19" customFormat="1" ht="45.75">
      <c r="A582" s="14"/>
      <c r="B582" s="14">
        <v>150101</v>
      </c>
      <c r="C582" s="106" t="s">
        <v>818</v>
      </c>
      <c r="D582" s="15" t="s">
        <v>721</v>
      </c>
      <c r="E582" s="74" t="s">
        <v>175</v>
      </c>
      <c r="F582" s="16">
        <v>134004</v>
      </c>
      <c r="G582" s="17">
        <f t="shared" si="12"/>
        <v>0</v>
      </c>
      <c r="H582" s="16">
        <v>134004</v>
      </c>
      <c r="I582" s="70">
        <v>134004</v>
      </c>
      <c r="J582" s="63"/>
      <c r="L582" s="63"/>
    </row>
    <row r="583" spans="1:12" s="19" customFormat="1" ht="45.75">
      <c r="A583" s="14"/>
      <c r="B583" s="14">
        <v>150101</v>
      </c>
      <c r="C583" s="106" t="s">
        <v>818</v>
      </c>
      <c r="D583" s="15" t="s">
        <v>721</v>
      </c>
      <c r="E583" s="74" t="s">
        <v>302</v>
      </c>
      <c r="F583" s="16">
        <v>255634</v>
      </c>
      <c r="G583" s="17">
        <f t="shared" si="12"/>
        <v>0</v>
      </c>
      <c r="H583" s="16">
        <v>255634</v>
      </c>
      <c r="I583" s="70">
        <v>255634</v>
      </c>
      <c r="J583" s="63"/>
      <c r="L583" s="63"/>
    </row>
    <row r="584" spans="1:12" s="19" customFormat="1" ht="30.75">
      <c r="A584" s="14"/>
      <c r="B584" s="14">
        <v>150101</v>
      </c>
      <c r="C584" s="106" t="s">
        <v>818</v>
      </c>
      <c r="D584" s="15" t="s">
        <v>721</v>
      </c>
      <c r="E584" s="74" t="s">
        <v>176</v>
      </c>
      <c r="F584" s="16">
        <v>460096</v>
      </c>
      <c r="G584" s="17">
        <f t="shared" si="12"/>
        <v>0</v>
      </c>
      <c r="H584" s="16">
        <v>460096</v>
      </c>
      <c r="I584" s="70">
        <v>460096</v>
      </c>
      <c r="J584" s="63"/>
      <c r="L584" s="63"/>
    </row>
    <row r="585" spans="1:12" s="19" customFormat="1" ht="30.75">
      <c r="A585" s="14"/>
      <c r="B585" s="14">
        <v>150101</v>
      </c>
      <c r="C585" s="106" t="s">
        <v>818</v>
      </c>
      <c r="D585" s="15" t="s">
        <v>721</v>
      </c>
      <c r="E585" s="74" t="s">
        <v>177</v>
      </c>
      <c r="F585" s="16">
        <v>506174</v>
      </c>
      <c r="G585" s="17">
        <f t="shared" si="12"/>
        <v>0</v>
      </c>
      <c r="H585" s="16">
        <v>506174</v>
      </c>
      <c r="I585" s="70">
        <v>506174</v>
      </c>
      <c r="J585" s="63"/>
      <c r="L585" s="63"/>
    </row>
    <row r="586" spans="1:12" s="19" customFormat="1" ht="30.75">
      <c r="A586" s="14"/>
      <c r="B586" s="14">
        <v>150101</v>
      </c>
      <c r="C586" s="106" t="s">
        <v>818</v>
      </c>
      <c r="D586" s="15" t="s">
        <v>721</v>
      </c>
      <c r="E586" s="74" t="s">
        <v>178</v>
      </c>
      <c r="F586" s="16">
        <v>183185</v>
      </c>
      <c r="G586" s="17">
        <f t="shared" si="12"/>
        <v>0</v>
      </c>
      <c r="H586" s="16">
        <v>183185</v>
      </c>
      <c r="I586" s="70">
        <v>183185</v>
      </c>
      <c r="J586" s="63"/>
      <c r="L586" s="63"/>
    </row>
    <row r="587" spans="1:12" s="19" customFormat="1" ht="45.75">
      <c r="A587" s="14"/>
      <c r="B587" s="14">
        <v>150101</v>
      </c>
      <c r="C587" s="106" t="s">
        <v>818</v>
      </c>
      <c r="D587" s="15" t="s">
        <v>721</v>
      </c>
      <c r="E587" s="74" t="s">
        <v>179</v>
      </c>
      <c r="F587" s="16">
        <v>275940</v>
      </c>
      <c r="G587" s="17">
        <f t="shared" si="12"/>
        <v>0</v>
      </c>
      <c r="H587" s="16">
        <v>275940</v>
      </c>
      <c r="I587" s="70">
        <v>275940</v>
      </c>
      <c r="J587" s="63"/>
      <c r="L587" s="63"/>
    </row>
    <row r="588" spans="1:12" s="19" customFormat="1" ht="30.75">
      <c r="A588" s="14"/>
      <c r="B588" s="14">
        <v>150101</v>
      </c>
      <c r="C588" s="106" t="s">
        <v>818</v>
      </c>
      <c r="D588" s="15" t="s">
        <v>721</v>
      </c>
      <c r="E588" s="74" t="s">
        <v>180</v>
      </c>
      <c r="F588" s="16">
        <v>150556</v>
      </c>
      <c r="G588" s="17">
        <f t="shared" si="12"/>
        <v>0</v>
      </c>
      <c r="H588" s="16">
        <v>150556</v>
      </c>
      <c r="I588" s="70">
        <v>150556</v>
      </c>
      <c r="J588" s="63"/>
      <c r="L588" s="63"/>
    </row>
    <row r="589" spans="1:12" s="19" customFormat="1" ht="27" customHeight="1">
      <c r="A589" s="14"/>
      <c r="B589" s="14">
        <v>150101</v>
      </c>
      <c r="C589" s="106" t="s">
        <v>818</v>
      </c>
      <c r="D589" s="15" t="s">
        <v>721</v>
      </c>
      <c r="E589" s="74" t="s">
        <v>693</v>
      </c>
      <c r="F589" s="16">
        <v>32402382</v>
      </c>
      <c r="G589" s="17">
        <f t="shared" si="12"/>
        <v>1.1755061711203751</v>
      </c>
      <c r="H589" s="16">
        <v>32021490</v>
      </c>
      <c r="I589" s="70">
        <v>202829</v>
      </c>
      <c r="J589" s="63"/>
      <c r="L589" s="63"/>
    </row>
    <row r="590" spans="1:12" s="19" customFormat="1" ht="45.75">
      <c r="A590" s="14"/>
      <c r="B590" s="14">
        <v>150101</v>
      </c>
      <c r="C590" s="106" t="s">
        <v>818</v>
      </c>
      <c r="D590" s="15" t="s">
        <v>721</v>
      </c>
      <c r="E590" s="74" t="s">
        <v>884</v>
      </c>
      <c r="F590" s="41">
        <v>1749395</v>
      </c>
      <c r="G590" s="17">
        <f t="shared" si="12"/>
        <v>76.63678014399264</v>
      </c>
      <c r="H590" s="16">
        <v>408715</v>
      </c>
      <c r="I590" s="70">
        <v>21025</v>
      </c>
      <c r="J590" s="63"/>
      <c r="L590" s="63"/>
    </row>
    <row r="591" spans="1:12" s="19" customFormat="1" ht="45.75">
      <c r="A591" s="14"/>
      <c r="B591" s="14">
        <v>150101</v>
      </c>
      <c r="C591" s="106" t="s">
        <v>818</v>
      </c>
      <c r="D591" s="15" t="s">
        <v>721</v>
      </c>
      <c r="E591" s="74" t="s">
        <v>415</v>
      </c>
      <c r="F591" s="41">
        <v>936418</v>
      </c>
      <c r="G591" s="17">
        <f t="shared" si="12"/>
        <v>78.49421946182153</v>
      </c>
      <c r="H591" s="16">
        <v>201384</v>
      </c>
      <c r="I591" s="70">
        <v>12998</v>
      </c>
      <c r="J591" s="63"/>
      <c r="L591" s="63"/>
    </row>
    <row r="592" spans="1:12" s="19" customFormat="1" ht="30.75">
      <c r="A592" s="14"/>
      <c r="B592" s="14">
        <v>150101</v>
      </c>
      <c r="C592" s="106" t="s">
        <v>818</v>
      </c>
      <c r="D592" s="15" t="s">
        <v>721</v>
      </c>
      <c r="E592" s="74" t="s">
        <v>913</v>
      </c>
      <c r="F592" s="41">
        <v>213082</v>
      </c>
      <c r="G592" s="17">
        <f t="shared" si="12"/>
        <v>91.40096300954562</v>
      </c>
      <c r="H592" s="16">
        <v>18323</v>
      </c>
      <c r="I592" s="70">
        <v>2914</v>
      </c>
      <c r="J592" s="63"/>
      <c r="L592" s="63"/>
    </row>
    <row r="593" spans="1:12" s="19" customFormat="1" ht="45.75">
      <c r="A593" s="14"/>
      <c r="B593" s="14">
        <v>150101</v>
      </c>
      <c r="C593" s="106" t="s">
        <v>818</v>
      </c>
      <c r="D593" s="15" t="s">
        <v>721</v>
      </c>
      <c r="E593" s="74" t="s">
        <v>114</v>
      </c>
      <c r="F593" s="41">
        <v>628421</v>
      </c>
      <c r="G593" s="46">
        <f t="shared" si="12"/>
        <v>0</v>
      </c>
      <c r="H593" s="41">
        <v>628421</v>
      </c>
      <c r="I593" s="165">
        <v>628421</v>
      </c>
      <c r="J593" s="63"/>
      <c r="L593" s="63"/>
    </row>
    <row r="594" spans="1:12" s="19" customFormat="1" ht="30.75">
      <c r="A594" s="14"/>
      <c r="B594" s="14">
        <v>150101</v>
      </c>
      <c r="C594" s="106" t="s">
        <v>818</v>
      </c>
      <c r="D594" s="15" t="s">
        <v>721</v>
      </c>
      <c r="E594" s="74" t="s">
        <v>115</v>
      </c>
      <c r="F594" s="41">
        <v>794466</v>
      </c>
      <c r="G594" s="46">
        <f t="shared" si="12"/>
        <v>0</v>
      </c>
      <c r="H594" s="41">
        <v>794466</v>
      </c>
      <c r="I594" s="165">
        <v>794466</v>
      </c>
      <c r="J594" s="63"/>
      <c r="L594" s="63"/>
    </row>
    <row r="595" spans="1:12" s="19" customFormat="1" ht="45.75">
      <c r="A595" s="14"/>
      <c r="B595" s="14">
        <v>150101</v>
      </c>
      <c r="C595" s="106" t="s">
        <v>818</v>
      </c>
      <c r="D595" s="15" t="s">
        <v>721</v>
      </c>
      <c r="E595" s="74" t="s">
        <v>116</v>
      </c>
      <c r="F595" s="41">
        <v>3354952</v>
      </c>
      <c r="G595" s="46">
        <f t="shared" si="12"/>
        <v>0</v>
      </c>
      <c r="H595" s="41">
        <v>3354952</v>
      </c>
      <c r="I595" s="173">
        <v>3354952</v>
      </c>
      <c r="J595" s="63"/>
      <c r="L595" s="63"/>
    </row>
    <row r="596" spans="1:12" s="19" customFormat="1" ht="45.75">
      <c r="A596" s="14"/>
      <c r="B596" s="14">
        <v>150101</v>
      </c>
      <c r="C596" s="106" t="s">
        <v>818</v>
      </c>
      <c r="D596" s="15" t="s">
        <v>721</v>
      </c>
      <c r="E596" s="74" t="s">
        <v>117</v>
      </c>
      <c r="F596" s="41">
        <v>4612357</v>
      </c>
      <c r="G596" s="46">
        <f t="shared" si="12"/>
        <v>0</v>
      </c>
      <c r="H596" s="41">
        <v>4612357</v>
      </c>
      <c r="I596" s="173">
        <v>4612357</v>
      </c>
      <c r="J596" s="63"/>
      <c r="L596" s="63"/>
    </row>
    <row r="597" spans="1:12" s="19" customFormat="1" ht="33" customHeight="1">
      <c r="A597" s="45"/>
      <c r="B597" s="45">
        <v>150101</v>
      </c>
      <c r="C597" s="110" t="s">
        <v>818</v>
      </c>
      <c r="D597" s="20" t="s">
        <v>721</v>
      </c>
      <c r="E597" s="148" t="s">
        <v>696</v>
      </c>
      <c r="F597" s="86">
        <v>26537950</v>
      </c>
      <c r="G597" s="46">
        <f t="shared" si="12"/>
        <v>1.0300494197931727</v>
      </c>
      <c r="H597" s="86">
        <f>26537950-273354</f>
        <v>26264596</v>
      </c>
      <c r="I597" s="124">
        <v>6161356</v>
      </c>
      <c r="J597" s="63"/>
      <c r="L597" s="63"/>
    </row>
    <row r="598" spans="1:12" s="19" customFormat="1" ht="45.75">
      <c r="A598" s="45"/>
      <c r="B598" s="45">
        <v>150101</v>
      </c>
      <c r="C598" s="110" t="s">
        <v>818</v>
      </c>
      <c r="D598" s="20" t="s">
        <v>721</v>
      </c>
      <c r="E598" s="148" t="s">
        <v>67</v>
      </c>
      <c r="F598" s="86">
        <v>41536</v>
      </c>
      <c r="G598" s="46">
        <f t="shared" si="12"/>
        <v>0</v>
      </c>
      <c r="H598" s="86">
        <v>41536</v>
      </c>
      <c r="I598" s="86">
        <v>41536</v>
      </c>
      <c r="J598" s="63"/>
      <c r="L598" s="63"/>
    </row>
    <row r="599" spans="1:12" s="19" customFormat="1" ht="45.75">
      <c r="A599" s="45"/>
      <c r="B599" s="45">
        <v>150101</v>
      </c>
      <c r="C599" s="110" t="s">
        <v>818</v>
      </c>
      <c r="D599" s="20" t="s">
        <v>721</v>
      </c>
      <c r="E599" s="148" t="s">
        <v>68</v>
      </c>
      <c r="F599" s="86">
        <v>41528</v>
      </c>
      <c r="G599" s="46">
        <f t="shared" si="12"/>
        <v>-0.0009632055480608415</v>
      </c>
      <c r="H599" s="86">
        <v>41528.399999999994</v>
      </c>
      <c r="I599" s="124">
        <v>41528.399999999994</v>
      </c>
      <c r="J599" s="63"/>
      <c r="L599" s="63"/>
    </row>
    <row r="600" spans="1:12" s="19" customFormat="1" ht="30" customHeight="1">
      <c r="A600" s="45"/>
      <c r="B600" s="45">
        <v>150101</v>
      </c>
      <c r="C600" s="110" t="s">
        <v>818</v>
      </c>
      <c r="D600" s="20" t="s">
        <v>721</v>
      </c>
      <c r="E600" s="148" t="s">
        <v>69</v>
      </c>
      <c r="F600" s="86">
        <v>41528</v>
      </c>
      <c r="G600" s="46">
        <f t="shared" si="12"/>
        <v>0</v>
      </c>
      <c r="H600" s="86">
        <v>41528</v>
      </c>
      <c r="I600" s="86">
        <v>41528</v>
      </c>
      <c r="J600" s="63"/>
      <c r="L600" s="63"/>
    </row>
    <row r="601" spans="1:12" s="19" customFormat="1" ht="51.75" customHeight="1">
      <c r="A601" s="45"/>
      <c r="B601" s="45">
        <v>150101</v>
      </c>
      <c r="C601" s="110" t="s">
        <v>818</v>
      </c>
      <c r="D601" s="20" t="s">
        <v>721</v>
      </c>
      <c r="E601" s="148" t="s">
        <v>70</v>
      </c>
      <c r="F601" s="86">
        <v>41528</v>
      </c>
      <c r="G601" s="46">
        <f t="shared" si="12"/>
        <v>0</v>
      </c>
      <c r="H601" s="86">
        <v>41528</v>
      </c>
      <c r="I601" s="86">
        <v>41528</v>
      </c>
      <c r="J601" s="63"/>
      <c r="L601" s="63"/>
    </row>
    <row r="602" spans="1:12" s="19" customFormat="1" ht="53.25" customHeight="1">
      <c r="A602" s="45"/>
      <c r="B602" s="45">
        <v>150101</v>
      </c>
      <c r="C602" s="110" t="s">
        <v>818</v>
      </c>
      <c r="D602" s="20" t="s">
        <v>721</v>
      </c>
      <c r="E602" s="148" t="s">
        <v>71</v>
      </c>
      <c r="F602" s="86">
        <v>41528</v>
      </c>
      <c r="G602" s="46">
        <f t="shared" si="12"/>
        <v>0</v>
      </c>
      <c r="H602" s="86">
        <v>41528</v>
      </c>
      <c r="I602" s="86">
        <v>41528</v>
      </c>
      <c r="J602" s="63"/>
      <c r="L602" s="63"/>
    </row>
    <row r="603" spans="1:12" s="19" customFormat="1" ht="53.25" customHeight="1">
      <c r="A603" s="45"/>
      <c r="B603" s="45">
        <v>150101</v>
      </c>
      <c r="C603" s="110" t="s">
        <v>818</v>
      </c>
      <c r="D603" s="20" t="s">
        <v>721</v>
      </c>
      <c r="E603" s="148" t="s">
        <v>72</v>
      </c>
      <c r="F603" s="86">
        <v>41528</v>
      </c>
      <c r="G603" s="46">
        <f t="shared" si="12"/>
        <v>0</v>
      </c>
      <c r="H603" s="86">
        <v>41528</v>
      </c>
      <c r="I603" s="86">
        <v>41528</v>
      </c>
      <c r="J603" s="63"/>
      <c r="L603" s="63"/>
    </row>
    <row r="604" spans="1:12" s="19" customFormat="1" ht="47.25" customHeight="1">
      <c r="A604" s="45"/>
      <c r="B604" s="45">
        <v>150101</v>
      </c>
      <c r="C604" s="110" t="s">
        <v>818</v>
      </c>
      <c r="D604" s="20" t="s">
        <v>721</v>
      </c>
      <c r="E604" s="148" t="s">
        <v>73</v>
      </c>
      <c r="F604" s="86">
        <v>41528</v>
      </c>
      <c r="G604" s="46">
        <f t="shared" si="12"/>
        <v>0</v>
      </c>
      <c r="H604" s="86">
        <v>41528</v>
      </c>
      <c r="I604" s="86">
        <v>41528</v>
      </c>
      <c r="J604" s="63"/>
      <c r="L604" s="63"/>
    </row>
    <row r="605" spans="1:12" s="19" customFormat="1" ht="48" customHeight="1">
      <c r="A605" s="45"/>
      <c r="B605" s="45">
        <v>150101</v>
      </c>
      <c r="C605" s="110" t="s">
        <v>818</v>
      </c>
      <c r="D605" s="20" t="s">
        <v>721</v>
      </c>
      <c r="E605" s="148" t="s">
        <v>74</v>
      </c>
      <c r="F605" s="86">
        <v>41528</v>
      </c>
      <c r="G605" s="46">
        <f t="shared" si="12"/>
        <v>0</v>
      </c>
      <c r="H605" s="86">
        <v>41528</v>
      </c>
      <c r="I605" s="86">
        <v>41528</v>
      </c>
      <c r="J605" s="63"/>
      <c r="L605" s="63"/>
    </row>
    <row r="606" spans="1:12" s="19" customFormat="1" ht="54" customHeight="1">
      <c r="A606" s="45"/>
      <c r="B606" s="45">
        <v>150101</v>
      </c>
      <c r="C606" s="110" t="s">
        <v>818</v>
      </c>
      <c r="D606" s="20" t="s">
        <v>721</v>
      </c>
      <c r="E606" s="148" t="s">
        <v>75</v>
      </c>
      <c r="F606" s="86">
        <v>41528</v>
      </c>
      <c r="G606" s="46">
        <f t="shared" si="12"/>
        <v>0</v>
      </c>
      <c r="H606" s="86">
        <v>41528</v>
      </c>
      <c r="I606" s="86">
        <v>41528</v>
      </c>
      <c r="J606" s="63"/>
      <c r="L606" s="63"/>
    </row>
    <row r="607" spans="1:12" s="19" customFormat="1" ht="33" customHeight="1">
      <c r="A607" s="45"/>
      <c r="B607" s="45">
        <v>150101</v>
      </c>
      <c r="C607" s="110" t="s">
        <v>818</v>
      </c>
      <c r="D607" s="20" t="s">
        <v>721</v>
      </c>
      <c r="E607" s="148" t="s">
        <v>76</v>
      </c>
      <c r="F607" s="86">
        <v>41528</v>
      </c>
      <c r="G607" s="46">
        <f t="shared" si="12"/>
        <v>0</v>
      </c>
      <c r="H607" s="86">
        <v>41528</v>
      </c>
      <c r="I607" s="86">
        <v>41528</v>
      </c>
      <c r="J607" s="63"/>
      <c r="L607" s="63"/>
    </row>
    <row r="608" spans="1:12" s="19" customFormat="1" ht="33" customHeight="1">
      <c r="A608" s="45"/>
      <c r="B608" s="45">
        <v>150101</v>
      </c>
      <c r="C608" s="110" t="s">
        <v>818</v>
      </c>
      <c r="D608" s="20" t="s">
        <v>721</v>
      </c>
      <c r="E608" s="148" t="s">
        <v>77</v>
      </c>
      <c r="F608" s="86">
        <v>41528</v>
      </c>
      <c r="G608" s="46">
        <f t="shared" si="12"/>
        <v>0</v>
      </c>
      <c r="H608" s="86">
        <v>41528</v>
      </c>
      <c r="I608" s="86">
        <v>41528</v>
      </c>
      <c r="J608" s="63"/>
      <c r="L608" s="63"/>
    </row>
    <row r="609" spans="1:12" s="19" customFormat="1" ht="45.75">
      <c r="A609" s="45"/>
      <c r="B609" s="45">
        <v>150101</v>
      </c>
      <c r="C609" s="110" t="s">
        <v>818</v>
      </c>
      <c r="D609" s="20" t="s">
        <v>721</v>
      </c>
      <c r="E609" s="148" t="s">
        <v>104</v>
      </c>
      <c r="F609" s="86">
        <v>41528</v>
      </c>
      <c r="G609" s="46">
        <f t="shared" si="12"/>
        <v>0</v>
      </c>
      <c r="H609" s="86">
        <v>41528</v>
      </c>
      <c r="I609" s="86">
        <v>41528</v>
      </c>
      <c r="J609" s="63"/>
      <c r="L609" s="63"/>
    </row>
    <row r="610" spans="1:12" s="19" customFormat="1" ht="33" customHeight="1">
      <c r="A610" s="45"/>
      <c r="B610" s="45">
        <v>150101</v>
      </c>
      <c r="C610" s="110" t="s">
        <v>818</v>
      </c>
      <c r="D610" s="20" t="s">
        <v>721</v>
      </c>
      <c r="E610" s="148" t="s">
        <v>78</v>
      </c>
      <c r="F610" s="86">
        <v>41528</v>
      </c>
      <c r="G610" s="46">
        <f t="shared" si="12"/>
        <v>0</v>
      </c>
      <c r="H610" s="86">
        <v>41528</v>
      </c>
      <c r="I610" s="86">
        <v>41528</v>
      </c>
      <c r="J610" s="63"/>
      <c r="L610" s="63"/>
    </row>
    <row r="611" spans="1:12" s="19" customFormat="1" ht="45.75">
      <c r="A611" s="45"/>
      <c r="B611" s="45">
        <v>150101</v>
      </c>
      <c r="C611" s="110" t="s">
        <v>818</v>
      </c>
      <c r="D611" s="20" t="s">
        <v>721</v>
      </c>
      <c r="E611" s="148" t="s">
        <v>79</v>
      </c>
      <c r="F611" s="86">
        <v>41528</v>
      </c>
      <c r="G611" s="46">
        <f t="shared" si="12"/>
        <v>0</v>
      </c>
      <c r="H611" s="86">
        <v>41528</v>
      </c>
      <c r="I611" s="86">
        <v>41528</v>
      </c>
      <c r="J611" s="63"/>
      <c r="L611" s="63"/>
    </row>
    <row r="612" spans="1:12" s="19" customFormat="1" ht="45.75">
      <c r="A612" s="45"/>
      <c r="B612" s="45">
        <v>150101</v>
      </c>
      <c r="C612" s="110" t="s">
        <v>818</v>
      </c>
      <c r="D612" s="20" t="s">
        <v>721</v>
      </c>
      <c r="E612" s="148" t="s">
        <v>80</v>
      </c>
      <c r="F612" s="86">
        <v>41528</v>
      </c>
      <c r="G612" s="46">
        <f t="shared" si="12"/>
        <v>0</v>
      </c>
      <c r="H612" s="86">
        <v>41528</v>
      </c>
      <c r="I612" s="86">
        <v>41528</v>
      </c>
      <c r="J612" s="63"/>
      <c r="L612" s="63"/>
    </row>
    <row r="613" spans="1:12" s="19" customFormat="1" ht="33" customHeight="1">
      <c r="A613" s="45"/>
      <c r="B613" s="45">
        <v>150101</v>
      </c>
      <c r="C613" s="110" t="s">
        <v>818</v>
      </c>
      <c r="D613" s="20" t="s">
        <v>721</v>
      </c>
      <c r="E613" s="148" t="s">
        <v>81</v>
      </c>
      <c r="F613" s="86">
        <v>41528</v>
      </c>
      <c r="G613" s="46">
        <f t="shared" si="12"/>
        <v>0</v>
      </c>
      <c r="H613" s="86">
        <v>41528</v>
      </c>
      <c r="I613" s="86">
        <v>41528</v>
      </c>
      <c r="J613" s="63"/>
      <c r="L613" s="63"/>
    </row>
    <row r="614" spans="1:12" s="19" customFormat="1" ht="33" customHeight="1">
      <c r="A614" s="45"/>
      <c r="B614" s="45">
        <v>150101</v>
      </c>
      <c r="C614" s="110" t="s">
        <v>818</v>
      </c>
      <c r="D614" s="20" t="s">
        <v>721</v>
      </c>
      <c r="E614" s="148" t="s">
        <v>82</v>
      </c>
      <c r="F614" s="86">
        <v>41528</v>
      </c>
      <c r="G614" s="46">
        <f t="shared" si="12"/>
        <v>0</v>
      </c>
      <c r="H614" s="86">
        <v>41528</v>
      </c>
      <c r="I614" s="86">
        <v>41528</v>
      </c>
      <c r="J614" s="63"/>
      <c r="L614" s="63"/>
    </row>
    <row r="615" spans="1:12" s="19" customFormat="1" ht="33" customHeight="1">
      <c r="A615" s="45"/>
      <c r="B615" s="45">
        <v>150101</v>
      </c>
      <c r="C615" s="110" t="s">
        <v>818</v>
      </c>
      <c r="D615" s="20" t="s">
        <v>721</v>
      </c>
      <c r="E615" s="148" t="s">
        <v>83</v>
      </c>
      <c r="F615" s="86">
        <v>41528</v>
      </c>
      <c r="G615" s="46">
        <f t="shared" si="12"/>
        <v>0</v>
      </c>
      <c r="H615" s="86">
        <v>41528</v>
      </c>
      <c r="I615" s="86">
        <v>41528</v>
      </c>
      <c r="J615" s="63"/>
      <c r="L615" s="63"/>
    </row>
    <row r="616" spans="1:12" s="19" customFormat="1" ht="45.75">
      <c r="A616" s="45"/>
      <c r="B616" s="45">
        <v>150101</v>
      </c>
      <c r="C616" s="110" t="s">
        <v>818</v>
      </c>
      <c r="D616" s="20" t="s">
        <v>721</v>
      </c>
      <c r="E616" s="148" t="s">
        <v>84</v>
      </c>
      <c r="F616" s="86">
        <v>41528</v>
      </c>
      <c r="G616" s="46">
        <f t="shared" si="12"/>
        <v>0</v>
      </c>
      <c r="H616" s="86">
        <v>41528</v>
      </c>
      <c r="I616" s="86">
        <v>41528</v>
      </c>
      <c r="J616" s="63"/>
      <c r="L616" s="63"/>
    </row>
    <row r="617" spans="1:12" s="19" customFormat="1" ht="45.75">
      <c r="A617" s="45"/>
      <c r="B617" s="45">
        <v>150101</v>
      </c>
      <c r="C617" s="110" t="s">
        <v>818</v>
      </c>
      <c r="D617" s="20" t="s">
        <v>721</v>
      </c>
      <c r="E617" s="148" t="s">
        <v>118</v>
      </c>
      <c r="F617" s="86">
        <v>592559</v>
      </c>
      <c r="G617" s="46">
        <f t="shared" si="12"/>
        <v>0</v>
      </c>
      <c r="H617" s="86">
        <v>592559</v>
      </c>
      <c r="I617" s="86">
        <v>592559</v>
      </c>
      <c r="J617" s="63"/>
      <c r="L617" s="63"/>
    </row>
    <row r="618" spans="1:12" s="19" customFormat="1" ht="45.75">
      <c r="A618" s="45"/>
      <c r="B618" s="45">
        <v>150101</v>
      </c>
      <c r="C618" s="110" t="s">
        <v>818</v>
      </c>
      <c r="D618" s="20" t="s">
        <v>721</v>
      </c>
      <c r="E618" s="148" t="s">
        <v>119</v>
      </c>
      <c r="F618" s="86">
        <v>854661</v>
      </c>
      <c r="G618" s="46">
        <f t="shared" si="12"/>
        <v>0</v>
      </c>
      <c r="H618" s="86">
        <v>854661</v>
      </c>
      <c r="I618" s="86">
        <v>854661</v>
      </c>
      <c r="J618" s="63"/>
      <c r="L618" s="63"/>
    </row>
    <row r="619" spans="1:12" s="19" customFormat="1" ht="45.75">
      <c r="A619" s="45"/>
      <c r="B619" s="45">
        <v>150101</v>
      </c>
      <c r="C619" s="110" t="s">
        <v>818</v>
      </c>
      <c r="D619" s="20" t="s">
        <v>721</v>
      </c>
      <c r="E619" s="148" t="s">
        <v>120</v>
      </c>
      <c r="F619" s="86">
        <v>367114</v>
      </c>
      <c r="G619" s="46">
        <f t="shared" si="12"/>
        <v>0</v>
      </c>
      <c r="H619" s="86">
        <v>367114</v>
      </c>
      <c r="I619" s="86">
        <v>367114</v>
      </c>
      <c r="J619" s="63"/>
      <c r="L619" s="63"/>
    </row>
    <row r="620" spans="1:12" s="19" customFormat="1" ht="30.75">
      <c r="A620" s="45"/>
      <c r="B620" s="45">
        <v>150101</v>
      </c>
      <c r="C620" s="110" t="s">
        <v>818</v>
      </c>
      <c r="D620" s="20" t="s">
        <v>721</v>
      </c>
      <c r="E620" s="148" t="s">
        <v>141</v>
      </c>
      <c r="F620" s="86">
        <v>1220465</v>
      </c>
      <c r="G620" s="46">
        <f t="shared" si="12"/>
        <v>0</v>
      </c>
      <c r="H620" s="86">
        <v>1220465</v>
      </c>
      <c r="I620" s="86">
        <v>1220465</v>
      </c>
      <c r="J620" s="63"/>
      <c r="L620" s="63"/>
    </row>
    <row r="621" spans="1:12" s="19" customFormat="1" ht="30.75">
      <c r="A621" s="45"/>
      <c r="B621" s="45">
        <v>150101</v>
      </c>
      <c r="C621" s="110" t="s">
        <v>818</v>
      </c>
      <c r="D621" s="20" t="s">
        <v>721</v>
      </c>
      <c r="E621" s="148" t="s">
        <v>142</v>
      </c>
      <c r="F621" s="86">
        <v>80000</v>
      </c>
      <c r="G621" s="46">
        <f t="shared" si="12"/>
        <v>0</v>
      </c>
      <c r="H621" s="86">
        <v>80000</v>
      </c>
      <c r="I621" s="86">
        <v>80000</v>
      </c>
      <c r="J621" s="63"/>
      <c r="L621" s="63"/>
    </row>
    <row r="622" spans="1:12" s="19" customFormat="1" ht="30.75">
      <c r="A622" s="45"/>
      <c r="B622" s="45">
        <v>150101</v>
      </c>
      <c r="C622" s="110" t="s">
        <v>818</v>
      </c>
      <c r="D622" s="20" t="s">
        <v>721</v>
      </c>
      <c r="E622" s="148" t="s">
        <v>143</v>
      </c>
      <c r="F622" s="86">
        <v>48800</v>
      </c>
      <c r="G622" s="46">
        <f t="shared" si="12"/>
        <v>0</v>
      </c>
      <c r="H622" s="86">
        <v>48800</v>
      </c>
      <c r="I622" s="86">
        <v>48800</v>
      </c>
      <c r="J622" s="63"/>
      <c r="L622" s="63"/>
    </row>
    <row r="623" spans="1:12" s="19" customFormat="1" ht="45.75">
      <c r="A623" s="45"/>
      <c r="B623" s="45">
        <v>150101</v>
      </c>
      <c r="C623" s="110" t="s">
        <v>818</v>
      </c>
      <c r="D623" s="20" t="s">
        <v>721</v>
      </c>
      <c r="E623" s="77" t="s">
        <v>146</v>
      </c>
      <c r="F623" s="86">
        <v>797000</v>
      </c>
      <c r="G623" s="46">
        <f t="shared" si="12"/>
        <v>0</v>
      </c>
      <c r="H623" s="86">
        <v>797000</v>
      </c>
      <c r="I623" s="86">
        <v>797000</v>
      </c>
      <c r="J623" s="63"/>
      <c r="L623" s="63"/>
    </row>
    <row r="624" spans="1:12" s="19" customFormat="1" ht="45.75">
      <c r="A624" s="45"/>
      <c r="B624" s="45">
        <v>150101</v>
      </c>
      <c r="C624" s="110" t="s">
        <v>818</v>
      </c>
      <c r="D624" s="20" t="s">
        <v>721</v>
      </c>
      <c r="E624" s="77" t="s">
        <v>148</v>
      </c>
      <c r="F624" s="86">
        <v>527014</v>
      </c>
      <c r="G624" s="46">
        <f>100-(H624/F624)*100</f>
        <v>0</v>
      </c>
      <c r="H624" s="86">
        <v>527014</v>
      </c>
      <c r="I624" s="86">
        <v>527014</v>
      </c>
      <c r="J624" s="63"/>
      <c r="L624" s="63"/>
    </row>
    <row r="625" spans="1:12" s="19" customFormat="1" ht="45.75">
      <c r="A625" s="14"/>
      <c r="B625" s="14">
        <v>170703</v>
      </c>
      <c r="C625" s="106" t="s">
        <v>839</v>
      </c>
      <c r="D625" s="77" t="s">
        <v>794</v>
      </c>
      <c r="E625" s="74" t="s">
        <v>303</v>
      </c>
      <c r="F625" s="16">
        <v>18400142</v>
      </c>
      <c r="G625" s="17">
        <f aca="true" t="shared" si="13" ref="G625:G657">100-(H625/F625)*100</f>
        <v>0.8868844599134036</v>
      </c>
      <c r="H625" s="70">
        <v>18236954</v>
      </c>
      <c r="I625" s="70">
        <v>18236954</v>
      </c>
      <c r="J625" s="80">
        <f>SUM(I625:I658)</f>
        <v>87261886</v>
      </c>
      <c r="K625" s="50">
        <f>J625-'[1]Місто'!$O$310</f>
        <v>0</v>
      </c>
      <c r="L625" s="63"/>
    </row>
    <row r="626" spans="1:12" s="19" customFormat="1" ht="45.75" hidden="1">
      <c r="A626" s="14"/>
      <c r="B626" s="14">
        <v>170703</v>
      </c>
      <c r="C626" s="106" t="s">
        <v>839</v>
      </c>
      <c r="D626" s="77" t="s">
        <v>794</v>
      </c>
      <c r="E626" s="74" t="s">
        <v>670</v>
      </c>
      <c r="F626" s="16"/>
      <c r="G626" s="17" t="e">
        <f t="shared" si="13"/>
        <v>#DIV/0!</v>
      </c>
      <c r="H626" s="16"/>
      <c r="I626" s="70"/>
      <c r="J626" s="63"/>
      <c r="L626" s="63"/>
    </row>
    <row r="627" spans="1:12" s="19" customFormat="1" ht="45.75" hidden="1">
      <c r="A627" s="146"/>
      <c r="B627" s="45">
        <v>170703</v>
      </c>
      <c r="C627" s="110" t="s">
        <v>839</v>
      </c>
      <c r="D627" s="76" t="s">
        <v>794</v>
      </c>
      <c r="E627" s="148" t="s">
        <v>232</v>
      </c>
      <c r="F627" s="18">
        <f>12445330-12445330</f>
        <v>0</v>
      </c>
      <c r="G627" s="46" t="e">
        <f t="shared" si="13"/>
        <v>#DIV/0!</v>
      </c>
      <c r="H627" s="18">
        <f>12236390-12236390</f>
        <v>0</v>
      </c>
      <c r="I627" s="71">
        <f>6000000-6000000</f>
        <v>0</v>
      </c>
      <c r="J627" s="63"/>
      <c r="L627" s="63"/>
    </row>
    <row r="628" spans="1:12" s="19" customFormat="1" ht="45.75" hidden="1">
      <c r="A628" s="146"/>
      <c r="B628" s="45">
        <v>170703</v>
      </c>
      <c r="C628" s="110" t="s">
        <v>839</v>
      </c>
      <c r="D628" s="76" t="s">
        <v>794</v>
      </c>
      <c r="E628" s="148" t="s">
        <v>233</v>
      </c>
      <c r="F628" s="18">
        <f>36530842-36530842</f>
        <v>0</v>
      </c>
      <c r="G628" s="46" t="e">
        <f t="shared" si="13"/>
        <v>#DIV/0!</v>
      </c>
      <c r="H628" s="18">
        <f>36147463-36147463</f>
        <v>0</v>
      </c>
      <c r="I628" s="71">
        <f>21100145-19547488-1552657</f>
        <v>0</v>
      </c>
      <c r="J628" s="63"/>
      <c r="L628" s="63"/>
    </row>
    <row r="629" spans="1:12" s="19" customFormat="1" ht="31.5" customHeight="1">
      <c r="A629" s="14"/>
      <c r="B629" s="14">
        <v>170703</v>
      </c>
      <c r="C629" s="106" t="s">
        <v>839</v>
      </c>
      <c r="D629" s="77" t="s">
        <v>794</v>
      </c>
      <c r="E629" s="74" t="s">
        <v>857</v>
      </c>
      <c r="F629" s="16">
        <v>22485048</v>
      </c>
      <c r="G629" s="17">
        <f t="shared" si="13"/>
        <v>2.162001166286146</v>
      </c>
      <c r="H629" s="16">
        <v>21998921</v>
      </c>
      <c r="I629" s="70">
        <f>6443650+3900</f>
        <v>6447550</v>
      </c>
      <c r="J629" s="63"/>
      <c r="L629" s="63"/>
    </row>
    <row r="630" spans="1:12" s="19" customFormat="1" ht="45.75">
      <c r="A630" s="14"/>
      <c r="B630" s="14">
        <v>170703</v>
      </c>
      <c r="C630" s="106" t="s">
        <v>839</v>
      </c>
      <c r="D630" s="77" t="s">
        <v>794</v>
      </c>
      <c r="E630" s="74" t="s">
        <v>238</v>
      </c>
      <c r="F630" s="16">
        <v>4336847</v>
      </c>
      <c r="G630" s="17">
        <f t="shared" si="13"/>
        <v>80.46124292602437</v>
      </c>
      <c r="H630" s="16">
        <v>847366</v>
      </c>
      <c r="I630" s="70">
        <v>847366</v>
      </c>
      <c r="J630" s="63"/>
      <c r="L630" s="63"/>
    </row>
    <row r="631" spans="1:12" s="19" customFormat="1" ht="45.75">
      <c r="A631" s="14"/>
      <c r="B631" s="14">
        <v>170703</v>
      </c>
      <c r="C631" s="106" t="s">
        <v>839</v>
      </c>
      <c r="D631" s="77" t="s">
        <v>794</v>
      </c>
      <c r="E631" s="74" t="s">
        <v>871</v>
      </c>
      <c r="F631" s="16">
        <v>5021420</v>
      </c>
      <c r="G631" s="17">
        <f t="shared" si="13"/>
        <v>63.385177897885455</v>
      </c>
      <c r="H631" s="16">
        <v>1838584</v>
      </c>
      <c r="I631" s="70">
        <v>1838584</v>
      </c>
      <c r="J631" s="63"/>
      <c r="L631" s="63"/>
    </row>
    <row r="632" spans="1:12" s="19" customFormat="1" ht="33" customHeight="1">
      <c r="A632" s="14"/>
      <c r="B632" s="14">
        <v>170703</v>
      </c>
      <c r="C632" s="106" t="s">
        <v>839</v>
      </c>
      <c r="D632" s="77" t="s">
        <v>794</v>
      </c>
      <c r="E632" s="74" t="s">
        <v>906</v>
      </c>
      <c r="F632" s="16">
        <v>621234</v>
      </c>
      <c r="G632" s="17">
        <f t="shared" si="13"/>
        <v>66.40959767173078</v>
      </c>
      <c r="H632" s="16">
        <v>208675</v>
      </c>
      <c r="I632" s="70">
        <v>208675</v>
      </c>
      <c r="J632" s="63"/>
      <c r="L632" s="63"/>
    </row>
    <row r="633" spans="1:12" s="19" customFormat="1" ht="45.75">
      <c r="A633" s="14"/>
      <c r="B633" s="14">
        <v>170703</v>
      </c>
      <c r="C633" s="106" t="s">
        <v>839</v>
      </c>
      <c r="D633" s="77" t="s">
        <v>794</v>
      </c>
      <c r="E633" s="74" t="s">
        <v>242</v>
      </c>
      <c r="F633" s="16">
        <v>2337186</v>
      </c>
      <c r="G633" s="17">
        <f t="shared" si="13"/>
        <v>56.30266482855879</v>
      </c>
      <c r="H633" s="16">
        <v>1021288</v>
      </c>
      <c r="I633" s="70">
        <f>1268705-247417</f>
        <v>1021288</v>
      </c>
      <c r="J633" s="63"/>
      <c r="L633" s="63"/>
    </row>
    <row r="634" spans="1:12" s="19" customFormat="1" ht="75.75">
      <c r="A634" s="14"/>
      <c r="B634" s="14">
        <v>170703</v>
      </c>
      <c r="C634" s="106" t="s">
        <v>839</v>
      </c>
      <c r="D634" s="77" t="s">
        <v>794</v>
      </c>
      <c r="E634" s="74" t="s">
        <v>243</v>
      </c>
      <c r="F634" s="16">
        <v>10418873</v>
      </c>
      <c r="G634" s="17">
        <f t="shared" si="13"/>
        <v>2.859090421775946</v>
      </c>
      <c r="H634" s="16">
        <v>10120988</v>
      </c>
      <c r="I634" s="70">
        <f>10418873-297885-9500000</f>
        <v>620988</v>
      </c>
      <c r="J634" s="63"/>
      <c r="L634" s="63"/>
    </row>
    <row r="635" spans="1:12" s="19" customFormat="1" ht="54" customHeight="1">
      <c r="A635" s="45"/>
      <c r="B635" s="45">
        <v>170703</v>
      </c>
      <c r="C635" s="110" t="s">
        <v>839</v>
      </c>
      <c r="D635" s="76" t="s">
        <v>794</v>
      </c>
      <c r="E635" s="148" t="s">
        <v>254</v>
      </c>
      <c r="F635" s="18">
        <v>10322506</v>
      </c>
      <c r="G635" s="46">
        <f t="shared" si="13"/>
        <v>0</v>
      </c>
      <c r="H635" s="18">
        <v>10322506</v>
      </c>
      <c r="I635" s="18">
        <f>922506-500000</f>
        <v>422506</v>
      </c>
      <c r="J635" s="63"/>
      <c r="L635" s="63"/>
    </row>
    <row r="636" spans="1:12" s="19" customFormat="1" ht="60.75">
      <c r="A636" s="45"/>
      <c r="B636" s="45">
        <v>170703</v>
      </c>
      <c r="C636" s="110" t="s">
        <v>839</v>
      </c>
      <c r="D636" s="76" t="s">
        <v>794</v>
      </c>
      <c r="E636" s="148" t="s">
        <v>262</v>
      </c>
      <c r="F636" s="18">
        <v>34577490</v>
      </c>
      <c r="G636" s="46">
        <f t="shared" si="13"/>
        <v>0</v>
      </c>
      <c r="H636" s="18">
        <v>34577490</v>
      </c>
      <c r="I636" s="18">
        <v>400000</v>
      </c>
      <c r="J636" s="63"/>
      <c r="L636" s="63"/>
    </row>
    <row r="637" spans="1:12" s="19" customFormat="1" ht="45.75">
      <c r="A637" s="45"/>
      <c r="B637" s="45">
        <v>170703</v>
      </c>
      <c r="C637" s="110" t="s">
        <v>839</v>
      </c>
      <c r="D637" s="76" t="s">
        <v>794</v>
      </c>
      <c r="E637" s="148" t="s">
        <v>255</v>
      </c>
      <c r="F637" s="18">
        <v>14319566</v>
      </c>
      <c r="G637" s="46">
        <f t="shared" si="13"/>
        <v>0</v>
      </c>
      <c r="H637" s="18">
        <v>14319566</v>
      </c>
      <c r="I637" s="18">
        <v>3508465</v>
      </c>
      <c r="J637" s="63"/>
      <c r="L637" s="63"/>
    </row>
    <row r="638" spans="1:12" s="19" customFormat="1" ht="33.75" customHeight="1">
      <c r="A638" s="45"/>
      <c r="B638" s="45">
        <v>170703</v>
      </c>
      <c r="C638" s="110" t="s">
        <v>839</v>
      </c>
      <c r="D638" s="76" t="s">
        <v>794</v>
      </c>
      <c r="E638" s="148" t="s">
        <v>256</v>
      </c>
      <c r="F638" s="18">
        <v>300000</v>
      </c>
      <c r="G638" s="46">
        <f t="shared" si="13"/>
        <v>0</v>
      </c>
      <c r="H638" s="18">
        <v>300000</v>
      </c>
      <c r="I638" s="18">
        <v>300000</v>
      </c>
      <c r="J638" s="63"/>
      <c r="L638" s="63"/>
    </row>
    <row r="639" spans="1:12" s="19" customFormat="1" ht="31.5" customHeight="1">
      <c r="A639" s="45"/>
      <c r="B639" s="45">
        <v>170703</v>
      </c>
      <c r="C639" s="110" t="s">
        <v>839</v>
      </c>
      <c r="D639" s="76" t="s">
        <v>794</v>
      </c>
      <c r="E639" s="148" t="s">
        <v>257</v>
      </c>
      <c r="F639" s="18">
        <v>300000</v>
      </c>
      <c r="G639" s="46">
        <f t="shared" si="13"/>
        <v>0</v>
      </c>
      <c r="H639" s="18">
        <v>300000</v>
      </c>
      <c r="I639" s="18">
        <v>300000</v>
      </c>
      <c r="J639" s="63"/>
      <c r="L639" s="63"/>
    </row>
    <row r="640" spans="1:12" s="19" customFormat="1" ht="33.75" customHeight="1">
      <c r="A640" s="45"/>
      <c r="B640" s="45">
        <v>170703</v>
      </c>
      <c r="C640" s="110" t="s">
        <v>839</v>
      </c>
      <c r="D640" s="76" t="s">
        <v>794</v>
      </c>
      <c r="E640" s="148" t="s">
        <v>258</v>
      </c>
      <c r="F640" s="18">
        <v>419165</v>
      </c>
      <c r="G640" s="46">
        <f t="shared" si="13"/>
        <v>0</v>
      </c>
      <c r="H640" s="18">
        <v>419165</v>
      </c>
      <c r="I640" s="18">
        <v>419165</v>
      </c>
      <c r="J640" s="63"/>
      <c r="L640" s="63"/>
    </row>
    <row r="641" spans="1:12" s="19" customFormat="1" ht="30.75" customHeight="1">
      <c r="A641" s="45"/>
      <c r="B641" s="45">
        <v>170703</v>
      </c>
      <c r="C641" s="110" t="s">
        <v>839</v>
      </c>
      <c r="D641" s="76" t="s">
        <v>794</v>
      </c>
      <c r="E641" s="148" t="s">
        <v>259</v>
      </c>
      <c r="F641" s="18">
        <v>429356</v>
      </c>
      <c r="G641" s="46">
        <f t="shared" si="13"/>
        <v>0</v>
      </c>
      <c r="H641" s="18">
        <v>429356</v>
      </c>
      <c r="I641" s="18">
        <v>429356</v>
      </c>
      <c r="J641" s="63"/>
      <c r="L641" s="63"/>
    </row>
    <row r="642" spans="1:12" s="19" customFormat="1" ht="30.75" customHeight="1">
      <c r="A642" s="45"/>
      <c r="B642" s="45">
        <v>170703</v>
      </c>
      <c r="C642" s="110" t="s">
        <v>839</v>
      </c>
      <c r="D642" s="76" t="s">
        <v>794</v>
      </c>
      <c r="E642" s="148" t="s">
        <v>263</v>
      </c>
      <c r="F642" s="18">
        <v>300000</v>
      </c>
      <c r="G642" s="46">
        <f t="shared" si="13"/>
        <v>0</v>
      </c>
      <c r="H642" s="18">
        <v>300000</v>
      </c>
      <c r="I642" s="18">
        <v>300000</v>
      </c>
      <c r="J642" s="63"/>
      <c r="L642" s="63"/>
    </row>
    <row r="643" spans="1:12" s="19" customFormat="1" ht="30" customHeight="1">
      <c r="A643" s="45"/>
      <c r="B643" s="45">
        <v>170703</v>
      </c>
      <c r="C643" s="110" t="s">
        <v>839</v>
      </c>
      <c r="D643" s="76" t="s">
        <v>794</v>
      </c>
      <c r="E643" s="148" t="s">
        <v>260</v>
      </c>
      <c r="F643" s="18">
        <v>480000</v>
      </c>
      <c r="G643" s="46">
        <f t="shared" si="13"/>
        <v>0</v>
      </c>
      <c r="H643" s="18">
        <v>480000</v>
      </c>
      <c r="I643" s="18">
        <v>480000</v>
      </c>
      <c r="J643" s="63"/>
      <c r="L643" s="63"/>
    </row>
    <row r="644" spans="1:12" s="19" customFormat="1" ht="33" customHeight="1">
      <c r="A644" s="45"/>
      <c r="B644" s="45">
        <v>170703</v>
      </c>
      <c r="C644" s="110" t="s">
        <v>839</v>
      </c>
      <c r="D644" s="76" t="s">
        <v>794</v>
      </c>
      <c r="E644" s="148" t="s">
        <v>261</v>
      </c>
      <c r="F644" s="18">
        <v>552000</v>
      </c>
      <c r="G644" s="46">
        <f t="shared" si="13"/>
        <v>0</v>
      </c>
      <c r="H644" s="18">
        <v>552000</v>
      </c>
      <c r="I644" s="18">
        <v>552000</v>
      </c>
      <c r="J644" s="63"/>
      <c r="L644" s="63"/>
    </row>
    <row r="645" spans="1:12" s="19" customFormat="1" ht="49.5" customHeight="1">
      <c r="A645" s="45"/>
      <c r="B645" s="45">
        <v>170703</v>
      </c>
      <c r="C645" s="110" t="s">
        <v>839</v>
      </c>
      <c r="D645" s="76" t="s">
        <v>794</v>
      </c>
      <c r="E645" s="148" t="s">
        <v>129</v>
      </c>
      <c r="F645" s="18">
        <v>174998</v>
      </c>
      <c r="G645" s="46">
        <f t="shared" si="13"/>
        <v>0</v>
      </c>
      <c r="H645" s="18">
        <v>174998</v>
      </c>
      <c r="I645" s="18">
        <v>174998</v>
      </c>
      <c r="J645" s="63"/>
      <c r="L645" s="63"/>
    </row>
    <row r="646" spans="1:12" s="19" customFormat="1" ht="49.5" customHeight="1">
      <c r="A646" s="45"/>
      <c r="B646" s="45">
        <v>170703</v>
      </c>
      <c r="C646" s="110" t="s">
        <v>839</v>
      </c>
      <c r="D646" s="76" t="s">
        <v>794</v>
      </c>
      <c r="E646" s="148" t="s">
        <v>130</v>
      </c>
      <c r="F646" s="18">
        <v>260001</v>
      </c>
      <c r="G646" s="46">
        <f t="shared" si="13"/>
        <v>0</v>
      </c>
      <c r="H646" s="18">
        <v>260001</v>
      </c>
      <c r="I646" s="18">
        <v>260001</v>
      </c>
      <c r="J646" s="63"/>
      <c r="L646" s="63"/>
    </row>
    <row r="647" spans="1:12" s="19" customFormat="1" ht="49.5" customHeight="1">
      <c r="A647" s="45"/>
      <c r="B647" s="45">
        <v>170703</v>
      </c>
      <c r="C647" s="110" t="s">
        <v>839</v>
      </c>
      <c r="D647" s="76" t="s">
        <v>794</v>
      </c>
      <c r="E647" s="148" t="s">
        <v>131</v>
      </c>
      <c r="F647" s="18">
        <v>48800</v>
      </c>
      <c r="G647" s="46">
        <f t="shared" si="13"/>
        <v>0</v>
      </c>
      <c r="H647" s="18">
        <v>48800</v>
      </c>
      <c r="I647" s="18">
        <v>48800</v>
      </c>
      <c r="J647" s="63"/>
      <c r="L647" s="63"/>
    </row>
    <row r="648" spans="1:12" s="19" customFormat="1" ht="49.5" customHeight="1">
      <c r="A648" s="45"/>
      <c r="B648" s="45">
        <v>170703</v>
      </c>
      <c r="C648" s="110" t="s">
        <v>839</v>
      </c>
      <c r="D648" s="76" t="s">
        <v>794</v>
      </c>
      <c r="E648" s="148" t="s">
        <v>132</v>
      </c>
      <c r="F648" s="18">
        <v>208941</v>
      </c>
      <c r="G648" s="46">
        <f t="shared" si="13"/>
        <v>0</v>
      </c>
      <c r="H648" s="18">
        <v>208941</v>
      </c>
      <c r="I648" s="18">
        <v>208941</v>
      </c>
      <c r="J648" s="63"/>
      <c r="L648" s="63"/>
    </row>
    <row r="649" spans="1:12" s="19" customFormat="1" ht="49.5" customHeight="1">
      <c r="A649" s="45"/>
      <c r="B649" s="45">
        <v>170703</v>
      </c>
      <c r="C649" s="110" t="s">
        <v>839</v>
      </c>
      <c r="D649" s="76" t="s">
        <v>794</v>
      </c>
      <c r="E649" s="148" t="s">
        <v>126</v>
      </c>
      <c r="F649" s="18">
        <v>248129</v>
      </c>
      <c r="G649" s="46">
        <f t="shared" si="13"/>
        <v>0</v>
      </c>
      <c r="H649" s="18">
        <v>248129</v>
      </c>
      <c r="I649" s="18">
        <v>248129</v>
      </c>
      <c r="J649" s="63"/>
      <c r="L649" s="63"/>
    </row>
    <row r="650" spans="1:12" s="19" customFormat="1" ht="49.5" customHeight="1">
      <c r="A650" s="45"/>
      <c r="B650" s="45">
        <v>170703</v>
      </c>
      <c r="C650" s="110" t="s">
        <v>839</v>
      </c>
      <c r="D650" s="76" t="s">
        <v>794</v>
      </c>
      <c r="E650" s="148" t="s">
        <v>127</v>
      </c>
      <c r="F650" s="18">
        <v>111897</v>
      </c>
      <c r="G650" s="46">
        <f t="shared" si="13"/>
        <v>0</v>
      </c>
      <c r="H650" s="18">
        <v>111897</v>
      </c>
      <c r="I650" s="18">
        <v>111897</v>
      </c>
      <c r="J650" s="63"/>
      <c r="L650" s="63"/>
    </row>
    <row r="651" spans="1:12" s="19" customFormat="1" ht="49.5" customHeight="1">
      <c r="A651" s="45"/>
      <c r="B651" s="45">
        <v>170703</v>
      </c>
      <c r="C651" s="110" t="s">
        <v>839</v>
      </c>
      <c r="D651" s="76" t="s">
        <v>794</v>
      </c>
      <c r="E651" s="148" t="s">
        <v>128</v>
      </c>
      <c r="F651" s="18">
        <v>115053</v>
      </c>
      <c r="G651" s="46">
        <f t="shared" si="13"/>
        <v>0</v>
      </c>
      <c r="H651" s="18">
        <v>115053</v>
      </c>
      <c r="I651" s="18">
        <v>115053</v>
      </c>
      <c r="J651" s="63"/>
      <c r="L651" s="63"/>
    </row>
    <row r="652" spans="1:12" s="19" customFormat="1" ht="49.5" customHeight="1">
      <c r="A652" s="45"/>
      <c r="B652" s="45">
        <v>170703</v>
      </c>
      <c r="C652" s="110" t="s">
        <v>839</v>
      </c>
      <c r="D652" s="76" t="s">
        <v>794</v>
      </c>
      <c r="E652" s="148" t="s">
        <v>133</v>
      </c>
      <c r="F652" s="18">
        <v>480000</v>
      </c>
      <c r="G652" s="46">
        <f t="shared" si="13"/>
        <v>0</v>
      </c>
      <c r="H652" s="18">
        <v>480000</v>
      </c>
      <c r="I652" s="18">
        <v>480000</v>
      </c>
      <c r="J652" s="63"/>
      <c r="L652" s="63"/>
    </row>
    <row r="653" spans="1:12" s="19" customFormat="1" ht="49.5" customHeight="1">
      <c r="A653" s="45"/>
      <c r="B653" s="45">
        <v>170703</v>
      </c>
      <c r="C653" s="110" t="s">
        <v>839</v>
      </c>
      <c r="D653" s="76" t="s">
        <v>794</v>
      </c>
      <c r="E653" s="148" t="s">
        <v>134</v>
      </c>
      <c r="F653" s="18">
        <v>115053</v>
      </c>
      <c r="G653" s="46">
        <f t="shared" si="13"/>
        <v>0</v>
      </c>
      <c r="H653" s="18">
        <v>115053</v>
      </c>
      <c r="I653" s="18">
        <v>115053</v>
      </c>
      <c r="J653" s="63"/>
      <c r="L653" s="63"/>
    </row>
    <row r="654" spans="1:12" s="19" customFormat="1" ht="49.5" customHeight="1">
      <c r="A654" s="45"/>
      <c r="B654" s="45">
        <v>170703</v>
      </c>
      <c r="C654" s="110" t="s">
        <v>839</v>
      </c>
      <c r="D654" s="76" t="s">
        <v>794</v>
      </c>
      <c r="E654" s="148" t="s">
        <v>135</v>
      </c>
      <c r="F654" s="18">
        <v>174998</v>
      </c>
      <c r="G654" s="46">
        <f t="shared" si="13"/>
        <v>0</v>
      </c>
      <c r="H654" s="18">
        <v>174998</v>
      </c>
      <c r="I654" s="18">
        <v>174998</v>
      </c>
      <c r="J654" s="63"/>
      <c r="L654" s="63"/>
    </row>
    <row r="655" spans="1:12" s="19" customFormat="1" ht="49.5" customHeight="1">
      <c r="A655" s="45"/>
      <c r="B655" s="45">
        <v>170703</v>
      </c>
      <c r="C655" s="110" t="s">
        <v>839</v>
      </c>
      <c r="D655" s="76" t="s">
        <v>794</v>
      </c>
      <c r="E655" s="148" t="s">
        <v>136</v>
      </c>
      <c r="F655" s="18">
        <v>115053</v>
      </c>
      <c r="G655" s="46">
        <f t="shared" si="13"/>
        <v>0</v>
      </c>
      <c r="H655" s="18">
        <v>115053</v>
      </c>
      <c r="I655" s="18">
        <v>115053</v>
      </c>
      <c r="J655" s="63"/>
      <c r="L655" s="63"/>
    </row>
    <row r="656" spans="1:12" s="19" customFormat="1" ht="49.5" customHeight="1">
      <c r="A656" s="45"/>
      <c r="B656" s="45">
        <v>170703</v>
      </c>
      <c r="C656" s="110" t="s">
        <v>839</v>
      </c>
      <c r="D656" s="76" t="s">
        <v>794</v>
      </c>
      <c r="E656" s="148" t="s">
        <v>137</v>
      </c>
      <c r="F656" s="18">
        <v>70218</v>
      </c>
      <c r="G656" s="46">
        <f t="shared" si="13"/>
        <v>0</v>
      </c>
      <c r="H656" s="18">
        <v>70218</v>
      </c>
      <c r="I656" s="18">
        <v>70218</v>
      </c>
      <c r="J656" s="63"/>
      <c r="L656" s="63"/>
    </row>
    <row r="657" spans="1:12" s="19" customFormat="1" ht="49.5" customHeight="1">
      <c r="A657" s="45"/>
      <c r="B657" s="45">
        <v>170703</v>
      </c>
      <c r="C657" s="110" t="s">
        <v>839</v>
      </c>
      <c r="D657" s="76" t="s">
        <v>794</v>
      </c>
      <c r="E657" s="148" t="s">
        <v>138</v>
      </c>
      <c r="F657" s="18">
        <v>112602</v>
      </c>
      <c r="G657" s="46">
        <f t="shared" si="13"/>
        <v>0</v>
      </c>
      <c r="H657" s="18">
        <v>112602</v>
      </c>
      <c r="I657" s="18">
        <v>112602</v>
      </c>
      <c r="J657" s="63"/>
      <c r="L657" s="63"/>
    </row>
    <row r="658" spans="1:12" s="19" customFormat="1" ht="47.25" customHeight="1">
      <c r="A658" s="45"/>
      <c r="B658" s="14">
        <v>170703</v>
      </c>
      <c r="C658" s="106" t="s">
        <v>839</v>
      </c>
      <c r="D658" s="77" t="s">
        <v>794</v>
      </c>
      <c r="E658" s="74" t="s">
        <v>858</v>
      </c>
      <c r="F658" s="16"/>
      <c r="G658" s="17"/>
      <c r="H658" s="16"/>
      <c r="I658" s="18">
        <f>'[1]Місто'!$O$310-I263-I264-I265-I276-I625-I627-I628-I630-I631-I632-I266-I262-I629-I633-I634-I635-I636-I637-I638-I639-I640-I641-I642-I643-I644-I645-I646-I647-I648-I649-I650-I651-I652-I653-I654-I655-I656-I657</f>
        <v>48693246</v>
      </c>
      <c r="J658" s="63"/>
      <c r="L658" s="63"/>
    </row>
    <row r="659" spans="1:12" s="19" customFormat="1" ht="45.75">
      <c r="A659" s="45"/>
      <c r="B659" s="14">
        <v>180409</v>
      </c>
      <c r="C659" s="106" t="s">
        <v>818</v>
      </c>
      <c r="D659" s="15" t="s">
        <v>581</v>
      </c>
      <c r="E659" s="74" t="s">
        <v>593</v>
      </c>
      <c r="F659" s="16"/>
      <c r="G659" s="17"/>
      <c r="H659" s="16"/>
      <c r="I659" s="16">
        <f>I662+I663+I665+I664</f>
        <v>77313347</v>
      </c>
      <c r="J659" s="63"/>
      <c r="L659" s="63"/>
    </row>
    <row r="660" spans="1:12" s="19" customFormat="1" ht="15.75">
      <c r="A660" s="45"/>
      <c r="B660" s="14"/>
      <c r="C660" s="49"/>
      <c r="D660" s="15"/>
      <c r="E660" s="74" t="s">
        <v>624</v>
      </c>
      <c r="F660" s="16"/>
      <c r="G660" s="17"/>
      <c r="H660" s="16"/>
      <c r="I660" s="18"/>
      <c r="J660" s="63"/>
      <c r="L660" s="63"/>
    </row>
    <row r="661" spans="1:9" s="84" customFormat="1" ht="15.75" hidden="1">
      <c r="A661" s="149"/>
      <c r="B661" s="82"/>
      <c r="C661" s="113"/>
      <c r="D661" s="83"/>
      <c r="E661" s="74" t="s">
        <v>919</v>
      </c>
      <c r="F661" s="70"/>
      <c r="G661" s="72"/>
      <c r="H661" s="70"/>
      <c r="I661" s="71"/>
    </row>
    <row r="662" spans="1:9" s="84" customFormat="1" ht="90.75">
      <c r="A662" s="149"/>
      <c r="B662" s="68"/>
      <c r="C662" s="111"/>
      <c r="D662" s="148"/>
      <c r="E662" s="148" t="s">
        <v>121</v>
      </c>
      <c r="F662" s="71"/>
      <c r="G662" s="92"/>
      <c r="H662" s="71"/>
      <c r="I662" s="71">
        <f>44095430-39515430+56263000</f>
        <v>60843000</v>
      </c>
    </row>
    <row r="663" spans="1:9" s="84" customFormat="1" ht="100.5" customHeight="1">
      <c r="A663" s="82"/>
      <c r="B663" s="82"/>
      <c r="C663" s="113"/>
      <c r="D663" s="83"/>
      <c r="E663" s="74" t="s">
        <v>124</v>
      </c>
      <c r="F663" s="70"/>
      <c r="G663" s="72"/>
      <c r="H663" s="70"/>
      <c r="I663" s="71">
        <f>83436+46370+2668800</f>
        <v>2798606</v>
      </c>
    </row>
    <row r="664" spans="1:9" s="84" customFormat="1" ht="45.75">
      <c r="A664" s="82"/>
      <c r="B664" s="82"/>
      <c r="C664" s="113"/>
      <c r="D664" s="83"/>
      <c r="E664" s="74" t="s">
        <v>122</v>
      </c>
      <c r="F664" s="70"/>
      <c r="G664" s="72"/>
      <c r="H664" s="70"/>
      <c r="I664" s="70">
        <v>5350000</v>
      </c>
    </row>
    <row r="665" spans="1:9" s="84" customFormat="1" ht="120.75">
      <c r="A665" s="82"/>
      <c r="B665" s="82"/>
      <c r="C665" s="113"/>
      <c r="D665" s="83"/>
      <c r="E665" s="74" t="s">
        <v>123</v>
      </c>
      <c r="F665" s="70"/>
      <c r="G665" s="72"/>
      <c r="H665" s="70"/>
      <c r="I665" s="70">
        <f>176000+8145741</f>
        <v>8321741</v>
      </c>
    </row>
    <row r="666" spans="1:12" s="24" customFormat="1" ht="31.5">
      <c r="A666" s="21"/>
      <c r="B666" s="21" t="s">
        <v>587</v>
      </c>
      <c r="C666" s="112"/>
      <c r="D666" s="22" t="s">
        <v>588</v>
      </c>
      <c r="E666" s="170"/>
      <c r="F666" s="23"/>
      <c r="G666" s="25"/>
      <c r="H666" s="23"/>
      <c r="I666" s="23">
        <f>I667</f>
        <v>58620</v>
      </c>
      <c r="J666" s="60">
        <f>I666-'[1]Місто'!$O$324</f>
        <v>0</v>
      </c>
      <c r="L666" s="62"/>
    </row>
    <row r="667" spans="1:12" s="19" customFormat="1" ht="15.75">
      <c r="A667" s="14"/>
      <c r="B667" s="14" t="s">
        <v>718</v>
      </c>
      <c r="C667" s="106" t="s">
        <v>817</v>
      </c>
      <c r="D667" s="15" t="s">
        <v>719</v>
      </c>
      <c r="E667" s="74" t="s">
        <v>720</v>
      </c>
      <c r="F667" s="16"/>
      <c r="G667" s="17"/>
      <c r="H667" s="16"/>
      <c r="I667" s="18">
        <f>'[1]Місто'!$O$326</f>
        <v>58620</v>
      </c>
      <c r="J667" s="63"/>
      <c r="L667" s="63"/>
    </row>
    <row r="668" spans="1:12" s="19" customFormat="1" ht="15.75" hidden="1">
      <c r="A668" s="14"/>
      <c r="B668" s="14"/>
      <c r="C668" s="49"/>
      <c r="D668" s="15"/>
      <c r="E668" s="74" t="s">
        <v>723</v>
      </c>
      <c r="F668" s="16"/>
      <c r="G668" s="17"/>
      <c r="H668" s="16"/>
      <c r="I668" s="18"/>
      <c r="J668" s="63"/>
      <c r="L668" s="63"/>
    </row>
    <row r="669" spans="1:12" s="19" customFormat="1" ht="15.75" hidden="1">
      <c r="A669" s="14"/>
      <c r="B669" s="14"/>
      <c r="C669" s="49"/>
      <c r="D669" s="15"/>
      <c r="E669" s="74"/>
      <c r="F669" s="16"/>
      <c r="G669" s="72"/>
      <c r="H669" s="16"/>
      <c r="I669" s="18"/>
      <c r="J669" s="63"/>
      <c r="L669" s="63"/>
    </row>
    <row r="670" spans="1:12" s="19" customFormat="1" ht="31.5">
      <c r="A670" s="21"/>
      <c r="B670" s="21" t="s">
        <v>638</v>
      </c>
      <c r="C670" s="112"/>
      <c r="D670" s="22" t="s">
        <v>639</v>
      </c>
      <c r="E670" s="171"/>
      <c r="F670" s="23"/>
      <c r="G670" s="25"/>
      <c r="H670" s="23"/>
      <c r="I670" s="23">
        <f>I672+I674+I681+I671</f>
        <v>2462330</v>
      </c>
      <c r="J670" s="66">
        <f>'[1]Місто'!$O$335-I670</f>
        <v>0</v>
      </c>
      <c r="K670" s="50"/>
      <c r="L670" s="66"/>
    </row>
    <row r="671" spans="1:12" s="19" customFormat="1" ht="15.75">
      <c r="A671" s="14"/>
      <c r="B671" s="14" t="s">
        <v>718</v>
      </c>
      <c r="C671" s="106" t="s">
        <v>817</v>
      </c>
      <c r="D671" s="15" t="s">
        <v>719</v>
      </c>
      <c r="E671" s="74" t="s">
        <v>720</v>
      </c>
      <c r="F671" s="16"/>
      <c r="G671" s="17"/>
      <c r="H671" s="16"/>
      <c r="I671" s="18">
        <f>'[1]Місто'!$O$337</f>
        <v>104770</v>
      </c>
      <c r="J671" s="63"/>
      <c r="L671" s="63"/>
    </row>
    <row r="672" spans="1:12" s="19" customFormat="1" ht="30.75">
      <c r="A672" s="14"/>
      <c r="B672" s="14">
        <v>150202</v>
      </c>
      <c r="C672" s="106" t="s">
        <v>841</v>
      </c>
      <c r="D672" s="15" t="s">
        <v>756</v>
      </c>
      <c r="E672" s="74" t="s">
        <v>757</v>
      </c>
      <c r="F672" s="16"/>
      <c r="G672" s="17"/>
      <c r="H672" s="16"/>
      <c r="I672" s="18">
        <f>'[1]Місто'!$O$339</f>
        <v>2357560</v>
      </c>
      <c r="J672" s="63"/>
      <c r="L672" s="63"/>
    </row>
    <row r="673" spans="1:12" s="19" customFormat="1" ht="15.75" hidden="1">
      <c r="A673" s="14"/>
      <c r="B673" s="14"/>
      <c r="C673" s="49"/>
      <c r="D673" s="15"/>
      <c r="E673" s="74" t="s">
        <v>723</v>
      </c>
      <c r="F673" s="16"/>
      <c r="G673" s="17"/>
      <c r="H673" s="16"/>
      <c r="I673" s="35"/>
      <c r="J673" s="63"/>
      <c r="L673" s="63"/>
    </row>
    <row r="674" spans="1:12" s="19" customFormat="1" ht="15.75" hidden="1">
      <c r="A674" s="14"/>
      <c r="B674" s="14" t="s">
        <v>574</v>
      </c>
      <c r="C674" s="106" t="s">
        <v>840</v>
      </c>
      <c r="D674" s="15" t="s">
        <v>575</v>
      </c>
      <c r="E674" s="74" t="s">
        <v>675</v>
      </c>
      <c r="F674" s="16"/>
      <c r="G674" s="17"/>
      <c r="H674" s="16"/>
      <c r="I674" s="35">
        <f>'[1]Місто'!$O$343</f>
        <v>0</v>
      </c>
      <c r="J674" s="63"/>
      <c r="L674" s="63"/>
    </row>
    <row r="675" spans="1:12" s="19" customFormat="1" ht="15.75" hidden="1">
      <c r="A675" s="14"/>
      <c r="B675" s="14"/>
      <c r="C675" s="49"/>
      <c r="D675" s="15"/>
      <c r="E675" s="74" t="s">
        <v>723</v>
      </c>
      <c r="F675" s="16"/>
      <c r="G675" s="17"/>
      <c r="H675" s="16"/>
      <c r="I675" s="35"/>
      <c r="J675" s="63"/>
      <c r="L675" s="63"/>
    </row>
    <row r="676" spans="1:12" s="24" customFormat="1" ht="47.25" hidden="1">
      <c r="A676" s="21"/>
      <c r="B676" s="21">
        <v>49</v>
      </c>
      <c r="C676" s="112"/>
      <c r="D676" s="22" t="s">
        <v>448</v>
      </c>
      <c r="E676" s="170"/>
      <c r="F676" s="23"/>
      <c r="G676" s="25"/>
      <c r="H676" s="23"/>
      <c r="I676" s="23">
        <f>I677</f>
        <v>0</v>
      </c>
      <c r="J676" s="60">
        <f>I676-'[1]Місто'!$O$346</f>
        <v>0</v>
      </c>
      <c r="L676" s="62"/>
    </row>
    <row r="677" spans="1:12" s="19" customFormat="1" ht="15.75" hidden="1">
      <c r="A677" s="14"/>
      <c r="B677" s="14" t="s">
        <v>718</v>
      </c>
      <c r="C677" s="106" t="s">
        <v>817</v>
      </c>
      <c r="D677" s="15" t="s">
        <v>719</v>
      </c>
      <c r="E677" s="74" t="s">
        <v>720</v>
      </c>
      <c r="F677" s="16"/>
      <c r="G677" s="17"/>
      <c r="H677" s="16"/>
      <c r="I677" s="18">
        <f>'[1]Місто'!$O$348</f>
        <v>0</v>
      </c>
      <c r="J677" s="63"/>
      <c r="L677" s="63"/>
    </row>
    <row r="678" spans="1:12" s="19" customFormat="1" ht="31.5">
      <c r="A678" s="21"/>
      <c r="B678" s="21" t="s">
        <v>589</v>
      </c>
      <c r="C678" s="112"/>
      <c r="D678" s="51" t="s">
        <v>590</v>
      </c>
      <c r="E678" s="172"/>
      <c r="F678" s="51"/>
      <c r="G678" s="51"/>
      <c r="H678" s="51"/>
      <c r="I678" s="75">
        <f>I679</f>
        <v>52000</v>
      </c>
      <c r="J678" s="66">
        <f>I678-'[1]Місто'!$O$352</f>
        <v>0</v>
      </c>
      <c r="L678" s="63"/>
    </row>
    <row r="679" spans="1:12" s="19" customFormat="1" ht="15.75">
      <c r="A679" s="14"/>
      <c r="B679" s="14" t="s">
        <v>718</v>
      </c>
      <c r="C679" s="106" t="s">
        <v>817</v>
      </c>
      <c r="D679" s="15" t="s">
        <v>719</v>
      </c>
      <c r="E679" s="74" t="s">
        <v>720</v>
      </c>
      <c r="F679" s="16"/>
      <c r="G679" s="17"/>
      <c r="H679" s="16"/>
      <c r="I679" s="18">
        <f>'[1]Місто'!$O$354</f>
        <v>52000</v>
      </c>
      <c r="J679" s="63"/>
      <c r="L679" s="63"/>
    </row>
    <row r="680" spans="1:12" s="19" customFormat="1" ht="15.75" hidden="1">
      <c r="A680" s="14"/>
      <c r="B680" s="14"/>
      <c r="C680" s="49"/>
      <c r="D680" s="15"/>
      <c r="E680" s="74" t="s">
        <v>723</v>
      </c>
      <c r="F680" s="16"/>
      <c r="G680" s="17"/>
      <c r="H680" s="16"/>
      <c r="I680" s="18"/>
      <c r="J680" s="63"/>
      <c r="L680" s="63"/>
    </row>
    <row r="681" spans="1:12" s="19" customFormat="1" ht="30.75" hidden="1">
      <c r="A681" s="14"/>
      <c r="B681" s="14">
        <v>250404</v>
      </c>
      <c r="C681" s="106" t="s">
        <v>840</v>
      </c>
      <c r="D681" s="77" t="s">
        <v>811</v>
      </c>
      <c r="E681" s="74" t="s">
        <v>812</v>
      </c>
      <c r="F681" s="16"/>
      <c r="G681" s="17"/>
      <c r="H681" s="16"/>
      <c r="I681" s="18">
        <f>'[1]Місто'!$O$344</f>
        <v>0</v>
      </c>
      <c r="J681" s="63"/>
      <c r="L681" s="63"/>
    </row>
    <row r="682" spans="1:12" s="19" customFormat="1" ht="15.75">
      <c r="A682" s="14"/>
      <c r="B682" s="21">
        <v>50</v>
      </c>
      <c r="C682" s="112"/>
      <c r="D682" s="51" t="s">
        <v>870</v>
      </c>
      <c r="E682" s="51"/>
      <c r="F682" s="23"/>
      <c r="G682" s="23"/>
      <c r="H682" s="23"/>
      <c r="I682" s="23">
        <f>I683</f>
        <v>39000</v>
      </c>
      <c r="J682" s="66">
        <f>'[1]Місто'!$O$349-I682</f>
        <v>0</v>
      </c>
      <c r="L682" s="63"/>
    </row>
    <row r="683" spans="1:12" s="19" customFormat="1" ht="15.75">
      <c r="A683" s="14"/>
      <c r="B683" s="14">
        <v>10116</v>
      </c>
      <c r="C683" s="106" t="s">
        <v>817</v>
      </c>
      <c r="D683" s="15" t="s">
        <v>719</v>
      </c>
      <c r="E683" s="74"/>
      <c r="F683" s="16"/>
      <c r="G683" s="17"/>
      <c r="H683" s="16"/>
      <c r="I683" s="18">
        <f>'[1]Місто'!$O$351</f>
        <v>39000</v>
      </c>
      <c r="J683" s="63"/>
      <c r="L683" s="63"/>
    </row>
    <row r="684" spans="1:12" s="19" customFormat="1" ht="31.5">
      <c r="A684" s="21"/>
      <c r="B684" s="21">
        <v>60</v>
      </c>
      <c r="C684" s="112"/>
      <c r="D684" s="51" t="s">
        <v>750</v>
      </c>
      <c r="E684" s="51"/>
      <c r="F684" s="23">
        <f>SUM(F686:F696)</f>
        <v>0</v>
      </c>
      <c r="G684" s="23"/>
      <c r="H684" s="23">
        <f>SUM(H686:H696)</f>
        <v>0</v>
      </c>
      <c r="I684" s="23">
        <f>SUM(I685:I696)</f>
        <v>39000</v>
      </c>
      <c r="J684" s="66">
        <f>'[1]Місто'!$O$357-I684</f>
        <v>0</v>
      </c>
      <c r="L684" s="63"/>
    </row>
    <row r="685" spans="1:12" s="19" customFormat="1" ht="15.75">
      <c r="A685" s="14"/>
      <c r="B685" s="14" t="s">
        <v>718</v>
      </c>
      <c r="C685" s="106" t="s">
        <v>817</v>
      </c>
      <c r="D685" s="15" t="s">
        <v>719</v>
      </c>
      <c r="E685" s="15" t="s">
        <v>720</v>
      </c>
      <c r="F685" s="16"/>
      <c r="G685" s="17"/>
      <c r="H685" s="16"/>
      <c r="I685" s="18">
        <f>'[1]Місто'!$O$359</f>
        <v>39000</v>
      </c>
      <c r="J685" s="63"/>
      <c r="L685" s="63"/>
    </row>
    <row r="686" spans="1:12" s="19" customFormat="1" ht="15.75" hidden="1">
      <c r="A686" s="14"/>
      <c r="B686" s="14"/>
      <c r="C686" s="106"/>
      <c r="D686" s="77"/>
      <c r="E686" s="77"/>
      <c r="F686" s="18"/>
      <c r="G686" s="72"/>
      <c r="H686" s="16"/>
      <c r="I686" s="18"/>
      <c r="J686" s="63"/>
      <c r="L686" s="63"/>
    </row>
    <row r="687" spans="1:12" s="19" customFormat="1" ht="15.75" hidden="1">
      <c r="A687" s="14"/>
      <c r="B687" s="14"/>
      <c r="C687" s="106"/>
      <c r="D687" s="77"/>
      <c r="E687" s="77"/>
      <c r="F687" s="18"/>
      <c r="G687" s="72"/>
      <c r="H687" s="18"/>
      <c r="I687" s="18"/>
      <c r="J687" s="63"/>
      <c r="L687" s="63"/>
    </row>
    <row r="688" spans="1:12" s="19" customFormat="1" ht="15.75" hidden="1">
      <c r="A688" s="14"/>
      <c r="B688" s="14"/>
      <c r="C688" s="106"/>
      <c r="D688" s="77"/>
      <c r="E688" s="77"/>
      <c r="F688" s="16"/>
      <c r="G688" s="72"/>
      <c r="H688" s="16"/>
      <c r="I688" s="71"/>
      <c r="J688" s="63"/>
      <c r="L688" s="63"/>
    </row>
    <row r="689" spans="1:12" s="19" customFormat="1" ht="15.75" hidden="1">
      <c r="A689" s="14"/>
      <c r="B689" s="14"/>
      <c r="C689" s="106"/>
      <c r="D689" s="77"/>
      <c r="E689" s="77"/>
      <c r="F689" s="16"/>
      <c r="G689" s="72"/>
      <c r="H689" s="16"/>
      <c r="I689" s="71"/>
      <c r="J689" s="63"/>
      <c r="L689" s="63"/>
    </row>
    <row r="690" spans="1:12" s="19" customFormat="1" ht="45.75" hidden="1">
      <c r="A690" s="14"/>
      <c r="B690" s="14">
        <v>200700</v>
      </c>
      <c r="C690" s="106" t="s">
        <v>824</v>
      </c>
      <c r="D690" s="77" t="s">
        <v>773</v>
      </c>
      <c r="E690" s="77" t="s">
        <v>885</v>
      </c>
      <c r="F690" s="70"/>
      <c r="G690" s="72" t="e">
        <f aca="true" t="shared" si="14" ref="G690:G696">100-(H690/F690)*100</f>
        <v>#DIV/0!</v>
      </c>
      <c r="H690" s="70"/>
      <c r="I690" s="71"/>
      <c r="J690" s="63"/>
      <c r="L690" s="63"/>
    </row>
    <row r="691" spans="1:12" s="19" customFormat="1" ht="60.75" hidden="1">
      <c r="A691" s="14"/>
      <c r="B691" s="14">
        <v>200700</v>
      </c>
      <c r="C691" s="106" t="s">
        <v>824</v>
      </c>
      <c r="D691" s="77" t="s">
        <v>773</v>
      </c>
      <c r="E691" s="15" t="s">
        <v>652</v>
      </c>
      <c r="F691" s="16"/>
      <c r="G691" s="72" t="e">
        <f t="shared" si="14"/>
        <v>#DIV/0!</v>
      </c>
      <c r="H691" s="16"/>
      <c r="I691" s="71"/>
      <c r="J691" s="63"/>
      <c r="L691" s="63"/>
    </row>
    <row r="692" spans="1:12" s="19" customFormat="1" ht="45.75" hidden="1">
      <c r="A692" s="14"/>
      <c r="B692" s="14">
        <v>200700</v>
      </c>
      <c r="C692" s="106" t="s">
        <v>824</v>
      </c>
      <c r="D692" s="15" t="s">
        <v>654</v>
      </c>
      <c r="E692" s="77" t="s">
        <v>873</v>
      </c>
      <c r="F692" s="18"/>
      <c r="G692" s="72"/>
      <c r="H692" s="18"/>
      <c r="I692" s="71">
        <f>942000-942000</f>
        <v>0</v>
      </c>
      <c r="J692" s="63"/>
      <c r="L692" s="63"/>
    </row>
    <row r="693" spans="1:12" s="19" customFormat="1" ht="45.75" hidden="1">
      <c r="A693" s="14"/>
      <c r="B693" s="14">
        <v>200700</v>
      </c>
      <c r="C693" s="106" t="s">
        <v>824</v>
      </c>
      <c r="D693" s="77" t="s">
        <v>773</v>
      </c>
      <c r="E693" s="77" t="s">
        <v>886</v>
      </c>
      <c r="F693" s="18"/>
      <c r="G693" s="72" t="e">
        <f t="shared" si="14"/>
        <v>#DIV/0!</v>
      </c>
      <c r="H693" s="18"/>
      <c r="I693" s="18"/>
      <c r="J693" s="63"/>
      <c r="L693" s="63"/>
    </row>
    <row r="694" spans="1:12" s="19" customFormat="1" ht="45.75" hidden="1">
      <c r="A694" s="14"/>
      <c r="B694" s="14">
        <v>200700</v>
      </c>
      <c r="C694" s="106" t="s">
        <v>824</v>
      </c>
      <c r="D694" s="77" t="s">
        <v>773</v>
      </c>
      <c r="E694" s="77" t="s">
        <v>904</v>
      </c>
      <c r="F694" s="18"/>
      <c r="G694" s="72" t="e">
        <f t="shared" si="14"/>
        <v>#DIV/0!</v>
      </c>
      <c r="H694" s="18"/>
      <c r="I694" s="18"/>
      <c r="J694" s="63"/>
      <c r="L694" s="63"/>
    </row>
    <row r="695" spans="1:12" s="19" customFormat="1" ht="45.75" hidden="1">
      <c r="A695" s="14"/>
      <c r="B695" s="14">
        <v>200700</v>
      </c>
      <c r="C695" s="106" t="s">
        <v>824</v>
      </c>
      <c r="D695" s="77" t="s">
        <v>773</v>
      </c>
      <c r="E695" s="15" t="s">
        <v>653</v>
      </c>
      <c r="F695" s="18"/>
      <c r="G695" s="72" t="e">
        <f t="shared" si="14"/>
        <v>#DIV/0!</v>
      </c>
      <c r="H695" s="18"/>
      <c r="I695" s="18"/>
      <c r="J695" s="63"/>
      <c r="L695" s="63"/>
    </row>
    <row r="696" spans="1:12" s="19" customFormat="1" ht="45.75" hidden="1">
      <c r="A696" s="14"/>
      <c r="B696" s="14">
        <v>200700</v>
      </c>
      <c r="C696" s="106" t="s">
        <v>824</v>
      </c>
      <c r="D696" s="77" t="s">
        <v>773</v>
      </c>
      <c r="E696" s="77" t="s">
        <v>771</v>
      </c>
      <c r="F696" s="18"/>
      <c r="G696" s="72" t="e">
        <f t="shared" si="14"/>
        <v>#DIV/0!</v>
      </c>
      <c r="H696" s="18"/>
      <c r="I696" s="18"/>
      <c r="J696" s="63"/>
      <c r="L696" s="63"/>
    </row>
    <row r="697" spans="1:12" s="19" customFormat="1" ht="15.75" hidden="1">
      <c r="A697" s="14"/>
      <c r="B697" s="14"/>
      <c r="C697" s="49"/>
      <c r="D697" s="15"/>
      <c r="E697" s="15"/>
      <c r="F697" s="16"/>
      <c r="G697" s="17"/>
      <c r="H697" s="16"/>
      <c r="I697" s="18"/>
      <c r="J697" s="63"/>
      <c r="L697" s="63"/>
    </row>
    <row r="698" spans="1:12" s="19" customFormat="1" ht="15.75" hidden="1">
      <c r="A698" s="14"/>
      <c r="B698" s="14"/>
      <c r="C698" s="49"/>
      <c r="D698" s="15"/>
      <c r="E698" s="15"/>
      <c r="F698" s="16"/>
      <c r="G698" s="17"/>
      <c r="H698" s="16"/>
      <c r="I698" s="18"/>
      <c r="J698" s="63"/>
      <c r="L698" s="63"/>
    </row>
    <row r="699" spans="1:12" s="19" customFormat="1" ht="15.75" hidden="1">
      <c r="A699" s="14"/>
      <c r="B699" s="14"/>
      <c r="C699" s="49"/>
      <c r="D699" s="15"/>
      <c r="E699" s="15"/>
      <c r="F699" s="16"/>
      <c r="G699" s="17"/>
      <c r="H699" s="16"/>
      <c r="I699" s="18"/>
      <c r="J699" s="63"/>
      <c r="L699" s="63"/>
    </row>
    <row r="700" spans="1:12" s="19" customFormat="1" ht="30.75" hidden="1">
      <c r="A700" s="14"/>
      <c r="B700" s="14">
        <v>150101</v>
      </c>
      <c r="C700" s="49"/>
      <c r="D700" s="15" t="s">
        <v>651</v>
      </c>
      <c r="E700" s="77"/>
      <c r="F700" s="16"/>
      <c r="G700" s="17"/>
      <c r="H700" s="16"/>
      <c r="I700" s="18"/>
      <c r="J700" s="63"/>
      <c r="L700" s="63"/>
    </row>
    <row r="701" spans="1:12" s="19" customFormat="1" ht="15.75" hidden="1">
      <c r="A701" s="14"/>
      <c r="B701" s="14"/>
      <c r="C701" s="49"/>
      <c r="D701" s="15"/>
      <c r="E701" s="77"/>
      <c r="F701" s="16"/>
      <c r="G701" s="17"/>
      <c r="H701" s="16"/>
      <c r="I701" s="18"/>
      <c r="J701" s="63"/>
      <c r="L701" s="63"/>
    </row>
    <row r="702" spans="1:12" s="24" customFormat="1" ht="47.25">
      <c r="A702" s="21"/>
      <c r="B702" s="21">
        <v>65</v>
      </c>
      <c r="C702" s="112"/>
      <c r="D702" s="22" t="s">
        <v>591</v>
      </c>
      <c r="E702" s="22"/>
      <c r="F702" s="23">
        <f>SUM(F703:F720)</f>
        <v>250740392</v>
      </c>
      <c r="G702" s="23"/>
      <c r="H702" s="23">
        <f>SUM(H703:H720)</f>
        <v>248953198</v>
      </c>
      <c r="I702" s="23">
        <f>SUM(I703:I720)+I724</f>
        <v>81682389</v>
      </c>
      <c r="J702" s="60">
        <f>'[1]Місто'!$O$373-I702</f>
        <v>0</v>
      </c>
      <c r="K702" s="29">
        <f>I705+I707+I708+I710+I711+I712+I713+I716+I706+I714+I715</f>
        <v>20425566</v>
      </c>
      <c r="L702" s="60">
        <f>'[1]Місто'!$O$381-K702</f>
        <v>0</v>
      </c>
    </row>
    <row r="703" spans="1:12" s="19" customFormat="1" ht="15.75">
      <c r="A703" s="14"/>
      <c r="B703" s="14" t="s">
        <v>718</v>
      </c>
      <c r="C703" s="106" t="s">
        <v>817</v>
      </c>
      <c r="D703" s="15" t="s">
        <v>719</v>
      </c>
      <c r="E703" s="77" t="s">
        <v>720</v>
      </c>
      <c r="F703" s="16"/>
      <c r="G703" s="17"/>
      <c r="H703" s="16"/>
      <c r="I703" s="18">
        <f>'[1]Місто'!$O$375</f>
        <v>13000</v>
      </c>
      <c r="J703" s="63"/>
      <c r="L703" s="63"/>
    </row>
    <row r="704" spans="1:12" s="19" customFormat="1" ht="15.75" hidden="1">
      <c r="A704" s="14"/>
      <c r="B704" s="14" t="s">
        <v>574</v>
      </c>
      <c r="C704" s="49"/>
      <c r="D704" s="36" t="s">
        <v>575</v>
      </c>
      <c r="E704" s="36" t="s">
        <v>720</v>
      </c>
      <c r="F704" s="16"/>
      <c r="G704" s="17"/>
      <c r="H704" s="16"/>
      <c r="I704" s="18"/>
      <c r="J704" s="63"/>
      <c r="L704" s="63"/>
    </row>
    <row r="705" spans="1:12" s="19" customFormat="1" ht="45.75">
      <c r="A705" s="14"/>
      <c r="B705" s="14">
        <v>150101</v>
      </c>
      <c r="C705" s="122" t="s">
        <v>818</v>
      </c>
      <c r="D705" s="39" t="s">
        <v>721</v>
      </c>
      <c r="E705" s="77" t="s">
        <v>897</v>
      </c>
      <c r="F705" s="86">
        <v>4081525</v>
      </c>
      <c r="G705" s="17">
        <f>100-(H705/F705)*100</f>
        <v>30.80645102014566</v>
      </c>
      <c r="H705" s="18">
        <v>2824152</v>
      </c>
      <c r="I705" s="18">
        <v>2695443</v>
      </c>
      <c r="J705" s="63"/>
      <c r="L705" s="63"/>
    </row>
    <row r="706" spans="1:12" s="19" customFormat="1" ht="30.75">
      <c r="A706" s="14"/>
      <c r="B706" s="14">
        <v>150101</v>
      </c>
      <c r="C706" s="122" t="s">
        <v>818</v>
      </c>
      <c r="D706" s="39" t="s">
        <v>721</v>
      </c>
      <c r="E706" s="77" t="s">
        <v>925</v>
      </c>
      <c r="F706" s="86">
        <v>1612586</v>
      </c>
      <c r="G706" s="17">
        <f>100-(H706/F706)*100</f>
        <v>0</v>
      </c>
      <c r="H706" s="18">
        <v>1612586</v>
      </c>
      <c r="I706" s="18">
        <v>1612586</v>
      </c>
      <c r="J706" s="63"/>
      <c r="L706" s="63"/>
    </row>
    <row r="707" spans="1:12" s="19" customFormat="1" ht="45.75" hidden="1">
      <c r="A707" s="14"/>
      <c r="B707" s="14">
        <v>150101</v>
      </c>
      <c r="C707" s="122" t="s">
        <v>818</v>
      </c>
      <c r="D707" s="39" t="s">
        <v>721</v>
      </c>
      <c r="E707" s="77" t="s">
        <v>851</v>
      </c>
      <c r="F707" s="124"/>
      <c r="G707" s="72" t="e">
        <f aca="true" t="shared" si="15" ref="G707:G716">100-(H707/F707)*100</f>
        <v>#DIV/0!</v>
      </c>
      <c r="H707" s="71"/>
      <c r="I707" s="71"/>
      <c r="J707" s="63"/>
      <c r="L707" s="63"/>
    </row>
    <row r="708" spans="1:12" s="19" customFormat="1" ht="30.75" hidden="1">
      <c r="A708" s="14"/>
      <c r="B708" s="14">
        <v>150101</v>
      </c>
      <c r="C708" s="122" t="s">
        <v>818</v>
      </c>
      <c r="D708" s="39" t="s">
        <v>721</v>
      </c>
      <c r="E708" s="77" t="s">
        <v>852</v>
      </c>
      <c r="F708" s="41"/>
      <c r="G708" s="17" t="e">
        <f t="shared" si="15"/>
        <v>#DIV/0!</v>
      </c>
      <c r="H708" s="16"/>
      <c r="I708" s="18"/>
      <c r="J708" s="63"/>
      <c r="L708" s="63"/>
    </row>
    <row r="709" spans="1:12" s="19" customFormat="1" ht="124.5" customHeight="1" hidden="1">
      <c r="A709" s="14"/>
      <c r="B709" s="14">
        <v>150101</v>
      </c>
      <c r="C709" s="123"/>
      <c r="D709" s="39" t="s">
        <v>721</v>
      </c>
      <c r="E709" s="77" t="s">
        <v>694</v>
      </c>
      <c r="F709" s="41"/>
      <c r="G709" s="17"/>
      <c r="H709" s="16"/>
      <c r="I709" s="18"/>
      <c r="J709" s="63"/>
      <c r="L709" s="63"/>
    </row>
    <row r="710" spans="1:12" s="19" customFormat="1" ht="30.75" hidden="1">
      <c r="A710" s="14"/>
      <c r="B710" s="14">
        <v>150101</v>
      </c>
      <c r="C710" s="122" t="s">
        <v>818</v>
      </c>
      <c r="D710" s="39" t="s">
        <v>721</v>
      </c>
      <c r="E710" s="77" t="s">
        <v>850</v>
      </c>
      <c r="F710" s="86"/>
      <c r="G710" s="18"/>
      <c r="H710" s="18"/>
      <c r="I710" s="18"/>
      <c r="J710" s="63"/>
      <c r="L710" s="63"/>
    </row>
    <row r="711" spans="1:12" s="19" customFormat="1" ht="60.75">
      <c r="A711" s="14"/>
      <c r="B711" s="14">
        <v>150101</v>
      </c>
      <c r="C711" s="106" t="s">
        <v>818</v>
      </c>
      <c r="D711" s="43" t="s">
        <v>721</v>
      </c>
      <c r="E711" s="77" t="s">
        <v>316</v>
      </c>
      <c r="F711" s="86">
        <v>58058738</v>
      </c>
      <c r="G711" s="46">
        <f t="shared" si="15"/>
        <v>0.5999096983472185</v>
      </c>
      <c r="H711" s="18">
        <v>57710438</v>
      </c>
      <c r="I711" s="18">
        <v>5000000</v>
      </c>
      <c r="J711" s="63"/>
      <c r="L711" s="63"/>
    </row>
    <row r="712" spans="1:12" s="19" customFormat="1" ht="30.75" hidden="1">
      <c r="A712" s="14"/>
      <c r="B712" s="14">
        <v>150101</v>
      </c>
      <c r="C712" s="106" t="s">
        <v>818</v>
      </c>
      <c r="D712" s="15" t="s">
        <v>721</v>
      </c>
      <c r="E712" s="77" t="s">
        <v>808</v>
      </c>
      <c r="F712" s="86"/>
      <c r="G712" s="46"/>
      <c r="H712" s="18"/>
      <c r="I712" s="18"/>
      <c r="J712" s="63"/>
      <c r="L712" s="63"/>
    </row>
    <row r="713" spans="1:12" s="19" customFormat="1" ht="79.5" customHeight="1">
      <c r="A713" s="14"/>
      <c r="B713" s="14">
        <v>150101</v>
      </c>
      <c r="C713" s="106" t="s">
        <v>818</v>
      </c>
      <c r="D713" s="15" t="s">
        <v>721</v>
      </c>
      <c r="E713" s="77" t="s">
        <v>317</v>
      </c>
      <c r="F713" s="86">
        <v>5299058</v>
      </c>
      <c r="G713" s="46">
        <f t="shared" si="15"/>
        <v>3.425533368383597</v>
      </c>
      <c r="H713" s="18">
        <v>5117537</v>
      </c>
      <c r="I713" s="18">
        <f>6596454-1478917</f>
        <v>5117537</v>
      </c>
      <c r="J713" s="63"/>
      <c r="L713" s="63"/>
    </row>
    <row r="714" spans="1:12" s="19" customFormat="1" ht="45.75">
      <c r="A714" s="14"/>
      <c r="B714" s="14">
        <v>150101</v>
      </c>
      <c r="C714" s="106" t="s">
        <v>818</v>
      </c>
      <c r="D714" s="15" t="s">
        <v>721</v>
      </c>
      <c r="E714" s="77" t="s">
        <v>252</v>
      </c>
      <c r="F714" s="86">
        <v>86340883</v>
      </c>
      <c r="G714" s="18">
        <f t="shared" si="15"/>
        <v>0</v>
      </c>
      <c r="H714" s="86">
        <v>86340883</v>
      </c>
      <c r="I714" s="18">
        <v>3000000</v>
      </c>
      <c r="J714" s="63"/>
      <c r="L714" s="63"/>
    </row>
    <row r="715" spans="1:12" s="19" customFormat="1" ht="30.75">
      <c r="A715" s="14"/>
      <c r="B715" s="14">
        <v>150101</v>
      </c>
      <c r="C715" s="106" t="s">
        <v>818</v>
      </c>
      <c r="D715" s="15" t="s">
        <v>721</v>
      </c>
      <c r="E715" s="77" t="s">
        <v>253</v>
      </c>
      <c r="F715" s="86">
        <v>95347602</v>
      </c>
      <c r="G715" s="18">
        <f t="shared" si="15"/>
        <v>0</v>
      </c>
      <c r="H715" s="86">
        <v>95347602</v>
      </c>
      <c r="I715" s="18">
        <v>3000000</v>
      </c>
      <c r="J715" s="63"/>
      <c r="L715" s="63"/>
    </row>
    <row r="716" spans="1:12" s="19" customFormat="1" ht="15.75" hidden="1">
      <c r="A716" s="14"/>
      <c r="B716" s="14">
        <v>150101</v>
      </c>
      <c r="C716" s="106" t="s">
        <v>818</v>
      </c>
      <c r="D716" s="15" t="s">
        <v>721</v>
      </c>
      <c r="E716" s="77"/>
      <c r="F716" s="71"/>
      <c r="G716" s="71" t="e">
        <f t="shared" si="15"/>
        <v>#DIV/0!</v>
      </c>
      <c r="H716" s="71"/>
      <c r="I716" s="71"/>
      <c r="J716" s="63"/>
      <c r="L716" s="63"/>
    </row>
    <row r="717" spans="1:12" s="19" customFormat="1" ht="18" customHeight="1">
      <c r="A717" s="14"/>
      <c r="B717" s="14">
        <v>171000</v>
      </c>
      <c r="C717" s="106" t="s">
        <v>842</v>
      </c>
      <c r="D717" s="15" t="s">
        <v>592</v>
      </c>
      <c r="E717" s="77" t="s">
        <v>720</v>
      </c>
      <c r="F717" s="16"/>
      <c r="G717" s="17"/>
      <c r="H717" s="16"/>
      <c r="I717" s="18">
        <f>'[1]Місто'!$O$383</f>
        <v>10522935</v>
      </c>
      <c r="J717" s="63"/>
      <c r="L717" s="63"/>
    </row>
    <row r="718" spans="1:12" s="19" customFormat="1" ht="15.75" hidden="1">
      <c r="A718" s="14"/>
      <c r="B718" s="14"/>
      <c r="C718" s="49"/>
      <c r="D718" s="15"/>
      <c r="E718" s="77" t="s">
        <v>723</v>
      </c>
      <c r="F718" s="16"/>
      <c r="G718" s="17"/>
      <c r="H718" s="16"/>
      <c r="I718" s="18"/>
      <c r="J718" s="63"/>
      <c r="L718" s="63"/>
    </row>
    <row r="719" spans="1:12" s="19" customFormat="1" ht="15.75" hidden="1">
      <c r="A719" s="14"/>
      <c r="B719" s="14">
        <v>170603</v>
      </c>
      <c r="C719" s="106" t="s">
        <v>881</v>
      </c>
      <c r="D719" s="15" t="s">
        <v>882</v>
      </c>
      <c r="E719" s="77" t="s">
        <v>720</v>
      </c>
      <c r="F719" s="16"/>
      <c r="G719" s="17"/>
      <c r="H719" s="16"/>
      <c r="I719" s="18">
        <f>'[1]Місто'!$O$384</f>
        <v>0</v>
      </c>
      <c r="J719" s="63"/>
      <c r="L719" s="63"/>
    </row>
    <row r="720" spans="1:12" s="19" customFormat="1" ht="45.75">
      <c r="A720" s="14"/>
      <c r="B720" s="14">
        <v>180409</v>
      </c>
      <c r="C720" s="106" t="s">
        <v>818</v>
      </c>
      <c r="D720" s="15" t="s">
        <v>581</v>
      </c>
      <c r="E720" s="77" t="s">
        <v>593</v>
      </c>
      <c r="F720" s="16"/>
      <c r="G720" s="16"/>
      <c r="H720" s="16"/>
      <c r="I720" s="18">
        <f>I723</f>
        <v>49399102</v>
      </c>
      <c r="J720" s="63"/>
      <c r="L720" s="63"/>
    </row>
    <row r="721" spans="1:12" s="19" customFormat="1" ht="15.75" hidden="1">
      <c r="A721" s="14"/>
      <c r="B721" s="14"/>
      <c r="C721" s="49"/>
      <c r="D721" s="15"/>
      <c r="E721" s="77"/>
      <c r="F721" s="16"/>
      <c r="G721" s="17"/>
      <c r="H721" s="16"/>
      <c r="I721" s="18"/>
      <c r="J721" s="63"/>
      <c r="L721" s="63"/>
    </row>
    <row r="722" spans="1:12" s="19" customFormat="1" ht="15.75" hidden="1">
      <c r="A722" s="14"/>
      <c r="B722" s="14"/>
      <c r="C722" s="49"/>
      <c r="D722" s="15"/>
      <c r="E722" s="77" t="s">
        <v>624</v>
      </c>
      <c r="F722" s="16"/>
      <c r="G722" s="16"/>
      <c r="H722" s="16"/>
      <c r="I722" s="18"/>
      <c r="J722" s="63"/>
      <c r="L722" s="63"/>
    </row>
    <row r="723" spans="1:12" s="19" customFormat="1" ht="150.75">
      <c r="A723" s="14"/>
      <c r="B723" s="14"/>
      <c r="C723" s="49"/>
      <c r="D723" s="15"/>
      <c r="E723" s="77" t="s">
        <v>140</v>
      </c>
      <c r="F723" s="70"/>
      <c r="G723" s="70"/>
      <c r="H723" s="70"/>
      <c r="I723" s="71">
        <f>383883+55161819-28995000+22848400</f>
        <v>49399102</v>
      </c>
      <c r="J723" s="63"/>
      <c r="L723" s="63"/>
    </row>
    <row r="724" spans="1:12" s="19" customFormat="1" ht="15.75">
      <c r="A724" s="14"/>
      <c r="B724" s="14">
        <v>120100</v>
      </c>
      <c r="C724" s="106" t="s">
        <v>843</v>
      </c>
      <c r="D724" s="15" t="s">
        <v>753</v>
      </c>
      <c r="E724" s="77" t="s">
        <v>720</v>
      </c>
      <c r="F724" s="16"/>
      <c r="G724" s="16"/>
      <c r="H724" s="16"/>
      <c r="I724" s="18">
        <f>'[1]Місто'!$O$379</f>
        <v>1321786</v>
      </c>
      <c r="J724" s="63"/>
      <c r="L724" s="63"/>
    </row>
    <row r="725" spans="1:12" s="24" customFormat="1" ht="47.25">
      <c r="A725" s="21"/>
      <c r="B725" s="21">
        <v>67</v>
      </c>
      <c r="C725" s="112"/>
      <c r="D725" s="22" t="s">
        <v>594</v>
      </c>
      <c r="E725" s="22"/>
      <c r="F725" s="23"/>
      <c r="G725" s="23"/>
      <c r="H725" s="23"/>
      <c r="I725" s="23">
        <f>SUM(I726:I728)</f>
        <v>1628431</v>
      </c>
      <c r="J725" s="60">
        <f>'[1]Місто'!$O$393-I725</f>
        <v>0</v>
      </c>
      <c r="L725" s="62"/>
    </row>
    <row r="726" spans="1:12" s="19" customFormat="1" ht="15.75">
      <c r="A726" s="14"/>
      <c r="B726" s="14" t="s">
        <v>718</v>
      </c>
      <c r="C726" s="106" t="s">
        <v>817</v>
      </c>
      <c r="D726" s="15" t="s">
        <v>719</v>
      </c>
      <c r="E726" s="15" t="s">
        <v>720</v>
      </c>
      <c r="F726" s="16"/>
      <c r="G726" s="17"/>
      <c r="H726" s="16"/>
      <c r="I726" s="18">
        <f>'[1]Місто'!$O$395</f>
        <v>32600</v>
      </c>
      <c r="J726" s="63"/>
      <c r="L726" s="63"/>
    </row>
    <row r="727" spans="1:12" s="19" customFormat="1" ht="45.75">
      <c r="A727" s="14"/>
      <c r="B727" s="14">
        <v>210105</v>
      </c>
      <c r="C727" s="106" t="s">
        <v>844</v>
      </c>
      <c r="D727" s="15" t="s">
        <v>595</v>
      </c>
      <c r="E727" s="15" t="s">
        <v>720</v>
      </c>
      <c r="F727" s="16"/>
      <c r="G727" s="17"/>
      <c r="H727" s="16"/>
      <c r="I727" s="18">
        <f>'[1]Місто'!$O$397</f>
        <v>945136</v>
      </c>
      <c r="J727" s="63"/>
      <c r="L727" s="63"/>
    </row>
    <row r="728" spans="1:12" s="19" customFormat="1" ht="15.75">
      <c r="A728" s="14"/>
      <c r="B728" s="14">
        <v>210110</v>
      </c>
      <c r="C728" s="106" t="s">
        <v>844</v>
      </c>
      <c r="D728" s="15" t="s">
        <v>596</v>
      </c>
      <c r="E728" s="15" t="s">
        <v>720</v>
      </c>
      <c r="F728" s="16"/>
      <c r="G728" s="17"/>
      <c r="H728" s="16"/>
      <c r="I728" s="18">
        <f>'[1]Місто'!$O$400</f>
        <v>650695</v>
      </c>
      <c r="J728" s="63"/>
      <c r="L728" s="63"/>
    </row>
    <row r="729" spans="1:12" s="24" customFormat="1" ht="31.5">
      <c r="A729" s="21"/>
      <c r="B729" s="21">
        <v>73</v>
      </c>
      <c r="C729" s="112"/>
      <c r="D729" s="22" t="s">
        <v>597</v>
      </c>
      <c r="E729" s="22"/>
      <c r="F729" s="23">
        <f>F730+F731+F732+F733+F734+F736+F735</f>
        <v>117822238</v>
      </c>
      <c r="G729" s="23"/>
      <c r="H729" s="23">
        <f>H730+H731+H732+H733+H734+H736+H735</f>
        <v>95137600</v>
      </c>
      <c r="I729" s="23">
        <f>I730+I731+I732+I733+I734+I736+I737+I735</f>
        <v>47326585</v>
      </c>
      <c r="J729" s="60">
        <f>'[1]Місто'!$O$401-I729</f>
        <v>0</v>
      </c>
      <c r="K729" s="29">
        <f>I731+I732+I733+I734</f>
        <v>9524761</v>
      </c>
      <c r="L729" s="60">
        <f>'[1]Місто'!$O$408-K729</f>
        <v>36449462</v>
      </c>
    </row>
    <row r="730" spans="1:12" s="19" customFormat="1" ht="15.75" hidden="1">
      <c r="A730" s="14"/>
      <c r="B730" s="14" t="s">
        <v>718</v>
      </c>
      <c r="C730" s="106" t="s">
        <v>817</v>
      </c>
      <c r="D730" s="36" t="s">
        <v>719</v>
      </c>
      <c r="E730" s="36" t="s">
        <v>720</v>
      </c>
      <c r="F730" s="16"/>
      <c r="G730" s="17"/>
      <c r="H730" s="16"/>
      <c r="I730" s="18">
        <f>'[1]Місто'!$O$403</f>
        <v>0</v>
      </c>
      <c r="J730" s="63"/>
      <c r="L730" s="63"/>
    </row>
    <row r="731" spans="1:12" s="19" customFormat="1" ht="30.75">
      <c r="A731" s="14"/>
      <c r="B731" s="14">
        <v>150101</v>
      </c>
      <c r="C731" s="122" t="s">
        <v>818</v>
      </c>
      <c r="D731" s="39" t="s">
        <v>721</v>
      </c>
      <c r="E731" s="77" t="s">
        <v>598</v>
      </c>
      <c r="F731" s="41">
        <v>19603262</v>
      </c>
      <c r="G731" s="17">
        <f aca="true" t="shared" si="16" ref="G731:G736">100-(H731/F731)*100</f>
        <v>40.697721634287184</v>
      </c>
      <c r="H731" s="18">
        <v>11625181</v>
      </c>
      <c r="I731" s="18">
        <f>4373320+4600000</f>
        <v>8973320</v>
      </c>
      <c r="J731" s="63"/>
      <c r="L731" s="63"/>
    </row>
    <row r="732" spans="1:12" s="19" customFormat="1" ht="30.75">
      <c r="A732" s="14"/>
      <c r="B732" s="14">
        <v>150101</v>
      </c>
      <c r="C732" s="122" t="s">
        <v>818</v>
      </c>
      <c r="D732" s="39" t="s">
        <v>721</v>
      </c>
      <c r="E732" s="77" t="s">
        <v>772</v>
      </c>
      <c r="F732" s="41">
        <v>351416</v>
      </c>
      <c r="G732" s="17">
        <f t="shared" si="16"/>
        <v>20.86444555740205</v>
      </c>
      <c r="H732" s="18">
        <v>278095</v>
      </c>
      <c r="I732" s="18">
        <v>278095</v>
      </c>
      <c r="J732" s="63"/>
      <c r="L732" s="63"/>
    </row>
    <row r="733" spans="1:12" s="19" customFormat="1" ht="45.75">
      <c r="A733" s="14"/>
      <c r="B733" s="14">
        <v>150101</v>
      </c>
      <c r="C733" s="122" t="s">
        <v>818</v>
      </c>
      <c r="D733" s="39" t="s">
        <v>721</v>
      </c>
      <c r="E733" s="77" t="s">
        <v>600</v>
      </c>
      <c r="F733" s="41">
        <v>172787</v>
      </c>
      <c r="G733" s="17">
        <f t="shared" si="16"/>
        <v>14.571119355044075</v>
      </c>
      <c r="H733" s="18">
        <v>147610</v>
      </c>
      <c r="I733" s="18">
        <v>147610</v>
      </c>
      <c r="J733" s="63"/>
      <c r="L733" s="63"/>
    </row>
    <row r="734" spans="1:12" s="19" customFormat="1" ht="32.25" customHeight="1">
      <c r="A734" s="14"/>
      <c r="B734" s="14">
        <v>150101</v>
      </c>
      <c r="C734" s="122" t="s">
        <v>818</v>
      </c>
      <c r="D734" s="39" t="s">
        <v>721</v>
      </c>
      <c r="E734" s="77" t="s">
        <v>695</v>
      </c>
      <c r="F734" s="41">
        <v>168762</v>
      </c>
      <c r="G734" s="17">
        <f t="shared" si="16"/>
        <v>25.495075905713378</v>
      </c>
      <c r="H734" s="18">
        <v>125736</v>
      </c>
      <c r="I734" s="18">
        <v>125736</v>
      </c>
      <c r="J734" s="63"/>
      <c r="L734" s="63"/>
    </row>
    <row r="735" spans="1:12" s="19" customFormat="1" ht="32.25" customHeight="1">
      <c r="A735" s="14"/>
      <c r="B735" s="14">
        <v>150101</v>
      </c>
      <c r="C735" s="122" t="s">
        <v>144</v>
      </c>
      <c r="D735" s="39" t="s">
        <v>721</v>
      </c>
      <c r="E735" s="77" t="s">
        <v>145</v>
      </c>
      <c r="F735" s="41">
        <v>71155916</v>
      </c>
      <c r="G735" s="17">
        <f t="shared" si="16"/>
        <v>0.6638070684101649</v>
      </c>
      <c r="H735" s="18">
        <v>70683578</v>
      </c>
      <c r="I735" s="18">
        <v>36449462</v>
      </c>
      <c r="J735" s="63"/>
      <c r="L735" s="63"/>
    </row>
    <row r="736" spans="1:12" s="19" customFormat="1" ht="60.75">
      <c r="A736" s="14"/>
      <c r="B736" s="14">
        <v>150121</v>
      </c>
      <c r="C736" s="122" t="s">
        <v>837</v>
      </c>
      <c r="D736" s="39" t="s">
        <v>601</v>
      </c>
      <c r="E736" s="77" t="s">
        <v>602</v>
      </c>
      <c r="F736" s="41">
        <v>26370095</v>
      </c>
      <c r="G736" s="17">
        <f t="shared" si="16"/>
        <v>53.44195764179082</v>
      </c>
      <c r="H736" s="18">
        <v>12277400</v>
      </c>
      <c r="I736" s="18">
        <f>17362+1335000</f>
        <v>1352362</v>
      </c>
      <c r="J736" s="63"/>
      <c r="L736" s="63"/>
    </row>
    <row r="737" spans="1:12" s="19" customFormat="1" ht="45.75" hidden="1">
      <c r="A737" s="14"/>
      <c r="B737" s="14">
        <v>180409</v>
      </c>
      <c r="C737" s="106" t="s">
        <v>818</v>
      </c>
      <c r="D737" s="15" t="s">
        <v>581</v>
      </c>
      <c r="E737" s="77" t="s">
        <v>593</v>
      </c>
      <c r="F737" s="16"/>
      <c r="G737" s="17"/>
      <c r="H737" s="16"/>
      <c r="I737" s="18">
        <f>'[1]Місто'!$O$415</f>
        <v>0</v>
      </c>
      <c r="J737" s="63"/>
      <c r="L737" s="63"/>
    </row>
    <row r="738" spans="1:12" s="19" customFormat="1" ht="15.75" hidden="1">
      <c r="A738" s="14"/>
      <c r="B738" s="14">
        <v>150101</v>
      </c>
      <c r="C738" s="49"/>
      <c r="D738" s="15" t="s">
        <v>721</v>
      </c>
      <c r="E738" s="15"/>
      <c r="F738" s="16"/>
      <c r="G738" s="17"/>
      <c r="H738" s="16"/>
      <c r="I738" s="18"/>
      <c r="J738" s="63"/>
      <c r="L738" s="63"/>
    </row>
    <row r="739" spans="1:12" s="19" customFormat="1" ht="15.75" hidden="1">
      <c r="A739" s="14"/>
      <c r="B739" s="14">
        <v>150101</v>
      </c>
      <c r="C739" s="49"/>
      <c r="D739" s="15" t="s">
        <v>721</v>
      </c>
      <c r="E739" s="15"/>
      <c r="F739" s="16"/>
      <c r="G739" s="17"/>
      <c r="H739" s="16"/>
      <c r="I739" s="18"/>
      <c r="J739" s="63"/>
      <c r="L739" s="63"/>
    </row>
    <row r="740" spans="1:12" s="19" customFormat="1" ht="15.75" hidden="1">
      <c r="A740" s="14"/>
      <c r="B740" s="14"/>
      <c r="C740" s="49"/>
      <c r="D740" s="15"/>
      <c r="E740" s="15"/>
      <c r="F740" s="16"/>
      <c r="G740" s="17"/>
      <c r="H740" s="16"/>
      <c r="I740" s="18"/>
      <c r="J740" s="63"/>
      <c r="L740" s="63"/>
    </row>
    <row r="741" spans="1:12" s="19" customFormat="1" ht="15.75" hidden="1">
      <c r="A741" s="14"/>
      <c r="B741" s="14">
        <v>150101</v>
      </c>
      <c r="C741" s="49"/>
      <c r="D741" s="15" t="s">
        <v>721</v>
      </c>
      <c r="E741" s="15"/>
      <c r="F741" s="16"/>
      <c r="G741" s="17"/>
      <c r="H741" s="16"/>
      <c r="I741" s="18"/>
      <c r="J741" s="63"/>
      <c r="L741" s="63"/>
    </row>
    <row r="742" spans="1:12" s="19" customFormat="1" ht="15.75" hidden="1">
      <c r="A742" s="14"/>
      <c r="B742" s="14"/>
      <c r="C742" s="49"/>
      <c r="D742" s="15"/>
      <c r="E742" s="15"/>
      <c r="F742" s="16"/>
      <c r="G742" s="17"/>
      <c r="H742" s="16"/>
      <c r="I742" s="18"/>
      <c r="J742" s="63"/>
      <c r="L742" s="63"/>
    </row>
    <row r="743" spans="1:12" s="19" customFormat="1" ht="15.75" hidden="1">
      <c r="A743" s="14"/>
      <c r="B743" s="14">
        <v>150101</v>
      </c>
      <c r="C743" s="49"/>
      <c r="D743" s="15" t="s">
        <v>721</v>
      </c>
      <c r="E743" s="15"/>
      <c r="F743" s="16"/>
      <c r="G743" s="17"/>
      <c r="H743" s="16"/>
      <c r="I743" s="18"/>
      <c r="J743" s="63"/>
      <c r="L743" s="63"/>
    </row>
    <row r="744" spans="1:12" s="19" customFormat="1" ht="15.75" hidden="1">
      <c r="A744" s="14"/>
      <c r="B744" s="14"/>
      <c r="C744" s="49"/>
      <c r="D744" s="15"/>
      <c r="E744" s="15"/>
      <c r="F744" s="16"/>
      <c r="G744" s="17"/>
      <c r="H744" s="16"/>
      <c r="I744" s="18"/>
      <c r="J744" s="63"/>
      <c r="L744" s="63"/>
    </row>
    <row r="745" spans="1:12" s="19" customFormat="1" ht="26.25" customHeight="1" hidden="1">
      <c r="A745" s="14"/>
      <c r="B745" s="14">
        <v>150101</v>
      </c>
      <c r="C745" s="49"/>
      <c r="D745" s="15" t="s">
        <v>721</v>
      </c>
      <c r="E745" s="15"/>
      <c r="F745" s="16"/>
      <c r="G745" s="17"/>
      <c r="H745" s="16"/>
      <c r="I745" s="18"/>
      <c r="J745" s="63"/>
      <c r="L745" s="63"/>
    </row>
    <row r="746" spans="1:12" s="19" customFormat="1" ht="15.75" hidden="1">
      <c r="A746" s="14"/>
      <c r="B746" s="14"/>
      <c r="C746" s="49"/>
      <c r="D746" s="15"/>
      <c r="E746" s="15"/>
      <c r="F746" s="16"/>
      <c r="G746" s="17"/>
      <c r="H746" s="16"/>
      <c r="I746" s="18"/>
      <c r="J746" s="63"/>
      <c r="L746" s="63"/>
    </row>
    <row r="747" spans="1:12" s="24" customFormat="1" ht="31.5">
      <c r="A747" s="21"/>
      <c r="B747" s="21" t="s">
        <v>603</v>
      </c>
      <c r="C747" s="112"/>
      <c r="D747" s="22" t="s">
        <v>604</v>
      </c>
      <c r="E747" s="22"/>
      <c r="F747" s="23"/>
      <c r="G747" s="25"/>
      <c r="H747" s="23"/>
      <c r="I747" s="23">
        <f>I748+I1005</f>
        <v>157040</v>
      </c>
      <c r="J747" s="60">
        <f>I747-'[1]Місто'!$O$424</f>
        <v>0</v>
      </c>
      <c r="L747" s="62"/>
    </row>
    <row r="748" spans="1:12" s="19" customFormat="1" ht="15.75">
      <c r="A748" s="14"/>
      <c r="B748" s="14" t="s">
        <v>718</v>
      </c>
      <c r="C748" s="106" t="s">
        <v>817</v>
      </c>
      <c r="D748" s="15" t="s">
        <v>719</v>
      </c>
      <c r="E748" s="15" t="s">
        <v>720</v>
      </c>
      <c r="F748" s="16"/>
      <c r="G748" s="17"/>
      <c r="H748" s="16"/>
      <c r="I748" s="18">
        <f>'[1]Місто'!$O$426</f>
        <v>157040</v>
      </c>
      <c r="J748" s="63"/>
      <c r="L748" s="63"/>
    </row>
    <row r="749" spans="1:12" s="24" customFormat="1" ht="31.5">
      <c r="A749" s="21"/>
      <c r="B749" s="21" t="s">
        <v>605</v>
      </c>
      <c r="C749" s="112"/>
      <c r="D749" s="22" t="s">
        <v>604</v>
      </c>
      <c r="E749" s="22"/>
      <c r="F749" s="23"/>
      <c r="G749" s="25"/>
      <c r="H749" s="23"/>
      <c r="I749" s="23">
        <f>I750+I751</f>
        <v>10031986</v>
      </c>
      <c r="J749" s="60">
        <f>'[1]Місто'!$O$439-I749</f>
        <v>0</v>
      </c>
      <c r="L749" s="62"/>
    </row>
    <row r="750" spans="1:12" s="19" customFormat="1" ht="15.75">
      <c r="A750" s="14"/>
      <c r="B750" s="14">
        <v>250380</v>
      </c>
      <c r="C750" s="106" t="s">
        <v>845</v>
      </c>
      <c r="D750" s="15" t="s">
        <v>580</v>
      </c>
      <c r="E750" s="15" t="s">
        <v>720</v>
      </c>
      <c r="F750" s="16"/>
      <c r="G750" s="17"/>
      <c r="H750" s="16"/>
      <c r="I750" s="18">
        <f>'[1]Місто'!$O$444</f>
        <v>6330491</v>
      </c>
      <c r="J750" s="63"/>
      <c r="L750" s="63"/>
    </row>
    <row r="751" spans="1:12" s="19" customFormat="1" ht="45.75">
      <c r="A751" s="14"/>
      <c r="B751" s="14">
        <v>250344</v>
      </c>
      <c r="C751" s="106" t="s">
        <v>845</v>
      </c>
      <c r="D751" s="15" t="s">
        <v>813</v>
      </c>
      <c r="E751" s="77" t="s">
        <v>720</v>
      </c>
      <c r="F751" s="16"/>
      <c r="G751" s="17"/>
      <c r="H751" s="16"/>
      <c r="I751" s="18">
        <f>'[1]Місто'!$O$443</f>
        <v>3701495</v>
      </c>
      <c r="J751" s="63"/>
      <c r="L751" s="63"/>
    </row>
    <row r="752" spans="1:12" s="24" customFormat="1" ht="31.5">
      <c r="A752" s="21"/>
      <c r="B752" s="21">
        <v>90</v>
      </c>
      <c r="C752" s="112"/>
      <c r="D752" s="22" t="s">
        <v>313</v>
      </c>
      <c r="E752" s="22"/>
      <c r="F752" s="23">
        <f>F753+F754+F755+F772</f>
        <v>317672</v>
      </c>
      <c r="G752" s="25"/>
      <c r="H752" s="23">
        <f>H753+H754+H755+H772</f>
        <v>317672</v>
      </c>
      <c r="I752" s="23">
        <f>I753+I754+I755+I772</f>
        <v>3861303</v>
      </c>
      <c r="J752" s="60">
        <f>'[1]Місто'!$O$445-I752</f>
        <v>0</v>
      </c>
      <c r="L752" s="62"/>
    </row>
    <row r="753" spans="1:12" s="19" customFormat="1" ht="15.75">
      <c r="A753" s="14"/>
      <c r="B753" s="14" t="s">
        <v>718</v>
      </c>
      <c r="C753" s="106" t="s">
        <v>817</v>
      </c>
      <c r="D753" s="15" t="s">
        <v>719</v>
      </c>
      <c r="E753" s="15" t="s">
        <v>720</v>
      </c>
      <c r="F753" s="16"/>
      <c r="G753" s="17"/>
      <c r="H753" s="16"/>
      <c r="I753" s="18">
        <f>'[1]Місто'!$O$447</f>
        <v>179934</v>
      </c>
      <c r="J753" s="63"/>
      <c r="L753" s="63"/>
    </row>
    <row r="754" spans="1:12" s="19" customFormat="1" ht="15.75">
      <c r="A754" s="14"/>
      <c r="B754" s="14" t="s">
        <v>586</v>
      </c>
      <c r="C754" s="110" t="s">
        <v>837</v>
      </c>
      <c r="D754" s="15" t="s">
        <v>573</v>
      </c>
      <c r="E754" s="15" t="s">
        <v>720</v>
      </c>
      <c r="F754" s="16"/>
      <c r="G754" s="17"/>
      <c r="H754" s="16"/>
      <c r="I754" s="18">
        <f>'[1]Місто'!$O$452</f>
        <v>3363697</v>
      </c>
      <c r="J754" s="63"/>
      <c r="L754" s="63"/>
    </row>
    <row r="755" spans="1:12" s="19" customFormat="1" ht="15.75">
      <c r="A755" s="14"/>
      <c r="B755" s="14" t="s">
        <v>607</v>
      </c>
      <c r="C755" s="122" t="s">
        <v>818</v>
      </c>
      <c r="D755" s="15" t="s">
        <v>721</v>
      </c>
      <c r="E755" s="28" t="s">
        <v>286</v>
      </c>
      <c r="F755" s="103">
        <f>SUM(F756:F771)</f>
        <v>317672</v>
      </c>
      <c r="G755" s="104"/>
      <c r="H755" s="103">
        <f>SUM(H756:H771)</f>
        <v>317672</v>
      </c>
      <c r="I755" s="103">
        <f>SUM(I756:I771)</f>
        <v>317672</v>
      </c>
      <c r="J755" s="63"/>
      <c r="L755" s="63"/>
    </row>
    <row r="756" spans="1:12" s="19" customFormat="1" ht="15.75">
      <c r="A756" s="14"/>
      <c r="B756" s="14"/>
      <c r="C756" s="49"/>
      <c r="D756" s="15"/>
      <c r="E756" s="77" t="s">
        <v>912</v>
      </c>
      <c r="F756" s="16">
        <v>92298</v>
      </c>
      <c r="G756" s="17">
        <f>100-(H756/F756)*100</f>
        <v>0</v>
      </c>
      <c r="H756" s="16">
        <v>92298</v>
      </c>
      <c r="I756" s="18">
        <v>92298</v>
      </c>
      <c r="J756" s="63"/>
      <c r="L756" s="63"/>
    </row>
    <row r="757" spans="1:12" s="19" customFormat="1" ht="15.75">
      <c r="A757" s="14"/>
      <c r="B757" s="14"/>
      <c r="C757" s="49"/>
      <c r="D757" s="15"/>
      <c r="E757" s="77" t="s">
        <v>318</v>
      </c>
      <c r="F757" s="16">
        <v>225374</v>
      </c>
      <c r="G757" s="17">
        <f>100-(H757/F757)*100</f>
        <v>0</v>
      </c>
      <c r="H757" s="16">
        <v>225374</v>
      </c>
      <c r="I757" s="16">
        <v>225374</v>
      </c>
      <c r="J757" s="63"/>
      <c r="L757" s="63"/>
    </row>
    <row r="758" spans="1:12" s="19" customFormat="1" ht="15.75" hidden="1">
      <c r="A758" s="14"/>
      <c r="B758" s="14"/>
      <c r="C758" s="49"/>
      <c r="D758" s="15"/>
      <c r="E758" s="77" t="s">
        <v>319</v>
      </c>
      <c r="F758" s="16"/>
      <c r="G758" s="17"/>
      <c r="H758" s="16"/>
      <c r="I758" s="16"/>
      <c r="J758" s="63"/>
      <c r="L758" s="63"/>
    </row>
    <row r="759" spans="1:12" s="19" customFormat="1" ht="15.75" hidden="1">
      <c r="A759" s="14"/>
      <c r="B759" s="14"/>
      <c r="C759" s="49"/>
      <c r="D759" s="15"/>
      <c r="E759" s="77" t="s">
        <v>320</v>
      </c>
      <c r="F759" s="16"/>
      <c r="G759" s="17"/>
      <c r="H759" s="16"/>
      <c r="I759" s="16"/>
      <c r="J759" s="63"/>
      <c r="L759" s="63"/>
    </row>
    <row r="760" spans="1:12" s="19" customFormat="1" ht="15.75" hidden="1">
      <c r="A760" s="14"/>
      <c r="B760" s="14"/>
      <c r="C760" s="49"/>
      <c r="D760" s="15"/>
      <c r="E760" s="77" t="s">
        <v>321</v>
      </c>
      <c r="F760" s="16"/>
      <c r="G760" s="17"/>
      <c r="H760" s="16"/>
      <c r="I760" s="16"/>
      <c r="J760" s="63"/>
      <c r="L760" s="63"/>
    </row>
    <row r="761" spans="1:12" s="19" customFormat="1" ht="15.75" hidden="1">
      <c r="A761" s="14"/>
      <c r="B761" s="14"/>
      <c r="C761" s="49"/>
      <c r="D761" s="15"/>
      <c r="E761" s="77" t="s">
        <v>322</v>
      </c>
      <c r="F761" s="16"/>
      <c r="G761" s="17"/>
      <c r="H761" s="16"/>
      <c r="I761" s="16"/>
      <c r="J761" s="63"/>
      <c r="L761" s="63"/>
    </row>
    <row r="762" spans="1:12" s="19" customFormat="1" ht="15.75" hidden="1">
      <c r="A762" s="14"/>
      <c r="B762" s="14"/>
      <c r="C762" s="49"/>
      <c r="D762" s="15"/>
      <c r="E762" s="77" t="s">
        <v>323</v>
      </c>
      <c r="F762" s="16"/>
      <c r="G762" s="17"/>
      <c r="H762" s="16"/>
      <c r="I762" s="16"/>
      <c r="J762" s="63"/>
      <c r="L762" s="63"/>
    </row>
    <row r="763" spans="1:12" s="19" customFormat="1" ht="15.75" hidden="1">
      <c r="A763" s="14"/>
      <c r="B763" s="14"/>
      <c r="C763" s="49"/>
      <c r="D763" s="15"/>
      <c r="E763" s="77" t="s">
        <v>324</v>
      </c>
      <c r="F763" s="16"/>
      <c r="G763" s="17"/>
      <c r="H763" s="16"/>
      <c r="I763" s="16"/>
      <c r="J763" s="63"/>
      <c r="L763" s="63"/>
    </row>
    <row r="764" spans="1:12" s="19" customFormat="1" ht="15.75" hidden="1">
      <c r="A764" s="14"/>
      <c r="B764" s="14"/>
      <c r="C764" s="49"/>
      <c r="D764" s="15"/>
      <c r="E764" s="77" t="s">
        <v>325</v>
      </c>
      <c r="F764" s="16"/>
      <c r="G764" s="17"/>
      <c r="H764" s="16"/>
      <c r="I764" s="16"/>
      <c r="J764" s="63"/>
      <c r="L764" s="63"/>
    </row>
    <row r="765" spans="1:12" s="19" customFormat="1" ht="15.75" hidden="1">
      <c r="A765" s="14"/>
      <c r="B765" s="14"/>
      <c r="C765" s="49"/>
      <c r="D765" s="15"/>
      <c r="E765" s="77" t="s">
        <v>326</v>
      </c>
      <c r="F765" s="16"/>
      <c r="G765" s="17"/>
      <c r="H765" s="16"/>
      <c r="I765" s="16"/>
      <c r="J765" s="63"/>
      <c r="L765" s="63"/>
    </row>
    <row r="766" spans="1:12" s="19" customFormat="1" ht="15.75" hidden="1">
      <c r="A766" s="14"/>
      <c r="B766" s="14"/>
      <c r="C766" s="49"/>
      <c r="D766" s="15"/>
      <c r="E766" s="77" t="s">
        <v>327</v>
      </c>
      <c r="F766" s="16"/>
      <c r="G766" s="17"/>
      <c r="H766" s="16"/>
      <c r="I766" s="16"/>
      <c r="J766" s="63"/>
      <c r="L766" s="63"/>
    </row>
    <row r="767" spans="1:12" s="19" customFormat="1" ht="15.75" hidden="1">
      <c r="A767" s="14"/>
      <c r="B767" s="14"/>
      <c r="C767" s="49"/>
      <c r="D767" s="15"/>
      <c r="E767" s="77" t="s">
        <v>328</v>
      </c>
      <c r="F767" s="16"/>
      <c r="G767" s="17"/>
      <c r="H767" s="16"/>
      <c r="I767" s="16"/>
      <c r="J767" s="63"/>
      <c r="L767" s="63"/>
    </row>
    <row r="768" spans="1:12" s="19" customFormat="1" ht="15.75" hidden="1">
      <c r="A768" s="14"/>
      <c r="B768" s="14"/>
      <c r="C768" s="49"/>
      <c r="D768" s="15"/>
      <c r="E768" s="77" t="s">
        <v>329</v>
      </c>
      <c r="F768" s="16"/>
      <c r="G768" s="17"/>
      <c r="H768" s="16"/>
      <c r="I768" s="16"/>
      <c r="J768" s="63"/>
      <c r="L768" s="63"/>
    </row>
    <row r="769" spans="1:12" s="19" customFormat="1" ht="15.75" hidden="1">
      <c r="A769" s="14"/>
      <c r="B769" s="14"/>
      <c r="C769" s="49"/>
      <c r="D769" s="15"/>
      <c r="E769" s="77" t="s">
        <v>330</v>
      </c>
      <c r="F769" s="16"/>
      <c r="G769" s="17"/>
      <c r="H769" s="16"/>
      <c r="I769" s="16"/>
      <c r="J769" s="63"/>
      <c r="L769" s="63"/>
    </row>
    <row r="770" spans="1:12" s="19" customFormat="1" ht="15.75" hidden="1">
      <c r="A770" s="14"/>
      <c r="B770" s="14"/>
      <c r="C770" s="49"/>
      <c r="D770" s="15"/>
      <c r="E770" s="77" t="s">
        <v>331</v>
      </c>
      <c r="F770" s="16"/>
      <c r="G770" s="17"/>
      <c r="H770" s="16"/>
      <c r="I770" s="16"/>
      <c r="J770" s="63"/>
      <c r="L770" s="63"/>
    </row>
    <row r="771" spans="1:12" s="19" customFormat="1" ht="15.75" hidden="1">
      <c r="A771" s="14"/>
      <c r="B771" s="14"/>
      <c r="C771" s="49"/>
      <c r="D771" s="15"/>
      <c r="E771" s="77" t="s">
        <v>332</v>
      </c>
      <c r="F771" s="16"/>
      <c r="G771" s="17"/>
      <c r="H771" s="16"/>
      <c r="I771" s="16"/>
      <c r="J771" s="63"/>
      <c r="L771" s="63"/>
    </row>
    <row r="772" spans="1:12" s="19" customFormat="1" ht="15.75" hidden="1">
      <c r="A772" s="14"/>
      <c r="B772" s="14" t="s">
        <v>607</v>
      </c>
      <c r="C772" s="122" t="s">
        <v>818</v>
      </c>
      <c r="D772" s="15" t="s">
        <v>721</v>
      </c>
      <c r="E772" s="28" t="s">
        <v>275</v>
      </c>
      <c r="F772" s="103">
        <f>SUM(F773:F785)</f>
        <v>0</v>
      </c>
      <c r="G772" s="104"/>
      <c r="H772" s="103">
        <f>SUM(H773:H785)</f>
        <v>0</v>
      </c>
      <c r="I772" s="103">
        <f>SUM(I773:I785)</f>
        <v>0</v>
      </c>
      <c r="J772" s="63"/>
      <c r="L772" s="63"/>
    </row>
    <row r="773" spans="1:12" s="19" customFormat="1" ht="15.75" hidden="1">
      <c r="A773" s="14"/>
      <c r="B773" s="14"/>
      <c r="C773" s="49"/>
      <c r="D773" s="15"/>
      <c r="E773" s="77" t="s">
        <v>333</v>
      </c>
      <c r="F773" s="16"/>
      <c r="G773" s="17"/>
      <c r="H773" s="16"/>
      <c r="I773" s="16"/>
      <c r="J773" s="63"/>
      <c r="L773" s="63"/>
    </row>
    <row r="774" spans="1:12" s="19" customFormat="1" ht="15.75" hidden="1">
      <c r="A774" s="14"/>
      <c r="B774" s="14"/>
      <c r="C774" s="49"/>
      <c r="D774" s="15"/>
      <c r="E774" s="77" t="s">
        <v>334</v>
      </c>
      <c r="F774" s="16"/>
      <c r="G774" s="17"/>
      <c r="H774" s="16"/>
      <c r="I774" s="16"/>
      <c r="J774" s="63"/>
      <c r="L774" s="63"/>
    </row>
    <row r="775" spans="1:12" s="19" customFormat="1" ht="15.75" hidden="1">
      <c r="A775" s="14"/>
      <c r="B775" s="14"/>
      <c r="C775" s="49"/>
      <c r="D775" s="15"/>
      <c r="E775" s="77" t="s">
        <v>335</v>
      </c>
      <c r="F775" s="16"/>
      <c r="G775" s="17"/>
      <c r="H775" s="16"/>
      <c r="I775" s="16"/>
      <c r="J775" s="63"/>
      <c r="L775" s="63"/>
    </row>
    <row r="776" spans="1:12" s="19" customFormat="1" ht="15.75" hidden="1">
      <c r="A776" s="14"/>
      <c r="B776" s="14"/>
      <c r="C776" s="49"/>
      <c r="D776" s="15"/>
      <c r="E776" s="77" t="s">
        <v>331</v>
      </c>
      <c r="F776" s="16"/>
      <c r="G776" s="17"/>
      <c r="H776" s="16"/>
      <c r="I776" s="16"/>
      <c r="J776" s="63"/>
      <c r="L776" s="63"/>
    </row>
    <row r="777" spans="1:12" s="19" customFormat="1" ht="15.75" hidden="1">
      <c r="A777" s="14"/>
      <c r="B777" s="14"/>
      <c r="C777" s="49"/>
      <c r="D777" s="15"/>
      <c r="E777" s="77" t="s">
        <v>329</v>
      </c>
      <c r="F777" s="16"/>
      <c r="G777" s="17"/>
      <c r="H777" s="16"/>
      <c r="I777" s="16"/>
      <c r="J777" s="63"/>
      <c r="L777" s="63"/>
    </row>
    <row r="778" spans="1:12" s="19" customFormat="1" ht="15.75" hidden="1">
      <c r="A778" s="14"/>
      <c r="B778" s="14"/>
      <c r="C778" s="49"/>
      <c r="D778" s="15"/>
      <c r="E778" s="77" t="s">
        <v>336</v>
      </c>
      <c r="F778" s="16"/>
      <c r="G778" s="17"/>
      <c r="H778" s="16"/>
      <c r="I778" s="16"/>
      <c r="J778" s="63"/>
      <c r="L778" s="63"/>
    </row>
    <row r="779" spans="1:12" s="19" customFormat="1" ht="15.75" hidden="1">
      <c r="A779" s="14"/>
      <c r="B779" s="14"/>
      <c r="C779" s="49"/>
      <c r="D779" s="15"/>
      <c r="E779" s="77" t="s">
        <v>337</v>
      </c>
      <c r="F779" s="16"/>
      <c r="G779" s="17"/>
      <c r="H779" s="16"/>
      <c r="I779" s="16"/>
      <c r="J779" s="63"/>
      <c r="L779" s="63"/>
    </row>
    <row r="780" spans="1:12" s="19" customFormat="1" ht="15.75" hidden="1">
      <c r="A780" s="14"/>
      <c r="B780" s="14"/>
      <c r="C780" s="49"/>
      <c r="D780" s="15"/>
      <c r="E780" s="77" t="s">
        <v>332</v>
      </c>
      <c r="F780" s="16"/>
      <c r="G780" s="17"/>
      <c r="H780" s="16"/>
      <c r="I780" s="16"/>
      <c r="J780" s="63"/>
      <c r="L780" s="63"/>
    </row>
    <row r="781" spans="1:12" s="19" customFormat="1" ht="15.75" hidden="1">
      <c r="A781" s="14"/>
      <c r="B781" s="14"/>
      <c r="C781" s="49"/>
      <c r="D781" s="15"/>
      <c r="E781" s="77" t="s">
        <v>338</v>
      </c>
      <c r="F781" s="16"/>
      <c r="G781" s="17"/>
      <c r="H781" s="16"/>
      <c r="I781" s="16"/>
      <c r="J781" s="63"/>
      <c r="L781" s="63"/>
    </row>
    <row r="782" spans="1:12" s="19" customFormat="1" ht="15.75" hidden="1">
      <c r="A782" s="14"/>
      <c r="B782" s="14"/>
      <c r="C782" s="49"/>
      <c r="D782" s="15"/>
      <c r="E782" s="77" t="s">
        <v>403</v>
      </c>
      <c r="F782" s="16"/>
      <c r="G782" s="17"/>
      <c r="H782" s="16"/>
      <c r="I782" s="16"/>
      <c r="J782" s="63"/>
      <c r="L782" s="63"/>
    </row>
    <row r="783" spans="1:12" s="19" customFormat="1" ht="15.75" hidden="1">
      <c r="A783" s="14"/>
      <c r="B783" s="14"/>
      <c r="C783" s="49"/>
      <c r="D783" s="15"/>
      <c r="E783" s="77" t="s">
        <v>339</v>
      </c>
      <c r="F783" s="16"/>
      <c r="G783" s="17"/>
      <c r="H783" s="16"/>
      <c r="I783" s="16"/>
      <c r="J783" s="63"/>
      <c r="L783" s="63"/>
    </row>
    <row r="784" spans="1:12" s="19" customFormat="1" ht="15.75" hidden="1">
      <c r="A784" s="14"/>
      <c r="B784" s="14"/>
      <c r="C784" s="49"/>
      <c r="D784" s="15"/>
      <c r="E784" s="77" t="s">
        <v>328</v>
      </c>
      <c r="F784" s="16"/>
      <c r="G784" s="17"/>
      <c r="H784" s="16"/>
      <c r="I784" s="16"/>
      <c r="J784" s="63"/>
      <c r="L784" s="63"/>
    </row>
    <row r="785" spans="1:12" s="19" customFormat="1" ht="15.75" hidden="1">
      <c r="A785" s="14"/>
      <c r="B785" s="14"/>
      <c r="C785" s="49"/>
      <c r="D785" s="15"/>
      <c r="E785" s="77" t="s">
        <v>340</v>
      </c>
      <c r="F785" s="16"/>
      <c r="G785" s="17"/>
      <c r="H785" s="16"/>
      <c r="I785" s="16"/>
      <c r="J785" s="63"/>
      <c r="L785" s="63"/>
    </row>
    <row r="786" spans="1:12" s="24" customFormat="1" ht="31.5">
      <c r="A786" s="21"/>
      <c r="B786" s="21">
        <v>91</v>
      </c>
      <c r="C786" s="112"/>
      <c r="D786" s="22" t="s">
        <v>608</v>
      </c>
      <c r="E786" s="22"/>
      <c r="F786" s="23">
        <f>F787+F789+F790+F791+F805</f>
        <v>13125849</v>
      </c>
      <c r="G786" s="23"/>
      <c r="H786" s="23">
        <f>H787+H789+H790+H791+H805</f>
        <v>12792408</v>
      </c>
      <c r="I786" s="23">
        <f>I787+I789+I790+I791+I805</f>
        <v>18371508</v>
      </c>
      <c r="J786" s="60">
        <f>'[1]Місто'!$O$470-I786</f>
        <v>0</v>
      </c>
      <c r="L786" s="62"/>
    </row>
    <row r="787" spans="1:12" s="19" customFormat="1" ht="15.75">
      <c r="A787" s="14"/>
      <c r="B787" s="14">
        <v>10116</v>
      </c>
      <c r="C787" s="106" t="s">
        <v>817</v>
      </c>
      <c r="D787" s="15" t="s">
        <v>719</v>
      </c>
      <c r="E787" s="15" t="s">
        <v>720</v>
      </c>
      <c r="F787" s="16"/>
      <c r="G787" s="17"/>
      <c r="H787" s="16"/>
      <c r="I787" s="18">
        <f>'[1]Місто'!$O$472</f>
        <v>320384</v>
      </c>
      <c r="J787" s="63"/>
      <c r="L787" s="63"/>
    </row>
    <row r="788" spans="1:12" s="19" customFormat="1" ht="15.75" hidden="1">
      <c r="A788" s="14"/>
      <c r="B788" s="14"/>
      <c r="C788" s="49"/>
      <c r="D788" s="15"/>
      <c r="E788" s="15" t="s">
        <v>723</v>
      </c>
      <c r="F788" s="16"/>
      <c r="G788" s="17"/>
      <c r="H788" s="16"/>
      <c r="I788" s="18"/>
      <c r="J788" s="63"/>
      <c r="L788" s="63"/>
    </row>
    <row r="789" spans="1:12" s="19" customFormat="1" ht="19.5" customHeight="1">
      <c r="A789" s="14"/>
      <c r="B789" s="14" t="s">
        <v>586</v>
      </c>
      <c r="C789" s="110" t="s">
        <v>837</v>
      </c>
      <c r="D789" s="15" t="s">
        <v>573</v>
      </c>
      <c r="E789" s="15" t="s">
        <v>720</v>
      </c>
      <c r="F789" s="16"/>
      <c r="G789" s="17"/>
      <c r="H789" s="16"/>
      <c r="I789" s="18">
        <f>'[1]Місто'!$O$475</f>
        <v>5258716</v>
      </c>
      <c r="J789" s="63"/>
      <c r="L789" s="63"/>
    </row>
    <row r="790" spans="1:12" s="19" customFormat="1" ht="30.75">
      <c r="A790" s="14"/>
      <c r="B790" s="14">
        <v>150101</v>
      </c>
      <c r="C790" s="106" t="s">
        <v>818</v>
      </c>
      <c r="D790" s="15" t="s">
        <v>721</v>
      </c>
      <c r="E790" s="77" t="s">
        <v>311</v>
      </c>
      <c r="F790" s="16">
        <v>12908285</v>
      </c>
      <c r="G790" s="17">
        <f>100-(H790/F790)*100</f>
        <v>2.583154927242475</v>
      </c>
      <c r="H790" s="16">
        <v>12574844</v>
      </c>
      <c r="I790" s="18">
        <v>12574844</v>
      </c>
      <c r="J790" s="63"/>
      <c r="L790" s="63"/>
    </row>
    <row r="791" spans="1:12" s="19" customFormat="1" ht="15.75">
      <c r="A791" s="14"/>
      <c r="B791" s="14">
        <v>150101</v>
      </c>
      <c r="C791" s="106" t="s">
        <v>818</v>
      </c>
      <c r="D791" s="15" t="s">
        <v>721</v>
      </c>
      <c r="E791" s="28" t="s">
        <v>286</v>
      </c>
      <c r="F791" s="103">
        <f>SUM(F792:F804)</f>
        <v>91044</v>
      </c>
      <c r="G791" s="104"/>
      <c r="H791" s="103">
        <f>SUM(H792:H804)</f>
        <v>91044</v>
      </c>
      <c r="I791" s="103">
        <f>SUM(I792:I804)</f>
        <v>91044</v>
      </c>
      <c r="J791" s="63"/>
      <c r="L791" s="63"/>
    </row>
    <row r="792" spans="1:12" s="19" customFormat="1" ht="15.75" hidden="1">
      <c r="A792" s="14"/>
      <c r="B792" s="14"/>
      <c r="C792" s="106"/>
      <c r="D792" s="15"/>
      <c r="E792" s="77" t="s">
        <v>398</v>
      </c>
      <c r="F792" s="16"/>
      <c r="G792" s="17"/>
      <c r="H792" s="16"/>
      <c r="I792" s="16"/>
      <c r="J792" s="63"/>
      <c r="L792" s="63"/>
    </row>
    <row r="793" spans="1:12" s="19" customFormat="1" ht="15.75" hidden="1">
      <c r="A793" s="14"/>
      <c r="B793" s="14"/>
      <c r="C793" s="106"/>
      <c r="D793" s="15"/>
      <c r="E793" s="77" t="s">
        <v>304</v>
      </c>
      <c r="F793" s="16"/>
      <c r="G793" s="17"/>
      <c r="H793" s="16"/>
      <c r="I793" s="16"/>
      <c r="J793" s="63"/>
      <c r="L793" s="63"/>
    </row>
    <row r="794" spans="1:12" s="19" customFormat="1" ht="15.75" hidden="1">
      <c r="A794" s="14"/>
      <c r="B794" s="14"/>
      <c r="C794" s="106"/>
      <c r="D794" s="15"/>
      <c r="E794" s="77" t="s">
        <v>305</v>
      </c>
      <c r="F794" s="16"/>
      <c r="G794" s="17"/>
      <c r="H794" s="16"/>
      <c r="I794" s="16"/>
      <c r="J794" s="63"/>
      <c r="L794" s="63"/>
    </row>
    <row r="795" spans="1:12" s="19" customFormat="1" ht="15.75" hidden="1">
      <c r="A795" s="14"/>
      <c r="B795" s="14"/>
      <c r="C795" s="106"/>
      <c r="D795" s="15"/>
      <c r="E795" s="77" t="s">
        <v>306</v>
      </c>
      <c r="F795" s="16"/>
      <c r="G795" s="17"/>
      <c r="H795" s="16"/>
      <c r="I795" s="16"/>
      <c r="J795" s="63"/>
      <c r="L795" s="63"/>
    </row>
    <row r="796" spans="1:12" s="19" customFormat="1" ht="15.75" hidden="1">
      <c r="A796" s="14"/>
      <c r="B796" s="14"/>
      <c r="C796" s="106"/>
      <c r="D796" s="15"/>
      <c r="E796" s="77" t="s">
        <v>399</v>
      </c>
      <c r="F796" s="16"/>
      <c r="G796" s="17"/>
      <c r="H796" s="16"/>
      <c r="I796" s="16"/>
      <c r="J796" s="63"/>
      <c r="L796" s="63"/>
    </row>
    <row r="797" spans="1:12" s="19" customFormat="1" ht="15.75" hidden="1">
      <c r="A797" s="14"/>
      <c r="B797" s="14"/>
      <c r="C797" s="106"/>
      <c r="D797" s="15"/>
      <c r="E797" s="77" t="s">
        <v>417</v>
      </c>
      <c r="F797" s="16"/>
      <c r="G797" s="17"/>
      <c r="H797" s="16"/>
      <c r="I797" s="16"/>
      <c r="J797" s="63"/>
      <c r="L797" s="63"/>
    </row>
    <row r="798" spans="1:12" s="19" customFormat="1" ht="15.75" hidden="1">
      <c r="A798" s="14"/>
      <c r="B798" s="14"/>
      <c r="C798" s="106"/>
      <c r="D798" s="15"/>
      <c r="E798" s="77" t="s">
        <v>307</v>
      </c>
      <c r="F798" s="16"/>
      <c r="G798" s="17"/>
      <c r="H798" s="16"/>
      <c r="I798" s="16"/>
      <c r="J798" s="63"/>
      <c r="L798" s="63"/>
    </row>
    <row r="799" spans="1:12" s="19" customFormat="1" ht="15.75" hidden="1">
      <c r="A799" s="14"/>
      <c r="B799" s="14"/>
      <c r="C799" s="106"/>
      <c r="D799" s="15"/>
      <c r="E799" s="77" t="s">
        <v>418</v>
      </c>
      <c r="F799" s="16"/>
      <c r="G799" s="17"/>
      <c r="H799" s="16"/>
      <c r="I799" s="16"/>
      <c r="J799" s="63"/>
      <c r="L799" s="63"/>
    </row>
    <row r="800" spans="1:12" s="19" customFormat="1" ht="15.75" hidden="1">
      <c r="A800" s="14"/>
      <c r="B800" s="14"/>
      <c r="C800" s="106"/>
      <c r="D800" s="15"/>
      <c r="E800" s="77" t="s">
        <v>419</v>
      </c>
      <c r="F800" s="16"/>
      <c r="G800" s="17"/>
      <c r="H800" s="16"/>
      <c r="I800" s="16"/>
      <c r="J800" s="63"/>
      <c r="L800" s="63"/>
    </row>
    <row r="801" spans="1:12" s="19" customFormat="1" ht="15.75" hidden="1">
      <c r="A801" s="14"/>
      <c r="B801" s="14"/>
      <c r="C801" s="106"/>
      <c r="D801" s="15"/>
      <c r="E801" s="77" t="s">
        <v>309</v>
      </c>
      <c r="F801" s="16"/>
      <c r="G801" s="17"/>
      <c r="H801" s="16"/>
      <c r="I801" s="16"/>
      <c r="J801" s="63"/>
      <c r="L801" s="63"/>
    </row>
    <row r="802" spans="1:12" s="19" customFormat="1" ht="15.75" hidden="1">
      <c r="A802" s="14"/>
      <c r="B802" s="14"/>
      <c r="C802" s="106"/>
      <c r="D802" s="15"/>
      <c r="E802" s="77" t="s">
        <v>420</v>
      </c>
      <c r="F802" s="16"/>
      <c r="G802" s="17"/>
      <c r="H802" s="16"/>
      <c r="I802" s="16"/>
      <c r="J802" s="63"/>
      <c r="L802" s="63"/>
    </row>
    <row r="803" spans="1:12" s="19" customFormat="1" ht="15.75">
      <c r="A803" s="14"/>
      <c r="B803" s="14"/>
      <c r="C803" s="106"/>
      <c r="D803" s="15"/>
      <c r="E803" s="74" t="s">
        <v>421</v>
      </c>
      <c r="F803" s="70">
        <v>91044</v>
      </c>
      <c r="G803" s="72">
        <f>100-(H803/F803)*100</f>
        <v>0</v>
      </c>
      <c r="H803" s="70">
        <v>91044</v>
      </c>
      <c r="I803" s="70">
        <v>91044</v>
      </c>
      <c r="J803" s="63"/>
      <c r="L803" s="63"/>
    </row>
    <row r="804" spans="1:12" s="19" customFormat="1" ht="15.75" hidden="1">
      <c r="A804" s="14"/>
      <c r="B804" s="14"/>
      <c r="C804" s="106"/>
      <c r="D804" s="15"/>
      <c r="E804" s="77" t="s">
        <v>422</v>
      </c>
      <c r="F804" s="16"/>
      <c r="G804" s="17"/>
      <c r="H804" s="16"/>
      <c r="I804" s="16"/>
      <c r="J804" s="63"/>
      <c r="L804" s="63"/>
    </row>
    <row r="805" spans="1:12" s="19" customFormat="1" ht="15.75">
      <c r="A805" s="14"/>
      <c r="B805" s="14">
        <v>150101</v>
      </c>
      <c r="C805" s="106" t="s">
        <v>818</v>
      </c>
      <c r="D805" s="15" t="s">
        <v>721</v>
      </c>
      <c r="E805" s="28" t="s">
        <v>275</v>
      </c>
      <c r="F805" s="103">
        <f>SUM(F806:F816)</f>
        <v>126520</v>
      </c>
      <c r="G805" s="17"/>
      <c r="H805" s="103">
        <f>SUM(H806:H816)</f>
        <v>126520</v>
      </c>
      <c r="I805" s="103">
        <f>SUM(I806:I816)</f>
        <v>126520</v>
      </c>
      <c r="J805" s="63"/>
      <c r="L805" s="63"/>
    </row>
    <row r="806" spans="1:12" s="19" customFormat="1" ht="15.75" hidden="1">
      <c r="A806" s="14"/>
      <c r="B806" s="14"/>
      <c r="C806" s="106"/>
      <c r="D806" s="15"/>
      <c r="E806" s="77" t="s">
        <v>423</v>
      </c>
      <c r="F806" s="16"/>
      <c r="G806" s="17"/>
      <c r="H806" s="16"/>
      <c r="I806" s="16"/>
      <c r="J806" s="63"/>
      <c r="L806" s="63"/>
    </row>
    <row r="807" spans="1:12" s="19" customFormat="1" ht="15.75" hidden="1">
      <c r="A807" s="14"/>
      <c r="B807" s="14"/>
      <c r="C807" s="106"/>
      <c r="D807" s="15"/>
      <c r="E807" s="77" t="s">
        <v>304</v>
      </c>
      <c r="F807" s="16"/>
      <c r="G807" s="17"/>
      <c r="H807" s="16"/>
      <c r="I807" s="16"/>
      <c r="J807" s="63"/>
      <c r="L807" s="63"/>
    </row>
    <row r="808" spans="1:12" s="19" customFormat="1" ht="15.75" hidden="1">
      <c r="A808" s="14"/>
      <c r="B808" s="14"/>
      <c r="C808" s="106"/>
      <c r="D808" s="15"/>
      <c r="E808" s="77" t="s">
        <v>306</v>
      </c>
      <c r="F808" s="16"/>
      <c r="G808" s="17"/>
      <c r="H808" s="16"/>
      <c r="I808" s="16"/>
      <c r="J808" s="63"/>
      <c r="L808" s="63"/>
    </row>
    <row r="809" spans="1:12" s="19" customFormat="1" ht="15.75">
      <c r="A809" s="14"/>
      <c r="B809" s="14"/>
      <c r="C809" s="106"/>
      <c r="D809" s="15"/>
      <c r="E809" s="74" t="s">
        <v>308</v>
      </c>
      <c r="F809" s="70">
        <v>126520</v>
      </c>
      <c r="G809" s="72">
        <f>100-(H809/F809)*100</f>
        <v>0</v>
      </c>
      <c r="H809" s="70">
        <v>126520</v>
      </c>
      <c r="I809" s="70">
        <v>126520</v>
      </c>
      <c r="J809" s="63"/>
      <c r="L809" s="63"/>
    </row>
    <row r="810" spans="1:12" s="19" customFormat="1" ht="15.75" hidden="1">
      <c r="A810" s="14"/>
      <c r="B810" s="14"/>
      <c r="C810" s="106"/>
      <c r="D810" s="15"/>
      <c r="E810" s="77" t="s">
        <v>424</v>
      </c>
      <c r="F810" s="16"/>
      <c r="G810" s="17"/>
      <c r="H810" s="16"/>
      <c r="I810" s="16"/>
      <c r="J810" s="63"/>
      <c r="L810" s="63"/>
    </row>
    <row r="811" spans="1:12" s="19" customFormat="1" ht="15.75" hidden="1">
      <c r="A811" s="14"/>
      <c r="B811" s="14"/>
      <c r="C811" s="106"/>
      <c r="D811" s="15"/>
      <c r="E811" s="77" t="s">
        <v>400</v>
      </c>
      <c r="F811" s="16"/>
      <c r="G811" s="17"/>
      <c r="H811" s="16"/>
      <c r="I811" s="16"/>
      <c r="J811" s="63"/>
      <c r="L811" s="63"/>
    </row>
    <row r="812" spans="1:12" s="19" customFormat="1" ht="15.75" hidden="1">
      <c r="A812" s="14"/>
      <c r="B812" s="14"/>
      <c r="C812" s="106"/>
      <c r="D812" s="15"/>
      <c r="E812" s="77" t="s">
        <v>425</v>
      </c>
      <c r="F812" s="16"/>
      <c r="G812" s="17"/>
      <c r="H812" s="16"/>
      <c r="I812" s="16"/>
      <c r="J812" s="63"/>
      <c r="L812" s="63"/>
    </row>
    <row r="813" spans="1:12" s="19" customFormat="1" ht="15.75" hidden="1">
      <c r="A813" s="14"/>
      <c r="B813" s="14"/>
      <c r="C813" s="106"/>
      <c r="D813" s="15"/>
      <c r="E813" s="77" t="s">
        <v>426</v>
      </c>
      <c r="F813" s="16"/>
      <c r="G813" s="17"/>
      <c r="H813" s="16"/>
      <c r="I813" s="16"/>
      <c r="J813" s="63"/>
      <c r="L813" s="63"/>
    </row>
    <row r="814" spans="1:12" s="19" customFormat="1" ht="15.75" hidden="1">
      <c r="A814" s="14"/>
      <c r="B814" s="14"/>
      <c r="C814" s="106"/>
      <c r="D814" s="15"/>
      <c r="E814" s="77" t="s">
        <v>427</v>
      </c>
      <c r="F814" s="16"/>
      <c r="G814" s="17"/>
      <c r="H814" s="16"/>
      <c r="I814" s="16"/>
      <c r="J814" s="63"/>
      <c r="L814" s="63"/>
    </row>
    <row r="815" spans="1:12" s="19" customFormat="1" ht="15.75" hidden="1">
      <c r="A815" s="14"/>
      <c r="B815" s="14"/>
      <c r="C815" s="106"/>
      <c r="D815" s="15"/>
      <c r="E815" s="135" t="s">
        <v>421</v>
      </c>
      <c r="F815" s="125"/>
      <c r="G815" s="128"/>
      <c r="H815" s="125"/>
      <c r="I815" s="125"/>
      <c r="J815" s="63"/>
      <c r="L815" s="63"/>
    </row>
    <row r="816" spans="1:12" s="19" customFormat="1" ht="15.75" hidden="1">
      <c r="A816" s="14"/>
      <c r="B816" s="14"/>
      <c r="C816" s="106"/>
      <c r="D816" s="15"/>
      <c r="E816" s="77" t="s">
        <v>428</v>
      </c>
      <c r="F816" s="16"/>
      <c r="G816" s="17"/>
      <c r="H816" s="16"/>
      <c r="I816" s="16"/>
      <c r="J816" s="63"/>
      <c r="L816" s="63"/>
    </row>
    <row r="817" spans="1:12" s="24" customFormat="1" ht="31.5">
      <c r="A817" s="21"/>
      <c r="B817" s="21">
        <v>92</v>
      </c>
      <c r="C817" s="112"/>
      <c r="D817" s="22" t="s">
        <v>314</v>
      </c>
      <c r="E817" s="22"/>
      <c r="F817" s="23">
        <f>F818+F820+F821+F837+F863</f>
        <v>6544063</v>
      </c>
      <c r="G817" s="23"/>
      <c r="H817" s="23">
        <f>H818+H820+H821+H837+H863</f>
        <v>6544063</v>
      </c>
      <c r="I817" s="23">
        <f>I818+I820+I821+I837+I863</f>
        <v>12199924</v>
      </c>
      <c r="J817" s="60">
        <f>'[1]Місто'!$O$494-I817</f>
        <v>0</v>
      </c>
      <c r="K817" s="29">
        <f>I852+I853+I854+I855+I856+I857+I858+I859</f>
        <v>0</v>
      </c>
      <c r="L817" s="60"/>
    </row>
    <row r="818" spans="1:12" s="19" customFormat="1" ht="15.75">
      <c r="A818" s="14"/>
      <c r="B818" s="14" t="s">
        <v>718</v>
      </c>
      <c r="C818" s="106" t="s">
        <v>817</v>
      </c>
      <c r="D818" s="15" t="s">
        <v>719</v>
      </c>
      <c r="E818" s="15" t="s">
        <v>720</v>
      </c>
      <c r="F818" s="16"/>
      <c r="G818" s="17"/>
      <c r="H818" s="16"/>
      <c r="I818" s="18">
        <f>'[1]Місто'!$O$496</f>
        <v>1628900</v>
      </c>
      <c r="J818" s="63"/>
      <c r="L818" s="63"/>
    </row>
    <row r="819" spans="1:12" s="19" customFormat="1" ht="15.75" hidden="1">
      <c r="A819" s="14"/>
      <c r="B819" s="14"/>
      <c r="C819" s="49"/>
      <c r="D819" s="15"/>
      <c r="E819" s="15" t="s">
        <v>723</v>
      </c>
      <c r="F819" s="16"/>
      <c r="G819" s="17"/>
      <c r="H819" s="16"/>
      <c r="I819" s="18"/>
      <c r="J819" s="63"/>
      <c r="L819" s="63"/>
    </row>
    <row r="820" spans="1:12" s="19" customFormat="1" ht="42.75" customHeight="1">
      <c r="A820" s="14"/>
      <c r="B820" s="14" t="s">
        <v>586</v>
      </c>
      <c r="C820" s="110" t="s">
        <v>837</v>
      </c>
      <c r="D820" s="36" t="s">
        <v>606</v>
      </c>
      <c r="E820" s="36" t="s">
        <v>615</v>
      </c>
      <c r="F820" s="16"/>
      <c r="G820" s="17"/>
      <c r="H820" s="16"/>
      <c r="I820" s="18">
        <f>'[1]Місто'!$O$499</f>
        <v>4026961</v>
      </c>
      <c r="J820" s="63"/>
      <c r="L820" s="63"/>
    </row>
    <row r="821" spans="1:12" s="19" customFormat="1" ht="15.75">
      <c r="A821" s="14"/>
      <c r="B821" s="14">
        <v>150101</v>
      </c>
      <c r="C821" s="106" t="s">
        <v>818</v>
      </c>
      <c r="D821" s="15" t="s">
        <v>721</v>
      </c>
      <c r="E821" s="28" t="s">
        <v>286</v>
      </c>
      <c r="F821" s="103">
        <f>SUM(F822:F836)</f>
        <v>244063</v>
      </c>
      <c r="G821" s="104"/>
      <c r="H821" s="103">
        <f>SUM(H822:H836)</f>
        <v>244063</v>
      </c>
      <c r="I821" s="103">
        <f>SUM(I822:I836)</f>
        <v>244063</v>
      </c>
      <c r="J821" s="63"/>
      <c r="L821" s="63"/>
    </row>
    <row r="822" spans="1:12" s="19" customFormat="1" ht="15.75" hidden="1">
      <c r="A822" s="14"/>
      <c r="B822" s="14"/>
      <c r="C822" s="106"/>
      <c r="D822" s="15"/>
      <c r="E822" s="77" t="s">
        <v>429</v>
      </c>
      <c r="F822" s="16"/>
      <c r="G822" s="17"/>
      <c r="H822" s="16"/>
      <c r="I822" s="16"/>
      <c r="J822" s="63"/>
      <c r="L822" s="63"/>
    </row>
    <row r="823" spans="1:12" s="19" customFormat="1" ht="15.75">
      <c r="A823" s="14"/>
      <c r="B823" s="14"/>
      <c r="C823" s="106"/>
      <c r="D823" s="15"/>
      <c r="E823" s="74" t="s">
        <v>430</v>
      </c>
      <c r="F823" s="16">
        <v>91044</v>
      </c>
      <c r="G823" s="17">
        <f>100-(H823/F823)*100</f>
        <v>0</v>
      </c>
      <c r="H823" s="16">
        <v>91044</v>
      </c>
      <c r="I823" s="16">
        <v>91044</v>
      </c>
      <c r="J823" s="63"/>
      <c r="L823" s="63"/>
    </row>
    <row r="824" spans="1:12" s="19" customFormat="1" ht="15.75" hidden="1">
      <c r="A824" s="14"/>
      <c r="B824" s="14"/>
      <c r="C824" s="106"/>
      <c r="D824" s="15"/>
      <c r="E824" s="74" t="s">
        <v>90</v>
      </c>
      <c r="F824" s="16"/>
      <c r="G824" s="17"/>
      <c r="H824" s="16"/>
      <c r="I824" s="16"/>
      <c r="J824" s="63"/>
      <c r="L824" s="63"/>
    </row>
    <row r="825" spans="1:12" s="19" customFormat="1" ht="15.75" hidden="1">
      <c r="A825" s="14"/>
      <c r="B825" s="14"/>
      <c r="C825" s="106"/>
      <c r="D825" s="15"/>
      <c r="E825" s="74" t="s">
        <v>431</v>
      </c>
      <c r="F825" s="16"/>
      <c r="G825" s="17"/>
      <c r="H825" s="16"/>
      <c r="I825" s="16"/>
      <c r="J825" s="63"/>
      <c r="L825" s="63"/>
    </row>
    <row r="826" spans="1:12" s="19" customFormat="1" ht="15.75" hidden="1">
      <c r="A826" s="14"/>
      <c r="B826" s="14"/>
      <c r="C826" s="106"/>
      <c r="D826" s="15"/>
      <c r="E826" s="74" t="s">
        <v>432</v>
      </c>
      <c r="F826" s="16"/>
      <c r="G826" s="17"/>
      <c r="H826" s="16"/>
      <c r="I826" s="16"/>
      <c r="J826" s="63"/>
      <c r="L826" s="63"/>
    </row>
    <row r="827" spans="1:12" s="19" customFormat="1" ht="15.75" hidden="1">
      <c r="A827" s="14"/>
      <c r="B827" s="14"/>
      <c r="C827" s="106"/>
      <c r="D827" s="15"/>
      <c r="E827" s="74" t="s">
        <v>91</v>
      </c>
      <c r="F827" s="16"/>
      <c r="G827" s="17"/>
      <c r="H827" s="16"/>
      <c r="I827" s="16"/>
      <c r="J827" s="63"/>
      <c r="L827" s="63"/>
    </row>
    <row r="828" spans="1:12" s="19" customFormat="1" ht="15.75" hidden="1">
      <c r="A828" s="14"/>
      <c r="B828" s="14"/>
      <c r="C828" s="106"/>
      <c r="D828" s="15"/>
      <c r="E828" s="74" t="s">
        <v>92</v>
      </c>
      <c r="F828" s="16"/>
      <c r="G828" s="17"/>
      <c r="H828" s="16"/>
      <c r="I828" s="16"/>
      <c r="J828" s="63"/>
      <c r="L828" s="63"/>
    </row>
    <row r="829" spans="1:12" s="19" customFormat="1" ht="15.75" hidden="1">
      <c r="A829" s="14"/>
      <c r="B829" s="14"/>
      <c r="C829" s="106"/>
      <c r="D829" s="15"/>
      <c r="E829" s="74" t="s">
        <v>93</v>
      </c>
      <c r="F829" s="16"/>
      <c r="G829" s="17"/>
      <c r="H829" s="16"/>
      <c r="I829" s="16"/>
      <c r="J829" s="63"/>
      <c r="L829" s="63"/>
    </row>
    <row r="830" spans="1:12" s="19" customFormat="1" ht="15.75" hidden="1">
      <c r="A830" s="14"/>
      <c r="B830" s="14"/>
      <c r="C830" s="106"/>
      <c r="D830" s="15"/>
      <c r="E830" s="74" t="s">
        <v>94</v>
      </c>
      <c r="F830" s="16"/>
      <c r="G830" s="17"/>
      <c r="H830" s="16"/>
      <c r="I830" s="16"/>
      <c r="J830" s="63"/>
      <c r="L830" s="63"/>
    </row>
    <row r="831" spans="1:12" s="19" customFormat="1" ht="15.75" hidden="1">
      <c r="A831" s="14"/>
      <c r="B831" s="14"/>
      <c r="C831" s="106"/>
      <c r="D831" s="15"/>
      <c r="E831" s="74" t="s">
        <v>433</v>
      </c>
      <c r="F831" s="16"/>
      <c r="G831" s="17"/>
      <c r="H831" s="16"/>
      <c r="I831" s="16"/>
      <c r="J831" s="63"/>
      <c r="L831" s="63"/>
    </row>
    <row r="832" spans="1:12" s="19" customFormat="1" ht="15.75" hidden="1">
      <c r="A832" s="14"/>
      <c r="B832" s="14"/>
      <c r="C832" s="106"/>
      <c r="D832" s="15"/>
      <c r="E832" s="74" t="s">
        <v>95</v>
      </c>
      <c r="F832" s="16"/>
      <c r="G832" s="17"/>
      <c r="H832" s="16"/>
      <c r="I832" s="16"/>
      <c r="J832" s="63"/>
      <c r="L832" s="63"/>
    </row>
    <row r="833" spans="1:12" s="19" customFormat="1" ht="15.75" hidden="1">
      <c r="A833" s="14"/>
      <c r="B833" s="14"/>
      <c r="C833" s="106"/>
      <c r="D833" s="15"/>
      <c r="E833" s="74" t="s">
        <v>443</v>
      </c>
      <c r="F833" s="16"/>
      <c r="G833" s="17"/>
      <c r="H833" s="16"/>
      <c r="I833" s="16"/>
      <c r="J833" s="63"/>
      <c r="L833" s="63"/>
    </row>
    <row r="834" spans="1:12" s="19" customFormat="1" ht="15.75">
      <c r="A834" s="14"/>
      <c r="B834" s="14"/>
      <c r="C834" s="106"/>
      <c r="D834" s="15"/>
      <c r="E834" s="74" t="s">
        <v>96</v>
      </c>
      <c r="F834" s="16">
        <v>153019</v>
      </c>
      <c r="G834" s="17">
        <f>100-(H834/F834)*100</f>
        <v>0</v>
      </c>
      <c r="H834" s="16">
        <v>153019</v>
      </c>
      <c r="I834" s="16">
        <v>153019</v>
      </c>
      <c r="J834" s="63"/>
      <c r="L834" s="63"/>
    </row>
    <row r="835" spans="1:12" s="19" customFormat="1" ht="15.75" hidden="1">
      <c r="A835" s="14"/>
      <c r="B835" s="14"/>
      <c r="C835" s="106"/>
      <c r="D835" s="15"/>
      <c r="E835" s="77" t="s">
        <v>434</v>
      </c>
      <c r="F835" s="16"/>
      <c r="G835" s="17" t="e">
        <f aca="true" t="shared" si="17" ref="G835:G863">100-(H835/F835)*100</f>
        <v>#DIV/0!</v>
      </c>
      <c r="H835" s="16"/>
      <c r="I835" s="16"/>
      <c r="J835" s="63"/>
      <c r="L835" s="63"/>
    </row>
    <row r="836" spans="1:12" s="19" customFormat="1" ht="15.75" hidden="1">
      <c r="A836" s="45"/>
      <c r="B836" s="45"/>
      <c r="C836" s="110"/>
      <c r="D836" s="76"/>
      <c r="E836" s="77" t="s">
        <v>97</v>
      </c>
      <c r="F836" s="18"/>
      <c r="G836" s="17" t="e">
        <f t="shared" si="17"/>
        <v>#DIV/0!</v>
      </c>
      <c r="H836" s="18"/>
      <c r="I836" s="18"/>
      <c r="J836" s="63"/>
      <c r="L836" s="63"/>
    </row>
    <row r="837" spans="1:12" s="19" customFormat="1" ht="15.75" hidden="1">
      <c r="A837" s="14"/>
      <c r="B837" s="14">
        <v>150101</v>
      </c>
      <c r="C837" s="106" t="s">
        <v>818</v>
      </c>
      <c r="D837" s="15" t="s">
        <v>721</v>
      </c>
      <c r="E837" s="28" t="s">
        <v>275</v>
      </c>
      <c r="F837" s="103">
        <f>SUM(F838:F851)</f>
        <v>0</v>
      </c>
      <c r="G837" s="17" t="e">
        <f t="shared" si="17"/>
        <v>#DIV/0!</v>
      </c>
      <c r="H837" s="103">
        <f>SUM(H838:H851)</f>
        <v>0</v>
      </c>
      <c r="I837" s="103">
        <f>SUM(I838:I851)</f>
        <v>0</v>
      </c>
      <c r="J837" s="63"/>
      <c r="L837" s="63"/>
    </row>
    <row r="838" spans="1:12" s="19" customFormat="1" ht="15.75" hidden="1">
      <c r="A838" s="14"/>
      <c r="B838" s="14"/>
      <c r="C838" s="106"/>
      <c r="D838" s="15"/>
      <c r="E838" s="77" t="s">
        <v>429</v>
      </c>
      <c r="F838" s="16"/>
      <c r="G838" s="17" t="e">
        <f t="shared" si="17"/>
        <v>#DIV/0!</v>
      </c>
      <c r="H838" s="16"/>
      <c r="I838" s="16"/>
      <c r="J838" s="63"/>
      <c r="L838" s="63"/>
    </row>
    <row r="839" spans="1:12" s="19" customFormat="1" ht="15.75" hidden="1">
      <c r="A839" s="14"/>
      <c r="B839" s="14"/>
      <c r="C839" s="106"/>
      <c r="D839" s="15"/>
      <c r="E839" s="77" t="s">
        <v>435</v>
      </c>
      <c r="F839" s="16"/>
      <c r="G839" s="17" t="e">
        <f t="shared" si="17"/>
        <v>#DIV/0!</v>
      </c>
      <c r="H839" s="16"/>
      <c r="I839" s="16"/>
      <c r="J839" s="63"/>
      <c r="L839" s="63"/>
    </row>
    <row r="840" spans="1:12" s="19" customFormat="1" ht="15.75" hidden="1">
      <c r="A840" s="14"/>
      <c r="B840" s="14"/>
      <c r="C840" s="106"/>
      <c r="D840" s="15"/>
      <c r="E840" s="77" t="s">
        <v>436</v>
      </c>
      <c r="F840" s="16"/>
      <c r="G840" s="17" t="e">
        <f t="shared" si="17"/>
        <v>#DIV/0!</v>
      </c>
      <c r="H840" s="16"/>
      <c r="I840" s="16"/>
      <c r="J840" s="63"/>
      <c r="L840" s="63"/>
    </row>
    <row r="841" spans="1:12" s="19" customFormat="1" ht="15.75" hidden="1">
      <c r="A841" s="14"/>
      <c r="B841" s="14"/>
      <c r="C841" s="106"/>
      <c r="D841" s="15"/>
      <c r="E841" s="77" t="s">
        <v>98</v>
      </c>
      <c r="F841" s="16"/>
      <c r="G841" s="17" t="e">
        <f t="shared" si="17"/>
        <v>#DIV/0!</v>
      </c>
      <c r="H841" s="16"/>
      <c r="I841" s="16"/>
      <c r="J841" s="63"/>
      <c r="L841" s="63"/>
    </row>
    <row r="842" spans="1:12" s="19" customFormat="1" ht="15.75" hidden="1">
      <c r="A842" s="14"/>
      <c r="B842" s="14"/>
      <c r="C842" s="106"/>
      <c r="D842" s="15"/>
      <c r="E842" s="77" t="s">
        <v>439</v>
      </c>
      <c r="F842" s="16"/>
      <c r="G842" s="17" t="e">
        <f t="shared" si="17"/>
        <v>#DIV/0!</v>
      </c>
      <c r="H842" s="16"/>
      <c r="I842" s="16"/>
      <c r="J842" s="63"/>
      <c r="L842" s="63"/>
    </row>
    <row r="843" spans="1:12" s="19" customFormat="1" ht="15.75" hidden="1">
      <c r="A843" s="14"/>
      <c r="B843" s="14"/>
      <c r="C843" s="106"/>
      <c r="D843" s="15"/>
      <c r="E843" s="77" t="s">
        <v>99</v>
      </c>
      <c r="F843" s="16"/>
      <c r="G843" s="17" t="e">
        <f t="shared" si="17"/>
        <v>#DIV/0!</v>
      </c>
      <c r="H843" s="16"/>
      <c r="I843" s="16"/>
      <c r="J843" s="63"/>
      <c r="L843" s="63"/>
    </row>
    <row r="844" spans="1:12" s="19" customFormat="1" ht="15.75" hidden="1">
      <c r="A844" s="14"/>
      <c r="B844" s="14"/>
      <c r="C844" s="106"/>
      <c r="D844" s="15"/>
      <c r="E844" s="77" t="s">
        <v>438</v>
      </c>
      <c r="F844" s="16"/>
      <c r="G844" s="17" t="e">
        <f t="shared" si="17"/>
        <v>#DIV/0!</v>
      </c>
      <c r="H844" s="16"/>
      <c r="I844" s="16"/>
      <c r="J844" s="63"/>
      <c r="L844" s="63"/>
    </row>
    <row r="845" spans="1:12" s="19" customFormat="1" ht="15.75" hidden="1">
      <c r="A845" s="14"/>
      <c r="B845" s="14"/>
      <c r="C845" s="106"/>
      <c r="D845" s="15"/>
      <c r="E845" s="77" t="s">
        <v>100</v>
      </c>
      <c r="F845" s="16"/>
      <c r="G845" s="17" t="e">
        <f t="shared" si="17"/>
        <v>#DIV/0!</v>
      </c>
      <c r="H845" s="16"/>
      <c r="I845" s="16"/>
      <c r="J845" s="63"/>
      <c r="L845" s="63"/>
    </row>
    <row r="846" spans="1:12" s="19" customFormat="1" ht="15.75" hidden="1">
      <c r="A846" s="14"/>
      <c r="B846" s="14"/>
      <c r="C846" s="106"/>
      <c r="D846" s="15"/>
      <c r="E846" s="74" t="s">
        <v>444</v>
      </c>
      <c r="F846" s="16"/>
      <c r="G846" s="17" t="e">
        <f t="shared" si="17"/>
        <v>#DIV/0!</v>
      </c>
      <c r="H846" s="16"/>
      <c r="I846" s="16"/>
      <c r="J846" s="63"/>
      <c r="L846" s="63"/>
    </row>
    <row r="847" spans="1:12" s="19" customFormat="1" ht="15.75" hidden="1">
      <c r="A847" s="14"/>
      <c r="B847" s="14"/>
      <c r="C847" s="106"/>
      <c r="D847" s="15"/>
      <c r="E847" s="77" t="s">
        <v>101</v>
      </c>
      <c r="F847" s="16"/>
      <c r="G847" s="17" t="e">
        <f t="shared" si="17"/>
        <v>#DIV/0!</v>
      </c>
      <c r="H847" s="16"/>
      <c r="I847" s="16"/>
      <c r="J847" s="63"/>
      <c r="L847" s="63"/>
    </row>
    <row r="848" spans="1:12" s="19" customFormat="1" ht="15.75" hidden="1">
      <c r="A848" s="14"/>
      <c r="B848" s="14"/>
      <c r="C848" s="106"/>
      <c r="D848" s="15"/>
      <c r="E848" s="77" t="s">
        <v>437</v>
      </c>
      <c r="F848" s="16"/>
      <c r="G848" s="17" t="e">
        <f t="shared" si="17"/>
        <v>#DIV/0!</v>
      </c>
      <c r="H848" s="16"/>
      <c r="I848" s="16"/>
      <c r="J848" s="63"/>
      <c r="L848" s="63"/>
    </row>
    <row r="849" spans="1:12" s="19" customFormat="1" ht="15" customHeight="1" hidden="1">
      <c r="A849" s="14"/>
      <c r="B849" s="14"/>
      <c r="C849" s="106"/>
      <c r="D849" s="15"/>
      <c r="E849" s="77" t="s">
        <v>440</v>
      </c>
      <c r="F849" s="16"/>
      <c r="G849" s="17" t="e">
        <f t="shared" si="17"/>
        <v>#DIV/0!</v>
      </c>
      <c r="H849" s="16"/>
      <c r="I849" s="16"/>
      <c r="J849" s="63"/>
      <c r="L849" s="63"/>
    </row>
    <row r="850" spans="1:12" s="19" customFormat="1" ht="15.75" hidden="1">
      <c r="A850" s="14"/>
      <c r="B850" s="14"/>
      <c r="C850" s="106"/>
      <c r="D850" s="15"/>
      <c r="E850" s="77" t="s">
        <v>441</v>
      </c>
      <c r="F850" s="16"/>
      <c r="G850" s="17" t="e">
        <f t="shared" si="17"/>
        <v>#DIV/0!</v>
      </c>
      <c r="H850" s="16"/>
      <c r="I850" s="16"/>
      <c r="J850" s="63"/>
      <c r="L850" s="63"/>
    </row>
    <row r="851" spans="1:12" s="19" customFormat="1" ht="15.75" hidden="1">
      <c r="A851" s="14"/>
      <c r="B851" s="14"/>
      <c r="C851" s="106"/>
      <c r="D851" s="15"/>
      <c r="E851" s="77" t="s">
        <v>442</v>
      </c>
      <c r="F851" s="16"/>
      <c r="G851" s="17" t="e">
        <f t="shared" si="17"/>
        <v>#DIV/0!</v>
      </c>
      <c r="H851" s="16"/>
      <c r="I851" s="16"/>
      <c r="J851" s="63"/>
      <c r="L851" s="63"/>
    </row>
    <row r="852" spans="1:12" s="19" customFormat="1" ht="15.75" hidden="1">
      <c r="A852" s="14"/>
      <c r="B852" s="14">
        <v>150101</v>
      </c>
      <c r="C852" s="122" t="s">
        <v>818</v>
      </c>
      <c r="D852" s="39" t="s">
        <v>721</v>
      </c>
      <c r="E852" s="77" t="s">
        <v>609</v>
      </c>
      <c r="F852" s="41"/>
      <c r="G852" s="17" t="e">
        <f t="shared" si="17"/>
        <v>#DIV/0!</v>
      </c>
      <c r="H852" s="16"/>
      <c r="I852" s="18"/>
      <c r="J852" s="63"/>
      <c r="L852" s="63"/>
    </row>
    <row r="853" spans="1:12" s="19" customFormat="1" ht="45.75" hidden="1">
      <c r="A853" s="14"/>
      <c r="B853" s="14">
        <v>150101</v>
      </c>
      <c r="C853" s="122" t="s">
        <v>818</v>
      </c>
      <c r="D853" s="39" t="s">
        <v>721</v>
      </c>
      <c r="E853" s="77" t="s">
        <v>711</v>
      </c>
      <c r="F853" s="41"/>
      <c r="G853" s="17" t="e">
        <f t="shared" si="17"/>
        <v>#DIV/0!</v>
      </c>
      <c r="H853" s="16"/>
      <c r="I853" s="16"/>
      <c r="J853" s="63"/>
      <c r="L853" s="63"/>
    </row>
    <row r="854" spans="1:12" s="19" customFormat="1" ht="45.75" hidden="1">
      <c r="A854" s="14"/>
      <c r="B854" s="14">
        <v>150101</v>
      </c>
      <c r="C854" s="122" t="s">
        <v>818</v>
      </c>
      <c r="D854" s="39" t="s">
        <v>721</v>
      </c>
      <c r="E854" s="77" t="s">
        <v>862</v>
      </c>
      <c r="F854" s="41"/>
      <c r="G854" s="17" t="e">
        <f t="shared" si="17"/>
        <v>#DIV/0!</v>
      </c>
      <c r="H854" s="18"/>
      <c r="I854" s="18"/>
      <c r="J854" s="63"/>
      <c r="L854" s="63"/>
    </row>
    <row r="855" spans="1:12" s="19" customFormat="1" ht="45.75" hidden="1">
      <c r="A855" s="14"/>
      <c r="B855" s="14">
        <v>150101</v>
      </c>
      <c r="C855" s="106" t="s">
        <v>818</v>
      </c>
      <c r="D855" s="43" t="s">
        <v>721</v>
      </c>
      <c r="E855" s="77" t="s">
        <v>898</v>
      </c>
      <c r="F855" s="16"/>
      <c r="G855" s="17" t="e">
        <f t="shared" si="17"/>
        <v>#DIV/0!</v>
      </c>
      <c r="H855" s="16"/>
      <c r="I855" s="71"/>
      <c r="J855" s="63"/>
      <c r="L855" s="63"/>
    </row>
    <row r="856" spans="1:12" s="19" customFormat="1" ht="30.75" hidden="1">
      <c r="A856" s="14"/>
      <c r="B856" s="14">
        <v>150101</v>
      </c>
      <c r="C856" s="106" t="s">
        <v>818</v>
      </c>
      <c r="D856" s="15" t="s">
        <v>721</v>
      </c>
      <c r="E856" s="77" t="s">
        <v>899</v>
      </c>
      <c r="F856" s="16"/>
      <c r="G856" s="17" t="e">
        <f t="shared" si="17"/>
        <v>#DIV/0!</v>
      </c>
      <c r="H856" s="70"/>
      <c r="I856" s="71"/>
      <c r="J856" s="63"/>
      <c r="L856" s="63"/>
    </row>
    <row r="857" spans="1:12" s="19" customFormat="1" ht="45.75" hidden="1">
      <c r="A857" s="14"/>
      <c r="B857" s="14">
        <v>150101</v>
      </c>
      <c r="C857" s="106" t="s">
        <v>818</v>
      </c>
      <c r="D857" s="15" t="s">
        <v>721</v>
      </c>
      <c r="E857" s="77" t="s">
        <v>683</v>
      </c>
      <c r="F857" s="16"/>
      <c r="G857" s="17" t="e">
        <f t="shared" si="17"/>
        <v>#DIV/0!</v>
      </c>
      <c r="H857" s="16"/>
      <c r="I857" s="18"/>
      <c r="J857" s="63"/>
      <c r="L857" s="63"/>
    </row>
    <row r="858" spans="1:12" s="19" customFormat="1" ht="60.75" hidden="1">
      <c r="A858" s="14"/>
      <c r="B858" s="14">
        <v>150101</v>
      </c>
      <c r="C858" s="106" t="s">
        <v>818</v>
      </c>
      <c r="D858" s="15" t="s">
        <v>721</v>
      </c>
      <c r="E858" s="77" t="s">
        <v>854</v>
      </c>
      <c r="F858" s="70"/>
      <c r="G858" s="17" t="e">
        <f t="shared" si="17"/>
        <v>#DIV/0!</v>
      </c>
      <c r="H858" s="70"/>
      <c r="I858" s="70"/>
      <c r="J858" s="63"/>
      <c r="L858" s="63"/>
    </row>
    <row r="859" spans="1:12" s="19" customFormat="1" ht="45.75" hidden="1">
      <c r="A859" s="14"/>
      <c r="B859" s="14">
        <v>150101</v>
      </c>
      <c r="C859" s="106" t="s">
        <v>818</v>
      </c>
      <c r="D859" s="15" t="s">
        <v>721</v>
      </c>
      <c r="E859" s="77" t="s">
        <v>853</v>
      </c>
      <c r="F859" s="70"/>
      <c r="G859" s="17" t="e">
        <f t="shared" si="17"/>
        <v>#DIV/0!</v>
      </c>
      <c r="H859" s="70"/>
      <c r="I859" s="70"/>
      <c r="J859" s="63"/>
      <c r="L859" s="63"/>
    </row>
    <row r="860" spans="1:12" s="19" customFormat="1" ht="45.75" hidden="1">
      <c r="A860" s="14"/>
      <c r="B860" s="14">
        <v>150101</v>
      </c>
      <c r="C860" s="106" t="s">
        <v>818</v>
      </c>
      <c r="D860" s="15" t="s">
        <v>721</v>
      </c>
      <c r="E860" s="77" t="s">
        <v>876</v>
      </c>
      <c r="F860" s="18"/>
      <c r="G860" s="17" t="e">
        <f t="shared" si="17"/>
        <v>#DIV/0!</v>
      </c>
      <c r="H860" s="18"/>
      <c r="I860" s="18"/>
      <c r="J860" s="63"/>
      <c r="L860" s="63"/>
    </row>
    <row r="861" spans="1:12" s="19" customFormat="1" ht="30.75" hidden="1">
      <c r="A861" s="14"/>
      <c r="B861" s="14">
        <v>150101</v>
      </c>
      <c r="C861" s="106" t="s">
        <v>818</v>
      </c>
      <c r="D861" s="15" t="s">
        <v>721</v>
      </c>
      <c r="E861" s="77" t="s">
        <v>908</v>
      </c>
      <c r="F861" s="18"/>
      <c r="G861" s="17" t="e">
        <f t="shared" si="17"/>
        <v>#DIV/0!</v>
      </c>
      <c r="H861" s="18"/>
      <c r="I861" s="18"/>
      <c r="J861" s="63"/>
      <c r="L861" s="63"/>
    </row>
    <row r="862" spans="1:12" s="19" customFormat="1" ht="30.75" hidden="1">
      <c r="A862" s="14"/>
      <c r="B862" s="14">
        <v>150101</v>
      </c>
      <c r="C862" s="106" t="s">
        <v>818</v>
      </c>
      <c r="D862" s="15" t="s">
        <v>721</v>
      </c>
      <c r="E862" s="77" t="s">
        <v>909</v>
      </c>
      <c r="F862" s="18"/>
      <c r="G862" s="17" t="e">
        <f t="shared" si="17"/>
        <v>#DIV/0!</v>
      </c>
      <c r="H862" s="18"/>
      <c r="I862" s="18"/>
      <c r="J862" s="63"/>
      <c r="L862" s="63"/>
    </row>
    <row r="863" spans="1:12" s="19" customFormat="1" ht="30.75">
      <c r="A863" s="14"/>
      <c r="B863" s="14">
        <v>150101</v>
      </c>
      <c r="C863" s="106" t="s">
        <v>818</v>
      </c>
      <c r="D863" s="15" t="s">
        <v>721</v>
      </c>
      <c r="E863" s="77" t="s">
        <v>125</v>
      </c>
      <c r="F863" s="18">
        <v>6300000</v>
      </c>
      <c r="G863" s="17">
        <f t="shared" si="17"/>
        <v>0</v>
      </c>
      <c r="H863" s="18">
        <v>6300000</v>
      </c>
      <c r="I863" s="18">
        <v>6300000</v>
      </c>
      <c r="J863" s="63"/>
      <c r="L863" s="63"/>
    </row>
    <row r="864" spans="1:12" s="19" customFormat="1" ht="45.75" hidden="1">
      <c r="A864" s="14"/>
      <c r="B864" s="45">
        <v>170703</v>
      </c>
      <c r="C864" s="110" t="s">
        <v>839</v>
      </c>
      <c r="D864" s="76" t="s">
        <v>794</v>
      </c>
      <c r="E864" s="77" t="s">
        <v>312</v>
      </c>
      <c r="F864" s="18">
        <v>12748462</v>
      </c>
      <c r="G864" s="17">
        <f>100-(H864/F864)*100</f>
        <v>0.94535325123924</v>
      </c>
      <c r="H864" s="18">
        <v>12627944</v>
      </c>
      <c r="I864" s="18"/>
      <c r="J864" s="63"/>
      <c r="L864" s="63"/>
    </row>
    <row r="865" spans="1:12" s="19" customFormat="1" ht="45.75" hidden="1">
      <c r="A865" s="45"/>
      <c r="B865" s="45">
        <v>170703</v>
      </c>
      <c r="C865" s="110" t="s">
        <v>839</v>
      </c>
      <c r="D865" s="76" t="s">
        <v>794</v>
      </c>
      <c r="E865" s="77" t="s">
        <v>899</v>
      </c>
      <c r="F865" s="18">
        <v>7398667</v>
      </c>
      <c r="G865" s="17">
        <f>100-(H865/F865)*100</f>
        <v>1.3538790163146928</v>
      </c>
      <c r="H865" s="18">
        <v>7298498</v>
      </c>
      <c r="I865" s="18"/>
      <c r="J865" s="63"/>
      <c r="L865" s="63"/>
    </row>
    <row r="866" spans="1:12" s="24" customFormat="1" ht="36" customHeight="1">
      <c r="A866" s="21"/>
      <c r="B866" s="21">
        <v>93</v>
      </c>
      <c r="C866" s="112"/>
      <c r="D866" s="22" t="s">
        <v>365</v>
      </c>
      <c r="E866" s="22"/>
      <c r="F866" s="23">
        <f>F868+F871+F885+F869</f>
        <v>549960</v>
      </c>
      <c r="G866" s="25"/>
      <c r="H866" s="23">
        <f>H868+H871+H885+H869</f>
        <v>549960</v>
      </c>
      <c r="I866" s="23">
        <f>I868+I871+I885+I869+I901+I867+I870</f>
        <v>5573358</v>
      </c>
      <c r="J866" s="60">
        <f>'[1]Місто'!$O$519-I866</f>
        <v>0</v>
      </c>
      <c r="K866" s="29">
        <f>I869+I870</f>
        <v>549960</v>
      </c>
      <c r="L866" s="60"/>
    </row>
    <row r="867" spans="1:12" s="19" customFormat="1" ht="15.75">
      <c r="A867" s="14"/>
      <c r="B867" s="14" t="s">
        <v>718</v>
      </c>
      <c r="C867" s="106" t="s">
        <v>817</v>
      </c>
      <c r="D867" s="15" t="s">
        <v>719</v>
      </c>
      <c r="E867" s="15" t="s">
        <v>720</v>
      </c>
      <c r="F867" s="16"/>
      <c r="G867" s="17"/>
      <c r="H867" s="16"/>
      <c r="I867" s="18">
        <f>'[1]Місто'!$O$521</f>
        <v>597595</v>
      </c>
      <c r="J867" s="63"/>
      <c r="L867" s="63"/>
    </row>
    <row r="868" spans="1:12" s="19" customFormat="1" ht="15.75" customHeight="1">
      <c r="A868" s="45"/>
      <c r="B868" s="45" t="s">
        <v>586</v>
      </c>
      <c r="C868" s="110" t="s">
        <v>837</v>
      </c>
      <c r="D868" s="15" t="s">
        <v>573</v>
      </c>
      <c r="E868" s="15" t="s">
        <v>720</v>
      </c>
      <c r="F868" s="16"/>
      <c r="G868" s="17"/>
      <c r="H868" s="16"/>
      <c r="I868" s="18">
        <f>'[1]Місто'!$O$524</f>
        <v>4425803</v>
      </c>
      <c r="J868" s="63"/>
      <c r="L868" s="63"/>
    </row>
    <row r="869" spans="1:12" s="19" customFormat="1" ht="60.75">
      <c r="A869" s="14"/>
      <c r="B869" s="14">
        <v>150101</v>
      </c>
      <c r="C869" s="106" t="s">
        <v>818</v>
      </c>
      <c r="D869" s="15" t="s">
        <v>721</v>
      </c>
      <c r="E869" s="74" t="s">
        <v>58</v>
      </c>
      <c r="F869" s="16">
        <v>549960</v>
      </c>
      <c r="G869" s="17">
        <f>100-(H869/F869*100)</f>
        <v>0</v>
      </c>
      <c r="H869" s="16">
        <v>549960</v>
      </c>
      <c r="I869" s="16">
        <v>549960</v>
      </c>
      <c r="J869" s="63"/>
      <c r="L869" s="63"/>
    </row>
    <row r="870" spans="1:12" s="19" customFormat="1" ht="15.75" hidden="1">
      <c r="A870" s="14"/>
      <c r="B870" s="14"/>
      <c r="C870" s="106"/>
      <c r="D870" s="15"/>
      <c r="E870" s="77"/>
      <c r="F870" s="174"/>
      <c r="G870" s="175"/>
      <c r="H870" s="174"/>
      <c r="I870" s="174"/>
      <c r="J870" s="63"/>
      <c r="L870" s="63"/>
    </row>
    <row r="871" spans="1:12" s="19" customFormat="1" ht="15.75" hidden="1">
      <c r="A871" s="14"/>
      <c r="B871" s="14">
        <v>150101</v>
      </c>
      <c r="C871" s="106" t="s">
        <v>818</v>
      </c>
      <c r="D871" s="15" t="s">
        <v>721</v>
      </c>
      <c r="E871" s="139" t="s">
        <v>285</v>
      </c>
      <c r="F871" s="103">
        <f>SUM(F872:F884)</f>
        <v>0</v>
      </c>
      <c r="G871" s="104"/>
      <c r="H871" s="103">
        <f>SUM(H872:H884)</f>
        <v>0</v>
      </c>
      <c r="I871" s="103">
        <f>SUM(I872:I884)</f>
        <v>0</v>
      </c>
      <c r="J871" s="63"/>
      <c r="L871" s="63"/>
    </row>
    <row r="872" spans="1:12" s="19" customFormat="1" ht="15.75" hidden="1">
      <c r="A872" s="14"/>
      <c r="B872" s="14"/>
      <c r="C872" s="106"/>
      <c r="D872" s="15"/>
      <c r="E872" s="77" t="s">
        <v>366</v>
      </c>
      <c r="F872" s="16"/>
      <c r="G872" s="17"/>
      <c r="H872" s="16"/>
      <c r="I872" s="16"/>
      <c r="J872" s="63"/>
      <c r="L872" s="63"/>
    </row>
    <row r="873" spans="1:12" s="19" customFormat="1" ht="15.75" hidden="1">
      <c r="A873" s="14"/>
      <c r="B873" s="14"/>
      <c r="C873" s="106"/>
      <c r="D873" s="15"/>
      <c r="E873" s="77" t="s">
        <v>367</v>
      </c>
      <c r="F873" s="16"/>
      <c r="G873" s="17"/>
      <c r="H873" s="16"/>
      <c r="I873" s="16"/>
      <c r="J873" s="63"/>
      <c r="L873" s="63"/>
    </row>
    <row r="874" spans="1:12" s="19" customFormat="1" ht="15.75" hidden="1">
      <c r="A874" s="14"/>
      <c r="B874" s="14"/>
      <c r="C874" s="106"/>
      <c r="D874" s="15"/>
      <c r="E874" s="77" t="s">
        <v>368</v>
      </c>
      <c r="F874" s="16"/>
      <c r="G874" s="17"/>
      <c r="H874" s="16"/>
      <c r="I874" s="16"/>
      <c r="J874" s="63"/>
      <c r="L874" s="63"/>
    </row>
    <row r="875" spans="1:12" s="19" customFormat="1" ht="15.75" hidden="1">
      <c r="A875" s="14"/>
      <c r="B875" s="14"/>
      <c r="C875" s="106"/>
      <c r="D875" s="15"/>
      <c r="E875" s="77" t="s">
        <v>369</v>
      </c>
      <c r="F875" s="16"/>
      <c r="G875" s="17"/>
      <c r="H875" s="16"/>
      <c r="I875" s="16"/>
      <c r="J875" s="63"/>
      <c r="L875" s="63"/>
    </row>
    <row r="876" spans="1:12" s="19" customFormat="1" ht="15.75" hidden="1">
      <c r="A876" s="14"/>
      <c r="B876" s="14"/>
      <c r="C876" s="106"/>
      <c r="D876" s="15"/>
      <c r="E876" s="77" t="s">
        <v>370</v>
      </c>
      <c r="F876" s="16"/>
      <c r="G876" s="17"/>
      <c r="H876" s="16"/>
      <c r="I876" s="16"/>
      <c r="J876" s="63"/>
      <c r="L876" s="63"/>
    </row>
    <row r="877" spans="1:12" s="19" customFormat="1" ht="15.75" hidden="1">
      <c r="A877" s="14"/>
      <c r="B877" s="14"/>
      <c r="C877" s="106"/>
      <c r="D877" s="15"/>
      <c r="E877" s="77" t="s">
        <v>371</v>
      </c>
      <c r="F877" s="16"/>
      <c r="G877" s="17"/>
      <c r="H877" s="16"/>
      <c r="I877" s="16"/>
      <c r="J877" s="63"/>
      <c r="L877" s="63"/>
    </row>
    <row r="878" spans="1:12" s="19" customFormat="1" ht="15.75" hidden="1">
      <c r="A878" s="14"/>
      <c r="B878" s="14"/>
      <c r="C878" s="106"/>
      <c r="D878" s="15"/>
      <c r="E878" s="77" t="s">
        <v>372</v>
      </c>
      <c r="F878" s="16"/>
      <c r="G878" s="17"/>
      <c r="H878" s="16"/>
      <c r="I878" s="16"/>
      <c r="J878" s="63"/>
      <c r="L878" s="63"/>
    </row>
    <row r="879" spans="1:12" s="19" customFormat="1" ht="15.75" hidden="1">
      <c r="A879" s="14"/>
      <c r="B879" s="14"/>
      <c r="C879" s="106"/>
      <c r="D879" s="15"/>
      <c r="E879" s="77" t="s">
        <v>373</v>
      </c>
      <c r="F879" s="16"/>
      <c r="G879" s="17"/>
      <c r="H879" s="16"/>
      <c r="I879" s="16"/>
      <c r="J879" s="63"/>
      <c r="L879" s="63"/>
    </row>
    <row r="880" spans="1:12" s="19" customFormat="1" ht="15.75" hidden="1">
      <c r="A880" s="14"/>
      <c r="B880" s="14"/>
      <c r="C880" s="106"/>
      <c r="D880" s="15"/>
      <c r="E880" s="77" t="s">
        <v>374</v>
      </c>
      <c r="F880" s="16"/>
      <c r="G880" s="17"/>
      <c r="H880" s="16"/>
      <c r="I880" s="16"/>
      <c r="J880" s="63"/>
      <c r="L880" s="63"/>
    </row>
    <row r="881" spans="1:12" s="19" customFormat="1" ht="15.75" hidden="1">
      <c r="A881" s="14"/>
      <c r="B881" s="14"/>
      <c r="C881" s="106"/>
      <c r="D881" s="15"/>
      <c r="E881" s="77" t="s">
        <v>375</v>
      </c>
      <c r="F881" s="16"/>
      <c r="G881" s="17"/>
      <c r="H881" s="16"/>
      <c r="I881" s="16"/>
      <c r="J881" s="63"/>
      <c r="L881" s="63"/>
    </row>
    <row r="882" spans="1:12" s="19" customFormat="1" ht="15.75" hidden="1">
      <c r="A882" s="14"/>
      <c r="B882" s="14"/>
      <c r="C882" s="106"/>
      <c r="D882" s="15"/>
      <c r="E882" s="77" t="s">
        <v>376</v>
      </c>
      <c r="F882" s="16"/>
      <c r="G882" s="17"/>
      <c r="H882" s="16"/>
      <c r="I882" s="16"/>
      <c r="J882" s="63"/>
      <c r="L882" s="63"/>
    </row>
    <row r="883" spans="1:12" s="19" customFormat="1" ht="15.75" hidden="1">
      <c r="A883" s="14"/>
      <c r="B883" s="14"/>
      <c r="C883" s="106"/>
      <c r="D883" s="15"/>
      <c r="E883" s="77" t="s">
        <v>377</v>
      </c>
      <c r="F883" s="16"/>
      <c r="G883" s="17"/>
      <c r="H883" s="16"/>
      <c r="I883" s="16"/>
      <c r="J883" s="63"/>
      <c r="L883" s="63"/>
    </row>
    <row r="884" spans="1:12" s="19" customFormat="1" ht="15.75" hidden="1">
      <c r="A884" s="14"/>
      <c r="B884" s="14"/>
      <c r="C884" s="106"/>
      <c r="D884" s="15"/>
      <c r="E884" s="77" t="s">
        <v>378</v>
      </c>
      <c r="F884" s="16"/>
      <c r="G884" s="17"/>
      <c r="H884" s="16"/>
      <c r="I884" s="16"/>
      <c r="J884" s="63"/>
      <c r="L884" s="63"/>
    </row>
    <row r="885" spans="1:12" s="19" customFormat="1" ht="15.75" hidden="1">
      <c r="A885" s="14"/>
      <c r="B885" s="14">
        <v>150101</v>
      </c>
      <c r="C885" s="106" t="s">
        <v>818</v>
      </c>
      <c r="D885" s="15" t="s">
        <v>721</v>
      </c>
      <c r="E885" s="28" t="s">
        <v>275</v>
      </c>
      <c r="F885" s="103">
        <f>SUM(F886:F900)</f>
        <v>0</v>
      </c>
      <c r="G885" s="104"/>
      <c r="H885" s="103">
        <f>SUM(H886:H900)</f>
        <v>0</v>
      </c>
      <c r="I885" s="103">
        <f>SUM(I886:I900)</f>
        <v>0</v>
      </c>
      <c r="J885" s="63"/>
      <c r="L885" s="63"/>
    </row>
    <row r="886" spans="1:12" s="19" customFormat="1" ht="15.75" hidden="1">
      <c r="A886" s="14"/>
      <c r="B886" s="14"/>
      <c r="C886" s="106"/>
      <c r="D886" s="15"/>
      <c r="E886" s="77" t="s">
        <v>379</v>
      </c>
      <c r="F886" s="16"/>
      <c r="G886" s="17"/>
      <c r="H886" s="16"/>
      <c r="I886" s="16"/>
      <c r="J886" s="63"/>
      <c r="L886" s="63"/>
    </row>
    <row r="887" spans="1:12" s="19" customFormat="1" ht="15.75" hidden="1">
      <c r="A887" s="14"/>
      <c r="B887" s="14"/>
      <c r="C887" s="106"/>
      <c r="D887" s="15"/>
      <c r="E887" s="77" t="s">
        <v>380</v>
      </c>
      <c r="F887" s="16"/>
      <c r="G887" s="17"/>
      <c r="H887" s="16"/>
      <c r="I887" s="16"/>
      <c r="J887" s="63"/>
      <c r="L887" s="63"/>
    </row>
    <row r="888" spans="1:12" s="19" customFormat="1" ht="15.75" hidden="1">
      <c r="A888" s="14"/>
      <c r="B888" s="14"/>
      <c r="C888" s="106"/>
      <c r="D888" s="15"/>
      <c r="E888" s="77" t="s">
        <v>381</v>
      </c>
      <c r="F888" s="16"/>
      <c r="G888" s="17"/>
      <c r="H888" s="16"/>
      <c r="I888" s="16"/>
      <c r="J888" s="63"/>
      <c r="L888" s="63"/>
    </row>
    <row r="889" spans="1:12" s="19" customFormat="1" ht="15.75" hidden="1">
      <c r="A889" s="14"/>
      <c r="B889" s="14"/>
      <c r="C889" s="106"/>
      <c r="D889" s="15"/>
      <c r="E889" s="77" t="s">
        <v>382</v>
      </c>
      <c r="F889" s="16"/>
      <c r="G889" s="17"/>
      <c r="H889" s="16"/>
      <c r="I889" s="16"/>
      <c r="J889" s="63"/>
      <c r="L889" s="63"/>
    </row>
    <row r="890" spans="1:12" s="19" customFormat="1" ht="15.75" hidden="1">
      <c r="A890" s="14"/>
      <c r="B890" s="14"/>
      <c r="C890" s="106"/>
      <c r="D890" s="15"/>
      <c r="E890" s="77" t="s">
        <v>383</v>
      </c>
      <c r="F890" s="16"/>
      <c r="G890" s="17"/>
      <c r="H890" s="16"/>
      <c r="I890" s="16"/>
      <c r="J890" s="63"/>
      <c r="L890" s="63"/>
    </row>
    <row r="891" spans="1:12" s="19" customFormat="1" ht="15.75" hidden="1">
      <c r="A891" s="14"/>
      <c r="B891" s="14"/>
      <c r="C891" s="106"/>
      <c r="D891" s="15"/>
      <c r="E891" s="77" t="s">
        <v>384</v>
      </c>
      <c r="F891" s="16"/>
      <c r="G891" s="17"/>
      <c r="H891" s="16"/>
      <c r="I891" s="16"/>
      <c r="J891" s="63"/>
      <c r="L891" s="63"/>
    </row>
    <row r="892" spans="1:12" s="19" customFormat="1" ht="15.75" hidden="1">
      <c r="A892" s="14"/>
      <c r="B892" s="14"/>
      <c r="C892" s="106"/>
      <c r="D892" s="15"/>
      <c r="E892" s="77" t="s">
        <v>385</v>
      </c>
      <c r="F892" s="16"/>
      <c r="G892" s="17"/>
      <c r="H892" s="16"/>
      <c r="I892" s="16"/>
      <c r="J892" s="63"/>
      <c r="L892" s="63"/>
    </row>
    <row r="893" spans="1:12" s="19" customFormat="1" ht="15.75" hidden="1">
      <c r="A893" s="14"/>
      <c r="B893" s="14"/>
      <c r="C893" s="106"/>
      <c r="D893" s="15"/>
      <c r="E893" s="77" t="s">
        <v>386</v>
      </c>
      <c r="F893" s="16"/>
      <c r="G893" s="17"/>
      <c r="H893" s="16"/>
      <c r="I893" s="16"/>
      <c r="J893" s="63"/>
      <c r="L893" s="63"/>
    </row>
    <row r="894" spans="1:12" s="19" customFormat="1" ht="15.75" hidden="1">
      <c r="A894" s="14"/>
      <c r="B894" s="14"/>
      <c r="C894" s="106"/>
      <c r="D894" s="15"/>
      <c r="E894" s="77" t="s">
        <v>387</v>
      </c>
      <c r="F894" s="16"/>
      <c r="G894" s="17"/>
      <c r="H894" s="16"/>
      <c r="I894" s="16"/>
      <c r="J894" s="63"/>
      <c r="L894" s="63"/>
    </row>
    <row r="895" spans="1:12" s="19" customFormat="1" ht="15.75" hidden="1">
      <c r="A895" s="14"/>
      <c r="B895" s="14"/>
      <c r="C895" s="106"/>
      <c r="D895" s="15"/>
      <c r="E895" s="77" t="s">
        <v>378</v>
      </c>
      <c r="F895" s="16"/>
      <c r="G895" s="17"/>
      <c r="H895" s="16"/>
      <c r="I895" s="16"/>
      <c r="J895" s="63"/>
      <c r="L895" s="63"/>
    </row>
    <row r="896" spans="1:12" s="19" customFormat="1" ht="15.75" hidden="1">
      <c r="A896" s="14"/>
      <c r="B896" s="14"/>
      <c r="C896" s="106"/>
      <c r="D896" s="15"/>
      <c r="E896" s="77" t="s">
        <v>388</v>
      </c>
      <c r="F896" s="16"/>
      <c r="G896" s="17"/>
      <c r="H896" s="16"/>
      <c r="I896" s="16"/>
      <c r="J896" s="63"/>
      <c r="L896" s="63"/>
    </row>
    <row r="897" spans="1:12" s="19" customFormat="1" ht="15.75" hidden="1">
      <c r="A897" s="14"/>
      <c r="B897" s="14"/>
      <c r="C897" s="106"/>
      <c r="D897" s="15"/>
      <c r="E897" s="77" t="s">
        <v>389</v>
      </c>
      <c r="F897" s="16"/>
      <c r="G897" s="17"/>
      <c r="H897" s="16"/>
      <c r="I897" s="16"/>
      <c r="J897" s="63"/>
      <c r="L897" s="63"/>
    </row>
    <row r="898" spans="1:12" s="19" customFormat="1" ht="15.75" hidden="1">
      <c r="A898" s="14"/>
      <c r="B898" s="14"/>
      <c r="C898" s="106"/>
      <c r="D898" s="15"/>
      <c r="E898" s="77" t="s">
        <v>376</v>
      </c>
      <c r="F898" s="16"/>
      <c r="G898" s="17"/>
      <c r="H898" s="16"/>
      <c r="I898" s="16"/>
      <c r="J898" s="63"/>
      <c r="L898" s="63"/>
    </row>
    <row r="899" spans="1:12" s="19" customFormat="1" ht="15.75" hidden="1">
      <c r="A899" s="14"/>
      <c r="B899" s="14"/>
      <c r="C899" s="106"/>
      <c r="D899" s="15"/>
      <c r="E899" s="77" t="s">
        <v>377</v>
      </c>
      <c r="F899" s="16"/>
      <c r="G899" s="17"/>
      <c r="H899" s="16"/>
      <c r="I899" s="16"/>
      <c r="J899" s="63"/>
      <c r="L899" s="63"/>
    </row>
    <row r="900" spans="1:12" s="19" customFormat="1" ht="15.75" hidden="1">
      <c r="A900" s="14"/>
      <c r="B900" s="14"/>
      <c r="C900" s="106"/>
      <c r="D900" s="15"/>
      <c r="E900" s="77" t="s">
        <v>368</v>
      </c>
      <c r="F900" s="70"/>
      <c r="G900" s="72"/>
      <c r="H900" s="70"/>
      <c r="I900" s="70"/>
      <c r="J900" s="63"/>
      <c r="L900" s="63"/>
    </row>
    <row r="901" spans="1:12" s="19" customFormat="1" ht="30" customHeight="1" hidden="1">
      <c r="A901" s="45"/>
      <c r="B901" s="45">
        <v>170703</v>
      </c>
      <c r="C901" s="110" t="s">
        <v>839</v>
      </c>
      <c r="D901" s="76" t="s">
        <v>794</v>
      </c>
      <c r="E901" s="74" t="s">
        <v>720</v>
      </c>
      <c r="F901" s="18"/>
      <c r="G901" s="46"/>
      <c r="H901" s="18"/>
      <c r="I901" s="18">
        <f>'[1]Місто'!$O$534</f>
        <v>0</v>
      </c>
      <c r="J901" s="63"/>
      <c r="L901" s="63"/>
    </row>
    <row r="902" spans="1:12" s="19" customFormat="1" ht="33" customHeight="1">
      <c r="A902" s="21"/>
      <c r="B902" s="21">
        <v>94</v>
      </c>
      <c r="C902" s="112"/>
      <c r="D902" s="22" t="s">
        <v>610</v>
      </c>
      <c r="E902" s="26"/>
      <c r="F902" s="23">
        <f>F903+F904+F905+F906+F908+F926+F907</f>
        <v>6513580</v>
      </c>
      <c r="G902" s="25"/>
      <c r="H902" s="23">
        <f>H903+H904+H905+H906+H908+H926+H907</f>
        <v>5334391</v>
      </c>
      <c r="I902" s="23">
        <f>I903+I904+I905+I906+I908+I926+I907</f>
        <v>8874752</v>
      </c>
      <c r="J902" s="66">
        <f>'[1]Місто'!$O$546-I902</f>
        <v>0</v>
      </c>
      <c r="L902" s="63"/>
    </row>
    <row r="903" spans="1:12" s="19" customFormat="1" ht="15.75">
      <c r="A903" s="14"/>
      <c r="B903" s="14" t="s">
        <v>718</v>
      </c>
      <c r="C903" s="106" t="s">
        <v>817</v>
      </c>
      <c r="D903" s="15" t="s">
        <v>719</v>
      </c>
      <c r="E903" s="15" t="s">
        <v>619</v>
      </c>
      <c r="F903" s="16"/>
      <c r="G903" s="17"/>
      <c r="H903" s="16"/>
      <c r="I903" s="16">
        <f>'[1]Місто'!$O$548</f>
        <v>277488</v>
      </c>
      <c r="J903" s="63"/>
      <c r="L903" s="63"/>
    </row>
    <row r="904" spans="1:12" s="19" customFormat="1" ht="21.75" customHeight="1">
      <c r="A904" s="14"/>
      <c r="B904" s="14" t="s">
        <v>586</v>
      </c>
      <c r="C904" s="110" t="s">
        <v>837</v>
      </c>
      <c r="D904" s="15" t="s">
        <v>573</v>
      </c>
      <c r="E904" s="15" t="s">
        <v>720</v>
      </c>
      <c r="F904" s="16"/>
      <c r="G904" s="17"/>
      <c r="H904" s="16"/>
      <c r="I904" s="16">
        <f>'[1]Місто'!$O$553</f>
        <v>3262873</v>
      </c>
      <c r="J904" s="63"/>
      <c r="L904" s="63"/>
    </row>
    <row r="905" spans="1:12" s="19" customFormat="1" ht="45.75">
      <c r="A905" s="14"/>
      <c r="B905" s="14">
        <v>150101</v>
      </c>
      <c r="C905" s="106" t="s">
        <v>818</v>
      </c>
      <c r="D905" s="15" t="s">
        <v>721</v>
      </c>
      <c r="E905" s="77" t="s">
        <v>291</v>
      </c>
      <c r="F905" s="16">
        <v>217100</v>
      </c>
      <c r="G905" s="17"/>
      <c r="H905" s="16">
        <v>217100</v>
      </c>
      <c r="I905" s="16">
        <v>217100</v>
      </c>
      <c r="J905" s="63"/>
      <c r="L905" s="63"/>
    </row>
    <row r="906" spans="1:12" s="19" customFormat="1" ht="30.75">
      <c r="A906" s="14"/>
      <c r="B906" s="14">
        <v>150101</v>
      </c>
      <c r="C906" s="106" t="s">
        <v>818</v>
      </c>
      <c r="D906" s="15" t="s">
        <v>721</v>
      </c>
      <c r="E906" s="77" t="s">
        <v>855</v>
      </c>
      <c r="F906" s="16">
        <v>5756846</v>
      </c>
      <c r="G906" s="17">
        <f>100-(H906/F906)*100</f>
        <v>20.483247250317277</v>
      </c>
      <c r="H906" s="16">
        <v>4577657</v>
      </c>
      <c r="I906" s="18">
        <v>4577657</v>
      </c>
      <c r="J906" s="63"/>
      <c r="L906" s="63"/>
    </row>
    <row r="907" spans="1:12" s="19" customFormat="1" ht="30.75" hidden="1">
      <c r="A907" s="14"/>
      <c r="B907" s="14">
        <v>150101</v>
      </c>
      <c r="C907" s="106" t="s">
        <v>818</v>
      </c>
      <c r="D907" s="15" t="s">
        <v>721</v>
      </c>
      <c r="E907" s="77" t="s">
        <v>27</v>
      </c>
      <c r="F907" s="16">
        <f>60000-60000</f>
        <v>0</v>
      </c>
      <c r="G907" s="17" t="e">
        <f>100-(H907/F907)*100</f>
        <v>#DIV/0!</v>
      </c>
      <c r="H907" s="16">
        <f>60000-60000</f>
        <v>0</v>
      </c>
      <c r="I907" s="18">
        <f>60000-60000</f>
        <v>0</v>
      </c>
      <c r="J907" s="63"/>
      <c r="L907" s="63"/>
    </row>
    <row r="908" spans="1:12" s="19" customFormat="1" ht="15.75">
      <c r="A908" s="14"/>
      <c r="B908" s="14">
        <v>150101</v>
      </c>
      <c r="C908" s="106" t="s">
        <v>818</v>
      </c>
      <c r="D908" s="15" t="s">
        <v>721</v>
      </c>
      <c r="E908" s="28" t="s">
        <v>285</v>
      </c>
      <c r="F908" s="103">
        <f>SUM(F909:F925)</f>
        <v>410840</v>
      </c>
      <c r="G908" s="103"/>
      <c r="H908" s="103">
        <f>SUM(H909:H925)</f>
        <v>410840</v>
      </c>
      <c r="I908" s="103">
        <f>SUM(I909:I925)</f>
        <v>410840</v>
      </c>
      <c r="J908" s="63"/>
      <c r="L908" s="63"/>
    </row>
    <row r="909" spans="1:12" s="19" customFormat="1" ht="15.75" hidden="1">
      <c r="A909" s="14"/>
      <c r="B909" s="14"/>
      <c r="C909" s="106"/>
      <c r="D909" s="15"/>
      <c r="E909" s="77" t="s">
        <v>89</v>
      </c>
      <c r="F909" s="16"/>
      <c r="G909" s="17"/>
      <c r="H909" s="16"/>
      <c r="I909" s="16"/>
      <c r="J909" s="63"/>
      <c r="L909" s="63"/>
    </row>
    <row r="910" spans="1:12" s="19" customFormat="1" ht="15.75" hidden="1">
      <c r="A910" s="14"/>
      <c r="B910" s="14"/>
      <c r="C910" s="106"/>
      <c r="D910" s="15"/>
      <c r="E910" s="77" t="s">
        <v>29</v>
      </c>
      <c r="F910" s="16"/>
      <c r="G910" s="17"/>
      <c r="H910" s="16"/>
      <c r="I910" s="16"/>
      <c r="J910" s="63"/>
      <c r="L910" s="63"/>
    </row>
    <row r="911" spans="1:12" s="19" customFormat="1" ht="15.75" hidden="1">
      <c r="A911" s="14"/>
      <c r="B911" s="14"/>
      <c r="C911" s="106"/>
      <c r="D911" s="15"/>
      <c r="E911" s="77" t="s">
        <v>30</v>
      </c>
      <c r="F911" s="16"/>
      <c r="G911" s="17"/>
      <c r="H911" s="16"/>
      <c r="I911" s="16"/>
      <c r="J911" s="63"/>
      <c r="L911" s="63"/>
    </row>
    <row r="912" spans="1:12" s="19" customFormat="1" ht="15.75" hidden="1">
      <c r="A912" s="14"/>
      <c r="B912" s="14"/>
      <c r="C912" s="106"/>
      <c r="D912" s="15"/>
      <c r="E912" s="77" t="s">
        <v>31</v>
      </c>
      <c r="F912" s="16"/>
      <c r="G912" s="17"/>
      <c r="H912" s="16"/>
      <c r="I912" s="16"/>
      <c r="J912" s="63"/>
      <c r="L912" s="63"/>
    </row>
    <row r="913" spans="1:12" s="19" customFormat="1" ht="15.75" hidden="1">
      <c r="A913" s="14"/>
      <c r="B913" s="14"/>
      <c r="C913" s="106"/>
      <c r="D913" s="15"/>
      <c r="E913" s="77" t="s">
        <v>32</v>
      </c>
      <c r="F913" s="16"/>
      <c r="G913" s="17"/>
      <c r="H913" s="16"/>
      <c r="I913" s="16"/>
      <c r="J913" s="63"/>
      <c r="L913" s="63"/>
    </row>
    <row r="914" spans="1:12" s="19" customFormat="1" ht="15.75" hidden="1">
      <c r="A914" s="14"/>
      <c r="B914" s="14"/>
      <c r="C914" s="106"/>
      <c r="D914" s="15"/>
      <c r="E914" s="77" t="s">
        <v>33</v>
      </c>
      <c r="F914" s="16"/>
      <c r="G914" s="17"/>
      <c r="H914" s="16"/>
      <c r="I914" s="16"/>
      <c r="J914" s="63"/>
      <c r="L914" s="63"/>
    </row>
    <row r="915" spans="1:12" s="19" customFormat="1" ht="15.75" hidden="1">
      <c r="A915" s="14"/>
      <c r="B915" s="14"/>
      <c r="C915" s="106"/>
      <c r="D915" s="15"/>
      <c r="E915" s="77" t="s">
        <v>393</v>
      </c>
      <c r="F915" s="16"/>
      <c r="G915" s="17"/>
      <c r="H915" s="16"/>
      <c r="I915" s="16"/>
      <c r="J915" s="63"/>
      <c r="L915" s="63"/>
    </row>
    <row r="916" spans="1:12" s="19" customFormat="1" ht="15.75" hidden="1">
      <c r="A916" s="14"/>
      <c r="B916" s="14"/>
      <c r="C916" s="106"/>
      <c r="D916" s="15"/>
      <c r="E916" s="77" t="s">
        <v>34</v>
      </c>
      <c r="F916" s="16"/>
      <c r="G916" s="17"/>
      <c r="H916" s="16"/>
      <c r="I916" s="16"/>
      <c r="J916" s="63"/>
      <c r="L916" s="63"/>
    </row>
    <row r="917" spans="1:12" s="19" customFormat="1" ht="15.75" hidden="1">
      <c r="A917" s="14"/>
      <c r="B917" s="14"/>
      <c r="C917" s="106"/>
      <c r="D917" s="15"/>
      <c r="E917" s="77" t="s">
        <v>35</v>
      </c>
      <c r="F917" s="16"/>
      <c r="G917" s="17"/>
      <c r="H917" s="16"/>
      <c r="I917" s="16"/>
      <c r="J917" s="63"/>
      <c r="L917" s="63"/>
    </row>
    <row r="918" spans="1:12" s="19" customFormat="1" ht="15.75" hidden="1">
      <c r="A918" s="14"/>
      <c r="B918" s="14"/>
      <c r="C918" s="106"/>
      <c r="D918" s="15"/>
      <c r="E918" s="77" t="s">
        <v>36</v>
      </c>
      <c r="F918" s="16"/>
      <c r="G918" s="17"/>
      <c r="H918" s="16"/>
      <c r="I918" s="16"/>
      <c r="J918" s="63"/>
      <c r="L918" s="63"/>
    </row>
    <row r="919" spans="1:12" s="19" customFormat="1" ht="15.75">
      <c r="A919" s="14"/>
      <c r="B919" s="14"/>
      <c r="C919" s="106"/>
      <c r="D919" s="15"/>
      <c r="E919" s="74" t="s">
        <v>392</v>
      </c>
      <c r="F919" s="16">
        <v>150000</v>
      </c>
      <c r="G919" s="17">
        <f>100-(H919/F919)*100</f>
        <v>0</v>
      </c>
      <c r="H919" s="16">
        <v>150000</v>
      </c>
      <c r="I919" s="16">
        <v>150000</v>
      </c>
      <c r="J919" s="63"/>
      <c r="L919" s="63"/>
    </row>
    <row r="920" spans="1:12" s="19" customFormat="1" ht="15.75" hidden="1">
      <c r="A920" s="14"/>
      <c r="B920" s="14"/>
      <c r="C920" s="106"/>
      <c r="D920" s="15"/>
      <c r="E920" s="74" t="s">
        <v>37</v>
      </c>
      <c r="F920" s="16"/>
      <c r="G920" s="17"/>
      <c r="H920" s="16"/>
      <c r="I920" s="16"/>
      <c r="J920" s="63"/>
      <c r="L920" s="63"/>
    </row>
    <row r="921" spans="1:12" s="19" customFormat="1" ht="15.75" hidden="1">
      <c r="A921" s="14"/>
      <c r="B921" s="14"/>
      <c r="C921" s="106"/>
      <c r="D921" s="15"/>
      <c r="E921" s="74" t="s">
        <v>390</v>
      </c>
      <c r="F921" s="16"/>
      <c r="G921" s="17"/>
      <c r="H921" s="16"/>
      <c r="I921" s="16"/>
      <c r="J921" s="63"/>
      <c r="L921" s="63"/>
    </row>
    <row r="922" spans="1:12" s="19" customFormat="1" ht="15.75" hidden="1">
      <c r="A922" s="14"/>
      <c r="B922" s="14"/>
      <c r="C922" s="106"/>
      <c r="D922" s="15"/>
      <c r="E922" s="74" t="s">
        <v>38</v>
      </c>
      <c r="F922" s="16"/>
      <c r="G922" s="17"/>
      <c r="H922" s="16"/>
      <c r="I922" s="16"/>
      <c r="J922" s="63"/>
      <c r="L922" s="63"/>
    </row>
    <row r="923" spans="1:12" s="19" customFormat="1" ht="15.75" hidden="1">
      <c r="A923" s="14"/>
      <c r="B923" s="14"/>
      <c r="C923" s="106"/>
      <c r="D923" s="15"/>
      <c r="E923" s="74" t="s">
        <v>39</v>
      </c>
      <c r="F923" s="16"/>
      <c r="G923" s="17"/>
      <c r="H923" s="16"/>
      <c r="I923" s="16"/>
      <c r="J923" s="63"/>
      <c r="L923" s="63"/>
    </row>
    <row r="924" spans="1:12" s="19" customFormat="1" ht="15.75" hidden="1">
      <c r="A924" s="14"/>
      <c r="B924" s="14"/>
      <c r="C924" s="106"/>
      <c r="D924" s="15"/>
      <c r="E924" s="74" t="s">
        <v>391</v>
      </c>
      <c r="F924" s="16"/>
      <c r="G924" s="17"/>
      <c r="H924" s="16"/>
      <c r="I924" s="16"/>
      <c r="J924" s="63"/>
      <c r="L924" s="63"/>
    </row>
    <row r="925" spans="1:12" s="19" customFormat="1" ht="15.75">
      <c r="A925" s="14"/>
      <c r="B925" s="14"/>
      <c r="C925" s="106"/>
      <c r="D925" s="15"/>
      <c r="E925" s="74" t="s">
        <v>394</v>
      </c>
      <c r="F925" s="16">
        <v>260840</v>
      </c>
      <c r="G925" s="17">
        <f>100-(H925/F925)*100</f>
        <v>0</v>
      </c>
      <c r="H925" s="16">
        <v>260840</v>
      </c>
      <c r="I925" s="16">
        <v>260840</v>
      </c>
      <c r="J925" s="63"/>
      <c r="L925" s="63"/>
    </row>
    <row r="926" spans="1:12" s="19" customFormat="1" ht="15.75">
      <c r="A926" s="14"/>
      <c r="B926" s="14">
        <v>150101</v>
      </c>
      <c r="C926" s="106" t="s">
        <v>818</v>
      </c>
      <c r="D926" s="15" t="s">
        <v>721</v>
      </c>
      <c r="E926" s="139" t="s">
        <v>275</v>
      </c>
      <c r="F926" s="103">
        <f>SUM(F927:F935)</f>
        <v>128794</v>
      </c>
      <c r="G926" s="104"/>
      <c r="H926" s="103">
        <f>SUM(H927:H935)</f>
        <v>128794</v>
      </c>
      <c r="I926" s="103">
        <f>SUM(I927:I935)</f>
        <v>128794</v>
      </c>
      <c r="J926" s="63"/>
      <c r="L926" s="63"/>
    </row>
    <row r="927" spans="1:12" s="19" customFormat="1" ht="15.75" hidden="1">
      <c r="A927" s="14"/>
      <c r="B927" s="14"/>
      <c r="C927" s="106"/>
      <c r="D927" s="15"/>
      <c r="E927" s="74" t="s">
        <v>40</v>
      </c>
      <c r="F927" s="16"/>
      <c r="G927" s="17"/>
      <c r="H927" s="16"/>
      <c r="I927" s="16"/>
      <c r="J927" s="63"/>
      <c r="L927" s="63"/>
    </row>
    <row r="928" spans="1:12" s="19" customFormat="1" ht="15.75">
      <c r="A928" s="14"/>
      <c r="B928" s="14"/>
      <c r="C928" s="106"/>
      <c r="D928" s="15"/>
      <c r="E928" s="74" t="s">
        <v>396</v>
      </c>
      <c r="F928" s="16">
        <v>128794</v>
      </c>
      <c r="G928" s="17">
        <f>100-(H928/F928)*100</f>
        <v>0</v>
      </c>
      <c r="H928" s="16">
        <v>128794</v>
      </c>
      <c r="I928" s="16">
        <v>128794</v>
      </c>
      <c r="J928" s="63"/>
      <c r="L928" s="63"/>
    </row>
    <row r="929" spans="1:12" s="19" customFormat="1" ht="15.75" hidden="1">
      <c r="A929" s="14"/>
      <c r="B929" s="14"/>
      <c r="C929" s="106"/>
      <c r="D929" s="15"/>
      <c r="E929" s="77" t="s">
        <v>29</v>
      </c>
      <c r="F929" s="16"/>
      <c r="G929" s="17"/>
      <c r="H929" s="16"/>
      <c r="I929" s="16"/>
      <c r="J929" s="63"/>
      <c r="L929" s="63"/>
    </row>
    <row r="930" spans="1:12" s="19" customFormat="1" ht="15.75" hidden="1">
      <c r="A930" s="14"/>
      <c r="B930" s="14"/>
      <c r="C930" s="106"/>
      <c r="D930" s="15"/>
      <c r="E930" s="77" t="s">
        <v>41</v>
      </c>
      <c r="F930" s="16"/>
      <c r="G930" s="17"/>
      <c r="H930" s="16"/>
      <c r="I930" s="16"/>
      <c r="J930" s="63"/>
      <c r="L930" s="63"/>
    </row>
    <row r="931" spans="1:12" s="19" customFormat="1" ht="15.75" hidden="1">
      <c r="A931" s="14"/>
      <c r="B931" s="14"/>
      <c r="C931" s="106"/>
      <c r="D931" s="15"/>
      <c r="E931" s="77" t="s">
        <v>42</v>
      </c>
      <c r="F931" s="16"/>
      <c r="G931" s="17"/>
      <c r="H931" s="16"/>
      <c r="I931" s="16"/>
      <c r="J931" s="63"/>
      <c r="L931" s="63"/>
    </row>
    <row r="932" spans="1:12" s="19" customFormat="1" ht="15.75" hidden="1">
      <c r="A932" s="14"/>
      <c r="B932" s="14"/>
      <c r="C932" s="106"/>
      <c r="D932" s="15"/>
      <c r="E932" s="77" t="s">
        <v>395</v>
      </c>
      <c r="F932" s="16"/>
      <c r="G932" s="17"/>
      <c r="H932" s="16"/>
      <c r="I932" s="16"/>
      <c r="J932" s="63"/>
      <c r="L932" s="63"/>
    </row>
    <row r="933" spans="1:12" s="19" customFormat="1" ht="15.75" hidden="1">
      <c r="A933" s="14"/>
      <c r="B933" s="14"/>
      <c r="C933" s="106"/>
      <c r="D933" s="15"/>
      <c r="E933" s="77" t="s">
        <v>43</v>
      </c>
      <c r="F933" s="16"/>
      <c r="G933" s="17"/>
      <c r="H933" s="16"/>
      <c r="I933" s="16"/>
      <c r="J933" s="63"/>
      <c r="L933" s="63"/>
    </row>
    <row r="934" spans="1:12" s="19" customFormat="1" ht="15.75" hidden="1">
      <c r="A934" s="14"/>
      <c r="B934" s="14"/>
      <c r="C934" s="106"/>
      <c r="D934" s="15"/>
      <c r="E934" s="77" t="s">
        <v>397</v>
      </c>
      <c r="F934" s="16"/>
      <c r="G934" s="17"/>
      <c r="H934" s="16"/>
      <c r="I934" s="16"/>
      <c r="J934" s="63"/>
      <c r="L934" s="63"/>
    </row>
    <row r="935" spans="1:12" s="19" customFormat="1" ht="15.75" hidden="1">
      <c r="A935" s="14"/>
      <c r="B935" s="14"/>
      <c r="C935" s="106"/>
      <c r="D935" s="15"/>
      <c r="E935" s="77" t="s">
        <v>44</v>
      </c>
      <c r="F935" s="16"/>
      <c r="G935" s="17"/>
      <c r="H935" s="16"/>
      <c r="I935" s="16"/>
      <c r="J935" s="63"/>
      <c r="L935" s="63"/>
    </row>
    <row r="936" spans="1:12" s="24" customFormat="1" ht="35.25" customHeight="1">
      <c r="A936" s="21"/>
      <c r="B936" s="21">
        <v>95</v>
      </c>
      <c r="C936" s="112"/>
      <c r="D936" s="22" t="s">
        <v>611</v>
      </c>
      <c r="E936" s="22"/>
      <c r="F936" s="23">
        <f>F937+F939+F941+F957+F940+F967</f>
        <v>14895079</v>
      </c>
      <c r="G936" s="23"/>
      <c r="H936" s="23">
        <f>H937+H939+H941+H957+H940+H967</f>
        <v>14895079</v>
      </c>
      <c r="I936" s="23">
        <f>I937+I939+I941+I957+I940+I967</f>
        <v>5099892</v>
      </c>
      <c r="J936" s="60">
        <f>'[1]Місто'!$O$574-I936</f>
        <v>0</v>
      </c>
      <c r="K936" s="29"/>
      <c r="L936" s="60"/>
    </row>
    <row r="937" spans="1:12" s="19" customFormat="1" ht="20.25" customHeight="1">
      <c r="A937" s="14"/>
      <c r="B937" s="14" t="s">
        <v>718</v>
      </c>
      <c r="C937" s="106" t="s">
        <v>817</v>
      </c>
      <c r="D937" s="15" t="s">
        <v>719</v>
      </c>
      <c r="E937" s="15" t="s">
        <v>619</v>
      </c>
      <c r="F937" s="16"/>
      <c r="G937" s="17"/>
      <c r="H937" s="16"/>
      <c r="I937" s="18">
        <f>'[1]Місто'!$O$576</f>
        <v>528281</v>
      </c>
      <c r="J937" s="63"/>
      <c r="L937" s="63"/>
    </row>
    <row r="938" spans="1:12" s="19" customFormat="1" ht="18" customHeight="1" hidden="1">
      <c r="A938" s="14"/>
      <c r="B938" s="14"/>
      <c r="C938" s="49"/>
      <c r="D938" s="15"/>
      <c r="E938" s="15" t="s">
        <v>723</v>
      </c>
      <c r="F938" s="16"/>
      <c r="G938" s="17"/>
      <c r="H938" s="16"/>
      <c r="I938" s="18"/>
      <c r="J938" s="63"/>
      <c r="L938" s="63"/>
    </row>
    <row r="939" spans="1:12" s="19" customFormat="1" ht="17.25" customHeight="1">
      <c r="A939" s="14"/>
      <c r="B939" s="14" t="s">
        <v>586</v>
      </c>
      <c r="C939" s="110" t="s">
        <v>837</v>
      </c>
      <c r="D939" s="15" t="s">
        <v>573</v>
      </c>
      <c r="E939" s="15" t="s">
        <v>720</v>
      </c>
      <c r="F939" s="16"/>
      <c r="G939" s="17"/>
      <c r="H939" s="16"/>
      <c r="I939" s="18">
        <f>'[1]Місто'!$O$579</f>
        <v>3605942</v>
      </c>
      <c r="J939" s="63"/>
      <c r="L939" s="63"/>
    </row>
    <row r="940" spans="1:12" s="47" customFormat="1" ht="30.75">
      <c r="A940" s="45"/>
      <c r="B940" s="45">
        <v>150101</v>
      </c>
      <c r="C940" s="110" t="s">
        <v>818</v>
      </c>
      <c r="D940" s="76" t="s">
        <v>721</v>
      </c>
      <c r="E940" s="76" t="s">
        <v>85</v>
      </c>
      <c r="F940" s="18">
        <v>3911621</v>
      </c>
      <c r="G940" s="46">
        <f>100-(H940/F940)*100</f>
        <v>0</v>
      </c>
      <c r="H940" s="18">
        <v>3911621</v>
      </c>
      <c r="I940" s="18">
        <v>469223</v>
      </c>
      <c r="J940" s="64"/>
      <c r="L940" s="64"/>
    </row>
    <row r="941" spans="1:12" s="19" customFormat="1" ht="15.75" hidden="1">
      <c r="A941" s="14"/>
      <c r="B941" s="14">
        <v>150101</v>
      </c>
      <c r="C941" s="106" t="s">
        <v>818</v>
      </c>
      <c r="D941" s="15" t="s">
        <v>721</v>
      </c>
      <c r="E941" s="28" t="s">
        <v>285</v>
      </c>
      <c r="F941" s="103">
        <f>SUM(F942:F956)</f>
        <v>0</v>
      </c>
      <c r="G941" s="104"/>
      <c r="H941" s="103">
        <f>SUM(H942:H956)</f>
        <v>0</v>
      </c>
      <c r="I941" s="103">
        <f>SUM(I942:I956)</f>
        <v>0</v>
      </c>
      <c r="J941" s="63"/>
      <c r="L941" s="63"/>
    </row>
    <row r="942" spans="1:12" s="19" customFormat="1" ht="15.75" hidden="1">
      <c r="A942" s="14"/>
      <c r="B942" s="14"/>
      <c r="C942" s="106"/>
      <c r="D942" s="15"/>
      <c r="E942" s="77" t="s">
        <v>276</v>
      </c>
      <c r="F942" s="16"/>
      <c r="G942" s="17"/>
      <c r="H942" s="16"/>
      <c r="I942" s="16"/>
      <c r="J942" s="63"/>
      <c r="L942" s="63"/>
    </row>
    <row r="943" spans="1:12" s="19" customFormat="1" ht="15.75" hidden="1">
      <c r="A943" s="14"/>
      <c r="B943" s="14"/>
      <c r="C943" s="106"/>
      <c r="D943" s="15"/>
      <c r="E943" s="77" t="s">
        <v>497</v>
      </c>
      <c r="F943" s="16"/>
      <c r="G943" s="17"/>
      <c r="H943" s="16"/>
      <c r="I943" s="16"/>
      <c r="J943" s="63"/>
      <c r="L943" s="63"/>
    </row>
    <row r="944" spans="1:12" s="19" customFormat="1" ht="15.75" hidden="1">
      <c r="A944" s="14"/>
      <c r="B944" s="14"/>
      <c r="C944" s="106"/>
      <c r="D944" s="15"/>
      <c r="E944" s="77" t="s">
        <v>341</v>
      </c>
      <c r="F944" s="16"/>
      <c r="G944" s="17"/>
      <c r="H944" s="16"/>
      <c r="I944" s="16"/>
      <c r="J944" s="63"/>
      <c r="L944" s="63"/>
    </row>
    <row r="945" spans="1:12" s="19" customFormat="1" ht="15.75" hidden="1">
      <c r="A945" s="14"/>
      <c r="B945" s="14"/>
      <c r="C945" s="106"/>
      <c r="D945" s="15"/>
      <c r="E945" s="77" t="s">
        <v>277</v>
      </c>
      <c r="F945" s="16"/>
      <c r="G945" s="17"/>
      <c r="H945" s="16"/>
      <c r="I945" s="16"/>
      <c r="J945" s="63"/>
      <c r="L945" s="63"/>
    </row>
    <row r="946" spans="1:12" s="19" customFormat="1" ht="15.75" hidden="1">
      <c r="A946" s="14"/>
      <c r="B946" s="14"/>
      <c r="C946" s="106"/>
      <c r="D946" s="15"/>
      <c r="E946" s="77" t="s">
        <v>342</v>
      </c>
      <c r="F946" s="16"/>
      <c r="G946" s="17"/>
      <c r="H946" s="16"/>
      <c r="I946" s="16"/>
      <c r="J946" s="63"/>
      <c r="L946" s="63"/>
    </row>
    <row r="947" spans="1:12" s="19" customFormat="1" ht="15.75" hidden="1">
      <c r="A947" s="14"/>
      <c r="B947" s="14"/>
      <c r="C947" s="106"/>
      <c r="D947" s="15"/>
      <c r="E947" s="77" t="s">
        <v>278</v>
      </c>
      <c r="F947" s="16"/>
      <c r="G947" s="17"/>
      <c r="H947" s="16"/>
      <c r="I947" s="16"/>
      <c r="J947" s="63"/>
      <c r="L947" s="63"/>
    </row>
    <row r="948" spans="1:12" s="19" customFormat="1" ht="15.75" hidden="1">
      <c r="A948" s="14"/>
      <c r="B948" s="14"/>
      <c r="C948" s="106"/>
      <c r="D948" s="15"/>
      <c r="E948" s="77" t="s">
        <v>414</v>
      </c>
      <c r="F948" s="16"/>
      <c r="G948" s="17"/>
      <c r="H948" s="16"/>
      <c r="I948" s="16"/>
      <c r="J948" s="63"/>
      <c r="L948" s="63"/>
    </row>
    <row r="949" spans="1:12" s="19" customFormat="1" ht="15.75" hidden="1">
      <c r="A949" s="14"/>
      <c r="B949" s="14"/>
      <c r="C949" s="106"/>
      <c r="D949" s="15"/>
      <c r="E949" s="77" t="s">
        <v>280</v>
      </c>
      <c r="F949" s="16"/>
      <c r="G949" s="17"/>
      <c r="H949" s="16"/>
      <c r="I949" s="16"/>
      <c r="J949" s="63"/>
      <c r="L949" s="63"/>
    </row>
    <row r="950" spans="1:12" s="19" customFormat="1" ht="15.75" hidden="1">
      <c r="A950" s="14"/>
      <c r="B950" s="14"/>
      <c r="C950" s="106"/>
      <c r="D950" s="15"/>
      <c r="E950" s="77" t="s">
        <v>281</v>
      </c>
      <c r="F950" s="16"/>
      <c r="G950" s="17"/>
      <c r="H950" s="16"/>
      <c r="I950" s="16"/>
      <c r="J950" s="63"/>
      <c r="L950" s="63"/>
    </row>
    <row r="951" spans="1:12" s="19" customFormat="1" ht="15.75" hidden="1">
      <c r="A951" s="14"/>
      <c r="B951" s="14"/>
      <c r="C951" s="106"/>
      <c r="D951" s="15"/>
      <c r="E951" s="77" t="s">
        <v>343</v>
      </c>
      <c r="F951" s="16"/>
      <c r="G951" s="17"/>
      <c r="H951" s="16"/>
      <c r="I951" s="16"/>
      <c r="J951" s="63"/>
      <c r="L951" s="63"/>
    </row>
    <row r="952" spans="1:12" s="19" customFormat="1" ht="15.75" hidden="1">
      <c r="A952" s="14"/>
      <c r="B952" s="14"/>
      <c r="C952" s="106"/>
      <c r="D952" s="15"/>
      <c r="E952" s="77" t="s">
        <v>282</v>
      </c>
      <c r="F952" s="16"/>
      <c r="G952" s="17"/>
      <c r="H952" s="16"/>
      <c r="I952" s="16"/>
      <c r="J952" s="63"/>
      <c r="L952" s="63"/>
    </row>
    <row r="953" spans="1:12" s="19" customFormat="1" ht="15.75" hidden="1">
      <c r="A953" s="14"/>
      <c r="B953" s="14"/>
      <c r="C953" s="106"/>
      <c r="D953" s="15"/>
      <c r="E953" s="77" t="s">
        <v>344</v>
      </c>
      <c r="F953" s="16"/>
      <c r="G953" s="17"/>
      <c r="H953" s="16"/>
      <c r="I953" s="16"/>
      <c r="J953" s="63"/>
      <c r="L953" s="63"/>
    </row>
    <row r="954" spans="1:12" s="19" customFormat="1" ht="15.75" hidden="1">
      <c r="A954" s="14"/>
      <c r="B954" s="14"/>
      <c r="C954" s="106"/>
      <c r="D954" s="15"/>
      <c r="E954" s="77" t="s">
        <v>283</v>
      </c>
      <c r="F954" s="16"/>
      <c r="G954" s="17"/>
      <c r="H954" s="16"/>
      <c r="I954" s="16"/>
      <c r="J954" s="63"/>
      <c r="L954" s="63"/>
    </row>
    <row r="955" spans="1:12" s="19" customFormat="1" ht="15.75" hidden="1">
      <c r="A955" s="14"/>
      <c r="B955" s="14"/>
      <c r="C955" s="106"/>
      <c r="D955" s="15"/>
      <c r="E955" s="77" t="s">
        <v>284</v>
      </c>
      <c r="F955" s="16"/>
      <c r="G955" s="17"/>
      <c r="H955" s="16"/>
      <c r="I955" s="16"/>
      <c r="J955" s="63"/>
      <c r="L955" s="63"/>
    </row>
    <row r="956" spans="1:12" s="19" customFormat="1" ht="15.75" hidden="1">
      <c r="A956" s="14"/>
      <c r="B956" s="14"/>
      <c r="C956" s="106"/>
      <c r="D956" s="15"/>
      <c r="E956" s="77" t="s">
        <v>345</v>
      </c>
      <c r="F956" s="16"/>
      <c r="G956" s="17"/>
      <c r="H956" s="16"/>
      <c r="I956" s="16"/>
      <c r="J956" s="63"/>
      <c r="L956" s="63"/>
    </row>
    <row r="957" spans="1:12" s="19" customFormat="1" ht="15.75" hidden="1">
      <c r="A957" s="14"/>
      <c r="B957" s="14">
        <v>150101</v>
      </c>
      <c r="C957" s="106" t="s">
        <v>818</v>
      </c>
      <c r="D957" s="15" t="s">
        <v>721</v>
      </c>
      <c r="E957" s="28" t="s">
        <v>275</v>
      </c>
      <c r="F957" s="103">
        <f>SUM(F958:F966)</f>
        <v>0</v>
      </c>
      <c r="G957" s="104"/>
      <c r="H957" s="103">
        <f>SUM(H958:H966)</f>
        <v>0</v>
      </c>
      <c r="I957" s="103">
        <f>SUM(I958:I966)</f>
        <v>0</v>
      </c>
      <c r="J957" s="63"/>
      <c r="L957" s="63"/>
    </row>
    <row r="958" spans="1:12" s="19" customFormat="1" ht="15.75" hidden="1">
      <c r="A958" s="14"/>
      <c r="B958" s="14"/>
      <c r="C958" s="106"/>
      <c r="D958" s="15"/>
      <c r="E958" s="77" t="s">
        <v>276</v>
      </c>
      <c r="F958" s="16"/>
      <c r="G958" s="17"/>
      <c r="H958" s="16"/>
      <c r="I958" s="16"/>
      <c r="J958" s="63"/>
      <c r="L958" s="63"/>
    </row>
    <row r="959" spans="1:12" s="19" customFormat="1" ht="15.75" hidden="1">
      <c r="A959" s="14"/>
      <c r="B959" s="14"/>
      <c r="C959" s="106"/>
      <c r="D959" s="15"/>
      <c r="E959" s="77" t="s">
        <v>287</v>
      </c>
      <c r="F959" s="16"/>
      <c r="G959" s="17"/>
      <c r="H959" s="16"/>
      <c r="I959" s="16"/>
      <c r="J959" s="63"/>
      <c r="L959" s="63"/>
    </row>
    <row r="960" spans="1:12" s="19" customFormat="1" ht="15.75" hidden="1">
      <c r="A960" s="14"/>
      <c r="B960" s="14"/>
      <c r="C960" s="106"/>
      <c r="D960" s="15"/>
      <c r="E960" s="77" t="s">
        <v>346</v>
      </c>
      <c r="F960" s="16"/>
      <c r="G960" s="17"/>
      <c r="H960" s="16"/>
      <c r="I960" s="16"/>
      <c r="J960" s="63"/>
      <c r="L960" s="63"/>
    </row>
    <row r="961" spans="1:12" s="19" customFormat="1" ht="15.75" hidden="1">
      <c r="A961" s="14"/>
      <c r="B961" s="14"/>
      <c r="C961" s="106"/>
      <c r="D961" s="15"/>
      <c r="E961" s="77" t="s">
        <v>288</v>
      </c>
      <c r="F961" s="16"/>
      <c r="G961" s="17"/>
      <c r="H961" s="16"/>
      <c r="I961" s="16"/>
      <c r="J961" s="63"/>
      <c r="L961" s="63"/>
    </row>
    <row r="962" spans="1:12" s="19" customFormat="1" ht="15.75" hidden="1">
      <c r="A962" s="14"/>
      <c r="B962" s="14"/>
      <c r="C962" s="106"/>
      <c r="D962" s="15"/>
      <c r="E962" s="77" t="s">
        <v>347</v>
      </c>
      <c r="F962" s="16"/>
      <c r="G962" s="17"/>
      <c r="H962" s="16"/>
      <c r="I962" s="16"/>
      <c r="J962" s="63"/>
      <c r="L962" s="63"/>
    </row>
    <row r="963" spans="1:12" s="19" customFormat="1" ht="15.75" hidden="1">
      <c r="A963" s="14"/>
      <c r="B963" s="14"/>
      <c r="C963" s="106"/>
      <c r="D963" s="15"/>
      <c r="E963" s="77" t="s">
        <v>289</v>
      </c>
      <c r="F963" s="16"/>
      <c r="G963" s="17"/>
      <c r="H963" s="16"/>
      <c r="I963" s="16"/>
      <c r="J963" s="63"/>
      <c r="L963" s="63"/>
    </row>
    <row r="964" spans="1:12" s="19" customFormat="1" ht="15.75" hidden="1">
      <c r="A964" s="14"/>
      <c r="B964" s="14"/>
      <c r="C964" s="106"/>
      <c r="D964" s="15"/>
      <c r="E964" s="77" t="s">
        <v>279</v>
      </c>
      <c r="F964" s="16"/>
      <c r="G964" s="17"/>
      <c r="H964" s="16"/>
      <c r="I964" s="16"/>
      <c r="J964" s="63"/>
      <c r="L964" s="63"/>
    </row>
    <row r="965" spans="1:12" s="19" customFormat="1" ht="15.75" hidden="1">
      <c r="A965" s="14"/>
      <c r="B965" s="14"/>
      <c r="C965" s="106"/>
      <c r="D965" s="15"/>
      <c r="E965" s="77" t="s">
        <v>290</v>
      </c>
      <c r="F965" s="16"/>
      <c r="G965" s="17"/>
      <c r="H965" s="16"/>
      <c r="I965" s="16"/>
      <c r="J965" s="63"/>
      <c r="L965" s="63"/>
    </row>
    <row r="966" spans="1:12" s="19" customFormat="1" ht="15.75" hidden="1">
      <c r="A966" s="14"/>
      <c r="B966" s="14"/>
      <c r="C966" s="106"/>
      <c r="D966" s="15"/>
      <c r="E966" s="77" t="s">
        <v>348</v>
      </c>
      <c r="F966" s="16"/>
      <c r="G966" s="17"/>
      <c r="H966" s="16"/>
      <c r="I966" s="16"/>
      <c r="J966" s="63"/>
      <c r="L966" s="63"/>
    </row>
    <row r="967" spans="1:12" s="19" customFormat="1" ht="30.75">
      <c r="A967" s="14"/>
      <c r="B967" s="14" t="s">
        <v>607</v>
      </c>
      <c r="C967" s="106" t="s">
        <v>818</v>
      </c>
      <c r="D967" s="15" t="s">
        <v>721</v>
      </c>
      <c r="E967" s="77" t="s">
        <v>809</v>
      </c>
      <c r="F967" s="16">
        <v>10983458</v>
      </c>
      <c r="G967" s="46">
        <f>100-(H967/F967)*100</f>
        <v>0</v>
      </c>
      <c r="H967" s="16">
        <v>10983458</v>
      </c>
      <c r="I967" s="18">
        <v>496446</v>
      </c>
      <c r="J967" s="63"/>
      <c r="L967" s="63"/>
    </row>
    <row r="968" spans="1:12" s="19" customFormat="1" ht="15.75" hidden="1">
      <c r="A968" s="14"/>
      <c r="B968" s="14"/>
      <c r="C968" s="49"/>
      <c r="D968" s="15"/>
      <c r="E968" s="15"/>
      <c r="F968" s="16"/>
      <c r="G968" s="17"/>
      <c r="H968" s="16"/>
      <c r="I968" s="18"/>
      <c r="J968" s="63"/>
      <c r="L968" s="63"/>
    </row>
    <row r="969" spans="1:12" s="24" customFormat="1" ht="31.5">
      <c r="A969" s="21"/>
      <c r="B969" s="21">
        <v>96</v>
      </c>
      <c r="C969" s="112"/>
      <c r="D969" s="22" t="s">
        <v>612</v>
      </c>
      <c r="E969" s="22"/>
      <c r="F969" s="23">
        <f>F970+F971+F972+F974+F989+F973</f>
        <v>26573529</v>
      </c>
      <c r="G969" s="25"/>
      <c r="H969" s="23">
        <f>H970+H971+H972+H974+H989+H973</f>
        <v>26082110</v>
      </c>
      <c r="I969" s="23">
        <f>I970+I971+I972+I974+I989+I973</f>
        <v>12110423</v>
      </c>
      <c r="J969" s="60">
        <f>'[1]Місто'!$O$598-I969</f>
        <v>0</v>
      </c>
      <c r="L969" s="62"/>
    </row>
    <row r="970" spans="1:12" s="19" customFormat="1" ht="18" customHeight="1">
      <c r="A970" s="14"/>
      <c r="B970" s="14" t="s">
        <v>718</v>
      </c>
      <c r="C970" s="106" t="s">
        <v>817</v>
      </c>
      <c r="D970" s="15" t="s">
        <v>719</v>
      </c>
      <c r="E970" s="15" t="s">
        <v>619</v>
      </c>
      <c r="F970" s="16"/>
      <c r="G970" s="17"/>
      <c r="H970" s="16"/>
      <c r="I970" s="18">
        <f>'[1]Місто'!$O$600</f>
        <v>281200</v>
      </c>
      <c r="J970" s="63"/>
      <c r="L970" s="63"/>
    </row>
    <row r="971" spans="1:12" s="19" customFormat="1" ht="20.25" customHeight="1">
      <c r="A971" s="14"/>
      <c r="B971" s="14">
        <v>100203</v>
      </c>
      <c r="C971" s="110" t="s">
        <v>837</v>
      </c>
      <c r="D971" s="15" t="s">
        <v>573</v>
      </c>
      <c r="E971" s="15" t="s">
        <v>720</v>
      </c>
      <c r="F971" s="16"/>
      <c r="G971" s="17"/>
      <c r="H971" s="16"/>
      <c r="I971" s="18">
        <f>'[1]Місто'!$O$603</f>
        <v>3473258</v>
      </c>
      <c r="J971" s="63"/>
      <c r="L971" s="63"/>
    </row>
    <row r="972" spans="1:12" s="19" customFormat="1" ht="31.5" customHeight="1">
      <c r="A972" s="14"/>
      <c r="B972" s="14" t="s">
        <v>607</v>
      </c>
      <c r="C972" s="106" t="s">
        <v>818</v>
      </c>
      <c r="D972" s="15" t="s">
        <v>721</v>
      </c>
      <c r="E972" s="77" t="s">
        <v>810</v>
      </c>
      <c r="F972" s="16">
        <v>22070883</v>
      </c>
      <c r="G972" s="17">
        <f>100-(H972/F972)*100</f>
        <v>2.2265488879624797</v>
      </c>
      <c r="H972" s="16">
        <v>21579464</v>
      </c>
      <c r="I972" s="18">
        <v>8175965</v>
      </c>
      <c r="J972" s="63"/>
      <c r="L972" s="63"/>
    </row>
    <row r="973" spans="1:12" s="19" customFormat="1" ht="31.5" customHeight="1">
      <c r="A973" s="14"/>
      <c r="B973" s="14" t="s">
        <v>607</v>
      </c>
      <c r="C973" s="106" t="s">
        <v>818</v>
      </c>
      <c r="D973" s="15" t="s">
        <v>721</v>
      </c>
      <c r="E973" s="77" t="s">
        <v>139</v>
      </c>
      <c r="F973" s="16">
        <v>4502646</v>
      </c>
      <c r="G973" s="17">
        <f>100-(H973/F973)*100</f>
        <v>0</v>
      </c>
      <c r="H973" s="16">
        <v>4502646</v>
      </c>
      <c r="I973" s="18">
        <v>180000</v>
      </c>
      <c r="J973" s="63"/>
      <c r="L973" s="63"/>
    </row>
    <row r="974" spans="1:12" s="19" customFormat="1" ht="15.75" hidden="1">
      <c r="A974" s="14"/>
      <c r="B974" s="14" t="s">
        <v>607</v>
      </c>
      <c r="C974" s="106" t="s">
        <v>818</v>
      </c>
      <c r="D974" s="15" t="s">
        <v>721</v>
      </c>
      <c r="E974" s="28" t="s">
        <v>285</v>
      </c>
      <c r="F974" s="103">
        <f>SUM(F975:F988)</f>
        <v>0</v>
      </c>
      <c r="G974" s="104"/>
      <c r="H974" s="103">
        <f>SUM(H975:H988)</f>
        <v>0</v>
      </c>
      <c r="I974" s="103">
        <f>SUM(I975:I988)</f>
        <v>0</v>
      </c>
      <c r="J974" s="63"/>
      <c r="L974" s="63"/>
    </row>
    <row r="975" spans="1:12" s="19" customFormat="1" ht="15.75" hidden="1">
      <c r="A975" s="14"/>
      <c r="B975" s="14"/>
      <c r="C975" s="106"/>
      <c r="D975" s="15"/>
      <c r="E975" s="74" t="s">
        <v>349</v>
      </c>
      <c r="F975" s="151"/>
      <c r="G975" s="17"/>
      <c r="H975" s="151"/>
      <c r="I975" s="151"/>
      <c r="J975" s="63"/>
      <c r="L975" s="63"/>
    </row>
    <row r="976" spans="1:12" s="19" customFormat="1" ht="15.75" hidden="1">
      <c r="A976" s="14"/>
      <c r="B976" s="14"/>
      <c r="C976" s="106"/>
      <c r="D976" s="15"/>
      <c r="E976" s="74" t="s">
        <v>350</v>
      </c>
      <c r="F976" s="151"/>
      <c r="G976" s="17"/>
      <c r="H976" s="151"/>
      <c r="I976" s="151"/>
      <c r="J976" s="63"/>
      <c r="L976" s="63"/>
    </row>
    <row r="977" spans="1:12" s="19" customFormat="1" ht="15.75" hidden="1">
      <c r="A977" s="14"/>
      <c r="B977" s="14"/>
      <c r="C977" s="106"/>
      <c r="D977" s="15"/>
      <c r="E977" s="74" t="s">
        <v>351</v>
      </c>
      <c r="F977" s="151"/>
      <c r="G977" s="17"/>
      <c r="H977" s="151"/>
      <c r="I977" s="151"/>
      <c r="J977" s="63"/>
      <c r="L977" s="63"/>
    </row>
    <row r="978" spans="1:12" s="19" customFormat="1" ht="15.75" hidden="1">
      <c r="A978" s="14"/>
      <c r="B978" s="14"/>
      <c r="C978" s="106"/>
      <c r="D978" s="15"/>
      <c r="E978" s="74" t="s">
        <v>401</v>
      </c>
      <c r="F978" s="151"/>
      <c r="G978" s="17"/>
      <c r="H978" s="151"/>
      <c r="I978" s="151"/>
      <c r="J978" s="63"/>
      <c r="L978" s="63"/>
    </row>
    <row r="979" spans="1:12" s="19" customFormat="1" ht="15.75" hidden="1">
      <c r="A979" s="14"/>
      <c r="B979" s="14"/>
      <c r="C979" s="106"/>
      <c r="D979" s="15"/>
      <c r="E979" s="74" t="s">
        <v>45</v>
      </c>
      <c r="F979" s="151"/>
      <c r="G979" s="17"/>
      <c r="H979" s="151"/>
      <c r="I979" s="151"/>
      <c r="J979" s="63"/>
      <c r="L979" s="63"/>
    </row>
    <row r="980" spans="1:12" s="19" customFormat="1" ht="15.75" hidden="1">
      <c r="A980" s="14"/>
      <c r="B980" s="14"/>
      <c r="C980" s="106"/>
      <c r="D980" s="15"/>
      <c r="E980" s="74" t="s">
        <v>352</v>
      </c>
      <c r="F980" s="151"/>
      <c r="G980" s="17"/>
      <c r="H980" s="151"/>
      <c r="I980" s="151"/>
      <c r="J980" s="63"/>
      <c r="L980" s="63"/>
    </row>
    <row r="981" spans="1:12" s="19" customFormat="1" ht="15.75" hidden="1">
      <c r="A981" s="14"/>
      <c r="B981" s="14"/>
      <c r="C981" s="106"/>
      <c r="D981" s="15"/>
      <c r="E981" s="74" t="s">
        <v>353</v>
      </c>
      <c r="F981" s="151"/>
      <c r="G981" s="17"/>
      <c r="H981" s="151"/>
      <c r="I981" s="151"/>
      <c r="J981" s="63"/>
      <c r="L981" s="63"/>
    </row>
    <row r="982" spans="1:12" s="19" customFormat="1" ht="15.75" hidden="1">
      <c r="A982" s="14"/>
      <c r="B982" s="14"/>
      <c r="C982" s="106"/>
      <c r="D982" s="15"/>
      <c r="E982" s="74" t="s">
        <v>446</v>
      </c>
      <c r="F982" s="151"/>
      <c r="G982" s="17"/>
      <c r="H982" s="151"/>
      <c r="I982" s="151"/>
      <c r="J982" s="63"/>
      <c r="L982" s="63"/>
    </row>
    <row r="983" spans="1:12" s="19" customFormat="1" ht="15.75" hidden="1">
      <c r="A983" s="14"/>
      <c r="B983" s="14"/>
      <c r="C983" s="106"/>
      <c r="D983" s="15"/>
      <c r="E983" s="74" t="s">
        <v>354</v>
      </c>
      <c r="F983" s="151"/>
      <c r="G983" s="17"/>
      <c r="H983" s="151"/>
      <c r="I983" s="151"/>
      <c r="J983" s="63"/>
      <c r="L983" s="63"/>
    </row>
    <row r="984" spans="1:12" s="19" customFormat="1" ht="15.75" hidden="1">
      <c r="A984" s="14"/>
      <c r="B984" s="14"/>
      <c r="C984" s="106"/>
      <c r="D984" s="15"/>
      <c r="E984" s="74" t="s">
        <v>46</v>
      </c>
      <c r="F984" s="151"/>
      <c r="G984" s="17"/>
      <c r="H984" s="151"/>
      <c r="I984" s="151"/>
      <c r="J984" s="63"/>
      <c r="L984" s="63"/>
    </row>
    <row r="985" spans="1:12" s="19" customFormat="1" ht="15.75" hidden="1">
      <c r="A985" s="14"/>
      <c r="B985" s="14"/>
      <c r="C985" s="106"/>
      <c r="D985" s="15"/>
      <c r="E985" s="74" t="s">
        <v>355</v>
      </c>
      <c r="F985" s="151"/>
      <c r="G985" s="17"/>
      <c r="H985" s="151"/>
      <c r="I985" s="151"/>
      <c r="J985" s="63"/>
      <c r="L985" s="63"/>
    </row>
    <row r="986" spans="1:12" s="19" customFormat="1" ht="15.75" hidden="1">
      <c r="A986" s="14"/>
      <c r="B986" s="14"/>
      <c r="C986" s="106"/>
      <c r="D986" s="15"/>
      <c r="E986" s="74" t="s">
        <v>356</v>
      </c>
      <c r="F986" s="151"/>
      <c r="G986" s="17"/>
      <c r="H986" s="151"/>
      <c r="I986" s="151"/>
      <c r="J986" s="63"/>
      <c r="L986" s="63"/>
    </row>
    <row r="987" spans="1:12" s="19" customFormat="1" ht="15.75" hidden="1">
      <c r="A987" s="14"/>
      <c r="B987" s="14"/>
      <c r="C987" s="106"/>
      <c r="D987" s="15"/>
      <c r="E987" s="74" t="s">
        <v>357</v>
      </c>
      <c r="F987" s="151"/>
      <c r="G987" s="17"/>
      <c r="H987" s="151"/>
      <c r="I987" s="151"/>
      <c r="J987" s="63"/>
      <c r="L987" s="63"/>
    </row>
    <row r="988" spans="1:12" s="19" customFormat="1" ht="15.75" hidden="1">
      <c r="A988" s="14"/>
      <c r="B988" s="14"/>
      <c r="C988" s="106"/>
      <c r="D988" s="15"/>
      <c r="E988" s="74" t="s">
        <v>358</v>
      </c>
      <c r="F988" s="151"/>
      <c r="G988" s="17"/>
      <c r="H988" s="151"/>
      <c r="I988" s="151"/>
      <c r="J988" s="63"/>
      <c r="L988" s="63"/>
    </row>
    <row r="989" spans="1:12" s="19" customFormat="1" ht="15.75" hidden="1">
      <c r="A989" s="14"/>
      <c r="B989" s="14"/>
      <c r="C989" s="106"/>
      <c r="D989" s="15"/>
      <c r="E989" s="28" t="s">
        <v>275</v>
      </c>
      <c r="F989" s="103">
        <f>SUM(F990:F1002)</f>
        <v>0</v>
      </c>
      <c r="G989" s="104"/>
      <c r="H989" s="103">
        <f>SUM(H990:H1002)</f>
        <v>0</v>
      </c>
      <c r="I989" s="103">
        <f>SUM(I990:I1002)</f>
        <v>0</v>
      </c>
      <c r="J989" s="63"/>
      <c r="L989" s="63"/>
    </row>
    <row r="990" spans="1:12" s="19" customFormat="1" ht="15.75" hidden="1">
      <c r="A990" s="14"/>
      <c r="B990" s="14"/>
      <c r="C990" s="106"/>
      <c r="D990" s="15"/>
      <c r="E990" s="77" t="s">
        <v>48</v>
      </c>
      <c r="F990" s="151"/>
      <c r="G990" s="17"/>
      <c r="H990" s="151"/>
      <c r="I990" s="151"/>
      <c r="J990" s="63"/>
      <c r="L990" s="63"/>
    </row>
    <row r="991" spans="1:12" s="19" customFormat="1" ht="15.75" hidden="1">
      <c r="A991" s="14"/>
      <c r="B991" s="14"/>
      <c r="C991" s="106"/>
      <c r="D991" s="15"/>
      <c r="E991" s="74" t="s">
        <v>349</v>
      </c>
      <c r="F991" s="151"/>
      <c r="G991" s="17"/>
      <c r="H991" s="151"/>
      <c r="I991" s="151"/>
      <c r="J991" s="63"/>
      <c r="L991" s="63"/>
    </row>
    <row r="992" spans="1:12" s="19" customFormat="1" ht="15.75" hidden="1">
      <c r="A992" s="14"/>
      <c r="B992" s="14"/>
      <c r="C992" s="106"/>
      <c r="D992" s="15"/>
      <c r="E992" s="74" t="s">
        <v>359</v>
      </c>
      <c r="F992" s="151"/>
      <c r="G992" s="17"/>
      <c r="H992" s="151"/>
      <c r="I992" s="151"/>
      <c r="J992" s="63"/>
      <c r="L992" s="63"/>
    </row>
    <row r="993" spans="1:12" s="19" customFormat="1" ht="15.75" hidden="1">
      <c r="A993" s="14"/>
      <c r="B993" s="14"/>
      <c r="C993" s="106"/>
      <c r="D993" s="15"/>
      <c r="E993" s="74" t="s">
        <v>360</v>
      </c>
      <c r="F993" s="151"/>
      <c r="G993" s="17"/>
      <c r="H993" s="151"/>
      <c r="I993" s="151"/>
      <c r="J993" s="63"/>
      <c r="L993" s="63"/>
    </row>
    <row r="994" spans="1:12" s="19" customFormat="1" ht="15.75" hidden="1">
      <c r="A994" s="14"/>
      <c r="B994" s="14"/>
      <c r="C994" s="106"/>
      <c r="D994" s="15"/>
      <c r="E994" s="74" t="s">
        <v>401</v>
      </c>
      <c r="F994" s="151"/>
      <c r="G994" s="17"/>
      <c r="H994" s="151"/>
      <c r="I994" s="151"/>
      <c r="J994" s="63"/>
      <c r="L994" s="63"/>
    </row>
    <row r="995" spans="1:12" s="19" customFormat="1" ht="15.75" hidden="1">
      <c r="A995" s="14"/>
      <c r="B995" s="14"/>
      <c r="C995" s="106"/>
      <c r="D995" s="15"/>
      <c r="E995" s="74" t="s">
        <v>47</v>
      </c>
      <c r="F995" s="151"/>
      <c r="G995" s="17"/>
      <c r="H995" s="151"/>
      <c r="I995" s="151"/>
      <c r="J995" s="63"/>
      <c r="L995" s="63"/>
    </row>
    <row r="996" spans="1:12" s="19" customFormat="1" ht="15.75" hidden="1">
      <c r="A996" s="14"/>
      <c r="B996" s="14"/>
      <c r="C996" s="106"/>
      <c r="D996" s="15"/>
      <c r="E996" s="74" t="s">
        <v>402</v>
      </c>
      <c r="F996" s="151"/>
      <c r="G996" s="17"/>
      <c r="H996" s="151"/>
      <c r="I996" s="151"/>
      <c r="J996" s="63"/>
      <c r="L996" s="63"/>
    </row>
    <row r="997" spans="1:12" s="19" customFormat="1" ht="15.75" hidden="1">
      <c r="A997" s="14"/>
      <c r="B997" s="14"/>
      <c r="C997" s="106"/>
      <c r="D997" s="15"/>
      <c r="E997" s="74" t="s">
        <v>361</v>
      </c>
      <c r="F997" s="151"/>
      <c r="G997" s="17"/>
      <c r="H997" s="151"/>
      <c r="I997" s="151"/>
      <c r="J997" s="63"/>
      <c r="L997" s="63"/>
    </row>
    <row r="998" spans="1:12" s="19" customFormat="1" ht="15.75" hidden="1">
      <c r="A998" s="14"/>
      <c r="B998" s="14"/>
      <c r="C998" s="106"/>
      <c r="D998" s="15"/>
      <c r="E998" s="74" t="s">
        <v>446</v>
      </c>
      <c r="F998" s="151"/>
      <c r="G998" s="17"/>
      <c r="H998" s="151"/>
      <c r="I998" s="151"/>
      <c r="J998" s="63"/>
      <c r="L998" s="63"/>
    </row>
    <row r="999" spans="1:12" s="19" customFormat="1" ht="15.75" hidden="1">
      <c r="A999" s="14"/>
      <c r="B999" s="14"/>
      <c r="C999" s="106"/>
      <c r="D999" s="15"/>
      <c r="E999" s="74" t="s">
        <v>354</v>
      </c>
      <c r="F999" s="151"/>
      <c r="G999" s="17"/>
      <c r="H999" s="151"/>
      <c r="I999" s="151"/>
      <c r="J999" s="63"/>
      <c r="L999" s="63"/>
    </row>
    <row r="1000" spans="1:12" s="19" customFormat="1" ht="15.75" hidden="1">
      <c r="A1000" s="14"/>
      <c r="B1000" s="14"/>
      <c r="C1000" s="106"/>
      <c r="D1000" s="15"/>
      <c r="E1000" s="74" t="s">
        <v>362</v>
      </c>
      <c r="F1000" s="151"/>
      <c r="G1000" s="17"/>
      <c r="H1000" s="151"/>
      <c r="I1000" s="151"/>
      <c r="J1000" s="63"/>
      <c r="L1000" s="63"/>
    </row>
    <row r="1001" spans="1:12" s="19" customFormat="1" ht="15.75" hidden="1">
      <c r="A1001" s="14"/>
      <c r="B1001" s="14"/>
      <c r="C1001" s="106"/>
      <c r="D1001" s="15"/>
      <c r="E1001" s="74" t="s">
        <v>363</v>
      </c>
      <c r="F1001" s="151"/>
      <c r="G1001" s="17"/>
      <c r="H1001" s="151"/>
      <c r="I1001" s="151"/>
      <c r="J1001" s="63"/>
      <c r="L1001" s="63"/>
    </row>
    <row r="1002" spans="1:12" s="19" customFormat="1" ht="15.75" hidden="1">
      <c r="A1002" s="14"/>
      <c r="B1002" s="14"/>
      <c r="C1002" s="106"/>
      <c r="D1002" s="15"/>
      <c r="E1002" s="74" t="s">
        <v>364</v>
      </c>
      <c r="F1002" s="151"/>
      <c r="G1002" s="17"/>
      <c r="H1002" s="151"/>
      <c r="I1002" s="151"/>
      <c r="J1002" s="63"/>
      <c r="L1002" s="63"/>
    </row>
    <row r="1003" spans="1:12" s="19" customFormat="1" ht="15.75" hidden="1">
      <c r="A1003" s="14"/>
      <c r="B1003" s="14"/>
      <c r="C1003" s="106"/>
      <c r="D1003" s="15"/>
      <c r="E1003" s="77"/>
      <c r="F1003" s="151"/>
      <c r="G1003" s="17"/>
      <c r="H1003" s="151"/>
      <c r="I1003" s="152"/>
      <c r="J1003" s="63"/>
      <c r="L1003" s="63"/>
    </row>
    <row r="1004" spans="1:12" s="19" customFormat="1" ht="31.5" customHeight="1" hidden="1">
      <c r="A1004" s="14"/>
      <c r="B1004" s="14" t="s">
        <v>574</v>
      </c>
      <c r="C1004" s="49"/>
      <c r="D1004" s="15" t="s">
        <v>575</v>
      </c>
      <c r="E1004" s="15" t="s">
        <v>720</v>
      </c>
      <c r="F1004" s="16"/>
      <c r="G1004" s="17"/>
      <c r="H1004" s="16"/>
      <c r="I1004" s="18"/>
      <c r="J1004" s="63"/>
      <c r="L1004" s="63"/>
    </row>
    <row r="1005" spans="1:12" s="19" customFormat="1" ht="15.75" hidden="1">
      <c r="A1005" s="14"/>
      <c r="B1005" s="14">
        <v>150101</v>
      </c>
      <c r="C1005" s="122" t="s">
        <v>818</v>
      </c>
      <c r="D1005" s="133" t="s">
        <v>200</v>
      </c>
      <c r="E1005" s="15"/>
      <c r="F1005" s="16"/>
      <c r="G1005" s="17"/>
      <c r="H1005" s="16"/>
      <c r="I1005" s="18">
        <f>'[1]Місто'!$O$428</f>
        <v>0</v>
      </c>
      <c r="J1005" s="63"/>
      <c r="L1005" s="63"/>
    </row>
    <row r="1006" spans="1:16" s="24" customFormat="1" ht="27" customHeight="1">
      <c r="A1006" s="21"/>
      <c r="B1006" s="21"/>
      <c r="C1006" s="21"/>
      <c r="D1006" s="22" t="s">
        <v>613</v>
      </c>
      <c r="E1006" s="21"/>
      <c r="F1006" s="23">
        <f>F10+F21+F78+F116+F137+F153+F163+F670+F684+F702+F725+F729+F817+F866+F902+F936+F969+F786+F749+F682+F133+F752+F747+F666+F135+F161</f>
        <v>927292922</v>
      </c>
      <c r="G1006" s="23"/>
      <c r="H1006" s="23">
        <f>H10+H21+H78+H116+H137+H153+H163+H670+H684+H702+H725+H729+H817+H866+H902+H936+H969+H786+H749+H682+H133+H752+H747+H666+H135+H161+H678</f>
        <v>833875871</v>
      </c>
      <c r="I1006" s="23">
        <f>I10+I21+I78+I116+I137+I153+I163+I670+I684+I702+I725+I729+I817+I866+I902+I936+I969+I786+I749+I682+I133+I752+I747+I666+I135+I161+I678+I72+I283+I676</f>
        <v>1257384393.4</v>
      </c>
      <c r="J1006" s="60">
        <f>'[1]Місто'!$O$621-I1006</f>
        <v>-0.40000009536743164</v>
      </c>
      <c r="K1006" s="61"/>
      <c r="L1006" s="60"/>
      <c r="P1006" s="29"/>
    </row>
    <row r="1007" spans="1:9" s="19" customFormat="1" ht="18" customHeight="1">
      <c r="A1007" s="52"/>
      <c r="B1007" s="52"/>
      <c r="C1007" s="52"/>
      <c r="D1007" s="53"/>
      <c r="E1007" s="53"/>
      <c r="F1007" s="52"/>
      <c r="G1007" s="52"/>
      <c r="H1007" s="52"/>
      <c r="I1007" s="54"/>
    </row>
    <row r="1008" spans="1:9" s="19" customFormat="1" ht="29.25" customHeight="1">
      <c r="A1008" s="52"/>
      <c r="B1008" s="52"/>
      <c r="C1008" s="95" t="s">
        <v>614</v>
      </c>
      <c r="E1008" s="53"/>
      <c r="F1008" s="52"/>
      <c r="G1008" s="52"/>
      <c r="H1008" s="96" t="s">
        <v>235</v>
      </c>
      <c r="I1008" s="54"/>
    </row>
    <row r="1010" ht="15" hidden="1"/>
    <row r="1011" spans="7:8" ht="15" hidden="1">
      <c r="G1011" s="1">
        <v>10116</v>
      </c>
      <c r="H1011" s="55">
        <f>I11+I117+I667+I679+I753+I818+I787+I867+I903+I937+I970</f>
        <v>21769807</v>
      </c>
    </row>
    <row r="1012" spans="7:8" ht="15" hidden="1">
      <c r="G1012" s="1">
        <v>70000</v>
      </c>
      <c r="H1012" s="55">
        <f>I23+I25+I27+I29+I34</f>
        <v>85461137</v>
      </c>
    </row>
    <row r="1013" spans="7:8" ht="15" hidden="1">
      <c r="G1013" s="1">
        <v>80000</v>
      </c>
      <c r="H1013" s="55">
        <f>I80+I82+I84+I86+I88</f>
        <v>79376742</v>
      </c>
    </row>
    <row r="1014" spans="7:8" ht="15" hidden="1">
      <c r="G1014" s="1">
        <v>90000</v>
      </c>
      <c r="H1014" s="55">
        <f>I121+I123</f>
        <v>1447725</v>
      </c>
    </row>
    <row r="1015" spans="7:8" ht="15" hidden="1">
      <c r="G1015" s="1">
        <v>110000</v>
      </c>
      <c r="H1015" s="55">
        <f>I139+I141+I143+I145+I147</f>
        <v>8664652</v>
      </c>
    </row>
    <row r="1016" spans="7:8" ht="15" hidden="1">
      <c r="G1016" s="1">
        <v>100203</v>
      </c>
      <c r="H1016" s="55">
        <f>I285+I789</f>
        <v>7833094</v>
      </c>
    </row>
    <row r="1017" spans="7:8" ht="15" hidden="1">
      <c r="G1017" s="1">
        <v>250404</v>
      </c>
      <c r="H1017" s="55" t="e">
        <f>#REF!</f>
        <v>#REF!</v>
      </c>
    </row>
    <row r="1018" spans="7:8" ht="15" hidden="1">
      <c r="G1018" s="1">
        <v>210000</v>
      </c>
      <c r="H1018" s="55">
        <f>I727+I728</f>
        <v>1595831</v>
      </c>
    </row>
    <row r="1019" spans="7:8" ht="15" hidden="1">
      <c r="G1019" s="1">
        <v>171000</v>
      </c>
      <c r="H1019" s="55">
        <f>I717</f>
        <v>10522935</v>
      </c>
    </row>
    <row r="1020" spans="7:8" ht="15" hidden="1">
      <c r="G1020" s="1">
        <v>180409</v>
      </c>
      <c r="H1020" s="55">
        <f>I659+I720</f>
        <v>126712449</v>
      </c>
    </row>
    <row r="1021" spans="7:8" ht="15" hidden="1">
      <c r="G1021" s="1">
        <v>150101</v>
      </c>
      <c r="H1021" s="55" t="e">
        <f>I967+I870+I869+#REF!+#REF!+#REF!+#REF!+I859+I856+I854+I852+#REF!+I745+I741+I736+I734+I731+I707+I705+I261+#REF!+#REF!+#REF!+#REF!+#REF!+#REF!+#REF!+#REF!+#REF!+#REF!+#REF!+#REF!+#REF!+#REF!+#REF!+#REF!+#REF!+#REF!+#REF!+#REF!+#REF!+#REF!+#REF!+#REF!+#REF!+#REF!+#REF!+#REF!+#REF!+#REF!+#REF!+#REF!+#REF!+#REF!+#REF!+#REF!+#REF!+#REF!+#REF!+#REF!+#REF!+#REF!+#REF!+#REF!+#REF!+#REF!+#REF!+#REF!+#REF!+#REF!+#REF!+#REF!+#REF!+#REF!+#REF!+#REF!+#REF!+#REF!+#REF!+#REF!+#REF!+#REF!+#REF!+#REF!+#REF!+#REF!+#REF!+#REF!+#REF!+#REF!+#REF!+#REF!+#REF!+#REF!+#REF!+#REF!+#REF!+I240+I289+I287+I204+I185+I183+I180+I177+I175+I173+I155+I149+I131+I107+I106+I105+I104+I103+I102+I101+I100+I99+I98+I97+I96+I95+I94+I92+#REF!+I54+I52+I50+I48+I46+I44+I42+#REF!+#REF!+I14</f>
        <v>#REF!</v>
      </c>
    </row>
    <row r="1022" ht="15" hidden="1"/>
    <row r="1023" spans="9:10" ht="15">
      <c r="I1023" s="131"/>
      <c r="J1023" s="132"/>
    </row>
    <row r="1024" spans="9:10" ht="15">
      <c r="I1024" s="131"/>
      <c r="J1024" s="132"/>
    </row>
    <row r="1025" ht="15">
      <c r="I1025" s="131"/>
    </row>
    <row r="1026" ht="15">
      <c r="I1026" s="131"/>
    </row>
  </sheetData>
  <sheetProtection selectLockedCells="1" selectUnlockedCells="1"/>
  <mergeCells count="1">
    <mergeCell ref="C5:I5"/>
  </mergeCells>
  <printOptions/>
  <pageMargins left="0.4724409448818898" right="0.31496062992125984" top="1.16" bottom="0.41" header="0.59" footer="0.43"/>
  <pageSetup fitToHeight="44" fitToWidth="1" horizontalDpi="600" verticalDpi="600" orientation="landscape" paperSize="9" scale="60" r:id="rId1"/>
  <headerFooter alignWithMargins="0">
    <oddHeader>&amp;C&amp;P</oddHeader>
  </headerFooter>
  <rowBreaks count="3" manualBreakCount="3">
    <brk id="60" max="255" man="1"/>
    <brk id="114" max="8" man="1"/>
    <brk id="184"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2016-06-30T06:07:45Z</cp:lastPrinted>
  <dcterms:created xsi:type="dcterms:W3CDTF">2013-02-22T14:02:03Z</dcterms:created>
  <dcterms:modified xsi:type="dcterms:W3CDTF">2016-07-06T08:10:05Z</dcterms:modified>
  <cp:category/>
  <cp:version/>
  <cp:contentType/>
  <cp:contentStatus/>
</cp:coreProperties>
</file>