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325" windowHeight="3870" tabRatio="601" activeTab="0"/>
  </bookViews>
  <sheets>
    <sheet name="Місто" sheetId="1" r:id="rId1"/>
    <sheet name="Л" sheetId="2" r:id="rId2"/>
    <sheet name="Х" sheetId="3" r:id="rId3"/>
    <sheet name="О" sheetId="4" r:id="rId4"/>
    <sheet name="ж" sheetId="5" r:id="rId5"/>
    <sheet name="Ш" sheetId="6" r:id="rId6"/>
    <sheet name="З" sheetId="7" r:id="rId7"/>
    <sheet name="К" sheetId="8" r:id="rId8"/>
  </sheets>
  <externalReferences>
    <externalReference r:id="rId11"/>
  </externalReferences>
  <definedNames>
    <definedName name="_xlnm.Print_Area" localSheetId="4">'ж'!$A$1:$N$67</definedName>
    <definedName name="_xlnm.Print_Area" localSheetId="6">'З'!$A$1:$N$61</definedName>
    <definedName name="_xlnm.Print_Area" localSheetId="7">'К'!$A$1:$N$63</definedName>
    <definedName name="_xlnm.Print_Area" localSheetId="1">'Л'!$A$1:$N$60</definedName>
    <definedName name="_xlnm.Print_Area" localSheetId="0">'Місто'!$A$1:$N$115</definedName>
    <definedName name="_xlnm.Print_Area" localSheetId="3">'О'!$A$1:$N$65</definedName>
    <definedName name="_xlnm.Print_Area" localSheetId="2">'Х'!$A$1:$N$67</definedName>
    <definedName name="_xlnm.Print_Area" localSheetId="5">'Ш'!$A$1:$N$70</definedName>
  </definedNames>
  <calcPr fullCalcOnLoad="1"/>
</workbook>
</file>

<file path=xl/sharedStrings.xml><?xml version="1.0" encoding="utf-8"?>
<sst xmlns="http://schemas.openxmlformats.org/spreadsheetml/2006/main" count="1063" uniqueCount="362">
  <si>
    <t xml:space="preserve">Галузь                                                 Назва головного розпорядника                               Назва підрозділу бюджетної класифікації </t>
  </si>
  <si>
    <t xml:space="preserve">Охорона здоров"я </t>
  </si>
  <si>
    <t>Допомога у зв"язку з вагітністю і пологами</t>
  </si>
  <si>
    <t>Допомога на догляд за дитиною до 3-х років незастрахованим матерям</t>
  </si>
  <si>
    <t xml:space="preserve">Державна соціальна допомога малозабезпеченим сім"ям </t>
  </si>
  <si>
    <t xml:space="preserve">Інші видатки на соціальний захист </t>
  </si>
  <si>
    <t xml:space="preserve">Фізична культура і спорт </t>
  </si>
  <si>
    <t xml:space="preserve">Проведення навчально-тренувальних зборів </t>
  </si>
  <si>
    <t>Видатки не віднесенні до основних груп</t>
  </si>
  <si>
    <t>Галузь                                                                                 Назва головного розпорядника коштів                                               Назва підрозділу бюджетної класифікації</t>
  </si>
  <si>
    <t>Допомога на  догляд за дитиною віком до 3-х років незастрахованим матерям</t>
  </si>
  <si>
    <t>Цільові фонди, утворені органами місцевого самоврядування</t>
  </si>
  <si>
    <t xml:space="preserve">Інші видатки   </t>
  </si>
  <si>
    <t>Допомога на догляд  за дитиною віком до 3-х років незастрахованим матерям</t>
  </si>
  <si>
    <t>Державна соціальна допомога  малозабезпеченим сім"ям</t>
  </si>
  <si>
    <t>Інші видатки на соціальний  захист населення</t>
  </si>
  <si>
    <t>Групи по ценралізованому господарському обслуговуванню</t>
  </si>
  <si>
    <t>081009</t>
  </si>
  <si>
    <t>090306</t>
  </si>
  <si>
    <t>Допомога малозабезпеченим сім'ям з дітьми</t>
  </si>
  <si>
    <t>Допомога на  дітей одиноким матерям</t>
  </si>
  <si>
    <t>Обслуговування внутрішнього боргу</t>
  </si>
  <si>
    <t xml:space="preserve"> до рішення  міської ради</t>
  </si>
  <si>
    <t>КФКВ/ КВК</t>
  </si>
  <si>
    <t xml:space="preserve">Допомога малозабезпеченим сім'ям з дітьми </t>
  </si>
  <si>
    <t>240601</t>
  </si>
  <si>
    <t>250203</t>
  </si>
  <si>
    <t>150101</t>
  </si>
  <si>
    <t>Капітальні вкладення</t>
  </si>
  <si>
    <t>250311</t>
  </si>
  <si>
    <t>250306</t>
  </si>
  <si>
    <t>130000</t>
  </si>
  <si>
    <t>130112</t>
  </si>
  <si>
    <t>капітальні       (Код 2000)</t>
  </si>
  <si>
    <t>230100</t>
  </si>
  <si>
    <t>250315</t>
  </si>
  <si>
    <t>091101</t>
  </si>
  <si>
    <t>091102</t>
  </si>
  <si>
    <t>Загальноосвітні школи (в т.ч.школа-дитячий садок, інтернат при школі), спеціалізовані школи, ліцеї, гімназії, колегіуми)</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</si>
  <si>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</si>
  <si>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</si>
  <si>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</si>
  <si>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</si>
  <si>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</si>
  <si>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</si>
  <si>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Інші пільги ветеранам війни та праці, реабілітованим громадянам, які стали інвалідами внаслідок репресій або є пенсіонерами</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</si>
  <si>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</si>
  <si>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</si>
  <si>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</si>
  <si>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</si>
  <si>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</si>
  <si>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</si>
  <si>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</si>
  <si>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</si>
  <si>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</si>
  <si>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250102</t>
  </si>
  <si>
    <t>Резервний фонд</t>
  </si>
  <si>
    <t>Дотація вирівнювання бюджету Тепличної селищної ради</t>
  </si>
  <si>
    <t>Інші дотації</t>
  </si>
  <si>
    <t xml:space="preserve">Лікарні </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</si>
  <si>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</si>
  <si>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</si>
  <si>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</si>
  <si>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</si>
  <si>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</si>
  <si>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Заходи по реалізації регіональних програм відпочинку та оздоровлення дітей</t>
  </si>
  <si>
    <t>150122</t>
  </si>
  <si>
    <t>Інвестиційні проекти</t>
  </si>
  <si>
    <t>091207</t>
  </si>
  <si>
    <t>Пільги, що надаються населенню (крім ветеранів війни і праці) по оплаті житлово-комунальних послуг і природного газу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</si>
  <si>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</si>
  <si>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090417</t>
  </si>
  <si>
    <t>Витрати на поховання учасників бойових дій</t>
  </si>
  <si>
    <t xml:space="preserve"> Додаток 2.1.                           </t>
  </si>
  <si>
    <t xml:space="preserve">      Додаток  2.2                         </t>
  </si>
  <si>
    <t>Державна соціальна допомога інвалідам з дитинства та дітям - інвалідам</t>
  </si>
  <si>
    <t>Капітальний ремонт житлового фонду</t>
  </si>
  <si>
    <t>Інші видатки по соціальному захисту населення</t>
  </si>
  <si>
    <t>Секретар ради</t>
  </si>
  <si>
    <t>100103</t>
  </si>
  <si>
    <t>Дотація житлово-комунальному господарству</t>
  </si>
  <si>
    <t>(грн.)</t>
  </si>
  <si>
    <t>до рішення міської ради</t>
  </si>
  <si>
    <t xml:space="preserve">Додаток  2.4                   </t>
  </si>
  <si>
    <t xml:space="preserve">Додаток  2.5                  </t>
  </si>
  <si>
    <t xml:space="preserve">Додаток  2.6                  </t>
  </si>
  <si>
    <t xml:space="preserve">Додаток  2.7                  </t>
  </si>
  <si>
    <t>О90206</t>
  </si>
  <si>
    <t xml:space="preserve">Додаток  2.8                 </t>
  </si>
  <si>
    <t xml:space="preserve">Додаток  2.3            </t>
  </si>
  <si>
    <t>капітальні            (Код 2000)</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</si>
  <si>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</si>
  <si>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</si>
  <si>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</si>
  <si>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</si>
  <si>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Ю.В.Каптюх</t>
  </si>
  <si>
    <t>100601</t>
  </si>
  <si>
    <t>Погашення заборгованості минулих років з різниці в тарифах на теплову енергію, послуги з водопостачання та водовідведення, що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органами державної влади чи органами місцевого самоврядування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</si>
  <si>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</si>
  <si>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</si>
  <si>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</si>
  <si>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170302</t>
  </si>
  <si>
    <t>Компенсаційні виплати за пільговий проїзд окремих категорій громадян на залізничному транспорті</t>
  </si>
  <si>
    <t>090210</t>
  </si>
  <si>
    <t>100202</t>
  </si>
  <si>
    <t>Водопровідно-каналізаційне господарство</t>
  </si>
  <si>
    <t>160000</t>
  </si>
  <si>
    <t>Сільське і лісове господарство, рибне господарство та мисливство</t>
  </si>
  <si>
    <t>160101</t>
  </si>
  <si>
    <t>Землеустрій</t>
  </si>
  <si>
    <t>170203</t>
  </si>
  <si>
    <t>Компенсаційні виплати за пільговий проїзд окремих категорій громадян на водному транспорті</t>
  </si>
  <si>
    <t>200700</t>
  </si>
  <si>
    <t>Інші природоохоронні заходи</t>
  </si>
  <si>
    <t>200000</t>
  </si>
  <si>
    <t>Охорона навколишнього середовища та ядерна безпека</t>
  </si>
  <si>
    <t>Утримання центрів соціальних служб для сім'ї, дітей та молоді</t>
  </si>
  <si>
    <t>Програми і заходи центрів соціальних служб для сім'ї, дітей та молоді</t>
  </si>
  <si>
    <t>250344</t>
  </si>
  <si>
    <t>Субвенція державному бюджету на виконання програм соціально-економічного та культурного розвитку регіонів</t>
  </si>
  <si>
    <t>Допомога дітям-сиротам та дітям, позбавленим батьківського пік-лування,яким виповнюється 18років</t>
  </si>
  <si>
    <t xml:space="preserve">Витрати на поховання участників бойових дій </t>
  </si>
  <si>
    <t>150107</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</si>
  <si>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виконня ними службових обов'язків, а також учасникам бойових дій в Афганістані та военних конфліктів у зарубіжних країнах</t>
  </si>
  <si>
    <t>250380</t>
  </si>
  <si>
    <t>Інші субвенції</t>
  </si>
  <si>
    <t>150115</t>
  </si>
  <si>
    <t>Завершення проектів газифікації сільських населених пунктів з високим ступенем готовності</t>
  </si>
  <si>
    <t>100501</t>
  </si>
  <si>
    <t>Погашення зобов'язань держави за знеціненими грошовими заощадженнями громадян в установах Ощадного ьанку колишнього СРСР шляхом погашення заборгованості за житлово-комунальні послуги</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</si>
  <si>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</si>
  <si>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</si>
  <si>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070809</t>
  </si>
  <si>
    <t>170603</t>
  </si>
  <si>
    <t>Інші заходи у сфері електротранспорту</t>
  </si>
  <si>
    <t>Галузь                                                              Назва головного розпорядника                   Назва підрозділу бюджетної класифікації</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</si>
  <si>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</si>
  <si>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</si>
  <si>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</si>
  <si>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Сужби технічного нагляду за будівництвом і капітальним ремонтом</t>
  </si>
  <si>
    <t>Розподіл видатків Комунарського  району на 2006 рік за функціональною структурою</t>
  </si>
  <si>
    <t>Розподіл видатків Заводського  району на 2006 рік за функціональною структурою</t>
  </si>
  <si>
    <t>Розподіл видатків Шевченківського району на 2006 рік за функціональною структурою</t>
  </si>
  <si>
    <t>Розподіл видатків Жовтневого району на 2006 рік за функціональною структурою</t>
  </si>
  <si>
    <t>Розподіл видатків Орджонікідзевського району на 2006 рік за функціональною структурою</t>
  </si>
  <si>
    <t>Розподіл видатків Хортицького району на 2006 рік за функціональною структурою</t>
  </si>
  <si>
    <t>Розподіл видатків Ленінського району на 2006 рік за функціональною структурою</t>
  </si>
  <si>
    <t>Розподіл  видатків міського бюджету на 2006 рік за функціональною структурою</t>
  </si>
  <si>
    <t>150201</t>
  </si>
  <si>
    <t>Збереження, розвиток, реконструкція та реставрація пам'яток історії та культури</t>
  </si>
  <si>
    <t>Видатки за рахунок субвенції з державного бюджету на підготовку та проведення експерименту по впровадженню соціальних стандартів</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</si>
  <si>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</si>
  <si>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Фінансова підтримка громадських організацій інвалідів та ветеранів</t>
  </si>
  <si>
    <t>Заходи Комплексної програми "Цукровий діабет" та лікування нецукрового діабету</t>
  </si>
  <si>
    <t>090307</t>
  </si>
  <si>
    <t>Тимчасова державна допомога дітям</t>
  </si>
  <si>
    <t>Проведення виборів народних депутатів Верховної Ради Автономної Республіки Крим, місцевих рад та сільських, селищних, міських голів</t>
  </si>
  <si>
    <t>100101</t>
  </si>
  <si>
    <t>Житлово-експлуатаційне господарство</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</si>
  <si>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</si>
  <si>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Інші 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і ветеранів державної пожежної охорони, особам, звільненим з військової служби, які стали інвалідами під час проходження військової служби</t>
  </si>
  <si>
    <t>Пільги громадянам, передбачені пунктом "І" частини першої статті 77 Основ законодавства про охорону здоров'я, частиною четвертою статті 29 Основ законодавства про культуру, абзацем першим частини четвертої статті 57 Закону України "Про освіту",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</si>
  <si>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250388</t>
  </si>
  <si>
    <t>Субвенція з державного бюджету  міцвевим бюджетам на проведення виборів депутатів Веховної Ради Автономної Республіки Крим, місцевих рад та сільських, селищних, міських голів</t>
  </si>
  <si>
    <t>Погашення зобов'язань держави за знеціненими грошовими заощадженнями громадян в установах Ощадного банку колишнього СРСР шляхом погашення заборгованості за житлово-комунальні послуги</t>
  </si>
  <si>
    <t>Пільги ветеранам війни, особам, на які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</si>
  <si>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</si>
  <si>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</si>
  <si>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 на житлово - комунальни послуги</t>
  </si>
  <si>
    <t>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</si>
  <si>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t>
  </si>
  <si>
    <t>Пільги ветеранам військової служби, ветеранам органів внутрішніх справ, ветеранам державної пожежної охорони, вдовам(вдівцям) померлих (загиблих) ветеранів військової служби, ветеранів органів внутрішніх справ та державної пожежної охорони, а також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</si>
  <si>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на житлово-комунальні послуги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</si>
  <si>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служби,на житлово-комунальні послуги</t>
  </si>
  <si>
    <t>Пільги ветеранам військової служби, ветеранам органів внутрішніх справ, ветеранам державної пожежної охорони, вдовам(вдівцям) померлих(загиблих)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загинули(померли) або пропали безвісти під час проходження військової служби,на житлово-комунальні послуги</t>
  </si>
  <si>
    <t>Пільги ветеранам військової служби,ветеранам органів внутрішніх справ,ветеранам державної пожежної охорони,вдовам(вдівцям)померлих (загиблих) ветеранів військової служби,ветеранів органів внутрішніх справ та державної пожежної охорони,а також звільненим із служби за віком,хворобою або вислугою років військовослужбовцям Служби безпеки України,працівникам міліції,особам начальницького складу податкової міліції,рядового і начальницького складу кримінально-виконавчої системи,державної пожежної охорони,дітям(до досягнення повноліття)працівників міліції,осіб начальницького складу податкової міліції,рядового і начальницького складу кримінально-виконавчої сиситеми,державної пожежної охорони,загиблих або померлих у зв'язку з виконанням службових обов'язків,непрацездатним членам сімей,які перебували на їх утриманні,звільненим з військової служби особам,які стали інвалідами під час проходження військової служби,батькам та членам сімей військовослужбовців,які загинули(померли)або пропали безвісти під час проходження військової служби,на житлово-комунальні послуги</t>
  </si>
  <si>
    <t xml:space="preserve">Охорона здоров'я </t>
  </si>
  <si>
    <t>Проведення  навчально- тренувальних  зборів і змагань</t>
  </si>
  <si>
    <t>Галузь                                                                                Назва головного розпорядника                                       Назва підрозділу бюджетної класифікації</t>
  </si>
  <si>
    <t>Групи по центральному господарскому обслуговування</t>
  </si>
  <si>
    <t>КФКФ</t>
  </si>
  <si>
    <t>КФКВ</t>
  </si>
  <si>
    <t>Галузь                                                     Назва головного розпорядника              Назва підрозділу бюджетної класифікації</t>
  </si>
  <si>
    <t>Видатки загального фонду</t>
  </si>
  <si>
    <t>Видатки спеціального фонду</t>
  </si>
  <si>
    <t>Всього</t>
  </si>
  <si>
    <t>поточні (код 1000)</t>
  </si>
  <si>
    <t>з них: оплата праці (код 1110)</t>
  </si>
  <si>
    <t>оплата за енергоносії (код 1160)</t>
  </si>
  <si>
    <t>Капітальні (код 2000)</t>
  </si>
  <si>
    <t>З них: Бюджет розвитку</t>
  </si>
  <si>
    <t>010116</t>
  </si>
  <si>
    <t>Органи місцевого самоврядування</t>
  </si>
  <si>
    <t>060000</t>
  </si>
  <si>
    <t>Правоохоронна діяльність та забезпечення безпеки держави</t>
  </si>
  <si>
    <t>070000</t>
  </si>
  <si>
    <t>Освіта</t>
  </si>
  <si>
    <t>070201</t>
  </si>
  <si>
    <t>070401</t>
  </si>
  <si>
    <t>Позашкільні заклади освіти, заходи із позашкільної роботи з дітьми</t>
  </si>
  <si>
    <t>070802</t>
  </si>
  <si>
    <t>070804</t>
  </si>
  <si>
    <t>070805</t>
  </si>
  <si>
    <t>Групи по централізованому господарському обслуговуванню</t>
  </si>
  <si>
    <t>080000</t>
  </si>
  <si>
    <t>Охорона здоров'я</t>
  </si>
  <si>
    <t>080101</t>
  </si>
  <si>
    <t>Лікарні</t>
  </si>
  <si>
    <t>080300</t>
  </si>
  <si>
    <t>Поліклініки і амбулаторії</t>
  </si>
  <si>
    <t>080500</t>
  </si>
  <si>
    <t>Загальні і спеціалізовані стоматологічні поліклініки</t>
  </si>
  <si>
    <t>080704</t>
  </si>
  <si>
    <t>081002</t>
  </si>
  <si>
    <t xml:space="preserve">Інші заходи </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</si>
  <si>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</si>
  <si>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</si>
  <si>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</si>
  <si>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</si>
  <si>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</si>
  <si>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</si>
  <si>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</si>
  <si>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</si>
  <si>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</si>
  <si>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</si>
  <si>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</si>
  <si>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</si>
  <si>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 xml:space="preserve">Культура </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</si>
  <si>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</si>
  <si>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</si>
  <si>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</si>
  <si>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</si>
  <si>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</si>
  <si>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</si>
  <si>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</si>
  <si>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</si>
  <si>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</si>
  <si>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</si>
  <si>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</si>
  <si>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</si>
  <si>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</si>
  <si>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Підтримка малого та середнього підприємництва</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</si>
  <si>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</si>
  <si>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</si>
  <si>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</si>
  <si>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</si>
  <si>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</si>
  <si>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</si>
  <si>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</si>
  <si>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</si>
  <si>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Кошти, що передаються до Державного бюджету</t>
  </si>
  <si>
    <t>Дошкільні заклади освіти</t>
  </si>
  <si>
    <t>Фізична культура і спорт</t>
  </si>
  <si>
    <t>Всього видатків</t>
  </si>
  <si>
    <t>поточні (Код 1000)</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</si>
  <si>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</si>
  <si>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</si>
  <si>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</si>
  <si>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</si>
  <si>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Охорона здоров"я</t>
  </si>
  <si>
    <t>080203</t>
  </si>
  <si>
    <t>Пологові будинки</t>
  </si>
  <si>
    <t xml:space="preserve">Поліклініки та амбулаторії </t>
  </si>
  <si>
    <t>090305</t>
  </si>
  <si>
    <t>090405</t>
  </si>
  <si>
    <t>Цільові фонди</t>
  </si>
  <si>
    <t>Вечірні( змінні) школи</t>
  </si>
  <si>
    <t>Інші заклади  освіти</t>
  </si>
  <si>
    <t>Інші заходи  по охороні здоров*я</t>
  </si>
  <si>
    <t>РАЗОМ</t>
  </si>
  <si>
    <t>Вечірні (змінні) школи</t>
  </si>
  <si>
    <t>Інші заклади освіти</t>
  </si>
  <si>
    <t>Поліклініки і амбулаторіі</t>
  </si>
  <si>
    <t>Загальні спеціалізовані стоматологічні поліклініки</t>
  </si>
  <si>
    <t>Інші заходи по охороні здоров`я</t>
  </si>
  <si>
    <t>Централізовані бухгалтеріі</t>
  </si>
  <si>
    <t xml:space="preserve">Допомога у зв`язку з вагітністю та пологами </t>
  </si>
  <si>
    <t>Одноразова допомога при народженні дитини</t>
  </si>
  <si>
    <t>Галузь                                                       Назва головного розпорядника коштів                                               Назва підрозділу бюджетної класифікації</t>
  </si>
  <si>
    <t>070806</t>
  </si>
  <si>
    <t>Інші заходи по охороні здоров"я</t>
  </si>
  <si>
    <t>оплата праці (Код 1110)</t>
  </si>
  <si>
    <t>оплата комунальних послуг та енергоносіїв (код 1160)</t>
  </si>
  <si>
    <t>Капітальні (Код 2000)</t>
  </si>
  <si>
    <t>З них : Бюджет розвитку</t>
  </si>
  <si>
    <t>Спеціальні загальноосвітні школи -інтернати,школи та інші заклади освіти для дітей з вадами у фізичному чи розумовуму розвитку</t>
  </si>
  <si>
    <t>Інші заходи по  охороні здоров"я</t>
  </si>
  <si>
    <t xml:space="preserve">Охорона здоров'я             </t>
  </si>
  <si>
    <t>Поліклініки та амбулаторії</t>
  </si>
  <si>
    <t xml:space="preserve">Охорона здоров"я                                                     </t>
  </si>
  <si>
    <t>Вечірні  (змінні) школи</t>
  </si>
  <si>
    <t>Спеціальні загальноосвітні школи-інтернати та інші заклади освіти для дітей з вадами у фізичному чи розумовому розвитку</t>
  </si>
  <si>
    <t>Полікліники і амбулаторії</t>
  </si>
  <si>
    <t>Загальні і спеціалізовані стоматполіклініки</t>
  </si>
  <si>
    <t>Спеціальні монтажно-експлуатаційні підрозділи</t>
  </si>
  <si>
    <t>091300</t>
  </si>
  <si>
    <t>250400</t>
  </si>
  <si>
    <t>Охорона здоров*я</t>
  </si>
  <si>
    <t>170102</t>
  </si>
  <si>
    <t>170602</t>
  </si>
  <si>
    <t>170000</t>
  </si>
  <si>
    <t>090301</t>
  </si>
  <si>
    <t>090302</t>
  </si>
  <si>
    <t>090303</t>
  </si>
  <si>
    <t>090304</t>
  </si>
  <si>
    <t>Транспорт, дорожнє господарство, зв'язок, телекомунікації та інформатика</t>
  </si>
  <si>
    <t>Інші видатки</t>
  </si>
  <si>
    <t>Соціальний захист та соціальне забезпечення</t>
  </si>
  <si>
    <t>Додаткові виплати населенню на покриття витрат на оплату житлово-комунальних послуг</t>
  </si>
  <si>
    <t xml:space="preserve">Державна соціальна допомога інвалідам з дитинства та дітям - інвалідам </t>
  </si>
  <si>
    <t>240000</t>
  </si>
  <si>
    <t>250000</t>
  </si>
  <si>
    <t xml:space="preserve">Державна соціальна допомога інвалідам з дитинства та дітям-інвалідам </t>
  </si>
  <si>
    <t>Соціальні програми і заходи державних органів у справах молоді</t>
  </si>
  <si>
    <t xml:space="preserve">Освіта                                                      </t>
  </si>
  <si>
    <t xml:space="preserve">      до рішення міської ради</t>
  </si>
  <si>
    <t>061002</t>
  </si>
  <si>
    <t>090201</t>
  </si>
  <si>
    <t>090206</t>
  </si>
  <si>
    <t>091209</t>
  </si>
  <si>
    <t>Кошти, передані із загального фонду бюджету до бюджету розвитку (спеціальний фонд)</t>
  </si>
  <si>
    <t>Видатки всього</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</si>
  <si>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</si>
  <si>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</si>
  <si>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</si>
  <si>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</si>
  <si>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</si>
  <si>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</si>
  <si>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</si>
  <si>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</si>
  <si>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</si>
  <si>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Допомога на дітей, які перебувають під опікою чи піклуванням</t>
  </si>
  <si>
    <t>090401</t>
  </si>
  <si>
    <t>Державна соціальна допомога малозабезпечиним сім"ям</t>
  </si>
  <si>
    <t xml:space="preserve">Інші видатки на соціальний захист населення </t>
  </si>
  <si>
    <t xml:space="preserve">Разом        </t>
  </si>
  <si>
    <t xml:space="preserve">Всього     </t>
  </si>
  <si>
    <t>з них: оплата праці       (Код 1110)</t>
  </si>
  <si>
    <t>оплата  за енерго-носії (Код 1160)</t>
  </si>
  <si>
    <t xml:space="preserve">Всього       </t>
  </si>
  <si>
    <t>поточні      (Код 1000)</t>
  </si>
  <si>
    <t>з них: оплата праці (Код 1110)</t>
  </si>
  <si>
    <t>З них:бюджет розвитку</t>
  </si>
  <si>
    <t xml:space="preserve">Освіта </t>
  </si>
  <si>
    <t>Пільги ветеранам військової служби та ветеранам органів внутрішніх справ  на придбання твердого палива та скрапленого газу</t>
  </si>
  <si>
    <t>Допомога в зв"язку з вагітністю і пологами</t>
  </si>
  <si>
    <t>Допомога на догляд за дитиною віком до 3-х років незастрахованим матерям</t>
  </si>
  <si>
    <t>Допомога на дітей,які перебувають під опікою чи піклуванням</t>
  </si>
  <si>
    <t>Державна соціальна допомога малозабезпеченим сім"ям</t>
  </si>
  <si>
    <t>Інші видатки на соціальний захист населення</t>
  </si>
  <si>
    <t>Державна соціальна допомога інвалідам з дитинства та дітям-інвалідам</t>
  </si>
  <si>
    <t xml:space="preserve">Благоустрій міста </t>
  </si>
  <si>
    <t xml:space="preserve">Періодичні видання </t>
  </si>
  <si>
    <t>Виплати не віднесені до основних груп</t>
  </si>
  <si>
    <t>Галузь                                           Назва головного розпорядника                    Назва підрозділу бюджетної класифікації</t>
  </si>
  <si>
    <t>Інші пільги ветеранам військової служби та ветеранам органів внутрішніх справ</t>
  </si>
  <si>
    <t>Пільги громадянам, які постраждали внаслідок Чорнобильської катастрофи на придбання твердого палива та скрапленого газу</t>
  </si>
  <si>
    <t xml:space="preserve">Допомога у зв`язку з вагітністю і пологами </t>
  </si>
  <si>
    <t xml:space="preserve">Державнв соціальна допомога малозабеспеченим сім"ям </t>
  </si>
  <si>
    <t>Фінансова підтримка громадських організацій інвалідів і ветеранів</t>
  </si>
  <si>
    <t>20.09.2006 №4</t>
  </si>
  <si>
    <t xml:space="preserve">      20.09.2006 №4</t>
  </si>
</sst>
</file>

<file path=xl/styles.xml><?xml version="1.0" encoding="utf-8"?>
<styleSheet xmlns="http://schemas.openxmlformats.org/spreadsheetml/2006/main">
  <numFmts count="3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s>
  <fonts count="12">
    <font>
      <sz val="10"/>
      <name val="Arial Cyr"/>
      <family val="0"/>
    </font>
    <font>
      <sz val="12"/>
      <name val="Arial Cyr"/>
      <family val="2"/>
    </font>
    <font>
      <b/>
      <sz val="10"/>
      <name val="Arial Cyr"/>
      <family val="2"/>
    </font>
    <font>
      <b/>
      <sz val="12"/>
      <name val="Arial Cyr"/>
      <family val="2"/>
    </font>
    <font>
      <b/>
      <sz val="14"/>
      <name val="Arial Cyr"/>
      <family val="2"/>
    </font>
    <font>
      <sz val="11"/>
      <name val="Arial Cyr"/>
      <family val="2"/>
    </font>
    <font>
      <sz val="14"/>
      <name val="Arial Cyr"/>
      <family val="2"/>
    </font>
    <font>
      <sz val="10"/>
      <color indexed="10"/>
      <name val="Arial Cyr"/>
      <family val="2"/>
    </font>
    <font>
      <sz val="10"/>
      <color indexed="8"/>
      <name val="Arial Cyr"/>
      <family val="2"/>
    </font>
    <font>
      <u val="single"/>
      <sz val="10"/>
      <color indexed="12"/>
      <name val="Arial Cyr"/>
      <family val="0"/>
    </font>
    <font>
      <u val="single"/>
      <sz val="10"/>
      <color indexed="36"/>
      <name val="Arial Cyr"/>
      <family val="0"/>
    </font>
    <font>
      <sz val="9.5"/>
      <name val="Arial CYR"/>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14">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horizontal="left"/>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Fill="1" applyAlignment="1">
      <alignment/>
    </xf>
    <xf numFmtId="0" fontId="0" fillId="0" borderId="1" xfId="0" applyFont="1" applyFill="1" applyBorder="1" applyAlignment="1">
      <alignment/>
    </xf>
    <xf numFmtId="49" fontId="0" fillId="0" borderId="1" xfId="0" applyNumberFormat="1" applyFont="1" applyBorder="1" applyAlignment="1">
      <alignment horizontal="center"/>
    </xf>
    <xf numFmtId="49" fontId="0" fillId="0" borderId="1" xfId="0" applyNumberFormat="1" applyFont="1" applyBorder="1" applyAlignment="1">
      <alignment horizontal="center" wrapText="1"/>
    </xf>
    <xf numFmtId="0" fontId="0" fillId="0" borderId="1" xfId="0" applyFont="1" applyFill="1" applyBorder="1" applyAlignment="1">
      <alignment horizontal="center"/>
    </xf>
    <xf numFmtId="0" fontId="0" fillId="0" borderId="1" xfId="0" applyFont="1" applyBorder="1" applyAlignment="1">
      <alignment horizontal="left" wrapText="1"/>
    </xf>
    <xf numFmtId="0" fontId="0" fillId="0" borderId="2" xfId="0" applyFont="1" applyFill="1" applyBorder="1" applyAlignment="1">
      <alignment horizontal="center"/>
    </xf>
    <xf numFmtId="0" fontId="0" fillId="0" borderId="3" xfId="0" applyFont="1" applyBorder="1" applyAlignment="1">
      <alignment horizontal="left" wrapText="1"/>
    </xf>
    <xf numFmtId="0" fontId="0" fillId="0" borderId="0" xfId="0" applyFont="1" applyFill="1" applyAlignment="1">
      <alignment/>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wrapText="1"/>
    </xf>
    <xf numFmtId="0" fontId="0" fillId="0" borderId="0" xfId="0" applyFont="1" applyAlignment="1">
      <alignment horizontal="center" vertical="center"/>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quotePrefix="1">
      <alignment horizontal="center" vertical="center"/>
    </xf>
    <xf numFmtId="172" fontId="0" fillId="0" borderId="1" xfId="0" applyNumberFormat="1" applyFont="1" applyBorder="1" applyAlignment="1">
      <alignment horizontal="right"/>
    </xf>
    <xf numFmtId="49" fontId="0" fillId="0" borderId="3" xfId="0" applyNumberFormat="1" applyFont="1" applyBorder="1" applyAlignment="1">
      <alignment horizontal="center"/>
    </xf>
    <xf numFmtId="0" fontId="0" fillId="0" borderId="3" xfId="0" applyFont="1" applyBorder="1" applyAlignment="1">
      <alignment wrapText="1"/>
    </xf>
    <xf numFmtId="0" fontId="0" fillId="0" borderId="1" xfId="0" applyFont="1" applyBorder="1" applyAlignment="1">
      <alignment wrapText="1"/>
    </xf>
    <xf numFmtId="0" fontId="0" fillId="0" borderId="4" xfId="0" applyFont="1" applyBorder="1" applyAlignment="1">
      <alignment wrapText="1"/>
    </xf>
    <xf numFmtId="49" fontId="0" fillId="0" borderId="3" xfId="0" applyNumberFormat="1" applyFont="1" applyBorder="1" applyAlignment="1">
      <alignment horizontal="center" wrapText="1"/>
    </xf>
    <xf numFmtId="0" fontId="0" fillId="0" borderId="0" xfId="0" applyFont="1" applyBorder="1" applyAlignment="1">
      <alignment/>
    </xf>
    <xf numFmtId="0" fontId="0" fillId="0" borderId="1" xfId="0" applyFont="1" applyBorder="1" applyAlignment="1">
      <alignment horizontal="center"/>
    </xf>
    <xf numFmtId="0" fontId="6" fillId="0" borderId="0" xfId="0" applyFont="1" applyAlignment="1">
      <alignment/>
    </xf>
    <xf numFmtId="49" fontId="5" fillId="0" borderId="0" xfId="0" applyNumberFormat="1" applyFont="1" applyAlignment="1">
      <alignment horizontal="right" vertical="top"/>
    </xf>
    <xf numFmtId="0" fontId="5" fillId="0" borderId="0" xfId="0" applyFont="1" applyAlignment="1">
      <alignment horizontal="left" vertical="top"/>
    </xf>
    <xf numFmtId="0" fontId="0" fillId="0" borderId="0" xfId="0" applyFont="1" applyBorder="1" applyAlignment="1">
      <alignment horizontal="center" vertical="center"/>
    </xf>
    <xf numFmtId="0" fontId="2" fillId="0" borderId="0" xfId="0" applyFont="1" applyBorder="1" applyAlignment="1">
      <alignment horizontal="center" vertical="center" textRotation="255"/>
    </xf>
    <xf numFmtId="49" fontId="0" fillId="0" borderId="1" xfId="0" applyNumberFormat="1" applyFont="1" applyBorder="1" applyAlignment="1">
      <alignment horizontal="center" vertical="top"/>
    </xf>
    <xf numFmtId="49" fontId="5" fillId="0" borderId="0" xfId="0" applyNumberFormat="1" applyFont="1" applyAlignment="1">
      <alignment horizontal="center" vertical="top"/>
    </xf>
    <xf numFmtId="49" fontId="0" fillId="0" borderId="1" xfId="0" applyNumberFormat="1" applyFont="1" applyBorder="1" applyAlignment="1">
      <alignment horizontal="center"/>
    </xf>
    <xf numFmtId="0" fontId="0" fillId="0" borderId="3" xfId="0" applyFont="1" applyBorder="1" applyAlignment="1">
      <alignment vertical="top" wrapText="1"/>
    </xf>
    <xf numFmtId="49" fontId="0" fillId="0" borderId="1" xfId="0" applyNumberFormat="1" applyFont="1" applyFill="1" applyBorder="1" applyAlignment="1">
      <alignment horizontal="center"/>
    </xf>
    <xf numFmtId="0" fontId="6" fillId="0" borderId="0" xfId="0" applyFont="1" applyAlignment="1">
      <alignment horizontal="left" wrapText="1"/>
    </xf>
    <xf numFmtId="0" fontId="0" fillId="0" borderId="0" xfId="0" applyFont="1" applyFill="1" applyAlignment="1">
      <alignment horizontal="left"/>
    </xf>
    <xf numFmtId="49" fontId="0" fillId="0" borderId="1" xfId="0" applyNumberFormat="1" applyFont="1" applyFill="1" applyBorder="1" applyAlignment="1">
      <alignment horizontal="center" wrapText="1"/>
    </xf>
    <xf numFmtId="0" fontId="0" fillId="0" borderId="1" xfId="0" applyFont="1" applyBorder="1" applyAlignment="1">
      <alignment horizontal="left" wrapText="1"/>
    </xf>
    <xf numFmtId="0" fontId="0" fillId="0" borderId="3" xfId="0" applyFont="1" applyBorder="1" applyAlignment="1">
      <alignment horizontal="left" vertical="center" wrapText="1"/>
    </xf>
    <xf numFmtId="183" fontId="0" fillId="0" borderId="0" xfId="0" applyNumberFormat="1" applyFont="1" applyAlignment="1">
      <alignment/>
    </xf>
    <xf numFmtId="183" fontId="0" fillId="0" borderId="0" xfId="0" applyNumberFormat="1" applyFont="1" applyBorder="1" applyAlignment="1">
      <alignment horizontal="center" vertical="center" wrapText="1"/>
    </xf>
    <xf numFmtId="183" fontId="0" fillId="0" borderId="0" xfId="0" applyNumberFormat="1" applyFont="1" applyBorder="1" applyAlignment="1">
      <alignment/>
    </xf>
    <xf numFmtId="49" fontId="0" fillId="0" borderId="1" xfId="0" applyNumberFormat="1" applyFont="1" applyBorder="1" applyAlignment="1">
      <alignment horizontal="center" wrapText="1"/>
    </xf>
    <xf numFmtId="172" fontId="0" fillId="0" borderId="0" xfId="0" applyNumberFormat="1" applyFont="1" applyBorder="1" applyAlignment="1">
      <alignment horizontal="right"/>
    </xf>
    <xf numFmtId="49" fontId="0" fillId="0" borderId="0" xfId="0" applyNumberFormat="1" applyFont="1" applyAlignment="1">
      <alignment/>
    </xf>
    <xf numFmtId="49" fontId="0" fillId="0" borderId="5" xfId="0" applyNumberFormat="1" applyFont="1" applyBorder="1" applyAlignment="1">
      <alignment horizontal="center" vertical="top"/>
    </xf>
    <xf numFmtId="0" fontId="0" fillId="0" borderId="5" xfId="0" applyFont="1" applyBorder="1" applyAlignment="1">
      <alignment horizontal="center"/>
    </xf>
    <xf numFmtId="0" fontId="0" fillId="0" borderId="6" xfId="0" applyFont="1" applyBorder="1" applyAlignment="1">
      <alignment horizontal="center"/>
    </xf>
    <xf numFmtId="0" fontId="0" fillId="0" borderId="4" xfId="0" applyFont="1" applyBorder="1" applyAlignment="1">
      <alignment/>
    </xf>
    <xf numFmtId="0" fontId="7" fillId="0" borderId="0" xfId="0" applyFont="1" applyAlignment="1">
      <alignment/>
    </xf>
    <xf numFmtId="0" fontId="0" fillId="0" borderId="0" xfId="0" applyFont="1" applyAlignment="1">
      <alignment/>
    </xf>
    <xf numFmtId="0" fontId="0" fillId="0" borderId="0" xfId="0" applyFont="1" applyFill="1" applyAlignment="1">
      <alignment/>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8" fillId="0" borderId="3" xfId="0" applyFont="1" applyBorder="1" applyAlignment="1">
      <alignment horizontal="center" vertical="center"/>
    </xf>
    <xf numFmtId="0" fontId="8" fillId="0" borderId="1" xfId="0" applyFont="1" applyBorder="1" applyAlignment="1">
      <alignment horizontal="center"/>
    </xf>
    <xf numFmtId="183" fontId="0" fillId="0" borderId="0" xfId="0" applyNumberFormat="1" applyFont="1" applyFill="1" applyAlignment="1">
      <alignment/>
    </xf>
    <xf numFmtId="0" fontId="0" fillId="0" borderId="3" xfId="0" applyFont="1" applyFill="1" applyBorder="1" applyAlignment="1">
      <alignment horizontal="left" wrapText="1"/>
    </xf>
    <xf numFmtId="0" fontId="0" fillId="0" borderId="3" xfId="0" applyFont="1" applyBorder="1" applyAlignment="1">
      <alignment horizontal="left" vertical="top" wrapText="1"/>
    </xf>
    <xf numFmtId="0" fontId="0" fillId="0" borderId="7" xfId="0" applyFont="1" applyFill="1" applyBorder="1" applyAlignment="1">
      <alignment horizontal="center"/>
    </xf>
    <xf numFmtId="0" fontId="0" fillId="0" borderId="7" xfId="0" applyFont="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4" fillId="0" borderId="0" xfId="0" applyFont="1" applyAlignment="1">
      <alignment/>
    </xf>
    <xf numFmtId="49" fontId="0" fillId="0" borderId="1" xfId="0" applyNumberFormat="1" applyFont="1" applyFill="1" applyBorder="1" applyAlignment="1">
      <alignment horizontal="center" vertical="center"/>
    </xf>
    <xf numFmtId="0" fontId="0" fillId="0" borderId="1" xfId="0" applyFont="1" applyFill="1" applyBorder="1" applyAlignment="1">
      <alignment wrapText="1"/>
    </xf>
    <xf numFmtId="49" fontId="0" fillId="0" borderId="1" xfId="0" applyNumberFormat="1" applyFont="1" applyBorder="1" applyAlignment="1">
      <alignment horizontal="center" vertical="center"/>
    </xf>
    <xf numFmtId="49" fontId="0" fillId="0" borderId="1" xfId="0" applyNumberFormat="1" applyFont="1" applyBorder="1" applyAlignment="1" quotePrefix="1">
      <alignment horizontal="center" vertical="center"/>
    </xf>
    <xf numFmtId="49" fontId="0" fillId="0" borderId="1" xfId="0" applyNumberFormat="1" applyFont="1" applyBorder="1" applyAlignment="1" quotePrefix="1">
      <alignment horizontal="center" vertical="center" wrapText="1"/>
    </xf>
    <xf numFmtId="49" fontId="0" fillId="0" borderId="1" xfId="0" applyNumberFormat="1" applyFont="1" applyBorder="1" applyAlignment="1" quotePrefix="1">
      <alignment horizontal="center"/>
    </xf>
    <xf numFmtId="49" fontId="0" fillId="0" borderId="1" xfId="0" applyNumberFormat="1" applyFont="1" applyBorder="1" applyAlignment="1" quotePrefix="1">
      <alignment horizontal="center"/>
    </xf>
    <xf numFmtId="49" fontId="0" fillId="0" borderId="1" xfId="0" applyNumberFormat="1" applyFont="1" applyFill="1" applyBorder="1" applyAlignment="1" quotePrefix="1">
      <alignment horizontal="center"/>
    </xf>
    <xf numFmtId="0" fontId="8" fillId="0" borderId="3" xfId="0" applyFont="1" applyBorder="1" applyAlignment="1">
      <alignment horizontal="left" wrapText="1"/>
    </xf>
    <xf numFmtId="0" fontId="0" fillId="0" borderId="1" xfId="0" applyFont="1" applyFill="1" applyBorder="1" applyAlignment="1">
      <alignment horizontal="center"/>
    </xf>
    <xf numFmtId="0" fontId="0" fillId="0" borderId="3" xfId="0" applyFont="1" applyFill="1" applyBorder="1" applyAlignment="1">
      <alignment horizontal="center"/>
    </xf>
    <xf numFmtId="0" fontId="0" fillId="0" borderId="8" xfId="0" applyFont="1" applyFill="1" applyBorder="1" applyAlignment="1">
      <alignment horizontal="center"/>
    </xf>
    <xf numFmtId="49" fontId="0" fillId="0" borderId="0" xfId="0" applyNumberFormat="1" applyFont="1" applyBorder="1" applyAlignment="1">
      <alignment horizontal="center"/>
    </xf>
    <xf numFmtId="0" fontId="1"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Fill="1" applyAlignment="1">
      <alignment/>
    </xf>
    <xf numFmtId="0" fontId="6" fillId="0" borderId="0" xfId="0" applyFont="1" applyFill="1" applyAlignment="1">
      <alignment horizontal="left" wrapText="1"/>
    </xf>
    <xf numFmtId="0" fontId="4" fillId="0" borderId="0" xfId="0" applyFont="1" applyAlignment="1">
      <alignment horizontal="center" wrapText="1"/>
    </xf>
    <xf numFmtId="0" fontId="1" fillId="0" borderId="0" xfId="0" applyFont="1" applyFill="1" applyAlignment="1">
      <alignment horizontal="left" wrapText="1"/>
    </xf>
    <xf numFmtId="0" fontId="0" fillId="0" borderId="0" xfId="0" applyFont="1" applyFill="1" applyAlignment="1">
      <alignment/>
    </xf>
    <xf numFmtId="0" fontId="1" fillId="0" borderId="3" xfId="0" applyFont="1" applyBorder="1" applyAlignment="1">
      <alignment horizontal="left" wrapText="1"/>
    </xf>
    <xf numFmtId="0" fontId="0" fillId="0" borderId="1" xfId="0" applyFont="1" applyBorder="1" applyAlignment="1">
      <alignment vertical="top" wrapText="1"/>
    </xf>
    <xf numFmtId="0" fontId="0" fillId="0" borderId="1" xfId="0" applyFont="1" applyBorder="1" applyAlignment="1">
      <alignment wrapText="1" shrinkToFit="1"/>
    </xf>
    <xf numFmtId="0" fontId="0" fillId="0" borderId="3" xfId="0" applyFont="1" applyBorder="1" applyAlignment="1">
      <alignment vertical="top" wrapText="1"/>
    </xf>
    <xf numFmtId="0" fontId="0" fillId="0" borderId="1" xfId="0" applyFont="1" applyBorder="1" applyAlignment="1">
      <alignment/>
    </xf>
    <xf numFmtId="0" fontId="0" fillId="0" borderId="3" xfId="0" applyFont="1" applyFill="1" applyBorder="1" applyAlignment="1">
      <alignment wrapText="1"/>
    </xf>
    <xf numFmtId="0" fontId="8" fillId="0" borderId="1" xfId="0" applyFont="1" applyBorder="1" applyAlignment="1">
      <alignment horizontal="left" vertical="center" wrapText="1"/>
    </xf>
    <xf numFmtId="0" fontId="0" fillId="0" borderId="0" xfId="0" applyFont="1" applyFill="1" applyBorder="1" applyAlignment="1">
      <alignment horizontal="center"/>
    </xf>
    <xf numFmtId="0" fontId="0" fillId="0" borderId="9" xfId="0" applyBorder="1" applyAlignment="1">
      <alignment horizontal="right"/>
    </xf>
    <xf numFmtId="0" fontId="0" fillId="0" borderId="3" xfId="0" applyFont="1" applyFill="1" applyBorder="1" applyAlignment="1">
      <alignment horizontal="left" vertical="center" wrapText="1"/>
    </xf>
    <xf numFmtId="0" fontId="0" fillId="0" borderId="0" xfId="0" applyAlignment="1">
      <alignment/>
    </xf>
    <xf numFmtId="0" fontId="0" fillId="0" borderId="0" xfId="0" applyFont="1" applyAlignment="1">
      <alignment/>
    </xf>
    <xf numFmtId="1" fontId="0" fillId="0" borderId="1" xfId="0" applyNumberFormat="1" applyFont="1" applyBorder="1" applyAlignment="1">
      <alignment horizontal="right"/>
    </xf>
    <xf numFmtId="1" fontId="0" fillId="0" borderId="1" xfId="0" applyNumberFormat="1" applyFont="1" applyBorder="1" applyAlignment="1">
      <alignment/>
    </xf>
    <xf numFmtId="0" fontId="8" fillId="0" borderId="3" xfId="0" applyFont="1" applyBorder="1" applyAlignment="1">
      <alignment horizontal="center"/>
    </xf>
    <xf numFmtId="49" fontId="2" fillId="0" borderId="3" xfId="0" applyNumberFormat="1" applyFont="1" applyBorder="1" applyAlignment="1">
      <alignment horizontal="center" wrapText="1"/>
    </xf>
    <xf numFmtId="0" fontId="2" fillId="0" borderId="3" xfId="0" applyFont="1" applyBorder="1" applyAlignment="1">
      <alignment wrapText="1"/>
    </xf>
    <xf numFmtId="49" fontId="0" fillId="0" borderId="3" xfId="0" applyNumberFormat="1" applyFont="1" applyFill="1" applyBorder="1" applyAlignment="1">
      <alignment horizontal="center" wrapText="1"/>
    </xf>
    <xf numFmtId="49" fontId="2" fillId="0" borderId="3" xfId="0" applyNumberFormat="1" applyFont="1" applyBorder="1" applyAlignment="1">
      <alignment horizontal="center"/>
    </xf>
    <xf numFmtId="0" fontId="2" fillId="0" borderId="4" xfId="0" applyFont="1" applyBorder="1" applyAlignment="1">
      <alignment wrapText="1"/>
    </xf>
    <xf numFmtId="49" fontId="0" fillId="0" borderId="4" xfId="0" applyNumberFormat="1" applyFont="1" applyBorder="1" applyAlignment="1">
      <alignment horizontal="center"/>
    </xf>
    <xf numFmtId="0" fontId="0" fillId="0" borderId="4" xfId="0" applyFont="1" applyFill="1" applyBorder="1" applyAlignment="1">
      <alignment wrapText="1"/>
    </xf>
    <xf numFmtId="49" fontId="0" fillId="0" borderId="3" xfId="0" applyNumberFormat="1" applyFont="1" applyFill="1" applyBorder="1" applyAlignment="1">
      <alignment horizontal="center"/>
    </xf>
    <xf numFmtId="49" fontId="2" fillId="0" borderId="3" xfId="0" applyNumberFormat="1" applyFont="1" applyFill="1" applyBorder="1" applyAlignment="1">
      <alignment horizontal="center"/>
    </xf>
    <xf numFmtId="0" fontId="2" fillId="0" borderId="1" xfId="0" applyFont="1" applyBorder="1" applyAlignment="1">
      <alignment wrapText="1"/>
    </xf>
    <xf numFmtId="0" fontId="2" fillId="0" borderId="3" xfId="0" applyFont="1" applyBorder="1" applyAlignment="1">
      <alignment horizontal="left" vertical="top" wrapText="1"/>
    </xf>
    <xf numFmtId="49" fontId="2" fillId="0" borderId="2" xfId="0" applyNumberFormat="1" applyFont="1" applyBorder="1" applyAlignment="1">
      <alignment horizontal="center"/>
    </xf>
    <xf numFmtId="0" fontId="2" fillId="0" borderId="2" xfId="0" applyFont="1" applyBorder="1" applyAlignment="1">
      <alignment horizontal="left" wrapText="1"/>
    </xf>
    <xf numFmtId="1" fontId="0" fillId="0" borderId="0" xfId="0" applyNumberFormat="1" applyFont="1" applyAlignment="1">
      <alignment/>
    </xf>
    <xf numFmtId="1" fontId="0" fillId="0" borderId="1" xfId="0" applyNumberFormat="1" applyFont="1" applyFill="1" applyBorder="1" applyAlignment="1">
      <alignment horizontal="right"/>
    </xf>
    <xf numFmtId="1" fontId="0" fillId="0" borderId="0" xfId="0" applyNumberFormat="1" applyFont="1" applyFill="1" applyAlignment="1">
      <alignment/>
    </xf>
    <xf numFmtId="1" fontId="0" fillId="0" borderId="1" xfId="0" applyNumberFormat="1" applyFont="1" applyBorder="1" applyAlignment="1">
      <alignment horizontal="right" wrapText="1"/>
    </xf>
    <xf numFmtId="1" fontId="0" fillId="0" borderId="1" xfId="0" applyNumberFormat="1" applyFont="1" applyFill="1" applyBorder="1" applyAlignment="1">
      <alignment/>
    </xf>
    <xf numFmtId="1" fontId="0" fillId="0" borderId="1" xfId="0" applyNumberFormat="1" applyFont="1" applyBorder="1" applyAlignment="1">
      <alignment horizontal="right"/>
    </xf>
    <xf numFmtId="1" fontId="0" fillId="0" borderId="0" xfId="0" applyNumberFormat="1" applyFont="1" applyFill="1" applyAlignment="1">
      <alignment/>
    </xf>
    <xf numFmtId="49" fontId="0" fillId="0" borderId="1" xfId="0" applyNumberFormat="1" applyFont="1" applyBorder="1" applyAlignment="1">
      <alignment horizontal="center"/>
    </xf>
    <xf numFmtId="1" fontId="2" fillId="0" borderId="1" xfId="0" applyNumberFormat="1" applyFont="1" applyBorder="1" applyAlignment="1">
      <alignment horizontal="right"/>
    </xf>
    <xf numFmtId="1" fontId="2" fillId="0" borderId="1" xfId="0" applyNumberFormat="1" applyFont="1" applyFill="1" applyBorder="1" applyAlignment="1">
      <alignment horizontal="right"/>
    </xf>
    <xf numFmtId="0" fontId="0" fillId="0" borderId="0" xfId="0" applyFont="1" applyBorder="1" applyAlignment="1">
      <alignment/>
    </xf>
    <xf numFmtId="0" fontId="0" fillId="0" borderId="9" xfId="0" applyFont="1" applyBorder="1" applyAlignment="1">
      <alignment/>
    </xf>
    <xf numFmtId="1" fontId="8" fillId="0" borderId="3" xfId="0" applyNumberFormat="1" applyFont="1" applyBorder="1" applyAlignment="1">
      <alignment horizontal="center" vertical="center"/>
    </xf>
    <xf numFmtId="1" fontId="8" fillId="0" borderId="1" xfId="0" applyNumberFormat="1" applyFont="1" applyBorder="1" applyAlignment="1">
      <alignment horizontal="right"/>
    </xf>
    <xf numFmtId="1" fontId="8" fillId="0" borderId="1" xfId="0" applyNumberFormat="1" applyFont="1" applyBorder="1" applyAlignment="1">
      <alignment horizontal="center" vertical="center"/>
    </xf>
    <xf numFmtId="1" fontId="8" fillId="0" borderId="3" xfId="0" applyNumberFormat="1" applyFont="1" applyBorder="1" applyAlignment="1">
      <alignment horizontal="center" vertical="center" wrapText="1"/>
    </xf>
    <xf numFmtId="1" fontId="8" fillId="0" borderId="0" xfId="0" applyNumberFormat="1" applyFont="1" applyAlignment="1">
      <alignment horizontal="center" vertical="center"/>
    </xf>
    <xf numFmtId="1" fontId="8" fillId="0" borderId="0" xfId="0" applyNumberFormat="1" applyFont="1" applyAlignment="1">
      <alignment/>
    </xf>
    <xf numFmtId="1" fontId="8" fillId="0" borderId="0" xfId="0" applyNumberFormat="1" applyFont="1" applyAlignment="1">
      <alignment/>
    </xf>
    <xf numFmtId="1" fontId="8" fillId="0" borderId="3" xfId="0" applyNumberFormat="1" applyFont="1" applyFill="1" applyBorder="1" applyAlignment="1">
      <alignment horizontal="left" wrapText="1"/>
    </xf>
    <xf numFmtId="1" fontId="8" fillId="0" borderId="3" xfId="0" applyNumberFormat="1" applyFont="1" applyBorder="1" applyAlignment="1">
      <alignment horizontal="left" wrapText="1"/>
    </xf>
    <xf numFmtId="1" fontId="8" fillId="0" borderId="1" xfId="0" applyNumberFormat="1" applyFont="1" applyBorder="1" applyAlignment="1">
      <alignment horizontal="left" vertical="center" wrapText="1"/>
    </xf>
    <xf numFmtId="1" fontId="8" fillId="0" borderId="3" xfId="0" applyNumberFormat="1" applyFont="1" applyBorder="1" applyAlignment="1">
      <alignment horizontal="left" vertical="center" wrapText="1"/>
    </xf>
    <xf numFmtId="1" fontId="8" fillId="0" borderId="1" xfId="0" applyNumberFormat="1" applyFont="1" applyFill="1" applyBorder="1" applyAlignment="1">
      <alignment horizontal="left" wrapText="1"/>
    </xf>
    <xf numFmtId="1" fontId="8" fillId="0" borderId="4" xfId="0" applyNumberFormat="1" applyFont="1" applyFill="1" applyBorder="1" applyAlignment="1">
      <alignment horizontal="left" wrapText="1"/>
    </xf>
    <xf numFmtId="49" fontId="0" fillId="0" borderId="2" xfId="0" applyNumberFormat="1" applyFont="1" applyBorder="1" applyAlignment="1">
      <alignment horizontal="center"/>
    </xf>
    <xf numFmtId="49" fontId="7" fillId="0" borderId="1" xfId="0" applyNumberFormat="1" applyFont="1" applyBorder="1" applyAlignment="1">
      <alignment horizontal="center"/>
    </xf>
    <xf numFmtId="0" fontId="7" fillId="0" borderId="1" xfId="0" applyFont="1" applyBorder="1" applyAlignment="1">
      <alignment/>
    </xf>
    <xf numFmtId="1" fontId="7" fillId="0" borderId="1" xfId="0" applyNumberFormat="1" applyFont="1" applyBorder="1" applyAlignment="1">
      <alignment horizontal="right"/>
    </xf>
    <xf numFmtId="1" fontId="7" fillId="0" borderId="1" xfId="0" applyNumberFormat="1" applyFont="1" applyBorder="1" applyAlignment="1">
      <alignment/>
    </xf>
    <xf numFmtId="1" fontId="7" fillId="0" borderId="0" xfId="0" applyNumberFormat="1" applyFont="1" applyAlignment="1">
      <alignment/>
    </xf>
    <xf numFmtId="2" fontId="0" fillId="0" borderId="1" xfId="0" applyNumberFormat="1" applyFont="1" applyFill="1" applyBorder="1" applyAlignment="1">
      <alignment horizontal="right"/>
    </xf>
    <xf numFmtId="2" fontId="0" fillId="0" borderId="1" xfId="0" applyNumberFormat="1" applyFont="1" applyFill="1" applyBorder="1" applyAlignment="1">
      <alignment/>
    </xf>
    <xf numFmtId="2" fontId="0" fillId="0" borderId="1" xfId="0" applyNumberFormat="1" applyFont="1" applyBorder="1" applyAlignment="1">
      <alignment horizontal="right"/>
    </xf>
    <xf numFmtId="2" fontId="0" fillId="0" borderId="1" xfId="0" applyNumberFormat="1" applyFont="1" applyBorder="1" applyAlignment="1">
      <alignment/>
    </xf>
    <xf numFmtId="2" fontId="2" fillId="0" borderId="1" xfId="0" applyNumberFormat="1" applyFont="1" applyFill="1" applyBorder="1" applyAlignment="1">
      <alignment horizontal="right"/>
    </xf>
    <xf numFmtId="2" fontId="8" fillId="0" borderId="1" xfId="0" applyNumberFormat="1" applyFont="1" applyBorder="1" applyAlignment="1">
      <alignment horizontal="right"/>
    </xf>
    <xf numFmtId="2" fontId="0" fillId="0" borderId="0" xfId="0" applyNumberFormat="1" applyFont="1" applyAlignment="1">
      <alignment/>
    </xf>
    <xf numFmtId="2" fontId="0" fillId="0" borderId="1" xfId="0" applyNumberFormat="1" applyFont="1" applyBorder="1" applyAlignment="1">
      <alignment horizontal="right" wrapText="1"/>
    </xf>
    <xf numFmtId="0" fontId="0" fillId="0" borderId="3" xfId="0" applyFont="1" applyBorder="1" applyAlignment="1">
      <alignment horizontal="center" vertical="center"/>
    </xf>
    <xf numFmtId="49" fontId="0" fillId="0" borderId="1" xfId="0" applyNumberFormat="1" applyFont="1" applyBorder="1" applyAlignment="1">
      <alignment horizontal="center" vertical="top" wrapText="1"/>
    </xf>
    <xf numFmtId="0" fontId="0" fillId="0" borderId="3" xfId="0" applyFont="1" applyBorder="1" applyAlignment="1">
      <alignment horizontal="center" vertical="top" wrapText="1"/>
    </xf>
    <xf numFmtId="0" fontId="11" fillId="0" borderId="1" xfId="0" applyFont="1" applyFill="1" applyBorder="1" applyAlignment="1">
      <alignment wrapText="1"/>
    </xf>
    <xf numFmtId="0" fontId="11" fillId="0" borderId="1" xfId="0" applyFont="1" applyBorder="1" applyAlignment="1">
      <alignment wrapText="1"/>
    </xf>
    <xf numFmtId="0" fontId="11" fillId="0" borderId="1" xfId="0" applyFont="1" applyFill="1" applyBorder="1" applyAlignment="1">
      <alignment vertical="center" wrapText="1"/>
    </xf>
    <xf numFmtId="183" fontId="6" fillId="0" borderId="0" xfId="0" applyNumberFormat="1" applyFont="1" applyBorder="1" applyAlignment="1">
      <alignment/>
    </xf>
    <xf numFmtId="0" fontId="0" fillId="0" borderId="10" xfId="0" applyFont="1" applyBorder="1" applyAlignment="1">
      <alignment horizontal="center" vertical="center" wrapText="1"/>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9" xfId="0" applyFont="1" applyFill="1" applyBorder="1" applyAlignment="1">
      <alignment horizontal="left"/>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xf>
    <xf numFmtId="0" fontId="4" fillId="0" borderId="0" xfId="0" applyFont="1" applyAlignment="1">
      <alignment horizontal="center" wrapText="1"/>
    </xf>
    <xf numFmtId="0" fontId="0" fillId="0" borderId="1"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0" xfId="0" applyFont="1" applyFill="1" applyAlignment="1">
      <alignment horizontal="left" wrapText="1"/>
    </xf>
    <xf numFmtId="0" fontId="0" fillId="0" borderId="9" xfId="0" applyFont="1" applyFill="1" applyBorder="1" applyAlignment="1">
      <alignment horizontal="center"/>
    </xf>
    <xf numFmtId="0" fontId="6" fillId="0" borderId="0" xfId="0" applyFont="1" applyFill="1" applyAlignment="1">
      <alignment horizontal="left" wrapText="1"/>
    </xf>
    <xf numFmtId="0" fontId="0" fillId="0" borderId="1" xfId="0" applyFont="1" applyBorder="1" applyAlignment="1">
      <alignment horizontal="center" vertical="center"/>
    </xf>
    <xf numFmtId="0" fontId="0" fillId="0" borderId="0" xfId="0" applyFont="1" applyFill="1" applyBorder="1" applyAlignment="1">
      <alignment horizontal="left"/>
    </xf>
    <xf numFmtId="49" fontId="0" fillId="0" borderId="7"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Border="1" applyAlignment="1">
      <alignment horizontal="center" vertical="center"/>
    </xf>
    <xf numFmtId="0" fontId="8" fillId="0" borderId="7" xfId="0" applyFont="1" applyBorder="1" applyAlignment="1">
      <alignment horizontal="center" vertical="center" wrapText="1"/>
    </xf>
    <xf numFmtId="0" fontId="0" fillId="0" borderId="5"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top"/>
    </xf>
    <xf numFmtId="0" fontId="0" fillId="0" borderId="5" xfId="0" applyBorder="1" applyAlignment="1">
      <alignment/>
    </xf>
    <xf numFmtId="0" fontId="0" fillId="0" borderId="0" xfId="0" applyAlignment="1">
      <alignment/>
    </xf>
    <xf numFmtId="0" fontId="0" fillId="0" borderId="5" xfId="0" applyBorder="1" applyAlignment="1">
      <alignment horizontal="center"/>
    </xf>
    <xf numFmtId="49" fontId="0" fillId="0" borderId="7"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Border="1" applyAlignment="1">
      <alignment/>
    </xf>
    <xf numFmtId="0" fontId="0" fillId="0" borderId="11" xfId="0" applyBorder="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 val="Л"/>
      <sheetName val="Х"/>
      <sheetName val="О"/>
      <sheetName val="ж"/>
      <sheetName val="Ш"/>
      <sheetName val="З"/>
      <sheetName val="К"/>
    </sheetNames>
    <sheetDataSet>
      <sheetData sheetId="0">
        <row r="10">
          <cell r="D10">
            <v>6586595</v>
          </cell>
          <cell r="E10">
            <v>2964295</v>
          </cell>
          <cell r="F10">
            <v>399144</v>
          </cell>
          <cell r="G10">
            <v>169100</v>
          </cell>
          <cell r="I10">
            <v>47900</v>
          </cell>
          <cell r="K10">
            <v>33900</v>
          </cell>
        </row>
        <row r="12">
          <cell r="D12">
            <v>233100</v>
          </cell>
        </row>
        <row r="13">
          <cell r="D13">
            <v>350000</v>
          </cell>
        </row>
        <row r="15">
          <cell r="D15">
            <v>7950000</v>
          </cell>
        </row>
        <row r="16">
          <cell r="D16">
            <v>304493</v>
          </cell>
          <cell r="E16">
            <v>9117</v>
          </cell>
        </row>
        <row r="17">
          <cell r="I17">
            <v>2100419</v>
          </cell>
          <cell r="L17">
            <v>271000</v>
          </cell>
        </row>
        <row r="21">
          <cell r="D21">
            <v>344610</v>
          </cell>
          <cell r="E21">
            <v>0</v>
          </cell>
          <cell r="F21">
            <v>0</v>
          </cell>
          <cell r="G21">
            <v>10000</v>
          </cell>
          <cell r="I21">
            <v>0</v>
          </cell>
          <cell r="J21">
            <v>0</v>
          </cell>
          <cell r="K21">
            <v>0</v>
          </cell>
          <cell r="L21">
            <v>0</v>
          </cell>
        </row>
        <row r="25">
          <cell r="D25">
            <v>1952000</v>
          </cell>
          <cell r="E25">
            <v>0</v>
          </cell>
          <cell r="F25">
            <v>0</v>
          </cell>
          <cell r="G25">
            <v>350000</v>
          </cell>
          <cell r="I25">
            <v>0</v>
          </cell>
          <cell r="J25">
            <v>0</v>
          </cell>
          <cell r="K25">
            <v>0</v>
          </cell>
          <cell r="L25">
            <v>0</v>
          </cell>
        </row>
        <row r="31">
          <cell r="D31">
            <v>1099341</v>
          </cell>
          <cell r="E31">
            <v>770336</v>
          </cell>
          <cell r="G31">
            <v>3500</v>
          </cell>
        </row>
        <row r="33">
          <cell r="D33">
            <v>1007676</v>
          </cell>
        </row>
        <row r="36">
          <cell r="D36">
            <v>881427</v>
          </cell>
          <cell r="E36">
            <v>564470</v>
          </cell>
          <cell r="F36">
            <v>28510</v>
          </cell>
          <cell r="G36">
            <v>6800</v>
          </cell>
        </row>
        <row r="37">
          <cell r="D37">
            <v>100000</v>
          </cell>
        </row>
        <row r="38">
          <cell r="C38">
            <v>13935000</v>
          </cell>
          <cell r="G38">
            <v>13935000</v>
          </cell>
        </row>
        <row r="39">
          <cell r="C39">
            <v>1700000</v>
          </cell>
          <cell r="G39">
            <v>1700000</v>
          </cell>
        </row>
        <row r="40">
          <cell r="C40">
            <v>400000</v>
          </cell>
          <cell r="G40">
            <v>400000</v>
          </cell>
        </row>
        <row r="41">
          <cell r="C41">
            <v>236000</v>
          </cell>
          <cell r="G41">
            <v>236000</v>
          </cell>
        </row>
        <row r="42">
          <cell r="I42">
            <v>9327363</v>
          </cell>
        </row>
        <row r="43">
          <cell r="L43">
            <v>15417100</v>
          </cell>
          <cell r="M43">
            <v>15417100</v>
          </cell>
        </row>
        <row r="47">
          <cell r="L47">
            <v>1300000</v>
          </cell>
        </row>
        <row r="48">
          <cell r="I48">
            <v>2587500</v>
          </cell>
          <cell r="L48">
            <v>5607000</v>
          </cell>
        </row>
        <row r="52">
          <cell r="D52">
            <v>1287700</v>
          </cell>
          <cell r="E52">
            <v>0</v>
          </cell>
          <cell r="F52">
            <v>0</v>
          </cell>
          <cell r="G52">
            <v>282000</v>
          </cell>
          <cell r="I52">
            <v>0</v>
          </cell>
          <cell r="J52">
            <v>0</v>
          </cell>
          <cell r="K52">
            <v>0</v>
          </cell>
          <cell r="L52">
            <v>0</v>
          </cell>
        </row>
        <row r="58">
          <cell r="D58">
            <v>676794</v>
          </cell>
          <cell r="E58">
            <v>407638</v>
          </cell>
          <cell r="F58">
            <v>24265</v>
          </cell>
          <cell r="G58">
            <v>3500</v>
          </cell>
        </row>
        <row r="59">
          <cell r="D59">
            <v>750000</v>
          </cell>
        </row>
        <row r="60">
          <cell r="D60">
            <v>110000</v>
          </cell>
        </row>
        <row r="62">
          <cell r="D62">
            <v>19860000</v>
          </cell>
          <cell r="F62">
            <v>7685000</v>
          </cell>
          <cell r="G62">
            <v>175000</v>
          </cell>
          <cell r="I62">
            <v>500000</v>
          </cell>
        </row>
        <row r="63">
          <cell r="G63">
            <v>65000</v>
          </cell>
        </row>
        <row r="64">
          <cell r="L64">
            <v>18278088</v>
          </cell>
          <cell r="M64">
            <v>18278088</v>
          </cell>
        </row>
        <row r="65">
          <cell r="M65">
            <v>260750</v>
          </cell>
        </row>
        <row r="66">
          <cell r="I66">
            <v>15690000</v>
          </cell>
          <cell r="K66">
            <v>5000000</v>
          </cell>
          <cell r="L66">
            <v>1200000</v>
          </cell>
        </row>
        <row r="72">
          <cell r="L72">
            <v>700000</v>
          </cell>
        </row>
        <row r="73">
          <cell r="I73">
            <v>8466082</v>
          </cell>
          <cell r="K73">
            <v>2450000</v>
          </cell>
          <cell r="L73">
            <v>2888768</v>
          </cell>
        </row>
        <row r="78">
          <cell r="D78">
            <v>580927</v>
          </cell>
          <cell r="E78">
            <v>394394</v>
          </cell>
          <cell r="G78">
            <v>3500</v>
          </cell>
        </row>
        <row r="79">
          <cell r="D79">
            <v>243890</v>
          </cell>
          <cell r="G79">
            <v>6110</v>
          </cell>
        </row>
        <row r="80">
          <cell r="I80">
            <v>100000</v>
          </cell>
          <cell r="L80">
            <v>1000000</v>
          </cell>
        </row>
        <row r="82">
          <cell r="D82">
            <v>423570</v>
          </cell>
          <cell r="E82">
            <v>276263</v>
          </cell>
          <cell r="F82">
            <v>12434</v>
          </cell>
          <cell r="G82">
            <v>3500</v>
          </cell>
        </row>
        <row r="83">
          <cell r="D83">
            <v>597000</v>
          </cell>
        </row>
        <row r="84">
          <cell r="I84">
            <v>584400</v>
          </cell>
          <cell r="L84">
            <v>2449600</v>
          </cell>
        </row>
        <row r="85">
          <cell r="I85">
            <v>130000</v>
          </cell>
          <cell r="L85">
            <v>50000</v>
          </cell>
        </row>
        <row r="87">
          <cell r="D87">
            <v>464995</v>
          </cell>
          <cell r="E87">
            <v>305181</v>
          </cell>
          <cell r="F87">
            <v>18241</v>
          </cell>
          <cell r="G87">
            <v>92500</v>
          </cell>
        </row>
        <row r="90">
          <cell r="D90">
            <v>8916894</v>
          </cell>
          <cell r="E90">
            <v>5025106</v>
          </cell>
          <cell r="F90">
            <v>1039268</v>
          </cell>
          <cell r="G90">
            <v>30000</v>
          </cell>
          <cell r="I90">
            <v>1709712</v>
          </cell>
          <cell r="J90">
            <v>858117</v>
          </cell>
          <cell r="K90">
            <v>15423</v>
          </cell>
        </row>
        <row r="91">
          <cell r="D91">
            <v>7599799</v>
          </cell>
          <cell r="E91">
            <v>4552610</v>
          </cell>
          <cell r="F91">
            <v>1047373</v>
          </cell>
          <cell r="G91">
            <v>40000</v>
          </cell>
          <cell r="I91">
            <v>108982</v>
          </cell>
          <cell r="J91">
            <v>5000</v>
          </cell>
          <cell r="K91">
            <v>1500</v>
          </cell>
          <cell r="L91">
            <v>43352</v>
          </cell>
        </row>
        <row r="93">
          <cell r="D93">
            <v>4292681</v>
          </cell>
          <cell r="E93">
            <v>349410</v>
          </cell>
          <cell r="F93">
            <v>14346</v>
          </cell>
        </row>
        <row r="94">
          <cell r="D94">
            <v>161431</v>
          </cell>
          <cell r="E94">
            <v>91029</v>
          </cell>
          <cell r="I94">
            <v>20000</v>
          </cell>
          <cell r="L94">
            <v>8000</v>
          </cell>
        </row>
        <row r="95">
          <cell r="D95">
            <v>562858</v>
          </cell>
          <cell r="E95">
            <v>351464</v>
          </cell>
          <cell r="G95">
            <v>9900</v>
          </cell>
        </row>
        <row r="98">
          <cell r="D98">
            <v>337199</v>
          </cell>
        </row>
        <row r="99">
          <cell r="D99">
            <v>52954</v>
          </cell>
        </row>
        <row r="100">
          <cell r="D100">
            <v>3534790</v>
          </cell>
          <cell r="E100">
            <v>2420564</v>
          </cell>
          <cell r="F100">
            <v>125865</v>
          </cell>
          <cell r="G100">
            <v>60000</v>
          </cell>
          <cell r="I100">
            <v>384</v>
          </cell>
        </row>
        <row r="101">
          <cell r="L101">
            <v>4282604</v>
          </cell>
          <cell r="M101">
            <v>4282604</v>
          </cell>
        </row>
        <row r="102">
          <cell r="L102">
            <v>2103300</v>
          </cell>
          <cell r="M102">
            <v>2103300</v>
          </cell>
        </row>
        <row r="103">
          <cell r="I103">
            <v>109000</v>
          </cell>
          <cell r="L103">
            <v>123000</v>
          </cell>
        </row>
        <row r="104">
          <cell r="I104">
            <v>1832646.62</v>
          </cell>
          <cell r="L104">
            <v>1730193.38</v>
          </cell>
        </row>
        <row r="108">
          <cell r="D108">
            <v>17500</v>
          </cell>
          <cell r="G108">
            <v>2000</v>
          </cell>
        </row>
        <row r="110">
          <cell r="D110">
            <v>643236</v>
          </cell>
          <cell r="E110">
            <v>406478</v>
          </cell>
          <cell r="F110">
            <v>19633</v>
          </cell>
          <cell r="G110">
            <v>43500</v>
          </cell>
        </row>
        <row r="114">
          <cell r="D114">
            <v>3416101</v>
          </cell>
          <cell r="E114">
            <v>0</v>
          </cell>
          <cell r="F114">
            <v>0</v>
          </cell>
          <cell r="G114">
            <v>0</v>
          </cell>
        </row>
        <row r="117">
          <cell r="D117">
            <v>610000</v>
          </cell>
        </row>
        <row r="118">
          <cell r="D118">
            <v>5805700</v>
          </cell>
          <cell r="E118">
            <v>3436213</v>
          </cell>
          <cell r="F118">
            <v>276425</v>
          </cell>
          <cell r="I118">
            <v>89379</v>
          </cell>
          <cell r="J118">
            <v>28634</v>
          </cell>
          <cell r="K118">
            <v>4799</v>
          </cell>
        </row>
        <row r="119">
          <cell r="D119">
            <v>134700</v>
          </cell>
        </row>
        <row r="120">
          <cell r="D120">
            <v>4464300</v>
          </cell>
        </row>
        <row r="121">
          <cell r="D121">
            <v>1300000</v>
          </cell>
          <cell r="H121">
            <v>0</v>
          </cell>
        </row>
        <row r="122">
          <cell r="D122">
            <v>500000</v>
          </cell>
        </row>
        <row r="123">
          <cell r="D123">
            <v>14849317</v>
          </cell>
        </row>
        <row r="125">
          <cell r="I125">
            <v>991021</v>
          </cell>
          <cell r="L125">
            <v>6410</v>
          </cell>
        </row>
        <row r="128">
          <cell r="D128">
            <v>109000</v>
          </cell>
          <cell r="E128">
            <v>0</v>
          </cell>
          <cell r="F128">
            <v>0</v>
          </cell>
          <cell r="G128">
            <v>0</v>
          </cell>
        </row>
        <row r="134">
          <cell r="D134">
            <v>270349</v>
          </cell>
          <cell r="E134">
            <v>195844</v>
          </cell>
          <cell r="G134">
            <v>3200</v>
          </cell>
        </row>
        <row r="136">
          <cell r="D136">
            <v>490451</v>
          </cell>
        </row>
        <row r="137">
          <cell r="D137">
            <v>2705234</v>
          </cell>
          <cell r="E137">
            <v>1467263</v>
          </cell>
          <cell r="F137">
            <v>245621</v>
          </cell>
          <cell r="G137">
            <v>28000</v>
          </cell>
          <cell r="I137">
            <v>18259</v>
          </cell>
          <cell r="K137">
            <v>259</v>
          </cell>
        </row>
        <row r="138">
          <cell r="D138">
            <v>1254284</v>
          </cell>
          <cell r="G138">
            <v>218000</v>
          </cell>
        </row>
        <row r="139">
          <cell r="D139">
            <v>11694464</v>
          </cell>
          <cell r="E139">
            <v>8259391</v>
          </cell>
          <cell r="F139">
            <v>275079</v>
          </cell>
          <cell r="I139">
            <v>800000</v>
          </cell>
          <cell r="J139">
            <v>264212</v>
          </cell>
          <cell r="K139">
            <v>55662</v>
          </cell>
          <cell r="L139">
            <v>50000</v>
          </cell>
        </row>
        <row r="140">
          <cell r="D140">
            <v>340863</v>
          </cell>
        </row>
        <row r="141">
          <cell r="D141">
            <v>886167</v>
          </cell>
          <cell r="E141">
            <v>320449</v>
          </cell>
          <cell r="F141">
            <v>14882</v>
          </cell>
          <cell r="G141">
            <v>90000</v>
          </cell>
          <cell r="I141">
            <v>400</v>
          </cell>
        </row>
        <row r="142">
          <cell r="L142">
            <v>400000</v>
          </cell>
          <cell r="M142">
            <v>400000</v>
          </cell>
        </row>
        <row r="143">
          <cell r="I143">
            <v>967970</v>
          </cell>
          <cell r="L143">
            <v>152150</v>
          </cell>
        </row>
        <row r="147">
          <cell r="D147">
            <v>5000</v>
          </cell>
        </row>
        <row r="149">
          <cell r="D149">
            <v>441952</v>
          </cell>
          <cell r="E149">
            <v>280609</v>
          </cell>
          <cell r="F149">
            <v>29907</v>
          </cell>
        </row>
        <row r="151">
          <cell r="D151">
            <v>70007072</v>
          </cell>
          <cell r="E151">
            <v>40943100</v>
          </cell>
          <cell r="F151">
            <v>4454931</v>
          </cell>
          <cell r="G151">
            <v>1264300</v>
          </cell>
          <cell r="I151">
            <v>216534</v>
          </cell>
          <cell r="J151">
            <v>1200</v>
          </cell>
          <cell r="L151">
            <v>39000</v>
          </cell>
        </row>
        <row r="152">
          <cell r="D152">
            <v>2696827</v>
          </cell>
          <cell r="E152">
            <v>1565700</v>
          </cell>
          <cell r="F152">
            <v>336847</v>
          </cell>
          <cell r="G152">
            <v>140000</v>
          </cell>
          <cell r="I152">
            <v>165000</v>
          </cell>
          <cell r="L152">
            <v>30000</v>
          </cell>
        </row>
        <row r="153">
          <cell r="D153">
            <v>1193677</v>
          </cell>
          <cell r="E153">
            <v>823100</v>
          </cell>
          <cell r="F153">
            <v>38195</v>
          </cell>
        </row>
        <row r="154">
          <cell r="D154">
            <v>821861</v>
          </cell>
          <cell r="E154">
            <v>560700</v>
          </cell>
          <cell r="F154">
            <v>24139</v>
          </cell>
          <cell r="G154">
            <v>30000</v>
          </cell>
        </row>
        <row r="155">
          <cell r="D155">
            <v>79400</v>
          </cell>
          <cell r="E155">
            <v>51600</v>
          </cell>
        </row>
        <row r="156">
          <cell r="D156">
            <v>15251400</v>
          </cell>
          <cell r="G156">
            <v>700000</v>
          </cell>
        </row>
        <row r="157">
          <cell r="D157">
            <v>14200</v>
          </cell>
          <cell r="E157">
            <v>10400</v>
          </cell>
        </row>
        <row r="158">
          <cell r="D158">
            <v>246300</v>
          </cell>
          <cell r="E158">
            <v>118400</v>
          </cell>
          <cell r="G158">
            <v>10000</v>
          </cell>
        </row>
        <row r="159">
          <cell r="D159">
            <v>669400</v>
          </cell>
        </row>
        <row r="160">
          <cell r="L160">
            <v>760000</v>
          </cell>
          <cell r="M160">
            <v>760000</v>
          </cell>
        </row>
        <row r="161">
          <cell r="L161">
            <v>2835326</v>
          </cell>
          <cell r="M161">
            <v>2835326</v>
          </cell>
        </row>
        <row r="162">
          <cell r="I162">
            <v>2156670</v>
          </cell>
          <cell r="L162">
            <v>554670</v>
          </cell>
        </row>
        <row r="166">
          <cell r="D166">
            <v>23000</v>
          </cell>
          <cell r="G166">
            <v>34000</v>
          </cell>
        </row>
        <row r="168">
          <cell r="D168">
            <v>416886</v>
          </cell>
          <cell r="E168">
            <v>279809</v>
          </cell>
          <cell r="F168">
            <v>15481</v>
          </cell>
          <cell r="G168">
            <v>3300</v>
          </cell>
        </row>
        <row r="170">
          <cell r="D170">
            <v>250000</v>
          </cell>
        </row>
        <row r="171">
          <cell r="D171">
            <v>2604365</v>
          </cell>
          <cell r="E171">
            <v>1590232</v>
          </cell>
          <cell r="F171">
            <v>213700</v>
          </cell>
          <cell r="G171">
            <v>80000</v>
          </cell>
          <cell r="I171">
            <v>120000</v>
          </cell>
          <cell r="J171">
            <v>27000</v>
          </cell>
        </row>
        <row r="172">
          <cell r="D172">
            <v>1537878</v>
          </cell>
          <cell r="E172">
            <v>334508</v>
          </cell>
          <cell r="F172">
            <v>185263</v>
          </cell>
          <cell r="G172">
            <v>400000</v>
          </cell>
          <cell r="I172">
            <v>33000</v>
          </cell>
          <cell r="J172">
            <v>3000</v>
          </cell>
          <cell r="K172">
            <v>8500</v>
          </cell>
        </row>
        <row r="173">
          <cell r="D173">
            <v>323575</v>
          </cell>
          <cell r="E173">
            <v>80713</v>
          </cell>
          <cell r="F173">
            <v>14303</v>
          </cell>
          <cell r="I173">
            <v>19650</v>
          </cell>
          <cell r="J173">
            <v>8708</v>
          </cell>
          <cell r="K173">
            <v>2100</v>
          </cell>
          <cell r="L173">
            <v>2200</v>
          </cell>
        </row>
        <row r="174">
          <cell r="D174">
            <v>73892</v>
          </cell>
          <cell r="E174">
            <v>45745</v>
          </cell>
        </row>
        <row r="175">
          <cell r="I175">
            <v>6000</v>
          </cell>
        </row>
        <row r="178">
          <cell r="G178">
            <v>10000</v>
          </cell>
        </row>
        <row r="180">
          <cell r="D180">
            <v>151520</v>
          </cell>
          <cell r="E180">
            <v>105589</v>
          </cell>
          <cell r="G180">
            <v>3300</v>
          </cell>
        </row>
        <row r="181">
          <cell r="D181">
            <v>307584</v>
          </cell>
          <cell r="E181">
            <v>202858</v>
          </cell>
          <cell r="G181">
            <v>20216</v>
          </cell>
        </row>
        <row r="182">
          <cell r="D182">
            <v>57000</v>
          </cell>
          <cell r="E182">
            <v>1479.88</v>
          </cell>
          <cell r="G182">
            <v>6700</v>
          </cell>
        </row>
        <row r="183">
          <cell r="D183">
            <v>205000</v>
          </cell>
        </row>
        <row r="185">
          <cell r="D185">
            <v>0</v>
          </cell>
        </row>
        <row r="186">
          <cell r="I186">
            <v>5500</v>
          </cell>
          <cell r="J186">
            <v>0</v>
          </cell>
          <cell r="K186">
            <v>0</v>
          </cell>
          <cell r="L186">
            <v>0</v>
          </cell>
          <cell r="M186">
            <v>0</v>
          </cell>
        </row>
        <row r="190">
          <cell r="D190">
            <v>500875</v>
          </cell>
          <cell r="E190">
            <v>331352</v>
          </cell>
        </row>
        <row r="192">
          <cell r="D192">
            <v>512893</v>
          </cell>
          <cell r="E192">
            <v>319596</v>
          </cell>
          <cell r="G192">
            <v>9800</v>
          </cell>
        </row>
        <row r="194">
          <cell r="D194">
            <v>999846</v>
          </cell>
          <cell r="E194">
            <v>375087</v>
          </cell>
          <cell r="F194">
            <v>20521</v>
          </cell>
          <cell r="G194">
            <v>3500</v>
          </cell>
        </row>
        <row r="196">
          <cell r="D196">
            <v>753470</v>
          </cell>
          <cell r="E196">
            <v>518770</v>
          </cell>
          <cell r="F196">
            <v>11283</v>
          </cell>
          <cell r="G196">
            <v>3300</v>
          </cell>
        </row>
        <row r="197">
          <cell r="M197">
            <v>0</v>
          </cell>
        </row>
        <row r="198">
          <cell r="D198">
            <v>130450</v>
          </cell>
          <cell r="G198">
            <v>369550</v>
          </cell>
        </row>
        <row r="199">
          <cell r="D199">
            <v>1174000</v>
          </cell>
          <cell r="E199">
            <v>798484</v>
          </cell>
          <cell r="F199">
            <v>2220</v>
          </cell>
          <cell r="I199">
            <v>54000</v>
          </cell>
          <cell r="J199">
            <v>9485</v>
          </cell>
        </row>
        <row r="200">
          <cell r="D200">
            <v>1323000</v>
          </cell>
          <cell r="E200">
            <v>937931</v>
          </cell>
          <cell r="F200">
            <v>14807</v>
          </cell>
          <cell r="I200">
            <v>8587</v>
          </cell>
          <cell r="L200">
            <v>9893</v>
          </cell>
        </row>
        <row r="202">
          <cell r="D202">
            <v>487056</v>
          </cell>
          <cell r="E202">
            <v>311718</v>
          </cell>
          <cell r="F202">
            <v>4652</v>
          </cell>
          <cell r="G202">
            <v>0</v>
          </cell>
        </row>
        <row r="204">
          <cell r="L204">
            <v>14012000</v>
          </cell>
          <cell r="M204">
            <v>14012000</v>
          </cell>
        </row>
        <row r="205">
          <cell r="I205">
            <v>5003000</v>
          </cell>
          <cell r="L205">
            <v>3477000</v>
          </cell>
        </row>
        <row r="207">
          <cell r="D207">
            <v>992520</v>
          </cell>
          <cell r="E207">
            <v>618249</v>
          </cell>
          <cell r="F207">
            <v>14676</v>
          </cell>
          <cell r="G207">
            <v>14000</v>
          </cell>
        </row>
        <row r="208">
          <cell r="I208">
            <v>79764.66</v>
          </cell>
        </row>
        <row r="209">
          <cell r="D209">
            <v>81725000</v>
          </cell>
        </row>
        <row r="210">
          <cell r="D210">
            <v>43300</v>
          </cell>
        </row>
        <row r="211">
          <cell r="D211">
            <v>324589005</v>
          </cell>
        </row>
        <row r="212">
          <cell r="G212">
            <v>0</v>
          </cell>
        </row>
        <row r="213">
          <cell r="G213">
            <v>19253900</v>
          </cell>
        </row>
        <row r="214">
          <cell r="D214">
            <v>16337</v>
          </cell>
        </row>
        <row r="216">
          <cell r="D216">
            <v>806490</v>
          </cell>
          <cell r="E216">
            <v>551952</v>
          </cell>
          <cell r="G216">
            <v>13000</v>
          </cell>
        </row>
        <row r="218">
          <cell r="L218">
            <v>259433266</v>
          </cell>
          <cell r="M218">
            <v>259433266</v>
          </cell>
        </row>
        <row r="220">
          <cell r="L220">
            <v>770900</v>
          </cell>
          <cell r="M220">
            <v>770900</v>
          </cell>
        </row>
        <row r="221">
          <cell r="M221">
            <v>13377020</v>
          </cell>
        </row>
        <row r="222">
          <cell r="L222">
            <v>4570150</v>
          </cell>
          <cell r="M222">
            <v>4570150</v>
          </cell>
        </row>
        <row r="226">
          <cell r="D226">
            <v>15846932</v>
          </cell>
        </row>
        <row r="228">
          <cell r="I228">
            <v>50000</v>
          </cell>
          <cell r="L228">
            <v>20046000</v>
          </cell>
          <cell r="M228">
            <v>0</v>
          </cell>
        </row>
        <row r="231">
          <cell r="G231">
            <v>5000000</v>
          </cell>
        </row>
        <row r="232">
          <cell r="D232">
            <v>0</v>
          </cell>
          <cell r="E232">
            <v>0</v>
          </cell>
          <cell r="F232">
            <v>0</v>
          </cell>
          <cell r="G232">
            <v>0</v>
          </cell>
        </row>
        <row r="235">
          <cell r="D235">
            <v>296866</v>
          </cell>
          <cell r="E235">
            <v>120251.5</v>
          </cell>
          <cell r="F235">
            <v>12950</v>
          </cell>
          <cell r="G235">
            <v>81700</v>
          </cell>
        </row>
        <row r="236">
          <cell r="C236">
            <v>693746895</v>
          </cell>
          <cell r="D236">
            <v>648330219</v>
          </cell>
          <cell r="E236">
            <v>84445448.38</v>
          </cell>
          <cell r="F236">
            <v>16619961</v>
          </cell>
          <cell r="G236">
            <v>45416676</v>
          </cell>
          <cell r="H236">
            <v>432337863.65999997</v>
          </cell>
          <cell r="I236">
            <v>54099123.279999994</v>
          </cell>
          <cell r="J236">
            <v>1205356</v>
          </cell>
          <cell r="K236">
            <v>7572143</v>
          </cell>
          <cell r="L236">
            <v>378238740.38</v>
          </cell>
          <cell r="M236">
            <v>336500504</v>
          </cell>
          <cell r="N236">
            <v>1126084758.6599998</v>
          </cell>
        </row>
      </sheetData>
      <sheetData sheetId="1">
        <row r="12">
          <cell r="D12">
            <v>2241489</v>
          </cell>
          <cell r="E12">
            <v>1404623</v>
          </cell>
          <cell r="F12">
            <v>130393</v>
          </cell>
          <cell r="G12">
            <v>104000</v>
          </cell>
          <cell r="I12">
            <v>72968</v>
          </cell>
          <cell r="K12">
            <v>62868</v>
          </cell>
          <cell r="L12">
            <v>5100</v>
          </cell>
        </row>
        <row r="14">
          <cell r="D14">
            <v>19190613</v>
          </cell>
          <cell r="E14">
            <v>12013375</v>
          </cell>
          <cell r="F14">
            <v>1402015</v>
          </cell>
          <cell r="G14">
            <v>500000</v>
          </cell>
          <cell r="I14">
            <v>520786</v>
          </cell>
          <cell r="J14">
            <v>169500</v>
          </cell>
          <cell r="K14">
            <v>91700</v>
          </cell>
          <cell r="L14">
            <v>27000</v>
          </cell>
        </row>
        <row r="15">
          <cell r="D15">
            <v>2503084</v>
          </cell>
          <cell r="E15">
            <v>1563901</v>
          </cell>
          <cell r="F15">
            <v>250055</v>
          </cell>
          <cell r="I15">
            <v>16406</v>
          </cell>
          <cell r="K15">
            <v>15206</v>
          </cell>
        </row>
        <row r="16">
          <cell r="D16">
            <v>2034596</v>
          </cell>
          <cell r="E16">
            <v>1414089</v>
          </cell>
          <cell r="F16">
            <v>25061</v>
          </cell>
          <cell r="I16">
            <v>2013</v>
          </cell>
        </row>
        <row r="17">
          <cell r="D17">
            <v>1480307</v>
          </cell>
          <cell r="E17">
            <v>796931</v>
          </cell>
          <cell r="F17">
            <v>69569</v>
          </cell>
          <cell r="I17">
            <v>800500</v>
          </cell>
          <cell r="J17">
            <v>409000</v>
          </cell>
          <cell r="K17">
            <v>18200</v>
          </cell>
          <cell r="L17">
            <v>30000</v>
          </cell>
        </row>
        <row r="19">
          <cell r="I19">
            <v>110000</v>
          </cell>
          <cell r="L19">
            <v>95000</v>
          </cell>
        </row>
        <row r="20">
          <cell r="D20">
            <v>90540</v>
          </cell>
          <cell r="E20">
            <v>0</v>
          </cell>
          <cell r="F20">
            <v>0</v>
          </cell>
          <cell r="G20">
            <v>0</v>
          </cell>
          <cell r="I20">
            <v>0</v>
          </cell>
          <cell r="J20">
            <v>0</v>
          </cell>
          <cell r="K20">
            <v>0</v>
          </cell>
          <cell r="L20">
            <v>0</v>
          </cell>
          <cell r="M20">
            <v>0</v>
          </cell>
        </row>
        <row r="25">
          <cell r="D25">
            <v>184650</v>
          </cell>
          <cell r="E25">
            <v>131722</v>
          </cell>
          <cell r="G25">
            <v>4000</v>
          </cell>
        </row>
        <row r="27">
          <cell r="D27">
            <v>12585983</v>
          </cell>
          <cell r="E27">
            <v>6701484</v>
          </cell>
          <cell r="F27">
            <v>1259823</v>
          </cell>
          <cell r="G27">
            <v>34000</v>
          </cell>
          <cell r="I27">
            <v>1439201</v>
          </cell>
          <cell r="J27">
            <v>20000</v>
          </cell>
          <cell r="K27">
            <v>1392</v>
          </cell>
        </row>
        <row r="28">
          <cell r="D28">
            <v>25126949</v>
          </cell>
          <cell r="E28">
            <v>15664055</v>
          </cell>
          <cell r="F28">
            <v>1932098</v>
          </cell>
          <cell r="G28">
            <v>116000</v>
          </cell>
          <cell r="I28">
            <v>875682</v>
          </cell>
          <cell r="J28">
            <v>375000</v>
          </cell>
          <cell r="K28">
            <v>52164</v>
          </cell>
        </row>
        <row r="30">
          <cell r="D30">
            <v>210153</v>
          </cell>
          <cell r="E30">
            <v>150798</v>
          </cell>
        </row>
        <row r="31">
          <cell r="D31">
            <v>527144</v>
          </cell>
          <cell r="E31">
            <v>349320</v>
          </cell>
          <cell r="I31">
            <v>46000</v>
          </cell>
        </row>
        <row r="32">
          <cell r="D32">
            <v>245683</v>
          </cell>
          <cell r="E32">
            <v>150353</v>
          </cell>
          <cell r="F32">
            <v>2792</v>
          </cell>
          <cell r="I32">
            <v>7810</v>
          </cell>
          <cell r="K32">
            <v>910</v>
          </cell>
        </row>
        <row r="33">
          <cell r="D33">
            <v>24645</v>
          </cell>
        </row>
        <row r="34">
          <cell r="D34">
            <v>778769</v>
          </cell>
          <cell r="H34">
            <v>0</v>
          </cell>
        </row>
        <row r="35">
          <cell r="D35">
            <v>6213</v>
          </cell>
        </row>
        <row r="36">
          <cell r="D36">
            <v>52000</v>
          </cell>
        </row>
        <row r="37">
          <cell r="H37">
            <v>0</v>
          </cell>
          <cell r="I37">
            <v>0</v>
          </cell>
          <cell r="J37">
            <v>0</v>
          </cell>
          <cell r="K37">
            <v>0</v>
          </cell>
          <cell r="L37">
            <v>0</v>
          </cell>
          <cell r="M37">
            <v>0</v>
          </cell>
        </row>
        <row r="38">
          <cell r="D38">
            <v>1805470</v>
          </cell>
          <cell r="E38">
            <v>1267602</v>
          </cell>
          <cell r="F38">
            <v>30860</v>
          </cell>
          <cell r="G38">
            <v>32000</v>
          </cell>
          <cell r="H38">
            <v>0</v>
          </cell>
        </row>
        <row r="40">
          <cell r="D40">
            <v>8208644</v>
          </cell>
        </row>
        <row r="41">
          <cell r="D41">
            <v>115507</v>
          </cell>
        </row>
        <row r="42">
          <cell r="D42">
            <v>1161366</v>
          </cell>
          <cell r="G42">
            <v>0</v>
          </cell>
        </row>
        <row r="43">
          <cell r="D43">
            <v>552168</v>
          </cell>
        </row>
        <row r="44">
          <cell r="D44">
            <v>2248</v>
          </cell>
        </row>
        <row r="45">
          <cell r="D45">
            <v>34585</v>
          </cell>
        </row>
        <row r="46">
          <cell r="D46">
            <v>321573</v>
          </cell>
        </row>
        <row r="47">
          <cell r="D47">
            <v>2304</v>
          </cell>
        </row>
        <row r="48">
          <cell r="D48">
            <v>37872</v>
          </cell>
        </row>
        <row r="50">
          <cell r="D50">
            <v>171203</v>
          </cell>
        </row>
        <row r="51">
          <cell r="D51">
            <v>1038646</v>
          </cell>
        </row>
        <row r="52">
          <cell r="D52">
            <v>1849720</v>
          </cell>
        </row>
        <row r="53">
          <cell r="D53">
            <v>176809</v>
          </cell>
        </row>
        <row r="54">
          <cell r="D54">
            <v>908447</v>
          </cell>
        </row>
        <row r="55">
          <cell r="D55">
            <v>33137</v>
          </cell>
        </row>
        <row r="56">
          <cell r="D56">
            <v>392217</v>
          </cell>
        </row>
        <row r="57">
          <cell r="D57">
            <v>949400</v>
          </cell>
        </row>
        <row r="61">
          <cell r="D61">
            <v>143983</v>
          </cell>
        </row>
        <row r="62">
          <cell r="D62">
            <v>25350</v>
          </cell>
        </row>
        <row r="68">
          <cell r="D68">
            <v>883821</v>
          </cell>
        </row>
        <row r="69">
          <cell r="D69">
            <v>47000</v>
          </cell>
        </row>
        <row r="71">
          <cell r="D71">
            <v>160261</v>
          </cell>
          <cell r="E71">
            <v>106069</v>
          </cell>
          <cell r="G71">
            <v>4000</v>
          </cell>
        </row>
        <row r="72">
          <cell r="D72">
            <v>325000</v>
          </cell>
          <cell r="F72">
            <v>130000</v>
          </cell>
          <cell r="I72">
            <v>36000</v>
          </cell>
          <cell r="K72">
            <v>6000</v>
          </cell>
        </row>
        <row r="73">
          <cell r="D73">
            <v>53500</v>
          </cell>
        </row>
        <row r="75">
          <cell r="D75">
            <v>303687</v>
          </cell>
          <cell r="E75">
            <v>199019</v>
          </cell>
          <cell r="G75">
            <v>8000</v>
          </cell>
        </row>
        <row r="76">
          <cell r="I76">
            <v>944124.8</v>
          </cell>
        </row>
        <row r="77">
          <cell r="C77">
            <v>87788736</v>
          </cell>
          <cell r="D77">
            <v>86986736</v>
          </cell>
          <cell r="E77">
            <v>41913341</v>
          </cell>
          <cell r="F77">
            <v>5232666</v>
          </cell>
          <cell r="G77">
            <v>802000</v>
          </cell>
          <cell r="H77">
            <v>5028590.8</v>
          </cell>
          <cell r="I77">
            <v>4871490.8</v>
          </cell>
          <cell r="J77">
            <v>973500</v>
          </cell>
          <cell r="K77">
            <v>248440</v>
          </cell>
          <cell r="L77">
            <v>157100</v>
          </cell>
          <cell r="M77">
            <v>0</v>
          </cell>
          <cell r="N77">
            <v>92817326.8</v>
          </cell>
        </row>
      </sheetData>
      <sheetData sheetId="2">
        <row r="12">
          <cell r="D12">
            <v>2273470</v>
          </cell>
          <cell r="E12">
            <v>1504457</v>
          </cell>
          <cell r="F12">
            <v>50100</v>
          </cell>
          <cell r="G12">
            <v>47000</v>
          </cell>
        </row>
        <row r="14">
          <cell r="D14">
            <v>2813711</v>
          </cell>
          <cell r="E14">
            <v>1792354</v>
          </cell>
          <cell r="F14">
            <v>240762</v>
          </cell>
          <cell r="G14">
            <v>40000</v>
          </cell>
          <cell r="I14">
            <v>14000</v>
          </cell>
          <cell r="K14">
            <v>6500</v>
          </cell>
        </row>
        <row r="15">
          <cell r="D15">
            <v>3766289</v>
          </cell>
          <cell r="E15">
            <v>2406246</v>
          </cell>
          <cell r="F15">
            <v>127738</v>
          </cell>
          <cell r="G15">
            <v>60300</v>
          </cell>
          <cell r="I15">
            <v>756311</v>
          </cell>
          <cell r="J15">
            <v>316844</v>
          </cell>
          <cell r="K15">
            <v>15391</v>
          </cell>
        </row>
        <row r="17">
          <cell r="D17">
            <v>19360</v>
          </cell>
        </row>
        <row r="20">
          <cell r="I20">
            <v>150000</v>
          </cell>
          <cell r="L20">
            <v>50000</v>
          </cell>
        </row>
        <row r="21">
          <cell r="D21">
            <v>101586</v>
          </cell>
          <cell r="E21">
            <v>0</v>
          </cell>
          <cell r="F21">
            <v>0</v>
          </cell>
          <cell r="G21">
            <v>0</v>
          </cell>
          <cell r="I21">
            <v>0</v>
          </cell>
          <cell r="J21">
            <v>0</v>
          </cell>
          <cell r="K21">
            <v>0</v>
          </cell>
          <cell r="L21">
            <v>0</v>
          </cell>
          <cell r="M21">
            <v>0</v>
          </cell>
        </row>
        <row r="28">
          <cell r="D28">
            <v>169031</v>
          </cell>
          <cell r="E28">
            <v>121768</v>
          </cell>
          <cell r="G28">
            <v>3500</v>
          </cell>
        </row>
        <row r="30">
          <cell r="D30">
            <v>9452938</v>
          </cell>
          <cell r="E30">
            <v>5232218</v>
          </cell>
          <cell r="F30">
            <v>969693</v>
          </cell>
          <cell r="G30">
            <v>115000</v>
          </cell>
          <cell r="I30">
            <v>1129135</v>
          </cell>
          <cell r="K30">
            <v>2525</v>
          </cell>
        </row>
        <row r="31">
          <cell r="D31">
            <v>18560554</v>
          </cell>
          <cell r="E31">
            <v>11936438</v>
          </cell>
          <cell r="F31">
            <v>1350889</v>
          </cell>
          <cell r="G31">
            <v>50000</v>
          </cell>
          <cell r="I31">
            <v>267405</v>
          </cell>
          <cell r="J31">
            <v>60595</v>
          </cell>
          <cell r="K31">
            <v>103503</v>
          </cell>
          <cell r="L31">
            <v>6100</v>
          </cell>
        </row>
        <row r="33">
          <cell r="D33">
            <v>238291</v>
          </cell>
          <cell r="E33">
            <v>174957</v>
          </cell>
        </row>
        <row r="35">
          <cell r="D35">
            <v>258393</v>
          </cell>
          <cell r="E35">
            <v>188930</v>
          </cell>
        </row>
        <row r="36">
          <cell r="D36">
            <v>487672</v>
          </cell>
          <cell r="E36">
            <v>341058</v>
          </cell>
          <cell r="G36">
            <v>10000</v>
          </cell>
        </row>
        <row r="37">
          <cell r="D37">
            <v>424712</v>
          </cell>
          <cell r="E37">
            <v>218102</v>
          </cell>
          <cell r="F37">
            <v>50433</v>
          </cell>
          <cell r="I37">
            <v>27118</v>
          </cell>
          <cell r="K37">
            <v>14685</v>
          </cell>
          <cell r="L37">
            <v>3077</v>
          </cell>
        </row>
        <row r="38">
          <cell r="D38">
            <v>25440</v>
          </cell>
        </row>
        <row r="39">
          <cell r="D39">
            <v>1010935</v>
          </cell>
        </row>
        <row r="40">
          <cell r="D40">
            <v>8467</v>
          </cell>
        </row>
        <row r="41">
          <cell r="D41">
            <v>8000</v>
          </cell>
        </row>
        <row r="43">
          <cell r="D43">
            <v>1495115</v>
          </cell>
          <cell r="E43">
            <v>1044598</v>
          </cell>
          <cell r="F43">
            <v>30558</v>
          </cell>
          <cell r="G43">
            <v>41500</v>
          </cell>
        </row>
        <row r="45">
          <cell r="D45">
            <v>4491494</v>
          </cell>
        </row>
        <row r="46">
          <cell r="D46">
            <v>4765</v>
          </cell>
        </row>
        <row r="47">
          <cell r="D47">
            <v>594717</v>
          </cell>
        </row>
        <row r="48">
          <cell r="D48">
            <v>383722</v>
          </cell>
        </row>
        <row r="50">
          <cell r="D50">
            <v>34598</v>
          </cell>
        </row>
        <row r="51">
          <cell r="D51">
            <v>240287</v>
          </cell>
        </row>
        <row r="52">
          <cell r="D52">
            <v>400</v>
          </cell>
        </row>
        <row r="53">
          <cell r="D53">
            <v>40112</v>
          </cell>
        </row>
        <row r="54">
          <cell r="D54">
            <v>273</v>
          </cell>
        </row>
        <row r="56">
          <cell r="D56">
            <v>140000</v>
          </cell>
        </row>
        <row r="57">
          <cell r="D57">
            <v>975714</v>
          </cell>
        </row>
        <row r="58">
          <cell r="D58">
            <v>1621680</v>
          </cell>
        </row>
        <row r="59">
          <cell r="D59">
            <v>309000</v>
          </cell>
        </row>
        <row r="60">
          <cell r="D60">
            <v>879360</v>
          </cell>
        </row>
        <row r="61">
          <cell r="D61">
            <v>37188</v>
          </cell>
        </row>
        <row r="62">
          <cell r="D62">
            <v>316623</v>
          </cell>
        </row>
        <row r="63">
          <cell r="D63">
            <v>1023876</v>
          </cell>
        </row>
        <row r="67">
          <cell r="D67">
            <v>85940</v>
          </cell>
        </row>
        <row r="68">
          <cell r="C68">
            <v>19500</v>
          </cell>
        </row>
        <row r="73">
          <cell r="C73">
            <v>798835</v>
          </cell>
        </row>
        <row r="74">
          <cell r="D74">
            <v>16834</v>
          </cell>
        </row>
        <row r="76">
          <cell r="D76">
            <v>323045</v>
          </cell>
          <cell r="E76">
            <v>200547</v>
          </cell>
          <cell r="F76">
            <v>8600</v>
          </cell>
          <cell r="G76">
            <v>8800</v>
          </cell>
        </row>
        <row r="77">
          <cell r="I77">
            <v>2145101.74</v>
          </cell>
        </row>
        <row r="79">
          <cell r="D79">
            <v>215000</v>
          </cell>
          <cell r="F79">
            <v>111000</v>
          </cell>
          <cell r="G79">
            <v>90000</v>
          </cell>
          <cell r="I79">
            <v>2500</v>
          </cell>
        </row>
        <row r="80">
          <cell r="D80">
            <v>16500</v>
          </cell>
        </row>
        <row r="85">
          <cell r="C85">
            <v>54149527</v>
          </cell>
          <cell r="D85">
            <v>53683427</v>
          </cell>
          <cell r="E85">
            <v>25161673</v>
          </cell>
          <cell r="F85">
            <v>2939773</v>
          </cell>
          <cell r="G85">
            <v>466100</v>
          </cell>
          <cell r="H85">
            <v>4550747.74</v>
          </cell>
          <cell r="I85">
            <v>4491570.74</v>
          </cell>
          <cell r="J85">
            <v>377439</v>
          </cell>
          <cell r="K85">
            <v>142604</v>
          </cell>
          <cell r="L85">
            <v>59177</v>
          </cell>
          <cell r="M85">
            <v>0</v>
          </cell>
          <cell r="N85">
            <v>58700274.74</v>
          </cell>
        </row>
      </sheetData>
      <sheetData sheetId="3">
        <row r="11">
          <cell r="D11">
            <v>2122417</v>
          </cell>
          <cell r="E11">
            <v>1283364</v>
          </cell>
          <cell r="F11">
            <v>97998</v>
          </cell>
          <cell r="G11">
            <v>4000</v>
          </cell>
          <cell r="I11">
            <v>15529</v>
          </cell>
          <cell r="K11">
            <v>5729</v>
          </cell>
        </row>
        <row r="13">
          <cell r="D13">
            <v>8325353</v>
          </cell>
          <cell r="E13">
            <v>5369184</v>
          </cell>
          <cell r="F13">
            <v>492813</v>
          </cell>
          <cell r="G13">
            <v>193900</v>
          </cell>
          <cell r="I13">
            <v>427112</v>
          </cell>
          <cell r="J13">
            <v>141340</v>
          </cell>
          <cell r="K13">
            <v>42224</v>
          </cell>
          <cell r="L13">
            <v>32934</v>
          </cell>
        </row>
        <row r="14">
          <cell r="D14">
            <v>3798481</v>
          </cell>
          <cell r="E14">
            <v>2441574</v>
          </cell>
          <cell r="F14">
            <v>276200</v>
          </cell>
          <cell r="G14">
            <v>30000</v>
          </cell>
          <cell r="I14">
            <v>11530</v>
          </cell>
          <cell r="J14">
            <v>900</v>
          </cell>
          <cell r="K14">
            <v>6600</v>
          </cell>
        </row>
        <row r="16">
          <cell r="D16">
            <v>840070</v>
          </cell>
          <cell r="E16">
            <v>462730</v>
          </cell>
          <cell r="F16">
            <v>48054</v>
          </cell>
          <cell r="I16">
            <v>686418</v>
          </cell>
          <cell r="J16">
            <v>321195</v>
          </cell>
          <cell r="K16">
            <v>20450</v>
          </cell>
          <cell r="L16">
            <v>65000</v>
          </cell>
        </row>
        <row r="17">
          <cell r="D17">
            <v>391296</v>
          </cell>
          <cell r="E17">
            <v>263745</v>
          </cell>
          <cell r="F17">
            <v>14000</v>
          </cell>
          <cell r="G17">
            <v>10000</v>
          </cell>
        </row>
        <row r="20">
          <cell r="I20">
            <v>50000</v>
          </cell>
          <cell r="L20">
            <v>50000</v>
          </cell>
        </row>
        <row r="21">
          <cell r="D21">
            <v>52670</v>
          </cell>
          <cell r="E21">
            <v>0</v>
          </cell>
          <cell r="F21">
            <v>0</v>
          </cell>
          <cell r="G21">
            <v>0</v>
          </cell>
          <cell r="I21">
            <v>0</v>
          </cell>
          <cell r="J21">
            <v>0</v>
          </cell>
          <cell r="K21">
            <v>0</v>
          </cell>
          <cell r="L21">
            <v>0</v>
          </cell>
          <cell r="M21">
            <v>0</v>
          </cell>
        </row>
        <row r="27">
          <cell r="D27">
            <v>199989</v>
          </cell>
          <cell r="E27">
            <v>142997</v>
          </cell>
          <cell r="G27">
            <v>4000</v>
          </cell>
        </row>
        <row r="29">
          <cell r="D29">
            <v>6826520</v>
          </cell>
          <cell r="E29">
            <v>3591983</v>
          </cell>
          <cell r="F29">
            <v>577635</v>
          </cell>
          <cell r="G29">
            <v>215000</v>
          </cell>
          <cell r="I29">
            <v>877043</v>
          </cell>
          <cell r="J29">
            <v>14900</v>
          </cell>
          <cell r="K29">
            <v>7450</v>
          </cell>
        </row>
        <row r="30">
          <cell r="D30">
            <v>15613786</v>
          </cell>
          <cell r="E30">
            <v>10087991</v>
          </cell>
          <cell r="F30">
            <v>841934</v>
          </cell>
          <cell r="G30">
            <v>90000</v>
          </cell>
          <cell r="I30">
            <v>797563</v>
          </cell>
          <cell r="J30">
            <v>374500</v>
          </cell>
          <cell r="K30">
            <v>38090</v>
          </cell>
        </row>
        <row r="31">
          <cell r="D31">
            <v>852005</v>
          </cell>
          <cell r="E31">
            <v>588669</v>
          </cell>
          <cell r="F31">
            <v>7800</v>
          </cell>
        </row>
        <row r="33">
          <cell r="D33">
            <v>150716</v>
          </cell>
          <cell r="E33">
            <v>108903</v>
          </cell>
        </row>
        <row r="34">
          <cell r="D34">
            <v>479367</v>
          </cell>
          <cell r="E34">
            <v>306470</v>
          </cell>
          <cell r="F34">
            <v>15365</v>
          </cell>
        </row>
        <row r="35">
          <cell r="D35">
            <v>117151</v>
          </cell>
          <cell r="E35">
            <v>76162</v>
          </cell>
          <cell r="G35">
            <v>40000</v>
          </cell>
        </row>
        <row r="36">
          <cell r="D36">
            <v>280580</v>
          </cell>
          <cell r="E36">
            <v>180886</v>
          </cell>
          <cell r="F36">
            <v>10898</v>
          </cell>
        </row>
        <row r="37">
          <cell r="D37">
            <v>19875</v>
          </cell>
        </row>
        <row r="38">
          <cell r="D38">
            <v>572313</v>
          </cell>
        </row>
        <row r="39">
          <cell r="D39">
            <v>6048</v>
          </cell>
        </row>
        <row r="40">
          <cell r="D40">
            <v>21500</v>
          </cell>
          <cell r="G40">
            <v>24440</v>
          </cell>
        </row>
        <row r="42">
          <cell r="D42">
            <v>1295716</v>
          </cell>
          <cell r="E42">
            <v>906019</v>
          </cell>
          <cell r="F42">
            <v>31777</v>
          </cell>
          <cell r="G42">
            <v>32000</v>
          </cell>
        </row>
        <row r="44">
          <cell r="D44">
            <v>7356110</v>
          </cell>
        </row>
        <row r="45">
          <cell r="D45">
            <v>16055</v>
          </cell>
        </row>
        <row r="46">
          <cell r="D46">
            <v>910285</v>
          </cell>
          <cell r="G46">
            <v>185000</v>
          </cell>
        </row>
        <row r="47">
          <cell r="D47">
            <v>280554</v>
          </cell>
        </row>
        <row r="48">
          <cell r="D48">
            <v>500</v>
          </cell>
          <cell r="H48">
            <v>0</v>
          </cell>
        </row>
        <row r="49">
          <cell r="D49">
            <v>23000</v>
          </cell>
          <cell r="H49">
            <v>0</v>
          </cell>
        </row>
        <row r="50">
          <cell r="D50">
            <v>172300</v>
          </cell>
          <cell r="H50">
            <v>0</v>
          </cell>
        </row>
        <row r="51">
          <cell r="D51">
            <v>500</v>
          </cell>
          <cell r="H51">
            <v>0</v>
          </cell>
        </row>
        <row r="52">
          <cell r="D52">
            <v>25000</v>
          </cell>
          <cell r="H52">
            <v>0</v>
          </cell>
        </row>
        <row r="53">
          <cell r="H53">
            <v>0</v>
          </cell>
        </row>
        <row r="54">
          <cell r="D54">
            <v>87836</v>
          </cell>
          <cell r="H54">
            <v>0</v>
          </cell>
        </row>
        <row r="55">
          <cell r="D55">
            <v>888130</v>
          </cell>
          <cell r="H55">
            <v>0</v>
          </cell>
        </row>
        <row r="56">
          <cell r="D56">
            <v>1061063</v>
          </cell>
          <cell r="H56">
            <v>0</v>
          </cell>
        </row>
        <row r="57">
          <cell r="D57">
            <v>210000</v>
          </cell>
          <cell r="H57">
            <v>0</v>
          </cell>
        </row>
        <row r="58">
          <cell r="D58">
            <v>786791</v>
          </cell>
          <cell r="H58">
            <v>0</v>
          </cell>
        </row>
        <row r="59">
          <cell r="D59">
            <v>50000</v>
          </cell>
        </row>
        <row r="60">
          <cell r="D60">
            <v>375000</v>
          </cell>
          <cell r="H60">
            <v>0</v>
          </cell>
        </row>
        <row r="61">
          <cell r="D61">
            <v>419892</v>
          </cell>
          <cell r="H61">
            <v>0</v>
          </cell>
        </row>
        <row r="65">
          <cell r="D65">
            <v>96038</v>
          </cell>
        </row>
        <row r="68">
          <cell r="D68">
            <v>0</v>
          </cell>
        </row>
        <row r="72">
          <cell r="D72">
            <v>25350</v>
          </cell>
        </row>
        <row r="73">
          <cell r="D73">
            <v>499180</v>
          </cell>
        </row>
        <row r="74">
          <cell r="D74">
            <v>33060</v>
          </cell>
        </row>
        <row r="76">
          <cell r="D76">
            <v>168925</v>
          </cell>
          <cell r="E76">
            <v>116449</v>
          </cell>
          <cell r="G76">
            <v>4000</v>
          </cell>
        </row>
        <row r="77">
          <cell r="D77">
            <v>840000</v>
          </cell>
          <cell r="F77">
            <v>508000</v>
          </cell>
          <cell r="I77">
            <v>50000</v>
          </cell>
          <cell r="K77">
            <v>10000</v>
          </cell>
        </row>
        <row r="79">
          <cell r="D79">
            <v>299197</v>
          </cell>
          <cell r="E79">
            <v>207321</v>
          </cell>
          <cell r="G79">
            <v>8000</v>
          </cell>
        </row>
        <row r="80">
          <cell r="I80">
            <v>1416812.38</v>
          </cell>
        </row>
        <row r="81">
          <cell r="C81">
            <v>57430959</v>
          </cell>
          <cell r="D81">
            <v>56590619</v>
          </cell>
          <cell r="E81">
            <v>26134447</v>
          </cell>
          <cell r="F81">
            <v>2922474</v>
          </cell>
          <cell r="G81">
            <v>840340</v>
          </cell>
          <cell r="H81">
            <v>4479941.38</v>
          </cell>
          <cell r="I81">
            <v>4332007.38</v>
          </cell>
          <cell r="J81">
            <v>852835</v>
          </cell>
          <cell r="K81">
            <v>130543</v>
          </cell>
          <cell r="L81">
            <v>147934</v>
          </cell>
          <cell r="M81">
            <v>0</v>
          </cell>
          <cell r="N81">
            <v>61910900.38</v>
          </cell>
        </row>
      </sheetData>
      <sheetData sheetId="4">
        <row r="12">
          <cell r="D12">
            <v>1934510</v>
          </cell>
          <cell r="E12">
            <v>1240301</v>
          </cell>
          <cell r="F12">
            <v>76560</v>
          </cell>
          <cell r="G12">
            <v>4000</v>
          </cell>
        </row>
        <row r="16">
          <cell r="D16">
            <v>3288386</v>
          </cell>
          <cell r="E16">
            <v>2163619</v>
          </cell>
          <cell r="F16">
            <v>172114</v>
          </cell>
          <cell r="I16">
            <v>174082</v>
          </cell>
          <cell r="J16">
            <v>10619</v>
          </cell>
          <cell r="K16">
            <v>22385</v>
          </cell>
        </row>
        <row r="17">
          <cell r="D17">
            <v>802214</v>
          </cell>
          <cell r="E17">
            <v>485381</v>
          </cell>
          <cell r="F17">
            <v>49286</v>
          </cell>
          <cell r="I17">
            <v>503750</v>
          </cell>
          <cell r="J17">
            <v>220260</v>
          </cell>
          <cell r="K17">
            <v>23880</v>
          </cell>
          <cell r="L17">
            <v>60000</v>
          </cell>
        </row>
        <row r="21">
          <cell r="I21">
            <v>36000</v>
          </cell>
        </row>
        <row r="22">
          <cell r="D22">
            <v>48970</v>
          </cell>
          <cell r="E22">
            <v>0</v>
          </cell>
          <cell r="F22">
            <v>0</v>
          </cell>
          <cell r="G22">
            <v>0</v>
          </cell>
          <cell r="J22">
            <v>0</v>
          </cell>
          <cell r="K22">
            <v>0</v>
          </cell>
          <cell r="L22">
            <v>0</v>
          </cell>
        </row>
        <row r="28">
          <cell r="D28">
            <v>161968</v>
          </cell>
          <cell r="E28">
            <v>116974</v>
          </cell>
          <cell r="G28">
            <v>4000</v>
          </cell>
        </row>
        <row r="30">
          <cell r="D30">
            <v>6581148</v>
          </cell>
          <cell r="E30">
            <v>3360320</v>
          </cell>
          <cell r="F30">
            <v>922593</v>
          </cell>
          <cell r="G30">
            <v>50000</v>
          </cell>
          <cell r="I30">
            <v>833149</v>
          </cell>
          <cell r="K30">
            <v>2000</v>
          </cell>
        </row>
        <row r="31">
          <cell r="D31">
            <v>11236227</v>
          </cell>
          <cell r="E31">
            <v>6970141</v>
          </cell>
          <cell r="F31">
            <v>1026443</v>
          </cell>
          <cell r="G31">
            <v>150000</v>
          </cell>
          <cell r="I31">
            <v>366620</v>
          </cell>
          <cell r="J31">
            <v>87524</v>
          </cell>
          <cell r="K31">
            <v>14879</v>
          </cell>
        </row>
        <row r="32">
          <cell r="D32">
            <v>551332</v>
          </cell>
          <cell r="E32">
            <v>376630</v>
          </cell>
          <cell r="F32">
            <v>30884</v>
          </cell>
          <cell r="I32">
            <v>13427</v>
          </cell>
          <cell r="K32">
            <v>2740</v>
          </cell>
        </row>
        <row r="34">
          <cell r="D34">
            <v>153820</v>
          </cell>
          <cell r="E34">
            <v>107289</v>
          </cell>
        </row>
        <row r="35">
          <cell r="D35">
            <v>505313</v>
          </cell>
          <cell r="E35">
            <v>276719</v>
          </cell>
          <cell r="F35">
            <v>25576</v>
          </cell>
          <cell r="G35">
            <v>12000</v>
          </cell>
        </row>
        <row r="36">
          <cell r="D36">
            <v>158440</v>
          </cell>
          <cell r="E36">
            <v>68593</v>
          </cell>
          <cell r="G36">
            <v>6000</v>
          </cell>
          <cell r="I36">
            <v>16683</v>
          </cell>
        </row>
        <row r="38">
          <cell r="D38">
            <v>2385</v>
          </cell>
        </row>
        <row r="39">
          <cell r="D39">
            <v>456176</v>
          </cell>
          <cell r="H39">
            <v>0</v>
          </cell>
        </row>
        <row r="40">
          <cell r="D40">
            <v>2964</v>
          </cell>
        </row>
        <row r="41">
          <cell r="D41">
            <v>23000</v>
          </cell>
          <cell r="G41">
            <v>34000</v>
          </cell>
        </row>
        <row r="43">
          <cell r="D43">
            <v>999572</v>
          </cell>
          <cell r="E43">
            <v>695257</v>
          </cell>
          <cell r="F43">
            <v>24854</v>
          </cell>
          <cell r="G43">
            <v>34000</v>
          </cell>
        </row>
        <row r="45">
          <cell r="D45">
            <v>4273912</v>
          </cell>
        </row>
        <row r="46">
          <cell r="D46">
            <v>14040</v>
          </cell>
        </row>
        <row r="47">
          <cell r="D47">
            <v>612841</v>
          </cell>
        </row>
        <row r="48">
          <cell r="D48">
            <v>424680</v>
          </cell>
        </row>
        <row r="49">
          <cell r="D49">
            <v>500</v>
          </cell>
        </row>
        <row r="50">
          <cell r="D50">
            <v>47935</v>
          </cell>
        </row>
        <row r="51">
          <cell r="D51">
            <v>176690</v>
          </cell>
        </row>
        <row r="53">
          <cell r="D53">
            <v>31572</v>
          </cell>
        </row>
        <row r="56">
          <cell r="D56">
            <v>86554</v>
          </cell>
        </row>
        <row r="57">
          <cell r="D57">
            <v>512602</v>
          </cell>
        </row>
        <row r="58">
          <cell r="D58">
            <v>981428</v>
          </cell>
        </row>
        <row r="59">
          <cell r="D59">
            <v>143801</v>
          </cell>
        </row>
        <row r="60">
          <cell r="D60">
            <v>618519</v>
          </cell>
        </row>
        <row r="61">
          <cell r="D61">
            <v>29592</v>
          </cell>
        </row>
        <row r="62">
          <cell r="D62">
            <v>359000</v>
          </cell>
        </row>
        <row r="63">
          <cell r="D63">
            <v>388742</v>
          </cell>
        </row>
        <row r="67">
          <cell r="D67">
            <v>72300</v>
          </cell>
        </row>
        <row r="68">
          <cell r="D68">
            <v>22200</v>
          </cell>
        </row>
        <row r="70">
          <cell r="D70">
            <v>0</v>
          </cell>
        </row>
        <row r="74">
          <cell r="D74">
            <v>444504</v>
          </cell>
        </row>
        <row r="76">
          <cell r="D76">
            <v>17000</v>
          </cell>
        </row>
        <row r="78">
          <cell r="D78">
            <v>106974</v>
          </cell>
          <cell r="E78">
            <v>73630</v>
          </cell>
          <cell r="G78">
            <v>4000</v>
          </cell>
        </row>
        <row r="79">
          <cell r="D79">
            <v>315000</v>
          </cell>
          <cell r="F79">
            <v>275500</v>
          </cell>
          <cell r="I79">
            <v>85200</v>
          </cell>
          <cell r="K79">
            <v>16200</v>
          </cell>
        </row>
        <row r="80">
          <cell r="D80">
            <v>9000</v>
          </cell>
        </row>
        <row r="82">
          <cell r="D82">
            <v>292220</v>
          </cell>
          <cell r="E82">
            <v>204899</v>
          </cell>
          <cell r="G82">
            <v>13000</v>
          </cell>
        </row>
        <row r="83">
          <cell r="I83">
            <v>422800.89</v>
          </cell>
        </row>
        <row r="84">
          <cell r="C84">
            <v>37199031</v>
          </cell>
          <cell r="D84">
            <v>36888031</v>
          </cell>
          <cell r="E84">
            <v>16139753</v>
          </cell>
          <cell r="F84">
            <v>2603810</v>
          </cell>
          <cell r="G84">
            <v>311000</v>
          </cell>
          <cell r="H84">
            <v>2511711.89</v>
          </cell>
          <cell r="I84">
            <v>2451711.89</v>
          </cell>
          <cell r="J84">
            <v>318403</v>
          </cell>
          <cell r="K84">
            <v>82084</v>
          </cell>
          <cell r="L84">
            <v>60000</v>
          </cell>
          <cell r="M84">
            <v>0</v>
          </cell>
          <cell r="N84">
            <v>39710742.89</v>
          </cell>
        </row>
      </sheetData>
      <sheetData sheetId="5">
        <row r="12">
          <cell r="D12">
            <v>2080934</v>
          </cell>
          <cell r="E12">
            <v>1363871</v>
          </cell>
          <cell r="F12">
            <v>90611</v>
          </cell>
          <cell r="G12">
            <v>9000</v>
          </cell>
          <cell r="I12">
            <v>65616</v>
          </cell>
          <cell r="K12">
            <v>34716</v>
          </cell>
        </row>
        <row r="14">
          <cell r="D14">
            <v>5570111</v>
          </cell>
          <cell r="E14">
            <v>3258015</v>
          </cell>
          <cell r="F14">
            <v>443870</v>
          </cell>
          <cell r="G14">
            <v>100000</v>
          </cell>
          <cell r="I14">
            <v>57960</v>
          </cell>
          <cell r="J14">
            <v>1820</v>
          </cell>
          <cell r="K14">
            <v>7400</v>
          </cell>
        </row>
        <row r="15">
          <cell r="D15">
            <v>3087215</v>
          </cell>
          <cell r="E15">
            <v>1907510</v>
          </cell>
          <cell r="F15">
            <v>358170</v>
          </cell>
          <cell r="I15">
            <v>30690</v>
          </cell>
          <cell r="J15">
            <v>7800</v>
          </cell>
          <cell r="K15">
            <v>10000</v>
          </cell>
        </row>
        <row r="16">
          <cell r="D16">
            <v>6348870</v>
          </cell>
          <cell r="E16">
            <v>4098955</v>
          </cell>
          <cell r="F16">
            <v>355950</v>
          </cell>
          <cell r="G16">
            <v>131500</v>
          </cell>
          <cell r="I16">
            <v>179274</v>
          </cell>
          <cell r="J16">
            <v>93695</v>
          </cell>
          <cell r="K16">
            <v>9600</v>
          </cell>
          <cell r="L16">
            <v>15500</v>
          </cell>
        </row>
        <row r="17">
          <cell r="D17">
            <v>932444</v>
          </cell>
          <cell r="E17">
            <v>504640</v>
          </cell>
          <cell r="F17">
            <v>20850</v>
          </cell>
          <cell r="I17">
            <v>470475</v>
          </cell>
          <cell r="J17">
            <v>220000</v>
          </cell>
          <cell r="K17">
            <v>17000</v>
          </cell>
          <cell r="L17">
            <v>100000</v>
          </cell>
        </row>
        <row r="19">
          <cell r="D19">
            <v>350560</v>
          </cell>
          <cell r="E19">
            <v>244980</v>
          </cell>
          <cell r="F19">
            <v>560</v>
          </cell>
        </row>
        <row r="21">
          <cell r="I21">
            <v>40000</v>
          </cell>
          <cell r="K21">
            <v>8000</v>
          </cell>
        </row>
        <row r="22">
          <cell r="D22">
            <v>134742</v>
          </cell>
          <cell r="E22">
            <v>0</v>
          </cell>
          <cell r="F22">
            <v>0</v>
          </cell>
          <cell r="G22">
            <v>10208</v>
          </cell>
          <cell r="I22">
            <v>0</v>
          </cell>
          <cell r="J22">
            <v>0</v>
          </cell>
          <cell r="K22">
            <v>0</v>
          </cell>
          <cell r="L22">
            <v>0</v>
          </cell>
          <cell r="M22">
            <v>0</v>
          </cell>
        </row>
        <row r="28">
          <cell r="D28">
            <v>178277</v>
          </cell>
          <cell r="E28">
            <v>125997</v>
          </cell>
        </row>
        <row r="30">
          <cell r="D30">
            <v>8309638</v>
          </cell>
          <cell r="E30">
            <v>4247972</v>
          </cell>
          <cell r="F30">
            <v>983522</v>
          </cell>
          <cell r="G30">
            <v>100000</v>
          </cell>
          <cell r="I30">
            <v>690688</v>
          </cell>
          <cell r="J30">
            <v>30481</v>
          </cell>
          <cell r="K30">
            <v>10833</v>
          </cell>
        </row>
        <row r="31">
          <cell r="D31">
            <v>28255971</v>
          </cell>
          <cell r="E31">
            <v>16295990</v>
          </cell>
          <cell r="F31">
            <v>3125533</v>
          </cell>
          <cell r="G31">
            <v>100000</v>
          </cell>
          <cell r="I31">
            <v>851932</v>
          </cell>
          <cell r="J31">
            <v>146000</v>
          </cell>
          <cell r="K31">
            <v>62837</v>
          </cell>
        </row>
        <row r="32">
          <cell r="D32">
            <v>341748</v>
          </cell>
          <cell r="E32">
            <v>250090</v>
          </cell>
        </row>
        <row r="33">
          <cell r="D33">
            <v>267737</v>
          </cell>
          <cell r="E33">
            <v>195929</v>
          </cell>
        </row>
        <row r="35">
          <cell r="D35">
            <v>235299</v>
          </cell>
          <cell r="E35">
            <v>171985</v>
          </cell>
        </row>
        <row r="36">
          <cell r="D36">
            <v>511976</v>
          </cell>
          <cell r="E36">
            <v>285963</v>
          </cell>
          <cell r="F36">
            <v>38214</v>
          </cell>
          <cell r="G36">
            <v>40000</v>
          </cell>
        </row>
        <row r="37">
          <cell r="D37">
            <v>256322</v>
          </cell>
          <cell r="E37">
            <v>146051</v>
          </cell>
          <cell r="G37">
            <v>40000</v>
          </cell>
          <cell r="I37">
            <v>15016</v>
          </cell>
        </row>
        <row r="38">
          <cell r="D38">
            <v>292179</v>
          </cell>
          <cell r="E38">
            <v>213816</v>
          </cell>
          <cell r="I38">
            <v>71780</v>
          </cell>
          <cell r="K38">
            <v>68480</v>
          </cell>
        </row>
        <row r="39">
          <cell r="D39">
            <v>11130</v>
          </cell>
        </row>
        <row r="40">
          <cell r="D40">
            <v>773511</v>
          </cell>
          <cell r="H40">
            <v>0</v>
          </cell>
        </row>
        <row r="41">
          <cell r="D41">
            <v>33970</v>
          </cell>
        </row>
        <row r="42">
          <cell r="D42">
            <v>15500</v>
          </cell>
          <cell r="G42">
            <v>13500</v>
          </cell>
        </row>
        <row r="44">
          <cell r="D44">
            <v>1679007</v>
          </cell>
          <cell r="E44">
            <v>1185014</v>
          </cell>
          <cell r="F44">
            <v>28475</v>
          </cell>
          <cell r="G44">
            <v>35000</v>
          </cell>
        </row>
        <row r="46">
          <cell r="D46">
            <v>7836950</v>
          </cell>
        </row>
        <row r="47">
          <cell r="D47">
            <v>99962</v>
          </cell>
        </row>
        <row r="48">
          <cell r="D48">
            <v>724821</v>
          </cell>
        </row>
        <row r="49">
          <cell r="D49">
            <v>648000</v>
          </cell>
        </row>
        <row r="50">
          <cell r="D50">
            <v>1240</v>
          </cell>
        </row>
        <row r="51">
          <cell r="D51">
            <v>48000</v>
          </cell>
        </row>
        <row r="52">
          <cell r="D52">
            <v>225000</v>
          </cell>
        </row>
        <row r="53">
          <cell r="D53">
            <v>624</v>
          </cell>
        </row>
        <row r="54">
          <cell r="D54">
            <v>25000</v>
          </cell>
        </row>
        <row r="56">
          <cell r="D56">
            <v>223820</v>
          </cell>
        </row>
        <row r="57">
          <cell r="D57">
            <v>1335656</v>
          </cell>
        </row>
        <row r="58">
          <cell r="D58">
            <v>2475323</v>
          </cell>
        </row>
        <row r="59">
          <cell r="D59">
            <v>470682</v>
          </cell>
        </row>
        <row r="60">
          <cell r="D60">
            <v>1618667</v>
          </cell>
        </row>
        <row r="61">
          <cell r="D61">
            <v>23542</v>
          </cell>
        </row>
        <row r="62">
          <cell r="D62">
            <v>709413</v>
          </cell>
        </row>
        <row r="63">
          <cell r="D63">
            <v>893732</v>
          </cell>
        </row>
        <row r="67">
          <cell r="D67">
            <v>158878</v>
          </cell>
        </row>
        <row r="70">
          <cell r="D70">
            <v>0</v>
          </cell>
        </row>
        <row r="74">
          <cell r="D74">
            <v>25350</v>
          </cell>
        </row>
        <row r="75">
          <cell r="D75">
            <v>955897</v>
          </cell>
        </row>
        <row r="76">
          <cell r="D76">
            <v>17800</v>
          </cell>
        </row>
        <row r="78">
          <cell r="D78">
            <v>166496</v>
          </cell>
          <cell r="E78">
            <v>114082</v>
          </cell>
          <cell r="F78">
            <v>4025</v>
          </cell>
        </row>
        <row r="79">
          <cell r="D79">
            <v>325000</v>
          </cell>
          <cell r="F79">
            <v>145000</v>
          </cell>
        </row>
        <row r="80">
          <cell r="D80">
            <v>8000</v>
          </cell>
          <cell r="G80">
            <v>7000</v>
          </cell>
        </row>
        <row r="82">
          <cell r="D82">
            <v>327031</v>
          </cell>
          <cell r="E82">
            <v>209255</v>
          </cell>
          <cell r="F82">
            <v>7182</v>
          </cell>
          <cell r="G82">
            <v>12000</v>
          </cell>
        </row>
        <row r="83">
          <cell r="I83">
            <v>1555019.36</v>
          </cell>
        </row>
        <row r="85">
          <cell r="C85">
            <v>79610233</v>
          </cell>
          <cell r="D85">
            <v>79012025</v>
          </cell>
          <cell r="E85">
            <v>34820115</v>
          </cell>
          <cell r="F85">
            <v>5601962</v>
          </cell>
          <cell r="G85">
            <v>598208</v>
          </cell>
          <cell r="H85">
            <v>4143950.3600000003</v>
          </cell>
          <cell r="I85">
            <v>4028450.3600000003</v>
          </cell>
          <cell r="J85">
            <v>499796</v>
          </cell>
          <cell r="K85">
            <v>228866</v>
          </cell>
          <cell r="L85">
            <v>115500</v>
          </cell>
          <cell r="M85">
            <v>0</v>
          </cell>
          <cell r="N85">
            <v>83754183.36</v>
          </cell>
        </row>
      </sheetData>
      <sheetData sheetId="6">
        <row r="12">
          <cell r="D12">
            <v>2044079</v>
          </cell>
          <cell r="E12">
            <v>1298478</v>
          </cell>
          <cell r="F12">
            <v>79921</v>
          </cell>
          <cell r="G12">
            <v>64000</v>
          </cell>
          <cell r="I12">
            <v>22463</v>
          </cell>
          <cell r="K12">
            <v>12097</v>
          </cell>
        </row>
        <row r="14">
          <cell r="D14">
            <v>9546843</v>
          </cell>
          <cell r="E14">
            <v>5965092</v>
          </cell>
          <cell r="F14">
            <v>696600</v>
          </cell>
          <cell r="I14">
            <v>9769785</v>
          </cell>
          <cell r="J14">
            <v>5839893</v>
          </cell>
          <cell r="K14">
            <v>232831</v>
          </cell>
          <cell r="L14">
            <v>308770</v>
          </cell>
        </row>
        <row r="15">
          <cell r="D15">
            <v>634183</v>
          </cell>
          <cell r="E15">
            <v>402275</v>
          </cell>
          <cell r="F15">
            <v>13100</v>
          </cell>
          <cell r="I15">
            <v>632344</v>
          </cell>
          <cell r="J15">
            <v>251641</v>
          </cell>
          <cell r="K15">
            <v>19427</v>
          </cell>
          <cell r="L15">
            <v>156168</v>
          </cell>
        </row>
        <row r="19">
          <cell r="I19">
            <v>135000</v>
          </cell>
          <cell r="L19">
            <v>65000</v>
          </cell>
        </row>
        <row r="20">
          <cell r="D20">
            <v>42150</v>
          </cell>
          <cell r="E20">
            <v>0</v>
          </cell>
          <cell r="F20">
            <v>0</v>
          </cell>
          <cell r="G20">
            <v>0</v>
          </cell>
          <cell r="I20">
            <v>0</v>
          </cell>
          <cell r="J20">
            <v>0</v>
          </cell>
          <cell r="K20">
            <v>0</v>
          </cell>
          <cell r="L20">
            <v>0</v>
          </cell>
          <cell r="M20">
            <v>0</v>
          </cell>
        </row>
        <row r="25">
          <cell r="D25">
            <v>151186</v>
          </cell>
          <cell r="E25">
            <v>101203</v>
          </cell>
          <cell r="F25">
            <v>10242</v>
          </cell>
        </row>
        <row r="27">
          <cell r="D27">
            <v>3975687</v>
          </cell>
          <cell r="E27">
            <v>1952954</v>
          </cell>
          <cell r="F27">
            <v>467756</v>
          </cell>
          <cell r="I27">
            <v>521088</v>
          </cell>
          <cell r="L27">
            <v>5000</v>
          </cell>
        </row>
        <row r="28">
          <cell r="D28">
            <v>9108768</v>
          </cell>
          <cell r="E28">
            <v>5614351</v>
          </cell>
          <cell r="F28">
            <v>668264</v>
          </cell>
          <cell r="G28">
            <v>150000</v>
          </cell>
          <cell r="I28">
            <v>501490</v>
          </cell>
          <cell r="J28">
            <v>45168</v>
          </cell>
          <cell r="K28">
            <v>18599</v>
          </cell>
          <cell r="L28">
            <v>125000</v>
          </cell>
        </row>
        <row r="29">
          <cell r="D29">
            <v>217209</v>
          </cell>
          <cell r="E29">
            <v>159122</v>
          </cell>
        </row>
        <row r="31">
          <cell r="D31">
            <v>127184</v>
          </cell>
          <cell r="E31">
            <v>78885</v>
          </cell>
          <cell r="F31">
            <v>8107</v>
          </cell>
        </row>
        <row r="32">
          <cell r="D32">
            <v>248223</v>
          </cell>
          <cell r="E32">
            <v>162642</v>
          </cell>
          <cell r="F32">
            <v>8107</v>
          </cell>
        </row>
        <row r="33">
          <cell r="D33">
            <v>168161</v>
          </cell>
          <cell r="E33">
            <v>99154</v>
          </cell>
          <cell r="F33">
            <v>8886</v>
          </cell>
          <cell r="G33">
            <v>35000</v>
          </cell>
          <cell r="I33">
            <v>31560</v>
          </cell>
          <cell r="L33">
            <v>7500</v>
          </cell>
        </row>
        <row r="34">
          <cell r="D34">
            <v>119793</v>
          </cell>
          <cell r="E34">
            <v>66081</v>
          </cell>
          <cell r="F34">
            <v>26080</v>
          </cell>
          <cell r="I34">
            <v>16851</v>
          </cell>
          <cell r="J34">
            <v>553</v>
          </cell>
          <cell r="K34">
            <v>92</v>
          </cell>
          <cell r="L34">
            <v>6000</v>
          </cell>
        </row>
        <row r="35">
          <cell r="D35">
            <v>3975</v>
          </cell>
        </row>
        <row r="36">
          <cell r="D36">
            <v>307536</v>
          </cell>
          <cell r="H36">
            <v>0</v>
          </cell>
        </row>
        <row r="37">
          <cell r="D37">
            <v>3629</v>
          </cell>
          <cell r="I37">
            <v>2857</v>
          </cell>
        </row>
        <row r="38">
          <cell r="G38">
            <v>4000</v>
          </cell>
        </row>
        <row r="39">
          <cell r="M39">
            <v>0</v>
          </cell>
        </row>
        <row r="40">
          <cell r="D40">
            <v>835147</v>
          </cell>
          <cell r="E40">
            <v>552418</v>
          </cell>
          <cell r="F40">
            <v>41538</v>
          </cell>
          <cell r="G40">
            <v>32000</v>
          </cell>
        </row>
        <row r="42">
          <cell r="D42">
            <v>3063165</v>
          </cell>
        </row>
        <row r="43">
          <cell r="D43">
            <v>62754</v>
          </cell>
        </row>
        <row r="44">
          <cell r="D44">
            <v>527631</v>
          </cell>
        </row>
        <row r="45">
          <cell r="D45">
            <v>84000</v>
          </cell>
        </row>
        <row r="46">
          <cell r="D46">
            <v>1200</v>
          </cell>
        </row>
        <row r="47">
          <cell r="D47">
            <v>7492</v>
          </cell>
        </row>
        <row r="48">
          <cell r="D48">
            <v>94500</v>
          </cell>
        </row>
        <row r="49">
          <cell r="D49">
            <v>2000</v>
          </cell>
        </row>
        <row r="50">
          <cell r="D50">
            <v>11785</v>
          </cell>
        </row>
        <row r="52">
          <cell r="D52">
            <v>109780</v>
          </cell>
        </row>
        <row r="53">
          <cell r="D53">
            <v>672085</v>
          </cell>
        </row>
        <row r="54">
          <cell r="D54">
            <v>1164260</v>
          </cell>
        </row>
        <row r="55">
          <cell r="D55">
            <v>188152</v>
          </cell>
        </row>
        <row r="56">
          <cell r="D56">
            <v>693745</v>
          </cell>
        </row>
        <row r="57">
          <cell r="D57">
            <v>34563</v>
          </cell>
        </row>
        <row r="58">
          <cell r="D58">
            <v>483175</v>
          </cell>
        </row>
        <row r="59">
          <cell r="D59">
            <v>327728</v>
          </cell>
        </row>
        <row r="63">
          <cell r="D63">
            <v>51200</v>
          </cell>
        </row>
        <row r="64">
          <cell r="D64">
            <v>25350</v>
          </cell>
        </row>
        <row r="66">
          <cell r="D66">
            <v>0</v>
          </cell>
        </row>
        <row r="71">
          <cell r="D71">
            <v>342240</v>
          </cell>
        </row>
        <row r="72">
          <cell r="D72">
            <v>23000</v>
          </cell>
        </row>
        <row r="74">
          <cell r="D74">
            <v>183927</v>
          </cell>
          <cell r="E74">
            <v>122775</v>
          </cell>
          <cell r="G74">
            <v>4000</v>
          </cell>
        </row>
        <row r="75">
          <cell r="D75">
            <v>317000</v>
          </cell>
          <cell r="F75">
            <v>178497</v>
          </cell>
          <cell r="G75">
            <v>8000</v>
          </cell>
        </row>
        <row r="76">
          <cell r="D76">
            <v>13000</v>
          </cell>
        </row>
        <row r="79">
          <cell r="D79">
            <v>331607</v>
          </cell>
          <cell r="E79">
            <v>224769</v>
          </cell>
          <cell r="F79">
            <v>4869</v>
          </cell>
          <cell r="G79">
            <v>16000</v>
          </cell>
        </row>
        <row r="80">
          <cell r="I80">
            <v>543920.07</v>
          </cell>
        </row>
        <row r="81">
          <cell r="C81">
            <v>36662092</v>
          </cell>
          <cell r="D81">
            <v>36349092</v>
          </cell>
          <cell r="E81">
            <v>16800199</v>
          </cell>
          <cell r="F81">
            <v>2211967</v>
          </cell>
          <cell r="G81">
            <v>313000</v>
          </cell>
          <cell r="H81">
            <v>12850796.07</v>
          </cell>
          <cell r="I81">
            <v>12177358.07</v>
          </cell>
          <cell r="J81">
            <v>6137255</v>
          </cell>
          <cell r="K81">
            <v>283046</v>
          </cell>
          <cell r="L81">
            <v>673438</v>
          </cell>
          <cell r="M81">
            <v>0</v>
          </cell>
          <cell r="N81">
            <v>49512888.07</v>
          </cell>
        </row>
      </sheetData>
      <sheetData sheetId="7">
        <row r="11">
          <cell r="D11">
            <v>1901870</v>
          </cell>
          <cell r="E11">
            <v>1248491</v>
          </cell>
          <cell r="F11">
            <v>82952</v>
          </cell>
          <cell r="G11">
            <v>14950</v>
          </cell>
          <cell r="I11">
            <v>15320</v>
          </cell>
          <cell r="K11">
            <v>13880</v>
          </cell>
        </row>
        <row r="13">
          <cell r="D13">
            <v>10651859</v>
          </cell>
          <cell r="E13">
            <v>6436134</v>
          </cell>
          <cell r="F13">
            <v>1012124</v>
          </cell>
          <cell r="I13">
            <v>230860</v>
          </cell>
          <cell r="J13">
            <v>114140</v>
          </cell>
          <cell r="K13">
            <v>15000</v>
          </cell>
        </row>
        <row r="14">
          <cell r="D14">
            <v>3665790</v>
          </cell>
          <cell r="E14">
            <v>2467804</v>
          </cell>
          <cell r="F14">
            <v>142200</v>
          </cell>
          <cell r="I14">
            <v>16000</v>
          </cell>
          <cell r="K14">
            <v>1400</v>
          </cell>
        </row>
        <row r="15">
          <cell r="D15">
            <v>936951</v>
          </cell>
          <cell r="E15">
            <v>526062</v>
          </cell>
          <cell r="F15">
            <v>29400</v>
          </cell>
          <cell r="I15">
            <v>550292</v>
          </cell>
          <cell r="J15">
            <v>290665</v>
          </cell>
          <cell r="K15">
            <v>20800</v>
          </cell>
          <cell r="L15">
            <v>30000</v>
          </cell>
        </row>
        <row r="17">
          <cell r="D17">
            <v>84670</v>
          </cell>
        </row>
        <row r="19">
          <cell r="I19">
            <v>30000</v>
          </cell>
          <cell r="L19">
            <v>10000</v>
          </cell>
        </row>
        <row r="20">
          <cell r="D20">
            <v>120160</v>
          </cell>
          <cell r="E20">
            <v>0</v>
          </cell>
          <cell r="F20">
            <v>0</v>
          </cell>
          <cell r="G20">
            <v>10000</v>
          </cell>
          <cell r="I20">
            <v>0</v>
          </cell>
          <cell r="J20">
            <v>0</v>
          </cell>
          <cell r="K20">
            <v>0</v>
          </cell>
          <cell r="L20">
            <v>0</v>
          </cell>
          <cell r="M20">
            <v>0</v>
          </cell>
        </row>
        <row r="26">
          <cell r="D26">
            <v>164373</v>
          </cell>
          <cell r="E26">
            <v>120318</v>
          </cell>
        </row>
        <row r="28">
          <cell r="D28">
            <v>9281119</v>
          </cell>
          <cell r="E28">
            <v>4560070</v>
          </cell>
          <cell r="F28">
            <v>1242439</v>
          </cell>
          <cell r="I28">
            <v>1131458</v>
          </cell>
          <cell r="J28">
            <v>11007</v>
          </cell>
          <cell r="K28">
            <v>3620</v>
          </cell>
        </row>
        <row r="29">
          <cell r="D29">
            <v>26733845</v>
          </cell>
          <cell r="E29">
            <v>16534445</v>
          </cell>
          <cell r="F29">
            <v>2268191</v>
          </cell>
          <cell r="G29">
            <v>260000</v>
          </cell>
          <cell r="I29">
            <v>455749</v>
          </cell>
          <cell r="J29">
            <v>41810</v>
          </cell>
          <cell r="K29">
            <v>37522</v>
          </cell>
        </row>
        <row r="30">
          <cell r="D30">
            <v>223318</v>
          </cell>
          <cell r="E30">
            <v>163093</v>
          </cell>
        </row>
        <row r="32">
          <cell r="D32">
            <v>345927</v>
          </cell>
          <cell r="E32">
            <v>238522</v>
          </cell>
        </row>
        <row r="33">
          <cell r="D33">
            <v>452402</v>
          </cell>
          <cell r="E33">
            <v>296125</v>
          </cell>
          <cell r="G33">
            <v>30000</v>
          </cell>
        </row>
        <row r="34">
          <cell r="D34">
            <v>299489</v>
          </cell>
          <cell r="E34">
            <v>127963</v>
          </cell>
          <cell r="F34">
            <v>47818</v>
          </cell>
        </row>
        <row r="35">
          <cell r="D35">
            <v>15900</v>
          </cell>
        </row>
        <row r="36">
          <cell r="D36">
            <v>953898</v>
          </cell>
          <cell r="H36">
            <v>0</v>
          </cell>
        </row>
        <row r="37">
          <cell r="D37">
            <v>8770</v>
          </cell>
        </row>
        <row r="38">
          <cell r="D38">
            <v>16000</v>
          </cell>
          <cell r="G38">
            <v>56000</v>
          </cell>
        </row>
        <row r="40">
          <cell r="D40">
            <v>1435323</v>
          </cell>
          <cell r="E40">
            <v>1027478</v>
          </cell>
          <cell r="G40">
            <v>31600</v>
          </cell>
        </row>
        <row r="42">
          <cell r="D42">
            <v>7019643</v>
          </cell>
        </row>
        <row r="43">
          <cell r="D43">
            <v>57915</v>
          </cell>
        </row>
        <row r="44">
          <cell r="D44">
            <v>985062</v>
          </cell>
        </row>
        <row r="45">
          <cell r="D45">
            <v>764363</v>
          </cell>
        </row>
        <row r="46">
          <cell r="D46">
            <v>590</v>
          </cell>
        </row>
        <row r="47">
          <cell r="D47">
            <v>70406</v>
          </cell>
        </row>
        <row r="48">
          <cell r="D48">
            <v>372066</v>
          </cell>
        </row>
        <row r="49">
          <cell r="D49">
            <v>884</v>
          </cell>
        </row>
        <row r="50">
          <cell r="D50">
            <v>63603</v>
          </cell>
        </row>
        <row r="52">
          <cell r="D52">
            <v>178093</v>
          </cell>
        </row>
        <row r="53">
          <cell r="D53">
            <v>1073892</v>
          </cell>
        </row>
        <row r="54">
          <cell r="D54">
            <v>2211876</v>
          </cell>
        </row>
        <row r="55">
          <cell r="D55">
            <v>395814</v>
          </cell>
        </row>
        <row r="56">
          <cell r="D56">
            <v>1247415</v>
          </cell>
        </row>
        <row r="57">
          <cell r="D57">
            <v>63922</v>
          </cell>
        </row>
        <row r="58">
          <cell r="D58">
            <v>654526</v>
          </cell>
        </row>
        <row r="59">
          <cell r="D59">
            <v>621148</v>
          </cell>
        </row>
        <row r="63">
          <cell r="D63">
            <v>49003</v>
          </cell>
        </row>
        <row r="64">
          <cell r="D64">
            <v>22200</v>
          </cell>
        </row>
        <row r="66">
          <cell r="D66">
            <v>0</v>
          </cell>
        </row>
        <row r="70">
          <cell r="D70">
            <v>916462</v>
          </cell>
        </row>
        <row r="73">
          <cell r="D73">
            <v>153911</v>
          </cell>
          <cell r="E73">
            <v>102911</v>
          </cell>
          <cell r="G73">
            <v>41600</v>
          </cell>
        </row>
        <row r="74">
          <cell r="D74">
            <v>325000</v>
          </cell>
          <cell r="F74">
            <v>224000</v>
          </cell>
        </row>
        <row r="75">
          <cell r="D75">
            <v>10000</v>
          </cell>
        </row>
        <row r="77">
          <cell r="D77">
            <v>296140</v>
          </cell>
          <cell r="E77">
            <v>208116</v>
          </cell>
          <cell r="G77">
            <v>10000</v>
          </cell>
        </row>
        <row r="78">
          <cell r="I78">
            <v>3028072.26</v>
          </cell>
        </row>
        <row r="79">
          <cell r="C79">
            <v>75299748</v>
          </cell>
          <cell r="D79">
            <v>74845598</v>
          </cell>
          <cell r="E79">
            <v>34057532</v>
          </cell>
          <cell r="F79">
            <v>5049124</v>
          </cell>
          <cell r="G79">
            <v>454150</v>
          </cell>
          <cell r="H79">
            <v>5497751.26</v>
          </cell>
          <cell r="I79">
            <v>5457751.26</v>
          </cell>
          <cell r="J79">
            <v>457622</v>
          </cell>
          <cell r="K79">
            <v>92222</v>
          </cell>
          <cell r="L79">
            <v>40000</v>
          </cell>
          <cell r="M79">
            <v>0</v>
          </cell>
          <cell r="N79">
            <v>80797499.26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434"/>
  <sheetViews>
    <sheetView showZeros="0" tabSelected="1" view="pageBreakPreview" zoomScale="75" zoomScaleNormal="75" zoomScaleSheetLayoutView="75" workbookViewId="0" topLeftCell="A1">
      <pane xSplit="2" ySplit="9" topLeftCell="G10" activePane="bottomRight" state="frozen"/>
      <selection pane="topLeft" activeCell="A1" sqref="A1"/>
      <selection pane="topRight" activeCell="C1" sqref="C1"/>
      <selection pane="bottomLeft" activeCell="A10" sqref="A10"/>
      <selection pane="bottomRight" activeCell="L3" sqref="L3:N3"/>
    </sheetView>
  </sheetViews>
  <sheetFormatPr defaultColWidth="9.00390625" defaultRowHeight="12.75"/>
  <cols>
    <col min="1" max="1" width="7.75390625" style="1" customWidth="1"/>
    <col min="2" max="2" width="35.00390625" style="107" customWidth="1"/>
    <col min="3" max="3" width="12.125" style="0" customWidth="1"/>
    <col min="4" max="4" width="11.75390625" style="0" customWidth="1"/>
    <col min="5" max="5" width="12.875" style="0" customWidth="1"/>
    <col min="6" max="6" width="10.625" style="0" customWidth="1"/>
    <col min="7" max="7" width="11.375" style="0" customWidth="1"/>
    <col min="8" max="8" width="12.25390625" style="0" customWidth="1"/>
    <col min="9" max="9" width="11.375" style="0" customWidth="1"/>
    <col min="10" max="10" width="10.375" style="0" customWidth="1"/>
    <col min="11" max="11" width="10.00390625" style="0" customWidth="1"/>
    <col min="12" max="12" width="11.375" style="0" customWidth="1"/>
    <col min="13" max="13" width="11.125" style="0" customWidth="1"/>
    <col min="14" max="14" width="13.00390625" style="0" customWidth="1"/>
    <col min="15" max="15" width="13.625" style="0" customWidth="1"/>
  </cols>
  <sheetData>
    <row r="1" spans="5:14" ht="18">
      <c r="E1" s="95"/>
      <c r="F1" s="95"/>
      <c r="G1" s="95"/>
      <c r="H1" s="44"/>
      <c r="I1" s="44"/>
      <c r="L1" s="186" t="s">
        <v>73</v>
      </c>
      <c r="M1" s="186"/>
      <c r="N1" s="186"/>
    </row>
    <row r="2" spans="5:14" ht="18">
      <c r="E2" s="95"/>
      <c r="F2" s="95"/>
      <c r="G2" s="95"/>
      <c r="H2" s="44"/>
      <c r="I2" s="44"/>
      <c r="L2" s="186" t="s">
        <v>22</v>
      </c>
      <c r="M2" s="186"/>
      <c r="N2" s="186"/>
    </row>
    <row r="3" spans="5:14" ht="24" customHeight="1">
      <c r="E3" s="95"/>
      <c r="F3" s="95"/>
      <c r="G3" s="95"/>
      <c r="H3" s="44"/>
      <c r="I3" s="44"/>
      <c r="L3" s="187" t="s">
        <v>360</v>
      </c>
      <c r="M3" s="187"/>
      <c r="N3" s="187"/>
    </row>
    <row r="4" spans="1:14" ht="27" customHeight="1">
      <c r="A4" s="188" t="s">
        <v>147</v>
      </c>
      <c r="B4" s="188"/>
      <c r="C4" s="188"/>
      <c r="D4" s="188"/>
      <c r="E4" s="188"/>
      <c r="F4" s="188"/>
      <c r="G4" s="188"/>
      <c r="H4" s="188"/>
      <c r="I4" s="188"/>
      <c r="J4" s="188"/>
      <c r="K4" s="188"/>
      <c r="L4" s="188"/>
      <c r="M4" s="188"/>
      <c r="N4" s="188"/>
    </row>
    <row r="5" spans="3:14" ht="6.75" customHeight="1">
      <c r="C5" s="76"/>
      <c r="D5" s="76"/>
      <c r="E5" s="76"/>
      <c r="F5" s="76"/>
      <c r="G5" s="76"/>
      <c r="H5" s="76"/>
      <c r="I5" s="76"/>
      <c r="J5" s="76"/>
      <c r="K5" s="2"/>
      <c r="L5" s="2"/>
      <c r="M5" s="104"/>
      <c r="N5" s="104"/>
    </row>
    <row r="6" spans="12:15" ht="12.75">
      <c r="L6" s="105"/>
      <c r="M6" s="105"/>
      <c r="N6" s="182" t="s">
        <v>81</v>
      </c>
      <c r="O6" s="182"/>
    </row>
    <row r="7" spans="1:14" s="23" customFormat="1" ht="14.25" customHeight="1">
      <c r="A7" s="178" t="s">
        <v>23</v>
      </c>
      <c r="B7" s="178" t="s">
        <v>182</v>
      </c>
      <c r="C7" s="183" t="s">
        <v>183</v>
      </c>
      <c r="D7" s="184"/>
      <c r="E7" s="184"/>
      <c r="F7" s="184"/>
      <c r="G7" s="185"/>
      <c r="H7" s="183" t="s">
        <v>184</v>
      </c>
      <c r="I7" s="184"/>
      <c r="J7" s="184"/>
      <c r="K7" s="184"/>
      <c r="L7" s="184"/>
      <c r="M7" s="185"/>
      <c r="N7" s="180" t="s">
        <v>269</v>
      </c>
    </row>
    <row r="8" spans="1:14" s="23" customFormat="1" ht="51">
      <c r="A8" s="179"/>
      <c r="B8" s="179"/>
      <c r="C8" s="24" t="s">
        <v>185</v>
      </c>
      <c r="D8" s="5" t="s">
        <v>186</v>
      </c>
      <c r="E8" s="5" t="s">
        <v>187</v>
      </c>
      <c r="F8" s="5" t="s">
        <v>188</v>
      </c>
      <c r="G8" s="5" t="s">
        <v>189</v>
      </c>
      <c r="H8" s="24" t="s">
        <v>185</v>
      </c>
      <c r="I8" s="5" t="s">
        <v>186</v>
      </c>
      <c r="J8" s="5" t="s">
        <v>187</v>
      </c>
      <c r="K8" s="5" t="s">
        <v>188</v>
      </c>
      <c r="L8" s="5" t="s">
        <v>189</v>
      </c>
      <c r="M8" s="5" t="s">
        <v>190</v>
      </c>
      <c r="N8" s="181"/>
    </row>
    <row r="9" spans="1:14" s="23" customFormat="1" ht="12" customHeight="1">
      <c r="A9" s="41">
        <v>1</v>
      </c>
      <c r="B9" s="33">
        <v>2</v>
      </c>
      <c r="C9" s="33">
        <v>3</v>
      </c>
      <c r="D9" s="33">
        <v>4</v>
      </c>
      <c r="E9" s="33">
        <v>5</v>
      </c>
      <c r="F9" s="33">
        <v>6</v>
      </c>
      <c r="G9" s="33">
        <v>7</v>
      </c>
      <c r="H9" s="33">
        <v>8</v>
      </c>
      <c r="I9" s="33">
        <v>9</v>
      </c>
      <c r="J9" s="33">
        <v>10</v>
      </c>
      <c r="K9" s="33">
        <v>11</v>
      </c>
      <c r="L9" s="33">
        <v>12</v>
      </c>
      <c r="M9" s="33">
        <v>13</v>
      </c>
      <c r="N9" s="33">
        <v>14</v>
      </c>
    </row>
    <row r="10" spans="1:15" s="23" customFormat="1" ht="12.75">
      <c r="A10" s="41" t="s">
        <v>191</v>
      </c>
      <c r="B10" s="47" t="s">
        <v>192</v>
      </c>
      <c r="C10" s="109">
        <f>D10+G10</f>
        <v>18448608</v>
      </c>
      <c r="D10" s="109">
        <f>'[1]Місто'!D10+'[1]Місто'!D31+'[1]Місто'!D36+'[1]Місто'!D58+'[1]Місто'!D78+'[1]Місто'!D82+'[1]Місто'!D87+'[1]Місто'!D110+'[1]Місто'!D134+'[1]Місто'!D149+'[1]Місто'!D168+'[1]Місто'!D180+'[1]Місто'!D190+'[1]Місто'!D192+'[1]Місто'!D194+'[1]Місто'!D196+'[1]Місто'!D202+'[1]Місто'!D207+'[1]Місто'!D216+'[1]Місто'!D235</f>
        <v>17987608</v>
      </c>
      <c r="E10" s="109">
        <f>'[1]Місто'!E10+'[1]Місто'!E31+'[1]Місто'!E36+'[1]Місто'!E58+'[1]Місто'!E78+'[1]Місто'!E82+'[1]Місто'!E87+'[1]Місто'!E110+'[1]Місто'!E134+'[1]Місто'!E149+'[1]Місто'!E168+'[1]Місто'!E180+'[1]Місто'!E190+'[1]Місто'!E192+'[1]Місто'!E194+'[1]Місто'!E196+'[1]Місто'!E202+'[1]Місто'!E207+'[1]Місто'!E216+'[1]Місто'!E235</f>
        <v>10097881.5</v>
      </c>
      <c r="F10" s="109">
        <f>'[1]Місто'!F10+'[1]Місто'!F31+'[1]Місто'!F36+'[1]Місто'!F58+'[1]Місто'!F78+'[1]Місто'!F82+'[1]Місто'!F87+'[1]Місто'!F110+'[1]Місто'!F134+'[1]Місто'!F149+'[1]Місто'!F168+'[1]Місто'!F180+'[1]Місто'!F190+'[1]Місто'!F192+'[1]Місто'!F194+'[1]Місто'!F196+'[1]Місто'!F202+'[1]Місто'!F207+'[1]Місто'!F216+'[1]Місто'!F235</f>
        <v>611697</v>
      </c>
      <c r="G10" s="109">
        <f>'[1]Місто'!G10+'[1]Місто'!G31+'[1]Місто'!G36+'[1]Місто'!G58+'[1]Місто'!G78+'[1]Місто'!G82+'[1]Місто'!G87+'[1]Місто'!G110+'[1]Місто'!G134+'[1]Місто'!G149+'[1]Місто'!G168+'[1]Місто'!G180+'[1]Місто'!G190+'[1]Місто'!G192+'[1]Місто'!G194+'[1]Місто'!G196+'[1]Місто'!G202+'[1]Місто'!G207+'[1]Місто'!G216+'[1]Місто'!G235</f>
        <v>461000</v>
      </c>
      <c r="H10" s="109">
        <f>I10+L10</f>
        <v>47900</v>
      </c>
      <c r="I10" s="109">
        <f>'[1]Місто'!I10+'[1]Місто'!I31+'[1]Місто'!I36+'[1]Місто'!I58+'[1]Місто'!I78+'[1]Місто'!I82+'[1]Місто'!I87+'[1]Місто'!I110+'[1]Місто'!I134+'[1]Місто'!I149+'[1]Місто'!I168+'[1]Місто'!I180+'[1]Місто'!I190+'[1]Місто'!I192+'[1]Місто'!I194+'[1]Місто'!I196+'[1]Місто'!I202+'[1]Місто'!I207+'[1]Місто'!I216+'[1]Місто'!I235</f>
        <v>47900</v>
      </c>
      <c r="J10" s="109">
        <f>'[1]Місто'!J10+'[1]Місто'!J31+'[1]Місто'!J36+'[1]Місто'!J58+'[1]Місто'!J78+'[1]Місто'!J82+'[1]Місто'!J87+'[1]Місто'!J110+'[1]Місто'!J134+'[1]Місто'!J149+'[1]Місто'!J168+'[1]Місто'!J180+'[1]Місто'!J190+'[1]Місто'!J192+'[1]Місто'!J194+'[1]Місто'!J196+'[1]Місто'!J202+'[1]Місто'!J207+'[1]Місто'!J216+'[1]Місто'!J235</f>
        <v>0</v>
      </c>
      <c r="K10" s="109">
        <f>'[1]Місто'!K10+'[1]Місто'!K31+'[1]Місто'!K36+'[1]Місто'!K58+'[1]Місто'!K78+'[1]Місто'!K82+'[1]Місто'!K87+'[1]Місто'!K110+'[1]Місто'!K134+'[1]Місто'!K149+'[1]Місто'!K168+'[1]Місто'!K180+'[1]Місто'!K190+'[1]Місто'!K192+'[1]Місто'!K194+'[1]Місто'!K196+'[1]Місто'!K202+'[1]Місто'!K207+'[1]Місто'!K216+'[1]Місто'!K235</f>
        <v>33900</v>
      </c>
      <c r="L10" s="109">
        <f>'[1]Місто'!L10+'[1]Місто'!L31+'[1]Місто'!L36+'[1]Місто'!L58+'[1]Місто'!L78+'[1]Місто'!L82+'[1]Місто'!L87+'[1]Місто'!L110+'[1]Місто'!L134+'[1]Місто'!L149+'[1]Місто'!L168+'[1]Місто'!L180+'[1]Місто'!L190+'[1]Місто'!L192+'[1]Місто'!L194+'[1]Місто'!L196+'[1]Місто'!L202+'[1]Місто'!L207+'[1]Місто'!L216+'[1]Місто'!L235</f>
        <v>0</v>
      </c>
      <c r="M10" s="109">
        <f>'[1]Місто'!M10+'[1]Місто'!M31+'[1]Місто'!M36+'[1]Місто'!M58+'[1]Місто'!M78+'[1]Місто'!M82+'[1]Місто'!M87+'[1]Місто'!M110+'[1]Місто'!M134+'[1]Місто'!M149+'[1]Місто'!M168+'[1]Місто'!M180+'[1]Місто'!M190+'[1]Місто'!M192+'[1]Місто'!M194+'[1]Місто'!M196+'[1]Місто'!M202+'[1]Місто'!M207+'[1]Місто'!M216+'[1]Місто'!M235</f>
        <v>0</v>
      </c>
      <c r="N10" s="110">
        <f>C10+H10</f>
        <v>18496508</v>
      </c>
      <c r="O10" s="49"/>
    </row>
    <row r="11" spans="1:14" s="23" customFormat="1" ht="25.5">
      <c r="A11" s="41" t="s">
        <v>193</v>
      </c>
      <c r="B11" s="29" t="s">
        <v>194</v>
      </c>
      <c r="C11" s="109">
        <f aca="true" t="shared" si="0" ref="C11:C95">D11+G11</f>
        <v>750000</v>
      </c>
      <c r="D11" s="109">
        <f>D12</f>
        <v>750000</v>
      </c>
      <c r="E11" s="109">
        <f>E12</f>
        <v>0</v>
      </c>
      <c r="F11" s="109">
        <f>F12</f>
        <v>0</v>
      </c>
      <c r="G11" s="109">
        <f>G12</f>
        <v>0</v>
      </c>
      <c r="H11" s="109">
        <f aca="true" t="shared" si="1" ref="H11:H95">I11+L11</f>
        <v>0</v>
      </c>
      <c r="I11" s="109">
        <f>I12</f>
        <v>0</v>
      </c>
      <c r="J11" s="109">
        <f>J12</f>
        <v>0</v>
      </c>
      <c r="K11" s="109">
        <f>K12</f>
        <v>0</v>
      </c>
      <c r="L11" s="109">
        <f>L12</f>
        <v>0</v>
      </c>
      <c r="M11" s="109">
        <f>M12</f>
        <v>0</v>
      </c>
      <c r="N11" s="110">
        <f aca="true" t="shared" si="2" ref="N11:N94">C11+H11</f>
        <v>750000</v>
      </c>
    </row>
    <row r="12" spans="1:14" s="23" customFormat="1" ht="25.5">
      <c r="A12" s="41" t="s">
        <v>316</v>
      </c>
      <c r="B12" s="47" t="s">
        <v>294</v>
      </c>
      <c r="C12" s="109">
        <f t="shared" si="0"/>
        <v>750000</v>
      </c>
      <c r="D12" s="109">
        <f>'[1]Місто'!D59</f>
        <v>750000</v>
      </c>
      <c r="E12" s="109">
        <f>'[1]Місто'!E59</f>
        <v>0</v>
      </c>
      <c r="F12" s="109">
        <f>'[1]Місто'!F59</f>
        <v>0</v>
      </c>
      <c r="G12" s="109">
        <f>'[1]Місто'!G59</f>
        <v>0</v>
      </c>
      <c r="H12" s="109">
        <f t="shared" si="1"/>
        <v>0</v>
      </c>
      <c r="I12" s="109">
        <f>'[1]Місто'!I59</f>
        <v>0</v>
      </c>
      <c r="J12" s="109">
        <f>'[1]Місто'!J59</f>
        <v>0</v>
      </c>
      <c r="K12" s="109">
        <f>'[1]Місто'!K59</f>
        <v>0</v>
      </c>
      <c r="L12" s="109">
        <f>'[1]Місто'!L59</f>
        <v>0</v>
      </c>
      <c r="M12" s="109">
        <f>'[1]Місто'!M59</f>
        <v>0</v>
      </c>
      <c r="N12" s="110">
        <f t="shared" si="2"/>
        <v>750000</v>
      </c>
    </row>
    <row r="13" spans="1:15" s="23" customFormat="1" ht="12.75">
      <c r="A13" s="41" t="s">
        <v>195</v>
      </c>
      <c r="B13" s="47" t="s">
        <v>196</v>
      </c>
      <c r="C13" s="109">
        <f t="shared" si="0"/>
        <v>21950762</v>
      </c>
      <c r="D13" s="109">
        <f>SUM(D14:D23)</f>
        <v>21870862</v>
      </c>
      <c r="E13" s="109">
        <f>SUM(E14:E21)</f>
        <v>10369619</v>
      </c>
      <c r="F13" s="109">
        <f>SUM(F14:F21)</f>
        <v>2100987</v>
      </c>
      <c r="G13" s="109">
        <f>SUM(G14:G21)</f>
        <v>79900</v>
      </c>
      <c r="H13" s="109">
        <f t="shared" si="1"/>
        <v>1890046</v>
      </c>
      <c r="I13" s="109">
        <f>SUM(I14:I21)</f>
        <v>1838694</v>
      </c>
      <c r="J13" s="109">
        <f>SUM(J14:J21)</f>
        <v>863117</v>
      </c>
      <c r="K13" s="109">
        <f>SUM(K14:K21)</f>
        <v>16923</v>
      </c>
      <c r="L13" s="109">
        <f>SUM(L14:L21)</f>
        <v>51352</v>
      </c>
      <c r="M13" s="109">
        <f>SUM(M14:M21)</f>
        <v>0</v>
      </c>
      <c r="N13" s="110">
        <f t="shared" si="2"/>
        <v>23840808</v>
      </c>
      <c r="O13" s="49"/>
    </row>
    <row r="14" spans="1:14" s="23" customFormat="1" ht="12.75" hidden="1">
      <c r="A14" s="41" t="s">
        <v>255</v>
      </c>
      <c r="B14" s="48" t="s">
        <v>251</v>
      </c>
      <c r="C14" s="109">
        <f t="shared" si="0"/>
        <v>0</v>
      </c>
      <c r="D14" s="109">
        <f>'[1]Місто'!D89</f>
        <v>0</v>
      </c>
      <c r="E14" s="109">
        <f>'[1]Місто'!E89</f>
        <v>0</v>
      </c>
      <c r="F14" s="109">
        <f>'[1]Місто'!F89</f>
        <v>0</v>
      </c>
      <c r="G14" s="109">
        <f>'[1]Місто'!G89</f>
        <v>0</v>
      </c>
      <c r="H14" s="109">
        <f t="shared" si="1"/>
        <v>0</v>
      </c>
      <c r="I14" s="109"/>
      <c r="J14" s="109"/>
      <c r="K14" s="109"/>
      <c r="L14" s="109"/>
      <c r="M14" s="109"/>
      <c r="N14" s="110">
        <f t="shared" si="2"/>
        <v>0</v>
      </c>
    </row>
    <row r="15" spans="1:14" s="23" customFormat="1" ht="51">
      <c r="A15" s="41" t="s">
        <v>197</v>
      </c>
      <c r="B15" s="47" t="s">
        <v>38</v>
      </c>
      <c r="C15" s="109">
        <f t="shared" si="0"/>
        <v>8946894</v>
      </c>
      <c r="D15" s="109">
        <f>'[1]Місто'!D90</f>
        <v>8916894</v>
      </c>
      <c r="E15" s="109">
        <f>'[1]Місто'!E90</f>
        <v>5025106</v>
      </c>
      <c r="F15" s="109">
        <f>'[1]Місто'!F90</f>
        <v>1039268</v>
      </c>
      <c r="G15" s="109">
        <f>'[1]Місто'!G90</f>
        <v>30000</v>
      </c>
      <c r="H15" s="109">
        <f t="shared" si="1"/>
        <v>1709712</v>
      </c>
      <c r="I15" s="109">
        <f>'[1]Місто'!I90</f>
        <v>1709712</v>
      </c>
      <c r="J15" s="109">
        <f>'[1]Місто'!J90</f>
        <v>858117</v>
      </c>
      <c r="K15" s="109">
        <f>'[1]Місто'!K90</f>
        <v>15423</v>
      </c>
      <c r="L15" s="109">
        <f>'[1]Місто'!L90</f>
        <v>0</v>
      </c>
      <c r="M15" s="109">
        <f>'[1]Місто'!M90</f>
        <v>0</v>
      </c>
      <c r="N15" s="110">
        <f t="shared" si="2"/>
        <v>10656606</v>
      </c>
    </row>
    <row r="16" spans="1:14" s="23" customFormat="1" ht="25.5">
      <c r="A16" s="41" t="s">
        <v>198</v>
      </c>
      <c r="B16" s="47" t="s">
        <v>199</v>
      </c>
      <c r="C16" s="109">
        <f>D16+G16</f>
        <v>7639799</v>
      </c>
      <c r="D16" s="109">
        <f>'[1]Місто'!D91</f>
        <v>7599799</v>
      </c>
      <c r="E16" s="109">
        <f>'[1]Місто'!E91</f>
        <v>4552610</v>
      </c>
      <c r="F16" s="109">
        <f>'[1]Місто'!F91</f>
        <v>1047373</v>
      </c>
      <c r="G16" s="109">
        <f>'[1]Місто'!G91</f>
        <v>40000</v>
      </c>
      <c r="H16" s="109">
        <f t="shared" si="1"/>
        <v>152334</v>
      </c>
      <c r="I16" s="109">
        <f>'[1]Місто'!I91</f>
        <v>108982</v>
      </c>
      <c r="J16" s="109">
        <f>'[1]Місто'!J91</f>
        <v>5000</v>
      </c>
      <c r="K16" s="109">
        <f>'[1]Місто'!K91</f>
        <v>1500</v>
      </c>
      <c r="L16" s="109">
        <f>'[1]Місто'!L91</f>
        <v>43352</v>
      </c>
      <c r="M16" s="109">
        <f>'[1]Місто'!M91</f>
        <v>0</v>
      </c>
      <c r="N16" s="110">
        <f t="shared" si="2"/>
        <v>7792133</v>
      </c>
    </row>
    <row r="17" spans="1:14" s="23" customFormat="1" ht="51" hidden="1">
      <c r="A17" s="41" t="s">
        <v>91</v>
      </c>
      <c r="B17" s="47" t="s">
        <v>92</v>
      </c>
      <c r="C17" s="109">
        <f>D17+G17</f>
        <v>0</v>
      </c>
      <c r="D17" s="109">
        <f>'[1]Місто'!D92+'[1]Місто'!D111</f>
        <v>0</v>
      </c>
      <c r="E17" s="109">
        <f>'[1]Місто'!E92</f>
        <v>0</v>
      </c>
      <c r="F17" s="109">
        <f>'[1]Місто'!F92</f>
        <v>0</v>
      </c>
      <c r="G17" s="109">
        <f>'[1]Місто'!G92</f>
        <v>0</v>
      </c>
      <c r="H17" s="109">
        <f>I17+L17</f>
        <v>0</v>
      </c>
      <c r="I17" s="109">
        <f>'[1]Місто'!I92</f>
        <v>0</v>
      </c>
      <c r="J17" s="109">
        <f>'[1]Місто'!J92</f>
        <v>0</v>
      </c>
      <c r="K17" s="109">
        <f>'[1]Місто'!K92</f>
        <v>0</v>
      </c>
      <c r="L17" s="109">
        <f>'[1]Місто'!L92</f>
        <v>0</v>
      </c>
      <c r="M17" s="109">
        <f>'[1]Місто'!M92</f>
        <v>0</v>
      </c>
      <c r="N17" s="110">
        <f>C17+H17</f>
        <v>0</v>
      </c>
    </row>
    <row r="18" spans="1:14" s="23" customFormat="1" ht="25.5">
      <c r="A18" s="41" t="s">
        <v>200</v>
      </c>
      <c r="B18" s="47" t="s">
        <v>39</v>
      </c>
      <c r="C18" s="109">
        <f t="shared" si="0"/>
        <v>4292681</v>
      </c>
      <c r="D18" s="109">
        <f>'[1]Місто'!D93</f>
        <v>4292681</v>
      </c>
      <c r="E18" s="109">
        <f>'[1]Місто'!E93</f>
        <v>349410</v>
      </c>
      <c r="F18" s="109">
        <f>'[1]Місто'!F93</f>
        <v>14346</v>
      </c>
      <c r="G18" s="109">
        <f>'[1]Місто'!G93</f>
        <v>0</v>
      </c>
      <c r="H18" s="109">
        <f t="shared" si="1"/>
        <v>0</v>
      </c>
      <c r="I18" s="109">
        <f>'[1]Місто'!I93</f>
        <v>0</v>
      </c>
      <c r="J18" s="109">
        <f>'[1]Місто'!J93</f>
        <v>0</v>
      </c>
      <c r="K18" s="109">
        <f>'[1]Місто'!K93</f>
        <v>0</v>
      </c>
      <c r="L18" s="109">
        <f>'[1]Місто'!L93</f>
        <v>0</v>
      </c>
      <c r="M18" s="109">
        <f>'[1]Місто'!M93</f>
        <v>0</v>
      </c>
      <c r="N18" s="110">
        <f t="shared" si="2"/>
        <v>4292681</v>
      </c>
    </row>
    <row r="19" spans="1:16" s="23" customFormat="1" ht="25.5">
      <c r="A19" s="41" t="s">
        <v>138</v>
      </c>
      <c r="B19" s="29" t="s">
        <v>139</v>
      </c>
      <c r="C19" s="109">
        <f t="shared" si="0"/>
        <v>161431</v>
      </c>
      <c r="D19" s="109">
        <f>'[1]Місто'!D94</f>
        <v>161431</v>
      </c>
      <c r="E19" s="109">
        <f>'[1]Місто'!E94</f>
        <v>91029</v>
      </c>
      <c r="F19" s="109">
        <f>'[1]Місто'!F94</f>
        <v>0</v>
      </c>
      <c r="G19" s="109">
        <f>'[1]Місто'!G94</f>
        <v>0</v>
      </c>
      <c r="H19" s="109">
        <f t="shared" si="1"/>
        <v>28000</v>
      </c>
      <c r="I19" s="109">
        <f>'[1]Місто'!I94</f>
        <v>20000</v>
      </c>
      <c r="J19" s="109">
        <f>'[1]Місто'!J94</f>
        <v>0</v>
      </c>
      <c r="K19" s="109">
        <f>'[1]Місто'!K94</f>
        <v>0</v>
      </c>
      <c r="L19" s="109">
        <f>'[1]Місто'!L94</f>
        <v>8000</v>
      </c>
      <c r="M19" s="109"/>
      <c r="N19" s="110">
        <f t="shared" si="2"/>
        <v>189431</v>
      </c>
      <c r="O19" s="125"/>
      <c r="P19" s="125"/>
    </row>
    <row r="20" spans="1:14" s="23" customFormat="1" ht="25.5">
      <c r="A20" s="41" t="s">
        <v>201</v>
      </c>
      <c r="B20" s="29" t="s">
        <v>40</v>
      </c>
      <c r="C20" s="109">
        <f t="shared" si="0"/>
        <v>572758</v>
      </c>
      <c r="D20" s="109">
        <f>'[1]Місто'!D95</f>
        <v>562858</v>
      </c>
      <c r="E20" s="109">
        <f>'[1]Місто'!E95</f>
        <v>351464</v>
      </c>
      <c r="F20" s="109">
        <f>'[1]Місто'!F95</f>
        <v>0</v>
      </c>
      <c r="G20" s="109">
        <f>'[1]Місто'!G95</f>
        <v>9900</v>
      </c>
      <c r="H20" s="109">
        <f t="shared" si="1"/>
        <v>0</v>
      </c>
      <c r="I20" s="109">
        <f>'[1]Місто'!I95</f>
        <v>0</v>
      </c>
      <c r="J20" s="109">
        <f>'[1]Місто'!J95</f>
        <v>0</v>
      </c>
      <c r="K20" s="109">
        <f>'[1]Місто'!K95</f>
        <v>0</v>
      </c>
      <c r="L20" s="109">
        <f>'[1]Місто'!L95</f>
        <v>0</v>
      </c>
      <c r="M20" s="109">
        <f>'[1]Місто'!M95</f>
        <v>0</v>
      </c>
      <c r="N20" s="110">
        <f t="shared" si="2"/>
        <v>572758</v>
      </c>
    </row>
    <row r="21" spans="1:14" s="23" customFormat="1" ht="25.5" customHeight="1" hidden="1">
      <c r="A21" s="41" t="s">
        <v>202</v>
      </c>
      <c r="B21" s="29" t="s">
        <v>41</v>
      </c>
      <c r="C21" s="109">
        <f t="shared" si="0"/>
        <v>0</v>
      </c>
      <c r="D21" s="109">
        <f>'[1]Місто'!D96</f>
        <v>0</v>
      </c>
      <c r="E21" s="109">
        <f>'[1]Місто'!E96</f>
        <v>0</v>
      </c>
      <c r="F21" s="109">
        <f>'[1]Місто'!F96</f>
        <v>0</v>
      </c>
      <c r="G21" s="109">
        <f>'[1]Місто'!G96</f>
        <v>0</v>
      </c>
      <c r="H21" s="109">
        <f t="shared" si="1"/>
        <v>0</v>
      </c>
      <c r="I21" s="109">
        <f>'[1]Місто'!I96</f>
        <v>0</v>
      </c>
      <c r="J21" s="109">
        <f>'[1]Місто'!J96</f>
        <v>0</v>
      </c>
      <c r="K21" s="109">
        <f>'[1]Місто'!K96</f>
        <v>0</v>
      </c>
      <c r="L21" s="109">
        <f>'[1]Місто'!L96</f>
        <v>0</v>
      </c>
      <c r="M21" s="109">
        <f>'[1]Місто'!M96</f>
        <v>0</v>
      </c>
      <c r="N21" s="110">
        <f t="shared" si="2"/>
        <v>0</v>
      </c>
    </row>
    <row r="22" spans="1:14" s="23" customFormat="1" ht="38.25" customHeight="1" hidden="1">
      <c r="A22" s="41" t="s">
        <v>93</v>
      </c>
      <c r="B22" s="29" t="s">
        <v>120</v>
      </c>
      <c r="C22" s="109">
        <f>D22+G22</f>
        <v>0</v>
      </c>
      <c r="D22" s="109">
        <f>'[1]Місто'!D97</f>
        <v>0</v>
      </c>
      <c r="E22" s="109">
        <f>'[1]Місто'!E97</f>
        <v>0</v>
      </c>
      <c r="F22" s="109">
        <f>'[1]Місто'!F97</f>
        <v>0</v>
      </c>
      <c r="G22" s="109">
        <f>'[1]Місто'!G97</f>
        <v>0</v>
      </c>
      <c r="H22" s="109">
        <f>I22+L22</f>
        <v>0</v>
      </c>
      <c r="I22" s="109">
        <f>'[1]Місто'!I97</f>
        <v>0</v>
      </c>
      <c r="J22" s="109">
        <f>'[1]Місто'!J97</f>
        <v>0</v>
      </c>
      <c r="K22" s="109">
        <f>'[1]Місто'!K97</f>
        <v>0</v>
      </c>
      <c r="L22" s="109">
        <f>'[1]Місто'!L97</f>
        <v>0</v>
      </c>
      <c r="M22" s="109">
        <f>'[1]Місто'!M97</f>
        <v>0</v>
      </c>
      <c r="N22" s="110">
        <f>C22+H22</f>
        <v>0</v>
      </c>
    </row>
    <row r="23" spans="1:16" s="23" customFormat="1" ht="93" customHeight="1">
      <c r="A23" s="41" t="s">
        <v>132</v>
      </c>
      <c r="B23" s="29" t="s">
        <v>131</v>
      </c>
      <c r="C23" s="109">
        <f>D23+G23</f>
        <v>337199</v>
      </c>
      <c r="D23" s="109">
        <f>'[1]Місто'!D98</f>
        <v>337199</v>
      </c>
      <c r="E23" s="109">
        <f>'[1]Місто'!E98</f>
        <v>0</v>
      </c>
      <c r="F23" s="109">
        <f>'[1]Місто'!F98</f>
        <v>0</v>
      </c>
      <c r="G23" s="109">
        <f>'[1]Місто'!G98</f>
        <v>0</v>
      </c>
      <c r="H23" s="109">
        <f>I23+L23</f>
        <v>0</v>
      </c>
      <c r="I23" s="109">
        <f>'[1]Місто'!I98</f>
        <v>0</v>
      </c>
      <c r="J23" s="109">
        <f>'[1]Місто'!J98</f>
        <v>0</v>
      </c>
      <c r="K23" s="109">
        <f>'[1]Місто'!K98</f>
        <v>0</v>
      </c>
      <c r="L23" s="109">
        <f>'[1]Місто'!L98</f>
        <v>0</v>
      </c>
      <c r="M23" s="109"/>
      <c r="N23" s="110">
        <f>C23+H23</f>
        <v>337199</v>
      </c>
      <c r="O23" s="125"/>
      <c r="P23" s="125"/>
    </row>
    <row r="24" spans="1:15" s="23" customFormat="1" ht="12.75">
      <c r="A24" s="41" t="s">
        <v>204</v>
      </c>
      <c r="B24" s="29" t="s">
        <v>205</v>
      </c>
      <c r="C24" s="109">
        <f t="shared" si="0"/>
        <v>93124437</v>
      </c>
      <c r="D24" s="109">
        <f>SUM(D25:D33)</f>
        <v>90980137</v>
      </c>
      <c r="E24" s="109">
        <f>SUM(E25:E33)</f>
        <v>44073000</v>
      </c>
      <c r="F24" s="109">
        <f>SUM(F25:F33)</f>
        <v>4854112</v>
      </c>
      <c r="G24" s="109">
        <f>SUM(G25:G33)</f>
        <v>2144300</v>
      </c>
      <c r="H24" s="109">
        <f t="shared" si="1"/>
        <v>450534</v>
      </c>
      <c r="I24" s="109">
        <f>SUM(I25:I33)</f>
        <v>381534</v>
      </c>
      <c r="J24" s="109">
        <f>SUM(J25:J33)</f>
        <v>1200</v>
      </c>
      <c r="K24" s="109">
        <f>SUM(K25:K33)</f>
        <v>0</v>
      </c>
      <c r="L24" s="109">
        <f>SUM(L25:L33)</f>
        <v>69000</v>
      </c>
      <c r="M24" s="109">
        <f>SUM(M25:M33)</f>
        <v>0</v>
      </c>
      <c r="N24" s="110">
        <f t="shared" si="2"/>
        <v>93574971</v>
      </c>
      <c r="O24" s="49"/>
    </row>
    <row r="25" spans="1:14" s="23" customFormat="1" ht="12.75">
      <c r="A25" s="41" t="s">
        <v>206</v>
      </c>
      <c r="B25" s="29" t="s">
        <v>207</v>
      </c>
      <c r="C25" s="109">
        <f t="shared" si="0"/>
        <v>71271372</v>
      </c>
      <c r="D25" s="109">
        <f>'[1]Місто'!D151</f>
        <v>70007072</v>
      </c>
      <c r="E25" s="109">
        <f>'[1]Місто'!E151</f>
        <v>40943100</v>
      </c>
      <c r="F25" s="109">
        <f>'[1]Місто'!F151</f>
        <v>4454931</v>
      </c>
      <c r="G25" s="109">
        <f>'[1]Місто'!G151</f>
        <v>1264300</v>
      </c>
      <c r="H25" s="109">
        <f t="shared" si="1"/>
        <v>255534</v>
      </c>
      <c r="I25" s="109">
        <f>'[1]Місто'!I151</f>
        <v>216534</v>
      </c>
      <c r="J25" s="109">
        <f>'[1]Місто'!J151</f>
        <v>1200</v>
      </c>
      <c r="K25" s="109">
        <f>'[1]Місто'!K151</f>
        <v>0</v>
      </c>
      <c r="L25" s="109">
        <f>'[1]Місто'!L151</f>
        <v>39000</v>
      </c>
      <c r="M25" s="109">
        <f>'[1]Місто'!M151</f>
        <v>0</v>
      </c>
      <c r="N25" s="110">
        <f t="shared" si="2"/>
        <v>71526906</v>
      </c>
    </row>
    <row r="26" spans="1:14" s="23" customFormat="1" ht="12.75">
      <c r="A26" s="41" t="s">
        <v>260</v>
      </c>
      <c r="B26" s="28" t="s">
        <v>261</v>
      </c>
      <c r="C26" s="109">
        <f t="shared" si="0"/>
        <v>2836827</v>
      </c>
      <c r="D26" s="109">
        <f>'[1]Місто'!D152</f>
        <v>2696827</v>
      </c>
      <c r="E26" s="109">
        <f>'[1]Місто'!E152</f>
        <v>1565700</v>
      </c>
      <c r="F26" s="109">
        <f>'[1]Місто'!F152</f>
        <v>336847</v>
      </c>
      <c r="G26" s="109">
        <f>'[1]Місто'!G152</f>
        <v>140000</v>
      </c>
      <c r="H26" s="109">
        <f t="shared" si="1"/>
        <v>195000</v>
      </c>
      <c r="I26" s="109">
        <f>'[1]Місто'!I152</f>
        <v>165000</v>
      </c>
      <c r="J26" s="109">
        <f>'[1]Місто'!J152</f>
        <v>0</v>
      </c>
      <c r="K26" s="109">
        <f>'[1]Місто'!K152</f>
        <v>0</v>
      </c>
      <c r="L26" s="109">
        <f>'[1]Місто'!L152</f>
        <v>30000</v>
      </c>
      <c r="M26" s="109">
        <f>'[1]Місто'!M152</f>
        <v>0</v>
      </c>
      <c r="N26" s="110">
        <f t="shared" si="2"/>
        <v>3031827</v>
      </c>
    </row>
    <row r="27" spans="1:14" s="23" customFormat="1" ht="51">
      <c r="A27" s="41" t="s">
        <v>208</v>
      </c>
      <c r="B27" s="29" t="s">
        <v>42</v>
      </c>
      <c r="C27" s="109">
        <f t="shared" si="0"/>
        <v>1193677</v>
      </c>
      <c r="D27" s="109">
        <f>'[1]Місто'!D153</f>
        <v>1193677</v>
      </c>
      <c r="E27" s="109">
        <f>'[1]Місто'!E153</f>
        <v>823100</v>
      </c>
      <c r="F27" s="109">
        <f>'[1]Місто'!F153</f>
        <v>38195</v>
      </c>
      <c r="G27" s="109">
        <f>'[1]Місто'!G153</f>
        <v>0</v>
      </c>
      <c r="H27" s="109">
        <f t="shared" si="1"/>
        <v>0</v>
      </c>
      <c r="I27" s="109">
        <f>'[1]Місто'!I153</f>
        <v>0</v>
      </c>
      <c r="J27" s="109">
        <f>'[1]Місто'!J153</f>
        <v>0</v>
      </c>
      <c r="K27" s="109">
        <f>'[1]Місто'!K153</f>
        <v>0</v>
      </c>
      <c r="L27" s="109">
        <f>'[1]Місто'!L153</f>
        <v>0</v>
      </c>
      <c r="M27" s="109">
        <f>'[1]Місто'!M153</f>
        <v>0</v>
      </c>
      <c r="N27" s="110">
        <f t="shared" si="2"/>
        <v>1193677</v>
      </c>
    </row>
    <row r="28" spans="1:14" s="23" customFormat="1" ht="25.5">
      <c r="A28" s="41" t="s">
        <v>210</v>
      </c>
      <c r="B28" s="21" t="s">
        <v>211</v>
      </c>
      <c r="C28" s="109">
        <f t="shared" si="0"/>
        <v>851861</v>
      </c>
      <c r="D28" s="109">
        <f>'[1]Місто'!D154</f>
        <v>821861</v>
      </c>
      <c r="E28" s="109">
        <f>'[1]Місто'!E154</f>
        <v>560700</v>
      </c>
      <c r="F28" s="109">
        <f>'[1]Місто'!F154</f>
        <v>24139</v>
      </c>
      <c r="G28" s="109">
        <f>'[1]Місто'!G154</f>
        <v>30000</v>
      </c>
      <c r="H28" s="109">
        <f t="shared" si="1"/>
        <v>0</v>
      </c>
      <c r="I28" s="109">
        <f>'[1]Місто'!I154</f>
        <v>0</v>
      </c>
      <c r="J28" s="109">
        <f>'[1]Місто'!J154</f>
        <v>0</v>
      </c>
      <c r="K28" s="109">
        <f>'[1]Місто'!K154</f>
        <v>0</v>
      </c>
      <c r="L28" s="109">
        <f>'[1]Місто'!L154</f>
        <v>0</v>
      </c>
      <c r="M28" s="109">
        <f>'[1]Місто'!M154</f>
        <v>0</v>
      </c>
      <c r="N28" s="110">
        <f t="shared" si="2"/>
        <v>851861</v>
      </c>
    </row>
    <row r="29" spans="1:14" s="23" customFormat="1" ht="25.5">
      <c r="A29" s="41" t="s">
        <v>212</v>
      </c>
      <c r="B29" s="29" t="s">
        <v>322</v>
      </c>
      <c r="C29" s="109">
        <f t="shared" si="0"/>
        <v>79400</v>
      </c>
      <c r="D29" s="109">
        <f>'[1]Місто'!D155</f>
        <v>79400</v>
      </c>
      <c r="E29" s="109">
        <f>'[1]Місто'!E155</f>
        <v>51600</v>
      </c>
      <c r="F29" s="109">
        <f>'[1]Місто'!F155</f>
        <v>0</v>
      </c>
      <c r="G29" s="109">
        <f>'[1]Місто'!G155</f>
        <v>0</v>
      </c>
      <c r="H29" s="109">
        <f t="shared" si="1"/>
        <v>0</v>
      </c>
      <c r="I29" s="109">
        <f>'[1]Місто'!I155</f>
        <v>0</v>
      </c>
      <c r="J29" s="109">
        <f>'[1]Місто'!J155</f>
        <v>0</v>
      </c>
      <c r="K29" s="109">
        <f>'[1]Місто'!K155</f>
        <v>0</v>
      </c>
      <c r="L29" s="109">
        <f>'[1]Місто'!L155</f>
        <v>0</v>
      </c>
      <c r="M29" s="109">
        <f>'[1]Місто'!M155</f>
        <v>0</v>
      </c>
      <c r="N29" s="110">
        <f t="shared" si="2"/>
        <v>79400</v>
      </c>
    </row>
    <row r="30" spans="1:14" s="23" customFormat="1" ht="12.75">
      <c r="A30" s="41" t="s">
        <v>213</v>
      </c>
      <c r="B30" s="29" t="s">
        <v>43</v>
      </c>
      <c r="C30" s="109">
        <f t="shared" si="0"/>
        <v>15951400</v>
      </c>
      <c r="D30" s="109">
        <f>'[1]Місто'!D156</f>
        <v>15251400</v>
      </c>
      <c r="E30" s="109">
        <f>'[1]Місто'!E156</f>
        <v>0</v>
      </c>
      <c r="F30" s="109">
        <f>'[1]Місто'!F156</f>
        <v>0</v>
      </c>
      <c r="G30" s="109">
        <f>'[1]Місто'!G156</f>
        <v>700000</v>
      </c>
      <c r="H30" s="109">
        <f t="shared" si="1"/>
        <v>0</v>
      </c>
      <c r="I30" s="109">
        <f>'[1]Місто'!I156</f>
        <v>0</v>
      </c>
      <c r="J30" s="109">
        <f>'[1]Місто'!J156</f>
        <v>0</v>
      </c>
      <c r="K30" s="109">
        <f>'[1]Місто'!K156</f>
        <v>0</v>
      </c>
      <c r="L30" s="109">
        <f>'[1]Місто'!L156</f>
        <v>0</v>
      </c>
      <c r="M30" s="109">
        <f>'[1]Місто'!M156</f>
        <v>0</v>
      </c>
      <c r="N30" s="110">
        <f t="shared" si="2"/>
        <v>15951400</v>
      </c>
    </row>
    <row r="31" spans="1:14" s="23" customFormat="1" ht="30" customHeight="1">
      <c r="A31" s="41" t="s">
        <v>215</v>
      </c>
      <c r="B31" s="29" t="s">
        <v>44</v>
      </c>
      <c r="C31" s="109">
        <f t="shared" si="0"/>
        <v>14200</v>
      </c>
      <c r="D31" s="109">
        <f>'[1]Місто'!D157</f>
        <v>14200</v>
      </c>
      <c r="E31" s="109">
        <f>'[1]Місто'!E157</f>
        <v>10400</v>
      </c>
      <c r="F31" s="109">
        <f>'[1]Місто'!F157</f>
        <v>0</v>
      </c>
      <c r="G31" s="109">
        <f>'[1]Місто'!G157</f>
        <v>0</v>
      </c>
      <c r="H31" s="109">
        <f t="shared" si="1"/>
        <v>0</v>
      </c>
      <c r="I31" s="109">
        <f>'[1]Місто'!I157</f>
        <v>0</v>
      </c>
      <c r="J31" s="109">
        <f>'[1]Місто'!J157</f>
        <v>0</v>
      </c>
      <c r="K31" s="109">
        <f>'[1]Місто'!K157</f>
        <v>0</v>
      </c>
      <c r="L31" s="109">
        <f>'[1]Місто'!L157</f>
        <v>0</v>
      </c>
      <c r="M31" s="109">
        <f>'[1]Місто'!M157</f>
        <v>0</v>
      </c>
      <c r="N31" s="110">
        <f t="shared" si="2"/>
        <v>14200</v>
      </c>
    </row>
    <row r="32" spans="1:14" s="23" customFormat="1" ht="12.75">
      <c r="A32" s="41" t="s">
        <v>216</v>
      </c>
      <c r="B32" s="29" t="s">
        <v>217</v>
      </c>
      <c r="C32" s="109">
        <f t="shared" si="0"/>
        <v>256300</v>
      </c>
      <c r="D32" s="109">
        <f>'[1]Місто'!D158</f>
        <v>246300</v>
      </c>
      <c r="E32" s="109">
        <f>'[1]Місто'!E158</f>
        <v>118400</v>
      </c>
      <c r="F32" s="109">
        <f>'[1]Місто'!F158</f>
        <v>0</v>
      </c>
      <c r="G32" s="109">
        <f>'[1]Місто'!G158</f>
        <v>10000</v>
      </c>
      <c r="H32" s="109">
        <f t="shared" si="1"/>
        <v>0</v>
      </c>
      <c r="I32" s="109">
        <f>'[1]Місто'!I158</f>
        <v>0</v>
      </c>
      <c r="J32" s="109">
        <f>'[1]Місто'!J158</f>
        <v>0</v>
      </c>
      <c r="K32" s="109">
        <f>'[1]Місто'!K158</f>
        <v>0</v>
      </c>
      <c r="L32" s="109">
        <f>'[1]Місто'!L158</f>
        <v>0</v>
      </c>
      <c r="M32" s="109">
        <f>'[1]Місто'!M158</f>
        <v>0</v>
      </c>
      <c r="N32" s="110">
        <f t="shared" si="2"/>
        <v>256300</v>
      </c>
    </row>
    <row r="33" spans="1:14" s="23" customFormat="1" ht="29.25" customHeight="1">
      <c r="A33" s="41" t="s">
        <v>17</v>
      </c>
      <c r="B33" s="100" t="s">
        <v>153</v>
      </c>
      <c r="C33" s="109">
        <f t="shared" si="0"/>
        <v>669400</v>
      </c>
      <c r="D33" s="109">
        <f>'[1]Місто'!D159</f>
        <v>669400</v>
      </c>
      <c r="E33" s="109">
        <f>'[1]Місто'!E159</f>
        <v>0</v>
      </c>
      <c r="F33" s="109">
        <f>'[1]Місто'!F159</f>
        <v>0</v>
      </c>
      <c r="G33" s="109">
        <f>'[1]Місто'!G159</f>
        <v>0</v>
      </c>
      <c r="H33" s="109">
        <f t="shared" si="1"/>
        <v>0</v>
      </c>
      <c r="I33" s="109">
        <f>'[1]Місто'!I159</f>
        <v>0</v>
      </c>
      <c r="J33" s="109">
        <f>'[1]Місто'!J159</f>
        <v>0</v>
      </c>
      <c r="K33" s="109">
        <f>'[1]Місто'!K159</f>
        <v>0</v>
      </c>
      <c r="L33" s="109">
        <f>'[1]Місто'!L159</f>
        <v>0</v>
      </c>
      <c r="M33" s="109">
        <f>'[1]Місто'!M159</f>
        <v>0</v>
      </c>
      <c r="N33" s="110">
        <f t="shared" si="2"/>
        <v>669400</v>
      </c>
    </row>
    <row r="34" spans="1:14" s="23" customFormat="1" ht="25.5">
      <c r="A34" s="41" t="s">
        <v>218</v>
      </c>
      <c r="B34" s="98" t="s">
        <v>219</v>
      </c>
      <c r="C34" s="109">
        <f t="shared" si="0"/>
        <v>10959055</v>
      </c>
      <c r="D34" s="109">
        <f>SUM(D35:D44)</f>
        <v>10932139</v>
      </c>
      <c r="E34" s="109">
        <f>SUM(E35:E44)</f>
        <v>3640550.88</v>
      </c>
      <c r="F34" s="109">
        <f>SUM(F35:F44)</f>
        <v>276425</v>
      </c>
      <c r="G34" s="109">
        <f>SUM(G35:G44)</f>
        <v>26916</v>
      </c>
      <c r="H34" s="109">
        <f t="shared" si="1"/>
        <v>89379</v>
      </c>
      <c r="I34" s="109">
        <f>SUM(I35:I44)</f>
        <v>89379</v>
      </c>
      <c r="J34" s="109">
        <f>SUM(J35:J44)</f>
        <v>28634</v>
      </c>
      <c r="K34" s="109">
        <f>SUM(K35:K44)</f>
        <v>4799</v>
      </c>
      <c r="L34" s="109">
        <f>SUM(L35:L44)</f>
        <v>0</v>
      </c>
      <c r="M34" s="109">
        <f>SUM(M35:M44)</f>
        <v>0</v>
      </c>
      <c r="N34" s="110">
        <f t="shared" si="2"/>
        <v>11048434</v>
      </c>
    </row>
    <row r="35" spans="1:14" s="23" customFormat="1" ht="53.25" customHeight="1" hidden="1">
      <c r="A35" s="41" t="s">
        <v>324</v>
      </c>
      <c r="B35" s="98" t="s">
        <v>45</v>
      </c>
      <c r="C35" s="109">
        <f t="shared" si="0"/>
        <v>0</v>
      </c>
      <c r="D35" s="109"/>
      <c r="E35" s="109">
        <f>'[1]Місто'!E111</f>
        <v>0</v>
      </c>
      <c r="F35" s="109">
        <f>'[1]Місто'!F111</f>
        <v>0</v>
      </c>
      <c r="G35" s="109">
        <f>'[1]Місто'!G111</f>
        <v>0</v>
      </c>
      <c r="H35" s="109">
        <f t="shared" si="1"/>
        <v>0</v>
      </c>
      <c r="I35" s="109">
        <f>'[1]Місто'!I111</f>
        <v>0</v>
      </c>
      <c r="J35" s="109">
        <f>'[1]Місто'!J111</f>
        <v>0</v>
      </c>
      <c r="K35" s="109">
        <f>'[1]Місто'!K111</f>
        <v>0</v>
      </c>
      <c r="L35" s="109">
        <f>'[1]Місто'!L111</f>
        <v>0</v>
      </c>
      <c r="M35" s="109">
        <f>'[1]Місто'!M111</f>
        <v>0</v>
      </c>
      <c r="N35" s="110">
        <f t="shared" si="2"/>
        <v>0</v>
      </c>
    </row>
    <row r="36" spans="1:14" s="23" customFormat="1" ht="38.25" hidden="1">
      <c r="A36" s="41" t="s">
        <v>318</v>
      </c>
      <c r="B36" s="98" t="s">
        <v>355</v>
      </c>
      <c r="C36" s="109">
        <f t="shared" si="0"/>
        <v>0</v>
      </c>
      <c r="D36" s="109">
        <f>'[1]Місто'!D112</f>
        <v>0</v>
      </c>
      <c r="E36" s="109">
        <f>'[1]Місто'!E112</f>
        <v>0</v>
      </c>
      <c r="F36" s="109">
        <f>'[1]Місто'!F112</f>
        <v>0</v>
      </c>
      <c r="G36" s="109">
        <f>'[1]Місто'!G112</f>
        <v>0</v>
      </c>
      <c r="H36" s="109">
        <f t="shared" si="1"/>
        <v>0</v>
      </c>
      <c r="I36" s="109">
        <f>'[1]Місто'!I112</f>
        <v>0</v>
      </c>
      <c r="J36" s="109">
        <f>'[1]Місто'!J112</f>
        <v>0</v>
      </c>
      <c r="K36" s="109">
        <f>'[1]Місто'!K112</f>
        <v>0</v>
      </c>
      <c r="L36" s="109">
        <f>'[1]Місто'!L112</f>
        <v>0</v>
      </c>
      <c r="M36" s="109">
        <f>'[1]Місто'!M112</f>
        <v>0</v>
      </c>
      <c r="N36" s="110">
        <f t="shared" si="2"/>
        <v>0</v>
      </c>
    </row>
    <row r="37" spans="1:14" s="23" customFormat="1" ht="25.5">
      <c r="A37" s="41" t="s">
        <v>220</v>
      </c>
      <c r="B37" s="29" t="s">
        <v>334</v>
      </c>
      <c r="C37" s="109">
        <f t="shared" si="0"/>
        <v>3759201</v>
      </c>
      <c r="D37" s="109">
        <f>'[1]Місто'!D12+'[1]Місто'!D60+'[1]Місто'!D114</f>
        <v>3759201</v>
      </c>
      <c r="E37" s="109">
        <f>'[1]Місто'!E12+'[1]Місто'!E60+'[1]Місто'!E114</f>
        <v>0</v>
      </c>
      <c r="F37" s="109">
        <f>'[1]Місто'!F12+'[1]Місто'!F60+'[1]Місто'!F114</f>
        <v>0</v>
      </c>
      <c r="G37" s="109">
        <f>'[1]Місто'!G12+'[1]Місто'!G60+'[1]Місто'!G114</f>
        <v>0</v>
      </c>
      <c r="H37" s="109">
        <f t="shared" si="1"/>
        <v>0</v>
      </c>
      <c r="I37" s="109">
        <f>'[1]Місто'!I12+'[1]Місто'!I60+'[1]Місто'!I114</f>
        <v>0</v>
      </c>
      <c r="J37" s="109">
        <f>'[1]Місто'!J12+'[1]Місто'!J60+'[1]Місто'!J114</f>
        <v>0</v>
      </c>
      <c r="K37" s="109">
        <f>'[1]Місто'!K12+'[1]Місто'!K60+'[1]Місто'!K114</f>
        <v>0</v>
      </c>
      <c r="L37" s="109">
        <f>'[1]Місто'!L12+'[1]Місто'!L60+'[1]Місто'!L114</f>
        <v>0</v>
      </c>
      <c r="M37" s="109">
        <f>'[1]Місто'!M12+'[1]Місто'!M60+'[1]Місто'!M114</f>
        <v>0</v>
      </c>
      <c r="N37" s="110">
        <f t="shared" si="2"/>
        <v>3759201</v>
      </c>
    </row>
    <row r="38" spans="1:14" s="23" customFormat="1" ht="25.5" hidden="1">
      <c r="A38" s="41" t="s">
        <v>71</v>
      </c>
      <c r="B38" s="29" t="s">
        <v>72</v>
      </c>
      <c r="C38" s="109">
        <f t="shared" si="0"/>
        <v>0</v>
      </c>
      <c r="D38" s="109"/>
      <c r="E38" s="109"/>
      <c r="F38" s="109"/>
      <c r="G38" s="109"/>
      <c r="H38" s="109">
        <f t="shared" si="1"/>
        <v>0</v>
      </c>
      <c r="I38" s="109"/>
      <c r="J38" s="109"/>
      <c r="K38" s="109"/>
      <c r="L38" s="109"/>
      <c r="M38" s="109"/>
      <c r="N38" s="110">
        <f t="shared" si="2"/>
        <v>0</v>
      </c>
    </row>
    <row r="39" spans="1:14" s="23" customFormat="1" ht="25.5">
      <c r="A39" s="41" t="s">
        <v>36</v>
      </c>
      <c r="B39" s="98" t="s">
        <v>116</v>
      </c>
      <c r="C39" s="109">
        <f t="shared" si="0"/>
        <v>327800</v>
      </c>
      <c r="D39" s="109">
        <f>'[1]Місто'!D181</f>
        <v>307584</v>
      </c>
      <c r="E39" s="109">
        <f>'[1]Місто'!E181</f>
        <v>202858</v>
      </c>
      <c r="F39" s="109">
        <f>'[1]Місто'!F181</f>
        <v>0</v>
      </c>
      <c r="G39" s="109">
        <f>'[1]Місто'!G181</f>
        <v>20216</v>
      </c>
      <c r="H39" s="109">
        <f t="shared" si="1"/>
        <v>0</v>
      </c>
      <c r="I39" s="109">
        <f>'[1]Місто'!I180</f>
        <v>0</v>
      </c>
      <c r="J39" s="109">
        <f>'[1]Місто'!J180</f>
        <v>0</v>
      </c>
      <c r="K39" s="109">
        <f>'[1]Місто'!K180</f>
        <v>0</v>
      </c>
      <c r="L39" s="109">
        <f>'[1]Місто'!L180</f>
        <v>0</v>
      </c>
      <c r="M39" s="109">
        <f>'[1]Місто'!M180</f>
        <v>0</v>
      </c>
      <c r="N39" s="110">
        <f t="shared" si="2"/>
        <v>327800</v>
      </c>
    </row>
    <row r="40" spans="1:14" s="23" customFormat="1" ht="25.5">
      <c r="A40" s="41" t="s">
        <v>37</v>
      </c>
      <c r="B40" s="98" t="s">
        <v>117</v>
      </c>
      <c r="C40" s="109">
        <f t="shared" si="0"/>
        <v>63700</v>
      </c>
      <c r="D40" s="109">
        <f>'[1]Місто'!D182</f>
        <v>57000</v>
      </c>
      <c r="E40" s="109">
        <f>'[1]Місто'!E182</f>
        <v>1479.88</v>
      </c>
      <c r="F40" s="109">
        <f>'[1]Місто'!F182</f>
        <v>0</v>
      </c>
      <c r="G40" s="109">
        <f>'[1]Місто'!G182</f>
        <v>6700</v>
      </c>
      <c r="H40" s="109">
        <f t="shared" si="1"/>
        <v>0</v>
      </c>
      <c r="I40" s="109">
        <f>'[1]Місто'!I181</f>
        <v>0</v>
      </c>
      <c r="J40" s="109">
        <f>'[1]Місто'!J181</f>
        <v>0</v>
      </c>
      <c r="K40" s="109">
        <f>'[1]Місто'!K181</f>
        <v>0</v>
      </c>
      <c r="L40" s="109">
        <f>'[1]Місто'!L181</f>
        <v>0</v>
      </c>
      <c r="M40" s="109">
        <f>'[1]Місто'!M181</f>
        <v>0</v>
      </c>
      <c r="N40" s="110">
        <f t="shared" si="2"/>
        <v>63700</v>
      </c>
    </row>
    <row r="41" spans="1:14" s="23" customFormat="1" ht="25.5">
      <c r="A41" s="41" t="s">
        <v>221</v>
      </c>
      <c r="B41" s="98" t="s">
        <v>313</v>
      </c>
      <c r="C41" s="109">
        <f t="shared" si="0"/>
        <v>205000</v>
      </c>
      <c r="D41" s="109">
        <f>'[1]Місто'!D183</f>
        <v>205000</v>
      </c>
      <c r="E41" s="109">
        <f>'[1]Місто'!E183</f>
        <v>0</v>
      </c>
      <c r="F41" s="109">
        <f>'[1]Місто'!F183</f>
        <v>0</v>
      </c>
      <c r="G41" s="109">
        <f>'[1]Місто'!G183</f>
        <v>0</v>
      </c>
      <c r="H41" s="109">
        <f t="shared" si="1"/>
        <v>0</v>
      </c>
      <c r="I41" s="109">
        <f>'[1]Місто'!I182</f>
        <v>0</v>
      </c>
      <c r="J41" s="109">
        <f>'[1]Місто'!J182</f>
        <v>0</v>
      </c>
      <c r="K41" s="109">
        <f>'[1]Місто'!K182</f>
        <v>0</v>
      </c>
      <c r="L41" s="109">
        <f>'[1]Місто'!L182</f>
        <v>0</v>
      </c>
      <c r="M41" s="109">
        <f>'[1]Місто'!M182</f>
        <v>0</v>
      </c>
      <c r="N41" s="110">
        <f t="shared" si="2"/>
        <v>205000</v>
      </c>
    </row>
    <row r="42" spans="1:14" s="23" customFormat="1" ht="64.5" customHeight="1">
      <c r="A42" s="41" t="s">
        <v>64</v>
      </c>
      <c r="B42" s="29" t="s">
        <v>151</v>
      </c>
      <c r="C42" s="109">
        <f t="shared" si="0"/>
        <v>662954</v>
      </c>
      <c r="D42" s="109">
        <f>'[1]Місто'!D117+'[1]Місто'!D99</f>
        <v>662954</v>
      </c>
      <c r="E42" s="109">
        <f>'[1]Місто'!E117+'[1]Місто'!E99</f>
        <v>0</v>
      </c>
      <c r="F42" s="109">
        <f>'[1]Місто'!F117+'[1]Місто'!F99</f>
        <v>0</v>
      </c>
      <c r="G42" s="109">
        <f>'[1]Місто'!G117+'[1]Місто'!G99</f>
        <v>0</v>
      </c>
      <c r="H42" s="109">
        <f t="shared" si="1"/>
        <v>0</v>
      </c>
      <c r="I42" s="109"/>
      <c r="J42" s="109"/>
      <c r="K42" s="109"/>
      <c r="L42" s="109"/>
      <c r="M42" s="109"/>
      <c r="N42" s="110">
        <f t="shared" si="2"/>
        <v>662954</v>
      </c>
    </row>
    <row r="43" spans="1:14" s="23" customFormat="1" ht="25.5">
      <c r="A43" s="41" t="s">
        <v>222</v>
      </c>
      <c r="B43" s="29" t="s">
        <v>223</v>
      </c>
      <c r="C43" s="109">
        <f t="shared" si="0"/>
        <v>5805700</v>
      </c>
      <c r="D43" s="109">
        <f>'[1]Місто'!D118</f>
        <v>5805700</v>
      </c>
      <c r="E43" s="109">
        <f>'[1]Місто'!E118</f>
        <v>3436213</v>
      </c>
      <c r="F43" s="109">
        <f>'[1]Місто'!F118</f>
        <v>276425</v>
      </c>
      <c r="G43" s="109">
        <f>'[1]Місто'!G118</f>
        <v>0</v>
      </c>
      <c r="H43" s="109">
        <f t="shared" si="1"/>
        <v>89379</v>
      </c>
      <c r="I43" s="109">
        <f>'[1]Місто'!I118</f>
        <v>89379</v>
      </c>
      <c r="J43" s="109">
        <f>'[1]Місто'!J118</f>
        <v>28634</v>
      </c>
      <c r="K43" s="109">
        <f>'[1]Місто'!K118</f>
        <v>4799</v>
      </c>
      <c r="L43" s="109">
        <f>'[1]Місто'!L118</f>
        <v>0</v>
      </c>
      <c r="M43" s="109">
        <f>'[1]Місто'!M118</f>
        <v>0</v>
      </c>
      <c r="N43" s="110">
        <f t="shared" si="2"/>
        <v>5895079</v>
      </c>
    </row>
    <row r="44" spans="1:14" s="23" customFormat="1" ht="25.5">
      <c r="A44" s="41" t="s">
        <v>319</v>
      </c>
      <c r="B44" s="106" t="s">
        <v>152</v>
      </c>
      <c r="C44" s="109">
        <f t="shared" si="0"/>
        <v>134700</v>
      </c>
      <c r="D44" s="109">
        <f>'[1]Місто'!D119</f>
        <v>134700</v>
      </c>
      <c r="E44" s="109">
        <f>'[1]Місто'!E119</f>
        <v>0</v>
      </c>
      <c r="F44" s="109">
        <f>'[1]Місто'!F119</f>
        <v>0</v>
      </c>
      <c r="G44" s="109">
        <f>'[1]Місто'!G119</f>
        <v>0</v>
      </c>
      <c r="H44" s="109">
        <f t="shared" si="1"/>
        <v>0</v>
      </c>
      <c r="I44" s="109">
        <f>'[1]Місто'!I119</f>
        <v>0</v>
      </c>
      <c r="J44" s="109">
        <f>'[1]Місто'!J119</f>
        <v>0</v>
      </c>
      <c r="K44" s="109">
        <f>'[1]Місто'!K119</f>
        <v>0</v>
      </c>
      <c r="L44" s="109">
        <f>'[1]Місто'!L119</f>
        <v>0</v>
      </c>
      <c r="M44" s="109">
        <f>'[1]Місто'!M119</f>
        <v>0</v>
      </c>
      <c r="N44" s="110">
        <f t="shared" si="2"/>
        <v>134700</v>
      </c>
    </row>
    <row r="45" spans="1:14" s="23" customFormat="1" ht="12.75">
      <c r="A45" s="41">
        <v>100000</v>
      </c>
      <c r="B45" s="29" t="s">
        <v>224</v>
      </c>
      <c r="C45" s="109">
        <f t="shared" si="0"/>
        <v>36471000</v>
      </c>
      <c r="D45" s="109">
        <f>SUM(D46:D53)</f>
        <v>19960000</v>
      </c>
      <c r="E45" s="109">
        <f>SUM(E46:E53)</f>
        <v>0</v>
      </c>
      <c r="F45" s="109">
        <f>SUM(F46:F53)</f>
        <v>7685000</v>
      </c>
      <c r="G45" s="109">
        <f>SUM(G46:G53)</f>
        <v>16511000</v>
      </c>
      <c r="H45" s="109">
        <f t="shared" si="1"/>
        <v>9907127.66</v>
      </c>
      <c r="I45" s="109">
        <f>SUM(I46:I53)</f>
        <v>9907127.66</v>
      </c>
      <c r="J45" s="109">
        <f>SUM(J46:J53)</f>
        <v>0</v>
      </c>
      <c r="K45" s="109">
        <f>SUM(K46:K53)</f>
        <v>0</v>
      </c>
      <c r="L45" s="109">
        <f>SUM(L46:L53)</f>
        <v>0</v>
      </c>
      <c r="M45" s="109">
        <f>SUM(M46:M53)</f>
        <v>0</v>
      </c>
      <c r="N45" s="110">
        <f t="shared" si="2"/>
        <v>46378127.66</v>
      </c>
    </row>
    <row r="46" spans="1:14" s="23" customFormat="1" ht="12.75">
      <c r="A46" s="41" t="s">
        <v>157</v>
      </c>
      <c r="B46" s="29" t="s">
        <v>158</v>
      </c>
      <c r="C46" s="109">
        <f t="shared" si="0"/>
        <v>100000</v>
      </c>
      <c r="D46" s="109">
        <f>'[1]Місто'!$D$37</f>
        <v>100000</v>
      </c>
      <c r="E46" s="109"/>
      <c r="F46" s="109"/>
      <c r="G46" s="109"/>
      <c r="H46" s="109"/>
      <c r="I46" s="109"/>
      <c r="J46" s="109"/>
      <c r="K46" s="109"/>
      <c r="L46" s="109"/>
      <c r="M46" s="109"/>
      <c r="N46" s="110">
        <f t="shared" si="2"/>
        <v>100000</v>
      </c>
    </row>
    <row r="47" spans="1:14" s="23" customFormat="1" ht="12.75">
      <c r="A47" s="41">
        <v>100102</v>
      </c>
      <c r="B47" s="29" t="s">
        <v>76</v>
      </c>
      <c r="C47" s="109">
        <f>'[1]Місто'!C38+'[1]Місто'!C39+'[1]Місто'!C40+'[1]Місто'!C41</f>
        <v>16271000</v>
      </c>
      <c r="D47" s="109">
        <f>'[1]Місто'!D38+'[1]Місто'!D39+'[1]Місто'!D40+'[1]Місто'!D41</f>
        <v>0</v>
      </c>
      <c r="E47" s="109">
        <f>'[1]Місто'!E38+'[1]Місто'!E39+'[1]Місто'!E40+'[1]Місто'!E41</f>
        <v>0</v>
      </c>
      <c r="F47" s="109">
        <f>'[1]Місто'!F38+'[1]Місто'!F39+'[1]Місто'!F40+'[1]Місто'!F41</f>
        <v>0</v>
      </c>
      <c r="G47" s="109">
        <f>'[1]Місто'!G38+'[1]Місто'!G39+'[1]Місто'!G40+'[1]Місто'!G41</f>
        <v>16271000</v>
      </c>
      <c r="H47" s="109">
        <f t="shared" si="1"/>
        <v>0</v>
      </c>
      <c r="I47" s="109">
        <f>'[1]Місто'!I38+'[1]Місто'!I39+'[1]Місто'!I40</f>
        <v>0</v>
      </c>
      <c r="J47" s="109">
        <f>'[1]Місто'!J38+'[1]Місто'!J39+'[1]Місто'!J40</f>
        <v>0</v>
      </c>
      <c r="K47" s="109">
        <f>'[1]Місто'!K38+'[1]Місто'!K39+'[1]Місто'!K40</f>
        <v>0</v>
      </c>
      <c r="L47" s="109">
        <f>'[1]Місто'!L38+'[1]Місто'!L39+'[1]Місто'!L40</f>
        <v>0</v>
      </c>
      <c r="M47" s="109">
        <f>'[1]Місто'!M38+'[1]Місто'!M39+'[1]Місто'!M40</f>
        <v>0</v>
      </c>
      <c r="N47" s="110">
        <f t="shared" si="2"/>
        <v>16271000</v>
      </c>
    </row>
    <row r="48" spans="1:14" s="23" customFormat="1" ht="25.5" hidden="1">
      <c r="A48" s="41" t="s">
        <v>79</v>
      </c>
      <c r="B48" s="28" t="s">
        <v>80</v>
      </c>
      <c r="C48" s="109">
        <f t="shared" si="0"/>
        <v>0</v>
      </c>
      <c r="D48" s="109"/>
      <c r="E48" s="109">
        <f>'[1]Місто'!E42</f>
        <v>0</v>
      </c>
      <c r="F48" s="109">
        <f>'[1]Місто'!F42</f>
        <v>0</v>
      </c>
      <c r="G48" s="109">
        <f>'[1]Місто'!G42</f>
        <v>0</v>
      </c>
      <c r="H48" s="109">
        <f t="shared" si="1"/>
        <v>0</v>
      </c>
      <c r="I48" s="109"/>
      <c r="J48" s="109">
        <f>'[1]Місто'!J42</f>
        <v>0</v>
      </c>
      <c r="K48" s="109">
        <f>'[1]Місто'!K42</f>
        <v>0</v>
      </c>
      <c r="L48" s="109">
        <f>'[1]Місто'!L42</f>
        <v>0</v>
      </c>
      <c r="M48" s="109">
        <f>'[1]Місто'!M42</f>
        <v>0</v>
      </c>
      <c r="N48" s="110">
        <f t="shared" si="2"/>
        <v>0</v>
      </c>
    </row>
    <row r="49" spans="1:14" s="23" customFormat="1" ht="25.5" hidden="1">
      <c r="A49" s="41" t="s">
        <v>104</v>
      </c>
      <c r="B49" s="28" t="s">
        <v>105</v>
      </c>
      <c r="C49" s="109">
        <f t="shared" si="0"/>
        <v>0</v>
      </c>
      <c r="D49" s="109">
        <f>'[1]Місто'!D217</f>
        <v>0</v>
      </c>
      <c r="E49" s="109">
        <f>'[1]Місто'!E217</f>
        <v>0</v>
      </c>
      <c r="F49" s="109">
        <f>'[1]Місто'!F217</f>
        <v>0</v>
      </c>
      <c r="G49" s="109">
        <f>'[1]Місто'!G217</f>
        <v>0</v>
      </c>
      <c r="H49" s="109">
        <f t="shared" si="1"/>
        <v>0</v>
      </c>
      <c r="I49" s="109">
        <f>'[1]Місто'!I217</f>
        <v>0</v>
      </c>
      <c r="J49" s="109">
        <f>'[1]Місто'!J217</f>
        <v>0</v>
      </c>
      <c r="K49" s="109">
        <f>'[1]Місто'!K217</f>
        <v>0</v>
      </c>
      <c r="L49" s="109">
        <f>'[1]Місто'!L217</f>
        <v>0</v>
      </c>
      <c r="M49" s="109">
        <f>'[1]Місто'!M217</f>
        <v>0</v>
      </c>
      <c r="N49" s="110">
        <f t="shared" si="2"/>
        <v>0</v>
      </c>
    </row>
    <row r="50" spans="1:14" s="23" customFormat="1" ht="12.75">
      <c r="A50" s="41">
        <v>100203</v>
      </c>
      <c r="B50" s="29" t="s">
        <v>225</v>
      </c>
      <c r="C50" s="109">
        <f t="shared" si="0"/>
        <v>20035000</v>
      </c>
      <c r="D50" s="109">
        <f>'[1]Місто'!D62</f>
        <v>19860000</v>
      </c>
      <c r="E50" s="109">
        <f>'[1]Місто'!E62</f>
        <v>0</v>
      </c>
      <c r="F50" s="109">
        <f>'[1]Місто'!F62</f>
        <v>7685000</v>
      </c>
      <c r="G50" s="109">
        <f>'[1]Місто'!G62</f>
        <v>175000</v>
      </c>
      <c r="H50" s="109">
        <f t="shared" si="1"/>
        <v>500000</v>
      </c>
      <c r="I50" s="109">
        <f>'[1]Місто'!I62</f>
        <v>500000</v>
      </c>
      <c r="J50" s="109">
        <f>'[1]Місто'!J62</f>
        <v>0</v>
      </c>
      <c r="K50" s="109">
        <f>'[1]Місто'!K62</f>
        <v>0</v>
      </c>
      <c r="L50" s="109">
        <f>'[1]Місто'!L62</f>
        <v>0</v>
      </c>
      <c r="M50" s="109">
        <f>'[1]Місто'!M62</f>
        <v>0</v>
      </c>
      <c r="N50" s="110">
        <f t="shared" si="2"/>
        <v>20535000</v>
      </c>
    </row>
    <row r="51" spans="1:16" s="23" customFormat="1" ht="51">
      <c r="A51" s="41" t="s">
        <v>136</v>
      </c>
      <c r="B51" s="28" t="s">
        <v>137</v>
      </c>
      <c r="C51" s="109">
        <f t="shared" si="0"/>
        <v>65000</v>
      </c>
      <c r="D51" s="109">
        <f>'[1]Місто'!D63</f>
        <v>0</v>
      </c>
      <c r="E51" s="109">
        <f>'[1]Місто'!E63</f>
        <v>0</v>
      </c>
      <c r="F51" s="109">
        <f>'[1]Місто'!F63</f>
        <v>0</v>
      </c>
      <c r="G51" s="109">
        <f>'[1]Місто'!G63</f>
        <v>65000</v>
      </c>
      <c r="H51" s="109"/>
      <c r="I51" s="109"/>
      <c r="J51" s="109"/>
      <c r="K51" s="109"/>
      <c r="L51" s="109"/>
      <c r="M51" s="109"/>
      <c r="N51" s="110">
        <f t="shared" si="2"/>
        <v>65000</v>
      </c>
      <c r="O51" s="125"/>
      <c r="P51" s="125"/>
    </row>
    <row r="52" spans="1:14" s="18" customFormat="1" ht="89.25">
      <c r="A52" s="119" t="s">
        <v>128</v>
      </c>
      <c r="B52" s="70" t="s">
        <v>129</v>
      </c>
      <c r="C52" s="126">
        <f t="shared" si="0"/>
        <v>0</v>
      </c>
      <c r="D52" s="126">
        <f>'[1]Місто'!D208</f>
        <v>0</v>
      </c>
      <c r="E52" s="126">
        <f>'[1]Місто'!E208</f>
        <v>0</v>
      </c>
      <c r="F52" s="126">
        <f>'[1]Місто'!F208</f>
        <v>0</v>
      </c>
      <c r="G52" s="126">
        <f>'[1]Місто'!G208</f>
        <v>0</v>
      </c>
      <c r="H52" s="156">
        <f t="shared" si="1"/>
        <v>79764.66</v>
      </c>
      <c r="I52" s="156">
        <f>'[1]Місто'!I208</f>
        <v>79764.66</v>
      </c>
      <c r="J52" s="126">
        <f>'[1]Місто'!J208</f>
        <v>0</v>
      </c>
      <c r="K52" s="126">
        <f>'[1]Місто'!K208</f>
        <v>0</v>
      </c>
      <c r="L52" s="126">
        <f>'[1]Місто'!L208</f>
        <v>0</v>
      </c>
      <c r="M52" s="126">
        <f>'[1]Місто'!M208</f>
        <v>0</v>
      </c>
      <c r="N52" s="157">
        <f t="shared" si="2"/>
        <v>79764.66</v>
      </c>
    </row>
    <row r="53" spans="1:14" s="18" customFormat="1" ht="140.25">
      <c r="A53" s="27" t="s">
        <v>96</v>
      </c>
      <c r="B53" s="28" t="s">
        <v>97</v>
      </c>
      <c r="C53" s="109">
        <f t="shared" si="0"/>
        <v>0</v>
      </c>
      <c r="D53" s="126">
        <f>'[1]Місто'!D42</f>
        <v>0</v>
      </c>
      <c r="E53" s="126">
        <f>'[1]Місто'!E42</f>
        <v>0</v>
      </c>
      <c r="F53" s="126">
        <f>'[1]Місто'!F42</f>
        <v>0</v>
      </c>
      <c r="G53" s="126">
        <f>'[1]Місто'!G42</f>
        <v>0</v>
      </c>
      <c r="H53" s="109">
        <f t="shared" si="1"/>
        <v>9327363</v>
      </c>
      <c r="I53" s="126">
        <f>'[1]Місто'!I42</f>
        <v>9327363</v>
      </c>
      <c r="J53" s="126">
        <f>'[1]Місто'!J42</f>
        <v>0</v>
      </c>
      <c r="K53" s="126">
        <f>'[1]Місто'!K42</f>
        <v>0</v>
      </c>
      <c r="L53" s="126">
        <f>'[1]Місто'!L42</f>
        <v>0</v>
      </c>
      <c r="M53" s="126">
        <f>'[1]Місто'!M42</f>
        <v>0</v>
      </c>
      <c r="N53" s="110">
        <f t="shared" si="2"/>
        <v>9327363</v>
      </c>
    </row>
    <row r="54" spans="1:14" s="23" customFormat="1" ht="12.75">
      <c r="A54" s="41" t="s">
        <v>226</v>
      </c>
      <c r="B54" s="29" t="s">
        <v>227</v>
      </c>
      <c r="C54" s="109">
        <f t="shared" si="0"/>
        <v>17707463</v>
      </c>
      <c r="D54" s="109">
        <f>SUM(D55:D60)</f>
        <v>17371463</v>
      </c>
      <c r="E54" s="109">
        <f>SUM(E55:E60)</f>
        <v>10047103</v>
      </c>
      <c r="F54" s="109">
        <f>SUM(F55:F60)</f>
        <v>535582</v>
      </c>
      <c r="G54" s="109">
        <f>SUM(G55:G60)</f>
        <v>336000</v>
      </c>
      <c r="H54" s="109">
        <f t="shared" si="1"/>
        <v>868659</v>
      </c>
      <c r="I54" s="109">
        <f>SUM(I55:I60)</f>
        <v>818659</v>
      </c>
      <c r="J54" s="109">
        <f>SUM(J55:J60)</f>
        <v>264212</v>
      </c>
      <c r="K54" s="109">
        <f>SUM(K55:K60)</f>
        <v>55921</v>
      </c>
      <c r="L54" s="109">
        <f>SUM(L55:L60)</f>
        <v>50000</v>
      </c>
      <c r="M54" s="109">
        <f>SUM(M55:M60)</f>
        <v>0</v>
      </c>
      <c r="N54" s="110">
        <f t="shared" si="2"/>
        <v>18576122</v>
      </c>
    </row>
    <row r="55" spans="1:14" s="23" customFormat="1" ht="12.75">
      <c r="A55" s="41">
        <v>110102</v>
      </c>
      <c r="B55" s="29" t="s">
        <v>228</v>
      </c>
      <c r="C55" s="109">
        <f t="shared" si="0"/>
        <v>490451</v>
      </c>
      <c r="D55" s="109">
        <f>'[1]Місто'!D136</f>
        <v>490451</v>
      </c>
      <c r="E55" s="109">
        <f>'[1]Місто'!E136</f>
        <v>0</v>
      </c>
      <c r="F55" s="109">
        <f>'[1]Місто'!F136</f>
        <v>0</v>
      </c>
      <c r="G55" s="109">
        <f>'[1]Місто'!G136</f>
        <v>0</v>
      </c>
      <c r="H55" s="109">
        <f t="shared" si="1"/>
        <v>0</v>
      </c>
      <c r="I55" s="109">
        <f>'[1]Місто'!I136</f>
        <v>0</v>
      </c>
      <c r="J55" s="109">
        <f>'[1]Місто'!J136</f>
        <v>0</v>
      </c>
      <c r="K55" s="109">
        <f>'[1]Місто'!K136</f>
        <v>0</v>
      </c>
      <c r="L55" s="109">
        <f>'[1]Місто'!L136</f>
        <v>0</v>
      </c>
      <c r="M55" s="109">
        <f>'[1]Місто'!M136</f>
        <v>0</v>
      </c>
      <c r="N55" s="110">
        <f t="shared" si="2"/>
        <v>490451</v>
      </c>
    </row>
    <row r="56" spans="1:14" s="23" customFormat="1" ht="12.75">
      <c r="A56" s="41">
        <v>110201</v>
      </c>
      <c r="B56" s="29" t="s">
        <v>229</v>
      </c>
      <c r="C56" s="109">
        <f t="shared" si="0"/>
        <v>2733234</v>
      </c>
      <c r="D56" s="109">
        <f>'[1]Місто'!D137</f>
        <v>2705234</v>
      </c>
      <c r="E56" s="109">
        <f>'[1]Місто'!E137</f>
        <v>1467263</v>
      </c>
      <c r="F56" s="109">
        <f>'[1]Місто'!F137</f>
        <v>245621</v>
      </c>
      <c r="G56" s="109">
        <f>'[1]Місто'!G137</f>
        <v>28000</v>
      </c>
      <c r="H56" s="109">
        <f t="shared" si="1"/>
        <v>18259</v>
      </c>
      <c r="I56" s="109">
        <f>'[1]Місто'!I137</f>
        <v>18259</v>
      </c>
      <c r="J56" s="109">
        <f>'[1]Місто'!J137</f>
        <v>0</v>
      </c>
      <c r="K56" s="109">
        <f>'[1]Місто'!K137</f>
        <v>259</v>
      </c>
      <c r="L56" s="109">
        <f>'[1]Місто'!L137</f>
        <v>0</v>
      </c>
      <c r="M56" s="109">
        <f>'[1]Місто'!M137</f>
        <v>0</v>
      </c>
      <c r="N56" s="110">
        <f t="shared" si="2"/>
        <v>2751493</v>
      </c>
    </row>
    <row r="57" spans="1:14" s="23" customFormat="1" ht="25.5">
      <c r="A57" s="41">
        <v>110204</v>
      </c>
      <c r="B57" s="29" t="s">
        <v>46</v>
      </c>
      <c r="C57" s="109">
        <f t="shared" si="0"/>
        <v>1472284</v>
      </c>
      <c r="D57" s="109">
        <f>'[1]Місто'!D138</f>
        <v>1254284</v>
      </c>
      <c r="E57" s="109">
        <f>'[1]Місто'!E138</f>
        <v>0</v>
      </c>
      <c r="F57" s="109">
        <f>'[1]Місто'!F138</f>
        <v>0</v>
      </c>
      <c r="G57" s="109">
        <f>'[1]Місто'!G138</f>
        <v>218000</v>
      </c>
      <c r="H57" s="109">
        <f t="shared" si="1"/>
        <v>0</v>
      </c>
      <c r="I57" s="109">
        <f>'[1]Місто'!I138</f>
        <v>0</v>
      </c>
      <c r="J57" s="109">
        <f>'[1]Місто'!J138</f>
        <v>0</v>
      </c>
      <c r="K57" s="109">
        <f>'[1]Місто'!K138</f>
        <v>0</v>
      </c>
      <c r="L57" s="109">
        <f>'[1]Місто'!L138</f>
        <v>0</v>
      </c>
      <c r="M57" s="109">
        <f>'[1]Місто'!M138</f>
        <v>0</v>
      </c>
      <c r="N57" s="110">
        <f t="shared" si="2"/>
        <v>1472284</v>
      </c>
    </row>
    <row r="58" spans="1:14" s="23" customFormat="1" ht="12.75">
      <c r="A58" s="41">
        <v>110205</v>
      </c>
      <c r="B58" s="29" t="s">
        <v>230</v>
      </c>
      <c r="C58" s="109">
        <f t="shared" si="0"/>
        <v>11694464</v>
      </c>
      <c r="D58" s="109">
        <f>'[1]Місто'!D139</f>
        <v>11694464</v>
      </c>
      <c r="E58" s="109">
        <f>'[1]Місто'!E139</f>
        <v>8259391</v>
      </c>
      <c r="F58" s="109">
        <f>'[1]Місто'!F139</f>
        <v>275079</v>
      </c>
      <c r="G58" s="109">
        <f>'[1]Місто'!G139</f>
        <v>0</v>
      </c>
      <c r="H58" s="109">
        <f t="shared" si="1"/>
        <v>850000</v>
      </c>
      <c r="I58" s="109">
        <f>'[1]Місто'!I139</f>
        <v>800000</v>
      </c>
      <c r="J58" s="109">
        <f>'[1]Місто'!J139</f>
        <v>264212</v>
      </c>
      <c r="K58" s="109">
        <f>'[1]Місто'!K139</f>
        <v>55662</v>
      </c>
      <c r="L58" s="109">
        <f>'[1]Місто'!L139</f>
        <v>50000</v>
      </c>
      <c r="M58" s="109">
        <f>'[1]Місто'!M139</f>
        <v>0</v>
      </c>
      <c r="N58" s="110">
        <f t="shared" si="2"/>
        <v>12544464</v>
      </c>
    </row>
    <row r="59" spans="1:16" s="23" customFormat="1" ht="102">
      <c r="A59" s="41" t="s">
        <v>130</v>
      </c>
      <c r="B59" s="29" t="s">
        <v>131</v>
      </c>
      <c r="C59" s="109">
        <f t="shared" si="0"/>
        <v>340863</v>
      </c>
      <c r="D59" s="109">
        <f>'[1]Місто'!D140</f>
        <v>340863</v>
      </c>
      <c r="E59" s="109">
        <f>'[1]Місто'!E140</f>
        <v>0</v>
      </c>
      <c r="F59" s="109">
        <f>'[1]Місто'!F140</f>
        <v>0</v>
      </c>
      <c r="G59" s="109">
        <f>'[1]Місто'!G140</f>
        <v>0</v>
      </c>
      <c r="H59" s="109">
        <f t="shared" si="1"/>
        <v>0</v>
      </c>
      <c r="I59" s="109">
        <f>'[1]Місто'!I140</f>
        <v>0</v>
      </c>
      <c r="J59" s="109">
        <f>'[1]Місто'!J140</f>
        <v>0</v>
      </c>
      <c r="K59" s="109">
        <f>'[1]Місто'!K140</f>
        <v>0</v>
      </c>
      <c r="L59" s="109">
        <f>'[1]Місто'!L140</f>
        <v>0</v>
      </c>
      <c r="M59" s="109">
        <f>'[1]Місто'!M140</f>
        <v>0</v>
      </c>
      <c r="N59" s="110">
        <f t="shared" si="2"/>
        <v>340863</v>
      </c>
      <c r="O59" s="125"/>
      <c r="P59" s="125"/>
    </row>
    <row r="60" spans="1:14" s="23" customFormat="1" ht="25.5">
      <c r="A60" s="41">
        <v>110502</v>
      </c>
      <c r="B60" s="29" t="s">
        <v>231</v>
      </c>
      <c r="C60" s="109">
        <f t="shared" si="0"/>
        <v>976167</v>
      </c>
      <c r="D60" s="109">
        <f>'[1]Місто'!D141</f>
        <v>886167</v>
      </c>
      <c r="E60" s="109">
        <f>'[1]Місто'!E141</f>
        <v>320449</v>
      </c>
      <c r="F60" s="109">
        <f>'[1]Місто'!F141</f>
        <v>14882</v>
      </c>
      <c r="G60" s="109">
        <f>'[1]Місто'!G141</f>
        <v>90000</v>
      </c>
      <c r="H60" s="109">
        <f t="shared" si="1"/>
        <v>400</v>
      </c>
      <c r="I60" s="109">
        <f>'[1]Місто'!I141</f>
        <v>400</v>
      </c>
      <c r="J60" s="109">
        <f>'[1]Місто'!J141</f>
        <v>0</v>
      </c>
      <c r="K60" s="109">
        <f>'[1]Місто'!K141</f>
        <v>0</v>
      </c>
      <c r="L60" s="109">
        <f>'[1]Місто'!L141</f>
        <v>0</v>
      </c>
      <c r="M60" s="109">
        <f>'[1]Місто'!M141</f>
        <v>0</v>
      </c>
      <c r="N60" s="110">
        <f t="shared" si="2"/>
        <v>976567</v>
      </c>
    </row>
    <row r="61" spans="1:14" s="23" customFormat="1" ht="12.75">
      <c r="A61" s="41">
        <v>120000</v>
      </c>
      <c r="B61" s="29" t="s">
        <v>232</v>
      </c>
      <c r="C61" s="109">
        <f t="shared" si="0"/>
        <v>350000</v>
      </c>
      <c r="D61" s="109">
        <f>D62</f>
        <v>350000</v>
      </c>
      <c r="E61" s="109">
        <f>E62</f>
        <v>0</v>
      </c>
      <c r="F61" s="109">
        <f>F62</f>
        <v>0</v>
      </c>
      <c r="G61" s="109">
        <f>G62</f>
        <v>0</v>
      </c>
      <c r="H61" s="109">
        <f t="shared" si="1"/>
        <v>0</v>
      </c>
      <c r="I61" s="109">
        <f>I62</f>
        <v>0</v>
      </c>
      <c r="J61" s="109">
        <f>J62</f>
        <v>0</v>
      </c>
      <c r="K61" s="109">
        <f>K62</f>
        <v>0</v>
      </c>
      <c r="L61" s="109">
        <f>L62</f>
        <v>0</v>
      </c>
      <c r="M61" s="109">
        <f>M62</f>
        <v>0</v>
      </c>
      <c r="N61" s="110">
        <f t="shared" si="2"/>
        <v>350000</v>
      </c>
    </row>
    <row r="62" spans="1:14" s="23" customFormat="1" ht="13.5" customHeight="1">
      <c r="A62" s="41">
        <v>120201</v>
      </c>
      <c r="B62" s="98" t="s">
        <v>47</v>
      </c>
      <c r="C62" s="109">
        <f t="shared" si="0"/>
        <v>350000</v>
      </c>
      <c r="D62" s="109">
        <f>'[1]Місто'!D13</f>
        <v>350000</v>
      </c>
      <c r="E62" s="109">
        <f>'[1]Місто'!E13</f>
        <v>0</v>
      </c>
      <c r="F62" s="109">
        <f>'[1]Місто'!F13</f>
        <v>0</v>
      </c>
      <c r="G62" s="109">
        <f>'[1]Місто'!G13</f>
        <v>0</v>
      </c>
      <c r="H62" s="109">
        <f t="shared" si="1"/>
        <v>0</v>
      </c>
      <c r="I62" s="109">
        <f>'[1]Місто'!I13</f>
        <v>0</v>
      </c>
      <c r="J62" s="109">
        <f>'[1]Місто'!J13</f>
        <v>0</v>
      </c>
      <c r="K62" s="109">
        <f>'[1]Місто'!K13</f>
        <v>0</v>
      </c>
      <c r="L62" s="109">
        <f>'[1]Місто'!L13</f>
        <v>0</v>
      </c>
      <c r="M62" s="109">
        <f>'[1]Місто'!M13</f>
        <v>0</v>
      </c>
      <c r="N62" s="110">
        <f t="shared" si="2"/>
        <v>350000</v>
      </c>
    </row>
    <row r="63" spans="1:15" s="23" customFormat="1" ht="12.75">
      <c r="A63" s="41">
        <v>130000</v>
      </c>
      <c r="B63" s="29" t="s">
        <v>233</v>
      </c>
      <c r="C63" s="109">
        <f t="shared" si="0"/>
        <v>8864500</v>
      </c>
      <c r="D63" s="109">
        <f>SUM(D64:D69)</f>
        <v>8324500</v>
      </c>
      <c r="E63" s="109">
        <f>SUM(E64:E69)</f>
        <v>4471762</v>
      </c>
      <c r="F63" s="109">
        <f>SUM(F64:F69)</f>
        <v>539131</v>
      </c>
      <c r="G63" s="109">
        <f>SUM(G64:G69)</f>
        <v>540000</v>
      </c>
      <c r="H63" s="109">
        <f t="shared" si="1"/>
        <v>175234</v>
      </c>
      <c r="I63" s="109">
        <f>SUM(I64:I69)</f>
        <v>173034</v>
      </c>
      <c r="J63" s="109">
        <f>SUM(J64:J69)</f>
        <v>38708</v>
      </c>
      <c r="K63" s="109">
        <f>SUM(K64:K69)</f>
        <v>10600</v>
      </c>
      <c r="L63" s="109">
        <f>SUM(L64:L69)</f>
        <v>2200</v>
      </c>
      <c r="M63" s="109">
        <f>SUM(M64:M69)</f>
        <v>0</v>
      </c>
      <c r="N63" s="110">
        <f t="shared" si="2"/>
        <v>9039734</v>
      </c>
      <c r="O63" s="53"/>
    </row>
    <row r="64" spans="1:14" s="23" customFormat="1" ht="25.5">
      <c r="A64" s="41">
        <v>130102</v>
      </c>
      <c r="B64" s="98" t="s">
        <v>234</v>
      </c>
      <c r="C64" s="109">
        <f t="shared" si="0"/>
        <v>250000</v>
      </c>
      <c r="D64" s="109">
        <f>'[1]Місто'!D170</f>
        <v>250000</v>
      </c>
      <c r="E64" s="109">
        <f>'[1]Місто'!E170</f>
        <v>0</v>
      </c>
      <c r="F64" s="109">
        <f>'[1]Місто'!F170</f>
        <v>0</v>
      </c>
      <c r="G64" s="109">
        <f>'[1]Місто'!G170</f>
        <v>0</v>
      </c>
      <c r="H64" s="109">
        <f t="shared" si="1"/>
        <v>0</v>
      </c>
      <c r="I64" s="109">
        <f>'[1]Місто'!I170</f>
        <v>0</v>
      </c>
      <c r="J64" s="109">
        <f>'[1]Місто'!J170</f>
        <v>0</v>
      </c>
      <c r="K64" s="109">
        <f>'[1]Місто'!K170</f>
        <v>0</v>
      </c>
      <c r="L64" s="109">
        <f>'[1]Місто'!L170</f>
        <v>0</v>
      </c>
      <c r="M64" s="109">
        <f>'[1]Місто'!M170</f>
        <v>0</v>
      </c>
      <c r="N64" s="110">
        <f t="shared" si="2"/>
        <v>250000</v>
      </c>
    </row>
    <row r="65" spans="1:14" s="23" customFormat="1" ht="29.25" customHeight="1">
      <c r="A65" s="41">
        <v>130107</v>
      </c>
      <c r="B65" s="98" t="s">
        <v>235</v>
      </c>
      <c r="C65" s="109">
        <f t="shared" si="0"/>
        <v>6279155</v>
      </c>
      <c r="D65" s="109">
        <f>'[1]Місто'!D171+'[1]Місто'!D100</f>
        <v>6139155</v>
      </c>
      <c r="E65" s="109">
        <f>'[1]Місто'!E171+'[1]Місто'!E100</f>
        <v>4010796</v>
      </c>
      <c r="F65" s="109">
        <f>'[1]Місто'!F171+'[1]Місто'!F100</f>
        <v>339565</v>
      </c>
      <c r="G65" s="109">
        <f>'[1]Місто'!G171+'[1]Місто'!G100</f>
        <v>140000</v>
      </c>
      <c r="H65" s="109">
        <f t="shared" si="1"/>
        <v>120384</v>
      </c>
      <c r="I65" s="109">
        <f>'[1]Місто'!I171+'[1]Місто'!I100</f>
        <v>120384</v>
      </c>
      <c r="J65" s="109">
        <f>'[1]Місто'!J171+'[1]Місто'!J100</f>
        <v>27000</v>
      </c>
      <c r="K65" s="109">
        <f>'[1]Місто'!K171+'[1]Місто'!K100</f>
        <v>0</v>
      </c>
      <c r="L65" s="109">
        <f>'[1]Місто'!L171+'[1]Місто'!L100</f>
        <v>0</v>
      </c>
      <c r="M65" s="109">
        <f>'[1]Місто'!M171+'[1]Місто'!M100</f>
        <v>0</v>
      </c>
      <c r="N65" s="110">
        <f t="shared" si="2"/>
        <v>6399539</v>
      </c>
    </row>
    <row r="66" spans="1:14" s="23" customFormat="1" ht="16.5" customHeight="1">
      <c r="A66" s="41">
        <v>130110</v>
      </c>
      <c r="B66" s="98" t="s">
        <v>236</v>
      </c>
      <c r="C66" s="109">
        <f t="shared" si="0"/>
        <v>1937878</v>
      </c>
      <c r="D66" s="109">
        <f>'[1]Місто'!D172</f>
        <v>1537878</v>
      </c>
      <c r="E66" s="109">
        <f>'[1]Місто'!E172</f>
        <v>334508</v>
      </c>
      <c r="F66" s="109">
        <f>'[1]Місто'!F172</f>
        <v>185263</v>
      </c>
      <c r="G66" s="109">
        <f>'[1]Місто'!G172</f>
        <v>400000</v>
      </c>
      <c r="H66" s="109">
        <f t="shared" si="1"/>
        <v>33000</v>
      </c>
      <c r="I66" s="109">
        <f>'[1]Місто'!I172</f>
        <v>33000</v>
      </c>
      <c r="J66" s="109">
        <f>'[1]Місто'!J172</f>
        <v>3000</v>
      </c>
      <c r="K66" s="109">
        <f>'[1]Місто'!K172</f>
        <v>8500</v>
      </c>
      <c r="L66" s="109">
        <f>'[1]Місто'!L172</f>
        <v>0</v>
      </c>
      <c r="M66" s="109">
        <f>'[1]Місто'!M172</f>
        <v>0</v>
      </c>
      <c r="N66" s="110">
        <f t="shared" si="2"/>
        <v>1970878</v>
      </c>
    </row>
    <row r="67" spans="1:14" s="23" customFormat="1" ht="12.75">
      <c r="A67" s="41" t="s">
        <v>32</v>
      </c>
      <c r="B67" s="98" t="s">
        <v>247</v>
      </c>
      <c r="C67" s="109">
        <f t="shared" si="0"/>
        <v>323575</v>
      </c>
      <c r="D67" s="109">
        <f>'[1]Місто'!D173</f>
        <v>323575</v>
      </c>
      <c r="E67" s="109">
        <f>'[1]Місто'!E173</f>
        <v>80713</v>
      </c>
      <c r="F67" s="109">
        <f>'[1]Місто'!F173</f>
        <v>14303</v>
      </c>
      <c r="G67" s="109">
        <f>'[1]Місто'!G173</f>
        <v>0</v>
      </c>
      <c r="H67" s="109">
        <f t="shared" si="1"/>
        <v>21850</v>
      </c>
      <c r="I67" s="109">
        <f>'[1]Місто'!I173</f>
        <v>19650</v>
      </c>
      <c r="J67" s="109">
        <f>'[1]Місто'!J173</f>
        <v>8708</v>
      </c>
      <c r="K67" s="109">
        <f>'[1]Місто'!K173</f>
        <v>2100</v>
      </c>
      <c r="L67" s="109">
        <f>'[1]Місто'!L173</f>
        <v>2200</v>
      </c>
      <c r="M67" s="109">
        <f>'[1]Місто'!M173</f>
        <v>0</v>
      </c>
      <c r="N67" s="110">
        <f t="shared" si="2"/>
        <v>345425</v>
      </c>
    </row>
    <row r="68" spans="1:14" s="23" customFormat="1" ht="12.75">
      <c r="A68" s="41">
        <v>130113</v>
      </c>
      <c r="B68" s="29" t="s">
        <v>217</v>
      </c>
      <c r="C68" s="109">
        <f t="shared" si="0"/>
        <v>73892</v>
      </c>
      <c r="D68" s="109">
        <f>'[1]Місто'!D174</f>
        <v>73892</v>
      </c>
      <c r="E68" s="109">
        <f>'[1]Місто'!E174</f>
        <v>45745</v>
      </c>
      <c r="F68" s="109">
        <f>'[1]Місто'!F174</f>
        <v>0</v>
      </c>
      <c r="G68" s="109">
        <f>'[1]Місто'!G174</f>
        <v>0</v>
      </c>
      <c r="H68" s="109">
        <f t="shared" si="1"/>
        <v>0</v>
      </c>
      <c r="I68" s="109">
        <f>'[1]Місто'!I174</f>
        <v>0</v>
      </c>
      <c r="J68" s="109">
        <f>'[1]Місто'!J174</f>
        <v>0</v>
      </c>
      <c r="K68" s="109">
        <f>'[1]Місто'!K174</f>
        <v>0</v>
      </c>
      <c r="L68" s="109">
        <f>'[1]Місто'!L174</f>
        <v>0</v>
      </c>
      <c r="M68" s="109">
        <f>'[1]Місто'!M174</f>
        <v>0</v>
      </c>
      <c r="N68" s="110">
        <f t="shared" si="2"/>
        <v>73892</v>
      </c>
    </row>
    <row r="69" spans="1:14" s="23" customFormat="1" ht="38.25" hidden="1">
      <c r="A69" s="41">
        <v>130203</v>
      </c>
      <c r="B69" s="98" t="s">
        <v>235</v>
      </c>
      <c r="C69" s="109">
        <f t="shared" si="0"/>
        <v>0</v>
      </c>
      <c r="D69" s="109"/>
      <c r="E69" s="109"/>
      <c r="F69" s="109"/>
      <c r="G69" s="109"/>
      <c r="H69" s="109">
        <f t="shared" si="1"/>
        <v>0</v>
      </c>
      <c r="I69" s="109"/>
      <c r="J69" s="109"/>
      <c r="K69" s="109"/>
      <c r="L69" s="109"/>
      <c r="M69" s="109"/>
      <c r="N69" s="110">
        <f t="shared" si="2"/>
        <v>0</v>
      </c>
    </row>
    <row r="70" spans="1:14" s="23" customFormat="1" ht="12.75">
      <c r="A70" s="41" t="s">
        <v>48</v>
      </c>
      <c r="B70" s="29" t="s">
        <v>237</v>
      </c>
      <c r="C70" s="109">
        <f t="shared" si="0"/>
        <v>0</v>
      </c>
      <c r="D70" s="109">
        <f>SUM(D71:D76)</f>
        <v>0</v>
      </c>
      <c r="E70" s="109">
        <f>SUM(E71:E76)</f>
        <v>0</v>
      </c>
      <c r="F70" s="109">
        <f>SUM(F71:F76)</f>
        <v>0</v>
      </c>
      <c r="G70" s="109">
        <f>SUM(G71:G76)</f>
        <v>0</v>
      </c>
      <c r="H70" s="109">
        <f t="shared" si="1"/>
        <v>322488504</v>
      </c>
      <c r="I70" s="109">
        <f>SUM(I71:I75)</f>
        <v>0</v>
      </c>
      <c r="J70" s="109">
        <f>SUM(J71:J75)</f>
        <v>0</v>
      </c>
      <c r="K70" s="109">
        <f>SUM(K71:K75)</f>
        <v>0</v>
      </c>
      <c r="L70" s="109">
        <f>SUM(L71:L75)</f>
        <v>322488504</v>
      </c>
      <c r="M70" s="109">
        <f>SUM(M71:M75)</f>
        <v>322488504</v>
      </c>
      <c r="N70" s="110">
        <f t="shared" si="2"/>
        <v>322488504</v>
      </c>
    </row>
    <row r="71" spans="1:14" s="23" customFormat="1" ht="12.75">
      <c r="A71" s="41" t="s">
        <v>27</v>
      </c>
      <c r="B71" s="29" t="s">
        <v>28</v>
      </c>
      <c r="C71" s="109">
        <f t="shared" si="0"/>
        <v>0</v>
      </c>
      <c r="D71" s="109">
        <f>'[1]Місто'!D14+'[1]Місто'!D43+'[1]Місто'!D64+'[1]Місто'!D101+'[1]Місто'!D142+'[1]Місто'!D160+'[1]Місто'!D218</f>
        <v>0</v>
      </c>
      <c r="E71" s="109">
        <f>'[1]Місто'!E14+'[1]Місто'!E43+'[1]Місто'!E64+'[1]Місто'!E101+'[1]Місто'!E142+'[1]Місто'!E160+'[1]Місто'!E218</f>
        <v>0</v>
      </c>
      <c r="F71" s="109">
        <f>'[1]Місто'!F14+'[1]Місто'!F43+'[1]Місто'!F64+'[1]Місто'!F101+'[1]Місто'!F142+'[1]Місто'!F160+'[1]Місто'!F218</f>
        <v>0</v>
      </c>
      <c r="G71" s="109">
        <f>'[1]Місто'!G14+'[1]Місто'!G43+'[1]Місто'!G64+'[1]Місто'!G101+'[1]Місто'!G142+'[1]Місто'!G160+'[1]Місто'!G218</f>
        <v>0</v>
      </c>
      <c r="H71" s="109">
        <f t="shared" si="1"/>
        <v>298571058</v>
      </c>
      <c r="I71" s="109">
        <f>'[1]Місто'!I14+'[1]Місто'!I43+'[1]Місто'!I64+'[1]Місто'!I101+'[1]Місто'!I142+'[1]Місто'!I160+'[1]Місто'!I218+'[1]Місто'!I203</f>
        <v>0</v>
      </c>
      <c r="J71" s="109">
        <f>'[1]Місто'!J14+'[1]Місто'!J43+'[1]Місто'!J64+'[1]Місто'!J101+'[1]Місто'!J142+'[1]Місто'!J160+'[1]Місто'!J218+'[1]Місто'!J203</f>
        <v>0</v>
      </c>
      <c r="K71" s="109">
        <f>'[1]Місто'!K14+'[1]Місто'!K43+'[1]Місто'!K64+'[1]Місто'!K101+'[1]Місто'!K142+'[1]Місто'!K160+'[1]Місто'!K218+'[1]Місто'!K203</f>
        <v>0</v>
      </c>
      <c r="L71" s="109">
        <f>'[1]Місто'!L14+'[1]Місто'!L43+'[1]Місто'!L64+'[1]Місто'!L101+'[1]Місто'!L142+'[1]Місто'!L160+'[1]Місто'!L218+'[1]Місто'!L203</f>
        <v>298571058</v>
      </c>
      <c r="M71" s="109">
        <f>'[1]Місто'!M14+'[1]Місто'!M43+'[1]Місто'!M64+'[1]Місто'!M101+'[1]Місто'!M142+'[1]Місто'!M160+'[1]Місто'!M218+'[1]Місто'!M203</f>
        <v>298571058</v>
      </c>
      <c r="N71" s="110">
        <f t="shared" si="2"/>
        <v>298571058</v>
      </c>
    </row>
    <row r="72" spans="1:16" s="23" customFormat="1" ht="204" hidden="1">
      <c r="A72" s="41" t="s">
        <v>122</v>
      </c>
      <c r="B72" s="28" t="s">
        <v>123</v>
      </c>
      <c r="C72" s="109">
        <f t="shared" si="0"/>
        <v>0</v>
      </c>
      <c r="D72" s="109">
        <f>'[1]Місто'!D219</f>
        <v>0</v>
      </c>
      <c r="E72" s="109">
        <f>'[1]Місто'!E219</f>
        <v>0</v>
      </c>
      <c r="F72" s="109">
        <f>'[1]Місто'!F219</f>
        <v>0</v>
      </c>
      <c r="G72" s="109">
        <f>'[1]Місто'!G219</f>
        <v>0</v>
      </c>
      <c r="H72" s="109">
        <f t="shared" si="1"/>
        <v>0</v>
      </c>
      <c r="I72" s="109">
        <f>'[1]Місто'!I219</f>
        <v>0</v>
      </c>
      <c r="J72" s="109">
        <f>'[1]Місто'!J219</f>
        <v>0</v>
      </c>
      <c r="K72" s="109">
        <f>'[1]Місто'!K219</f>
        <v>0</v>
      </c>
      <c r="L72" s="109">
        <f>'[1]Місто'!L219</f>
        <v>0</v>
      </c>
      <c r="M72" s="109">
        <f>'[1]Місто'!M219</f>
        <v>0</v>
      </c>
      <c r="N72" s="110">
        <f t="shared" si="2"/>
        <v>0</v>
      </c>
      <c r="O72" s="125"/>
      <c r="P72" s="125"/>
    </row>
    <row r="73" spans="1:16" s="23" customFormat="1" ht="38.25">
      <c r="A73" s="41" t="s">
        <v>126</v>
      </c>
      <c r="B73" s="28" t="s">
        <v>127</v>
      </c>
      <c r="C73" s="109"/>
      <c r="D73" s="109"/>
      <c r="E73" s="109"/>
      <c r="F73" s="109"/>
      <c r="G73" s="109"/>
      <c r="H73" s="109">
        <f t="shared" si="1"/>
        <v>770900</v>
      </c>
      <c r="I73" s="109">
        <f>'[1]Місто'!I220</f>
        <v>0</v>
      </c>
      <c r="J73" s="109">
        <f>'[1]Місто'!J220</f>
        <v>0</v>
      </c>
      <c r="K73" s="109">
        <f>'[1]Місто'!K220</f>
        <v>0</v>
      </c>
      <c r="L73" s="109">
        <f>'[1]Місто'!L220</f>
        <v>770900</v>
      </c>
      <c r="M73" s="109">
        <f>'[1]Місто'!M220</f>
        <v>770900</v>
      </c>
      <c r="N73" s="110">
        <f t="shared" si="2"/>
        <v>770900</v>
      </c>
      <c r="O73" s="125"/>
      <c r="P73" s="125"/>
    </row>
    <row r="74" spans="1:14" s="23" customFormat="1" ht="63.75">
      <c r="A74" s="41" t="s">
        <v>60</v>
      </c>
      <c r="B74" s="17" t="s">
        <v>61</v>
      </c>
      <c r="C74" s="109">
        <f t="shared" si="0"/>
        <v>0</v>
      </c>
      <c r="D74" s="109">
        <f>'[1]Місто'!D221</f>
        <v>0</v>
      </c>
      <c r="E74" s="109">
        <f>'[1]Місто'!E221</f>
        <v>0</v>
      </c>
      <c r="F74" s="109">
        <f>'[1]Місто'!F221</f>
        <v>0</v>
      </c>
      <c r="G74" s="109">
        <f>'[1]Місто'!G221</f>
        <v>0</v>
      </c>
      <c r="H74" s="109">
        <f t="shared" si="1"/>
        <v>13637770</v>
      </c>
      <c r="I74" s="109">
        <f>'[1]Місто'!I221</f>
        <v>0</v>
      </c>
      <c r="J74" s="109">
        <f>'[1]Місто'!J221</f>
        <v>0</v>
      </c>
      <c r="K74" s="109">
        <f>'[1]Місто'!K221</f>
        <v>0</v>
      </c>
      <c r="L74" s="109">
        <f>'[1]Місто'!$M$221+'[1]Місто'!$M$65</f>
        <v>13637770</v>
      </c>
      <c r="M74" s="109">
        <f>'[1]Місто'!$M$65+'[1]Місто'!$M$221</f>
        <v>13637770</v>
      </c>
      <c r="N74" s="110">
        <f t="shared" si="2"/>
        <v>13637770</v>
      </c>
    </row>
    <row r="75" spans="1:14" s="23" customFormat="1" ht="12.75">
      <c r="A75" s="41" t="s">
        <v>66</v>
      </c>
      <c r="B75" s="17" t="s">
        <v>67</v>
      </c>
      <c r="C75" s="109">
        <f t="shared" si="0"/>
        <v>0</v>
      </c>
      <c r="D75" s="109">
        <f>'[1]Місто'!D222</f>
        <v>0</v>
      </c>
      <c r="E75" s="109">
        <f>'[1]Місто'!E222</f>
        <v>0</v>
      </c>
      <c r="F75" s="109">
        <f>'[1]Місто'!F222</f>
        <v>0</v>
      </c>
      <c r="G75" s="109">
        <f>'[1]Місто'!G222</f>
        <v>0</v>
      </c>
      <c r="H75" s="109">
        <f t="shared" si="1"/>
        <v>9508776</v>
      </c>
      <c r="I75" s="109">
        <f>'[1]Місто'!I222</f>
        <v>0</v>
      </c>
      <c r="J75" s="109">
        <f>'[1]Місто'!J222</f>
        <v>0</v>
      </c>
      <c r="K75" s="109">
        <f>'[1]Місто'!K222</f>
        <v>0</v>
      </c>
      <c r="L75" s="109">
        <f>'[1]Місто'!L161+'[1]Місто'!L222+'[1]Місто'!L102</f>
        <v>9508776</v>
      </c>
      <c r="M75" s="109">
        <f>'[1]Місто'!M161+'[1]Місто'!M222+'[1]Місто'!M102</f>
        <v>9508776</v>
      </c>
      <c r="N75" s="110">
        <f t="shared" si="2"/>
        <v>9508776</v>
      </c>
    </row>
    <row r="76" spans="1:14" s="23" customFormat="1" ht="28.5" customHeight="1" hidden="1">
      <c r="A76" s="41" t="s">
        <v>148</v>
      </c>
      <c r="B76" s="17" t="s">
        <v>149</v>
      </c>
      <c r="C76" s="109">
        <f t="shared" si="0"/>
        <v>0</v>
      </c>
      <c r="D76" s="109">
        <f>'[1]Місто'!D225</f>
        <v>0</v>
      </c>
      <c r="E76" s="109">
        <f>'[1]Місто'!E225</f>
        <v>0</v>
      </c>
      <c r="F76" s="109">
        <f>'[1]Місто'!F225</f>
        <v>0</v>
      </c>
      <c r="G76" s="109">
        <f>'[1]Місто'!G225</f>
        <v>0</v>
      </c>
      <c r="H76" s="109"/>
      <c r="I76" s="109"/>
      <c r="J76" s="109"/>
      <c r="K76" s="109"/>
      <c r="L76" s="109"/>
      <c r="M76" s="109"/>
      <c r="N76" s="110">
        <f t="shared" si="2"/>
        <v>0</v>
      </c>
    </row>
    <row r="77" spans="1:14" s="23" customFormat="1" ht="25.5" hidden="1">
      <c r="A77" s="41" t="s">
        <v>106</v>
      </c>
      <c r="B77" s="17" t="s">
        <v>107</v>
      </c>
      <c r="C77" s="109">
        <f t="shared" si="0"/>
        <v>0</v>
      </c>
      <c r="D77" s="109">
        <f aca="true" t="shared" si="3" ref="D77:M77">D78</f>
        <v>0</v>
      </c>
      <c r="E77" s="109">
        <f t="shared" si="3"/>
        <v>0</v>
      </c>
      <c r="F77" s="109">
        <f t="shared" si="3"/>
        <v>0</v>
      </c>
      <c r="G77" s="109">
        <f t="shared" si="3"/>
        <v>0</v>
      </c>
      <c r="H77" s="109">
        <f t="shared" si="3"/>
        <v>0</v>
      </c>
      <c r="I77" s="109">
        <f t="shared" si="3"/>
        <v>0</v>
      </c>
      <c r="J77" s="109">
        <f t="shared" si="3"/>
        <v>0</v>
      </c>
      <c r="K77" s="109">
        <f t="shared" si="3"/>
        <v>0</v>
      </c>
      <c r="L77" s="109">
        <f t="shared" si="3"/>
        <v>0</v>
      </c>
      <c r="M77" s="109">
        <f t="shared" si="3"/>
        <v>0</v>
      </c>
      <c r="N77" s="110">
        <f t="shared" si="2"/>
        <v>0</v>
      </c>
    </row>
    <row r="78" spans="1:14" s="23" customFormat="1" ht="12.75" hidden="1">
      <c r="A78" s="41" t="s">
        <v>108</v>
      </c>
      <c r="B78" s="17" t="s">
        <v>109</v>
      </c>
      <c r="C78" s="109">
        <f t="shared" si="0"/>
        <v>0</v>
      </c>
      <c r="D78" s="109"/>
      <c r="E78" s="109"/>
      <c r="F78" s="109"/>
      <c r="G78" s="109"/>
      <c r="H78" s="109"/>
      <c r="I78" s="109"/>
      <c r="J78" s="109"/>
      <c r="K78" s="109"/>
      <c r="L78" s="109"/>
      <c r="M78" s="109"/>
      <c r="N78" s="110">
        <f t="shared" si="2"/>
        <v>0</v>
      </c>
    </row>
    <row r="79" spans="1:14" s="23" customFormat="1" ht="31.5" customHeight="1">
      <c r="A79" s="41" t="s">
        <v>300</v>
      </c>
      <c r="B79" s="29" t="s">
        <v>305</v>
      </c>
      <c r="C79" s="109">
        <f t="shared" si="0"/>
        <v>29063617</v>
      </c>
      <c r="D79" s="109">
        <f>SUM(D80:D85)</f>
        <v>29063617</v>
      </c>
      <c r="E79" s="109">
        <f>SUM(E80:E85)</f>
        <v>0</v>
      </c>
      <c r="F79" s="109">
        <f>SUM(F80:F85)</f>
        <v>0</v>
      </c>
      <c r="G79" s="109">
        <f>SUM(G80:G85)</f>
        <v>0</v>
      </c>
      <c r="H79" s="109">
        <f t="shared" si="1"/>
        <v>16890000</v>
      </c>
      <c r="I79" s="109">
        <f>SUM(I80:I85)</f>
        <v>15690000</v>
      </c>
      <c r="J79" s="109">
        <f>SUM(J80:J85)</f>
        <v>0</v>
      </c>
      <c r="K79" s="109">
        <f>SUM(K80:K85)</f>
        <v>5000000</v>
      </c>
      <c r="L79" s="109">
        <f>SUM(L80:L85)</f>
        <v>1200000</v>
      </c>
      <c r="M79" s="109">
        <f>SUM(M80:M85)</f>
        <v>0</v>
      </c>
      <c r="N79" s="110">
        <f t="shared" si="2"/>
        <v>45953617</v>
      </c>
    </row>
    <row r="80" spans="1:14" s="23" customFormat="1" ht="38.25">
      <c r="A80" s="41" t="s">
        <v>298</v>
      </c>
      <c r="B80" s="29" t="s">
        <v>49</v>
      </c>
      <c r="C80" s="109">
        <f t="shared" si="0"/>
        <v>4464300</v>
      </c>
      <c r="D80" s="109">
        <f>'[1]Місто'!D120</f>
        <v>4464300</v>
      </c>
      <c r="E80" s="109">
        <f>'[1]Місто'!E120</f>
        <v>0</v>
      </c>
      <c r="F80" s="109">
        <f>'[1]Місто'!F120</f>
        <v>0</v>
      </c>
      <c r="G80" s="109">
        <f>'[1]Місто'!G120</f>
        <v>0</v>
      </c>
      <c r="H80" s="109">
        <f t="shared" si="1"/>
        <v>0</v>
      </c>
      <c r="I80" s="109">
        <f>'[1]Місто'!I120</f>
        <v>0</v>
      </c>
      <c r="J80" s="109">
        <f>'[1]Місто'!J120</f>
        <v>0</v>
      </c>
      <c r="K80" s="109">
        <f>'[1]Місто'!K120</f>
        <v>0</v>
      </c>
      <c r="L80" s="109">
        <f>'[1]Місто'!L120</f>
        <v>0</v>
      </c>
      <c r="M80" s="109">
        <f>'[1]Місто'!M119</f>
        <v>0</v>
      </c>
      <c r="N80" s="110">
        <f t="shared" si="2"/>
        <v>4464300</v>
      </c>
    </row>
    <row r="81" spans="1:14" s="23" customFormat="1" ht="38.25">
      <c r="A81" s="41" t="s">
        <v>110</v>
      </c>
      <c r="B81" s="100" t="s">
        <v>111</v>
      </c>
      <c r="C81" s="109">
        <f t="shared" si="0"/>
        <v>1300000</v>
      </c>
      <c r="D81" s="109">
        <f>'[1]Місто'!D121</f>
        <v>1300000</v>
      </c>
      <c r="E81" s="109">
        <f>'[1]Місто'!E121</f>
        <v>0</v>
      </c>
      <c r="F81" s="109">
        <f>'[1]Місто'!F121</f>
        <v>0</v>
      </c>
      <c r="G81" s="109">
        <f>'[1]Місто'!G121</f>
        <v>0</v>
      </c>
      <c r="H81" s="109">
        <f>'[1]Місто'!H121</f>
        <v>0</v>
      </c>
      <c r="I81" s="109">
        <f>'[1]Місто'!I121</f>
        <v>0</v>
      </c>
      <c r="J81" s="109">
        <f>'[1]Місто'!J121</f>
        <v>0</v>
      </c>
      <c r="K81" s="109">
        <f>'[1]Місто'!K121</f>
        <v>0</v>
      </c>
      <c r="L81" s="109">
        <f>'[1]Місто'!L121</f>
        <v>0</v>
      </c>
      <c r="M81" s="109">
        <f>'[1]Місто'!M121</f>
        <v>0</v>
      </c>
      <c r="N81" s="110">
        <f t="shared" si="2"/>
        <v>1300000</v>
      </c>
    </row>
    <row r="82" spans="1:16" s="23" customFormat="1" ht="38.25">
      <c r="A82" s="41" t="s">
        <v>101</v>
      </c>
      <c r="B82" s="100" t="s">
        <v>102</v>
      </c>
      <c r="C82" s="109">
        <f>D82+G82</f>
        <v>500000</v>
      </c>
      <c r="D82" s="109">
        <f>'[1]Місто'!D122</f>
        <v>500000</v>
      </c>
      <c r="E82" s="109">
        <f>'[1]Місто'!E122</f>
        <v>0</v>
      </c>
      <c r="F82" s="109">
        <f>'[1]Місто'!F122</f>
        <v>0</v>
      </c>
      <c r="G82" s="109">
        <f>'[1]Місто'!G122</f>
        <v>0</v>
      </c>
      <c r="H82" s="109"/>
      <c r="I82" s="109">
        <f>'[1]Місто'!I122</f>
        <v>0</v>
      </c>
      <c r="J82" s="109">
        <f>'[1]Місто'!J122</f>
        <v>0</v>
      </c>
      <c r="K82" s="109">
        <f>'[1]Місто'!K122</f>
        <v>0</v>
      </c>
      <c r="L82" s="109">
        <f>'[1]Місто'!L122</f>
        <v>0</v>
      </c>
      <c r="M82" s="109"/>
      <c r="N82" s="110">
        <f>C82+H82</f>
        <v>500000</v>
      </c>
      <c r="O82" s="125"/>
      <c r="P82" s="125"/>
    </row>
    <row r="83" spans="1:14" s="23" customFormat="1" ht="38.25">
      <c r="A83" s="41" t="s">
        <v>299</v>
      </c>
      <c r="B83" s="29" t="s">
        <v>50</v>
      </c>
      <c r="C83" s="109">
        <f t="shared" si="0"/>
        <v>14849317</v>
      </c>
      <c r="D83" s="109">
        <f>'[1]Місто'!D123</f>
        <v>14849317</v>
      </c>
      <c r="E83" s="109">
        <f>'[1]Місто'!E123</f>
        <v>0</v>
      </c>
      <c r="F83" s="109">
        <f>'[1]Місто'!F123</f>
        <v>0</v>
      </c>
      <c r="G83" s="109">
        <f>'[1]Місто'!G123</f>
        <v>0</v>
      </c>
      <c r="H83" s="109">
        <f t="shared" si="1"/>
        <v>0</v>
      </c>
      <c r="I83" s="109">
        <f>'[1]Місто'!I123</f>
        <v>0</v>
      </c>
      <c r="J83" s="109">
        <f>'[1]Місто'!J123</f>
        <v>0</v>
      </c>
      <c r="K83" s="109">
        <f>'[1]Місто'!K123</f>
        <v>0</v>
      </c>
      <c r="L83" s="109">
        <f>'[1]Місто'!L123</f>
        <v>0</v>
      </c>
      <c r="M83" s="109">
        <f>'[1]Місто'!M120</f>
        <v>0</v>
      </c>
      <c r="N83" s="110">
        <f t="shared" si="2"/>
        <v>14849317</v>
      </c>
    </row>
    <row r="84" spans="1:14" s="23" customFormat="1" ht="18" customHeight="1">
      <c r="A84" s="41" t="s">
        <v>133</v>
      </c>
      <c r="B84" s="28" t="s">
        <v>134</v>
      </c>
      <c r="C84" s="109">
        <f t="shared" si="0"/>
        <v>7950000</v>
      </c>
      <c r="D84" s="109">
        <f>'[1]Місто'!D15</f>
        <v>7950000</v>
      </c>
      <c r="E84" s="109"/>
      <c r="F84" s="109"/>
      <c r="G84" s="109"/>
      <c r="H84" s="109"/>
      <c r="I84" s="109"/>
      <c r="J84" s="109"/>
      <c r="K84" s="109"/>
      <c r="L84" s="109"/>
      <c r="M84" s="109"/>
      <c r="N84" s="110">
        <f t="shared" si="2"/>
        <v>7950000</v>
      </c>
    </row>
    <row r="85" spans="1:14" s="23" customFormat="1" ht="51">
      <c r="A85" s="41">
        <v>170703</v>
      </c>
      <c r="B85" s="29" t="s">
        <v>51</v>
      </c>
      <c r="C85" s="109">
        <f t="shared" si="0"/>
        <v>0</v>
      </c>
      <c r="D85" s="109">
        <f>'[1]Місто'!D66</f>
        <v>0</v>
      </c>
      <c r="E85" s="109">
        <f>'[1]Місто'!E66</f>
        <v>0</v>
      </c>
      <c r="F85" s="109">
        <f>'[1]Місто'!F66</f>
        <v>0</v>
      </c>
      <c r="G85" s="109">
        <f>'[1]Місто'!G66</f>
        <v>0</v>
      </c>
      <c r="H85" s="109">
        <f t="shared" si="1"/>
        <v>16890000</v>
      </c>
      <c r="I85" s="109">
        <f>'[1]Місто'!I66</f>
        <v>15690000</v>
      </c>
      <c r="J85" s="109">
        <f>'[1]Місто'!J66</f>
        <v>0</v>
      </c>
      <c r="K85" s="109">
        <f>'[1]Місто'!K66</f>
        <v>5000000</v>
      </c>
      <c r="L85" s="109">
        <f>'[1]Місто'!L66</f>
        <v>1200000</v>
      </c>
      <c r="M85" s="109">
        <f>'[1]Місто'!M66</f>
        <v>0</v>
      </c>
      <c r="N85" s="110">
        <f t="shared" si="2"/>
        <v>16890000</v>
      </c>
    </row>
    <row r="86" spans="1:14" s="23" customFormat="1" ht="25.5">
      <c r="A86" s="41" t="s">
        <v>238</v>
      </c>
      <c r="B86" s="99" t="s">
        <v>239</v>
      </c>
      <c r="C86" s="109">
        <f t="shared" si="0"/>
        <v>250000</v>
      </c>
      <c r="D86" s="109">
        <f>SUM(D87:D88)</f>
        <v>243890</v>
      </c>
      <c r="E86" s="109">
        <f>SUM(E87:E88)</f>
        <v>0</v>
      </c>
      <c r="F86" s="109">
        <f>SUM(F87:F88)</f>
        <v>0</v>
      </c>
      <c r="G86" s="109">
        <f>SUM(G87:G88)</f>
        <v>6110</v>
      </c>
      <c r="H86" s="109">
        <f t="shared" si="1"/>
        <v>14012000</v>
      </c>
      <c r="I86" s="109">
        <f>SUM(I87:I88)</f>
        <v>0</v>
      </c>
      <c r="J86" s="109">
        <f>SUM(J87:J88)</f>
        <v>0</v>
      </c>
      <c r="K86" s="109">
        <f>SUM(K87:K88)</f>
        <v>0</v>
      </c>
      <c r="L86" s="109">
        <f>SUM(L87:L88)</f>
        <v>14012000</v>
      </c>
      <c r="M86" s="109">
        <f>SUM(M87:M88)</f>
        <v>14012000</v>
      </c>
      <c r="N86" s="110">
        <f t="shared" si="2"/>
        <v>14262000</v>
      </c>
    </row>
    <row r="87" spans="1:14" s="23" customFormat="1" ht="25.5">
      <c r="A87" s="41" t="s">
        <v>240</v>
      </c>
      <c r="B87" s="29" t="s">
        <v>241</v>
      </c>
      <c r="C87" s="109">
        <f t="shared" si="0"/>
        <v>250000</v>
      </c>
      <c r="D87" s="109">
        <f>'[1]Місто'!D79</f>
        <v>243890</v>
      </c>
      <c r="E87" s="109">
        <f>'[1]Місто'!E79</f>
        <v>0</v>
      </c>
      <c r="F87" s="109">
        <f>'[1]Місто'!F79</f>
        <v>0</v>
      </c>
      <c r="G87" s="109">
        <f>'[1]Місто'!G79</f>
        <v>6110</v>
      </c>
      <c r="H87" s="109">
        <f t="shared" si="1"/>
        <v>0</v>
      </c>
      <c r="I87" s="109">
        <f>'[1]Місто'!I79</f>
        <v>0</v>
      </c>
      <c r="J87" s="109">
        <f>'[1]Місто'!J79</f>
        <v>0</v>
      </c>
      <c r="K87" s="109">
        <f>'[1]Місто'!K79</f>
        <v>0</v>
      </c>
      <c r="L87" s="109">
        <f>'[1]Місто'!L79</f>
        <v>0</v>
      </c>
      <c r="M87" s="109">
        <f>'[1]Місто'!M79</f>
        <v>0</v>
      </c>
      <c r="N87" s="110">
        <f t="shared" si="2"/>
        <v>250000</v>
      </c>
    </row>
    <row r="88" spans="1:14" s="23" customFormat="1" ht="38.25">
      <c r="A88" s="41" t="s">
        <v>62</v>
      </c>
      <c r="B88" s="29" t="s">
        <v>63</v>
      </c>
      <c r="C88" s="109">
        <f t="shared" si="0"/>
        <v>0</v>
      </c>
      <c r="D88" s="109">
        <f>'[1]Місто'!D204</f>
        <v>0</v>
      </c>
      <c r="E88" s="109">
        <f>'[1]Місто'!E204</f>
        <v>0</v>
      </c>
      <c r="F88" s="109">
        <f>'[1]Місто'!F204</f>
        <v>0</v>
      </c>
      <c r="G88" s="109">
        <f>'[1]Місто'!G204</f>
        <v>0</v>
      </c>
      <c r="H88" s="109">
        <f t="shared" si="1"/>
        <v>14012000</v>
      </c>
      <c r="I88" s="109">
        <f>'[1]Місто'!I204</f>
        <v>0</v>
      </c>
      <c r="J88" s="109">
        <f>'[1]Місто'!J204</f>
        <v>0</v>
      </c>
      <c r="K88" s="109">
        <f>'[1]Місто'!K204</f>
        <v>0</v>
      </c>
      <c r="L88" s="109">
        <f>'[1]Місто'!L204</f>
        <v>14012000</v>
      </c>
      <c r="M88" s="109">
        <f>'[1]Місто'!M204</f>
        <v>14012000</v>
      </c>
      <c r="N88" s="110">
        <f t="shared" si="2"/>
        <v>14012000</v>
      </c>
    </row>
    <row r="89" spans="1:14" s="23" customFormat="1" ht="25.5">
      <c r="A89" s="41" t="s">
        <v>114</v>
      </c>
      <c r="B89" s="29" t="s">
        <v>115</v>
      </c>
      <c r="C89" s="109">
        <f t="shared" si="0"/>
        <v>597000</v>
      </c>
      <c r="D89" s="109">
        <f>D90</f>
        <v>597000</v>
      </c>
      <c r="E89" s="109">
        <f>E90</f>
        <v>0</v>
      </c>
      <c r="F89" s="109">
        <f>F90</f>
        <v>0</v>
      </c>
      <c r="G89" s="109">
        <f>G90</f>
        <v>0</v>
      </c>
      <c r="H89" s="109"/>
      <c r="I89" s="109"/>
      <c r="J89" s="109"/>
      <c r="K89" s="109"/>
      <c r="L89" s="109"/>
      <c r="M89" s="109"/>
      <c r="N89" s="110">
        <f t="shared" si="2"/>
        <v>597000</v>
      </c>
    </row>
    <row r="90" spans="1:14" s="23" customFormat="1" ht="12.75">
      <c r="A90" s="41" t="s">
        <v>112</v>
      </c>
      <c r="B90" s="29" t="s">
        <v>113</v>
      </c>
      <c r="C90" s="109">
        <f t="shared" si="0"/>
        <v>597000</v>
      </c>
      <c r="D90" s="109">
        <f>'[1]Місто'!D83</f>
        <v>597000</v>
      </c>
      <c r="E90" s="109">
        <f>'[1]Місто'!E83</f>
        <v>0</v>
      </c>
      <c r="F90" s="109">
        <f>'[1]Місто'!F83</f>
        <v>0</v>
      </c>
      <c r="G90" s="109">
        <f>'[1]Місто'!G83</f>
        <v>0</v>
      </c>
      <c r="H90" s="109">
        <f>'[1]Місто'!H83</f>
        <v>0</v>
      </c>
      <c r="I90" s="109">
        <f>'[1]Місто'!I83</f>
        <v>0</v>
      </c>
      <c r="J90" s="109">
        <f>'[1]Місто'!J83</f>
        <v>0</v>
      </c>
      <c r="K90" s="109">
        <f>'[1]Місто'!K83</f>
        <v>0</v>
      </c>
      <c r="L90" s="109">
        <f>'[1]Місто'!L83</f>
        <v>0</v>
      </c>
      <c r="M90" s="109">
        <f>'[1]Місто'!M83</f>
        <v>0</v>
      </c>
      <c r="N90" s="110">
        <f t="shared" si="2"/>
        <v>597000</v>
      </c>
    </row>
    <row r="91" spans="1:14" s="23" customFormat="1" ht="38.25">
      <c r="A91" s="41">
        <v>210000</v>
      </c>
      <c r="B91" s="98" t="s">
        <v>52</v>
      </c>
      <c r="C91" s="109">
        <f t="shared" si="0"/>
        <v>2997000</v>
      </c>
      <c r="D91" s="109">
        <f>SUM(D92:D93)</f>
        <v>2627450</v>
      </c>
      <c r="E91" s="109">
        <f>SUM(E92:E93)</f>
        <v>1736415</v>
      </c>
      <c r="F91" s="109">
        <f>SUM(F92:F93)</f>
        <v>17027</v>
      </c>
      <c r="G91" s="109">
        <f>SUM(G92:G93)</f>
        <v>369550</v>
      </c>
      <c r="H91" s="109">
        <f t="shared" si="1"/>
        <v>72480</v>
      </c>
      <c r="I91" s="109">
        <f>SUM(I92:I93)</f>
        <v>62587</v>
      </c>
      <c r="J91" s="109">
        <f>SUM(J92:J93)</f>
        <v>9485</v>
      </c>
      <c r="K91" s="109">
        <f>SUM(K92:K93)</f>
        <v>0</v>
      </c>
      <c r="L91" s="109">
        <f>SUM(L92:L93)</f>
        <v>9893</v>
      </c>
      <c r="M91" s="109">
        <f>SUM(M92:M93)</f>
        <v>0</v>
      </c>
      <c r="N91" s="110">
        <f t="shared" si="2"/>
        <v>3069480</v>
      </c>
    </row>
    <row r="92" spans="1:14" s="23" customFormat="1" ht="38.25">
      <c r="A92" s="41" t="s">
        <v>242</v>
      </c>
      <c r="B92" s="98" t="s">
        <v>53</v>
      </c>
      <c r="C92" s="109">
        <f t="shared" si="0"/>
        <v>1674000</v>
      </c>
      <c r="D92" s="109">
        <f>'[1]Місто'!D198+'[1]Місто'!D199</f>
        <v>1304450</v>
      </c>
      <c r="E92" s="109">
        <f>'[1]Місто'!E198+'[1]Місто'!E199</f>
        <v>798484</v>
      </c>
      <c r="F92" s="109">
        <f>'[1]Місто'!F198+'[1]Місто'!F199</f>
        <v>2220</v>
      </c>
      <c r="G92" s="109">
        <f>'[1]Місто'!G198+'[1]Місто'!G199</f>
        <v>369550</v>
      </c>
      <c r="H92" s="109">
        <f t="shared" si="1"/>
        <v>54000</v>
      </c>
      <c r="I92" s="109">
        <f>'[1]Місто'!I198+'[1]Місто'!I199</f>
        <v>54000</v>
      </c>
      <c r="J92" s="109">
        <f>'[1]Місто'!J198+'[1]Місто'!J199</f>
        <v>9485</v>
      </c>
      <c r="K92" s="109">
        <f>'[1]Місто'!K198+'[1]Місто'!K199</f>
        <v>0</v>
      </c>
      <c r="L92" s="109">
        <f>'[1]Місто'!L198+'[1]Місто'!L199</f>
        <v>0</v>
      </c>
      <c r="M92" s="109">
        <f>'[1]Місто'!M196+'[1]Місто'!M197</f>
        <v>0</v>
      </c>
      <c r="N92" s="110">
        <f t="shared" si="2"/>
        <v>1728000</v>
      </c>
    </row>
    <row r="93" spans="1:14" s="23" customFormat="1" ht="25.5">
      <c r="A93" s="41">
        <v>210110</v>
      </c>
      <c r="B93" s="98" t="s">
        <v>243</v>
      </c>
      <c r="C93" s="109">
        <f t="shared" si="0"/>
        <v>1323000</v>
      </c>
      <c r="D93" s="109">
        <f>'[1]Місто'!D200</f>
        <v>1323000</v>
      </c>
      <c r="E93" s="109">
        <f>'[1]Місто'!E200</f>
        <v>937931</v>
      </c>
      <c r="F93" s="109">
        <f>'[1]Місто'!F200</f>
        <v>14807</v>
      </c>
      <c r="G93" s="109">
        <f>'[1]Місто'!G200</f>
        <v>0</v>
      </c>
      <c r="H93" s="109">
        <f t="shared" si="1"/>
        <v>18480</v>
      </c>
      <c r="I93" s="109">
        <f>'[1]Місто'!I200</f>
        <v>8587</v>
      </c>
      <c r="J93" s="109">
        <f>'[1]Місто'!J200</f>
        <v>0</v>
      </c>
      <c r="K93" s="109">
        <f>'[1]Місто'!K200</f>
        <v>0</v>
      </c>
      <c r="L93" s="109">
        <f>'[1]Місто'!L200</f>
        <v>9893</v>
      </c>
      <c r="M93" s="109">
        <f>'[1]Місто'!M198</f>
        <v>0</v>
      </c>
      <c r="N93" s="110">
        <f t="shared" si="2"/>
        <v>1341480</v>
      </c>
    </row>
    <row r="94" spans="1:14" s="23" customFormat="1" ht="12.75">
      <c r="A94" s="41" t="s">
        <v>34</v>
      </c>
      <c r="B94" s="98" t="s">
        <v>21</v>
      </c>
      <c r="C94" s="109">
        <f t="shared" si="0"/>
        <v>15846932</v>
      </c>
      <c r="D94" s="109">
        <f>'[1]Місто'!D226</f>
        <v>15846932</v>
      </c>
      <c r="E94" s="109">
        <f>'[1]Місто'!E226</f>
        <v>0</v>
      </c>
      <c r="F94" s="109">
        <f>'[1]Місто'!F226</f>
        <v>0</v>
      </c>
      <c r="G94" s="109">
        <f>'[1]Місто'!G226</f>
        <v>0</v>
      </c>
      <c r="H94" s="109">
        <f t="shared" si="1"/>
        <v>0</v>
      </c>
      <c r="I94" s="109">
        <f>'[1]Місто'!I226</f>
        <v>0</v>
      </c>
      <c r="J94" s="109">
        <f>'[1]Місто'!J226</f>
        <v>0</v>
      </c>
      <c r="K94" s="109">
        <f>'[1]Місто'!K226</f>
        <v>0</v>
      </c>
      <c r="L94" s="109">
        <f>'[1]Місто'!L226</f>
        <v>0</v>
      </c>
      <c r="M94" s="109">
        <f>'[1]Місто'!M226</f>
        <v>0</v>
      </c>
      <c r="N94" s="110">
        <f t="shared" si="2"/>
        <v>15846932</v>
      </c>
    </row>
    <row r="95" spans="1:14" s="23" customFormat="1" ht="12.75">
      <c r="A95" s="41">
        <v>240000</v>
      </c>
      <c r="B95" s="101" t="s">
        <v>265</v>
      </c>
      <c r="C95" s="109">
        <f t="shared" si="0"/>
        <v>0</v>
      </c>
      <c r="D95" s="109">
        <f>SUM(D96:D97)</f>
        <v>0</v>
      </c>
      <c r="E95" s="109">
        <f>SUM(E96:E97)</f>
        <v>0</v>
      </c>
      <c r="F95" s="109">
        <f>SUM(F96:F97)</f>
        <v>0</v>
      </c>
      <c r="G95" s="109">
        <f>SUM(G96:G97)</f>
        <v>0</v>
      </c>
      <c r="H95" s="109">
        <f t="shared" si="1"/>
        <v>65266000</v>
      </c>
      <c r="I95" s="109">
        <f>SUM(I96:I97)</f>
        <v>24960208.62</v>
      </c>
      <c r="J95" s="109">
        <f>SUM(J96:J97)</f>
        <v>0</v>
      </c>
      <c r="K95" s="109">
        <f>SUM(K96:K97)</f>
        <v>2450000</v>
      </c>
      <c r="L95" s="109">
        <f>SUM(L96:L97)</f>
        <v>40305791.379999995</v>
      </c>
      <c r="M95" s="109">
        <f>SUM(M96:M97)</f>
        <v>0</v>
      </c>
      <c r="N95" s="110">
        <f aca="true" t="shared" si="4" ref="N95:N113">C95+H95</f>
        <v>65266000</v>
      </c>
    </row>
    <row r="96" spans="1:14" s="23" customFormat="1" ht="25.5">
      <c r="A96" s="41" t="s">
        <v>25</v>
      </c>
      <c r="B96" s="98" t="s">
        <v>54</v>
      </c>
      <c r="C96" s="109">
        <f aca="true" t="shared" si="5" ref="C96:C111">D96+G96</f>
        <v>0</v>
      </c>
      <c r="D96" s="109">
        <f>'[1]Місто'!D72+'[1]Місто'!D84+'[1]Місто'!D103</f>
        <v>0</v>
      </c>
      <c r="E96" s="109">
        <f>'[1]Місто'!E72+'[1]Місто'!E84+'[1]Місто'!E103</f>
        <v>0</v>
      </c>
      <c r="F96" s="109">
        <f>'[1]Місто'!F72+'[1]Місто'!F84+'[1]Місто'!F103</f>
        <v>0</v>
      </c>
      <c r="G96" s="109">
        <f>'[1]Місто'!G72+'[1]Місто'!G84+'[1]Місто'!G103</f>
        <v>0</v>
      </c>
      <c r="H96" s="109">
        <f aca="true" t="shared" si="6" ref="H96:H112">I96+L96</f>
        <v>5266000</v>
      </c>
      <c r="I96" s="109">
        <f>'[1]Місто'!I72+'[1]Місто'!I84+'[1]Місто'!I103+'[1]Місто'!I47</f>
        <v>693400</v>
      </c>
      <c r="J96" s="109">
        <f>'[1]Місто'!J72+'[1]Місто'!J84+'[1]Місто'!J103+'[1]Місто'!J47</f>
        <v>0</v>
      </c>
      <c r="K96" s="109">
        <f>'[1]Місто'!K72+'[1]Місто'!K84+'[1]Місто'!K103+'[1]Місто'!K47</f>
        <v>0</v>
      </c>
      <c r="L96" s="109">
        <f>'[1]Місто'!L72+'[1]Місто'!L84+'[1]Місто'!L103+'[1]Місто'!L47</f>
        <v>4572600</v>
      </c>
      <c r="M96" s="109">
        <f>'[1]Місто'!M72+'[1]Місто'!M84+'[1]Місто'!M103</f>
        <v>0</v>
      </c>
      <c r="N96" s="110">
        <f t="shared" si="4"/>
        <v>5266000</v>
      </c>
    </row>
    <row r="97" spans="1:14" s="23" customFormat="1" ht="25.5">
      <c r="A97" s="41" t="s">
        <v>244</v>
      </c>
      <c r="B97" s="98" t="s">
        <v>11</v>
      </c>
      <c r="C97" s="109">
        <f t="shared" si="5"/>
        <v>0</v>
      </c>
      <c r="D97" s="109">
        <f>'[1]Місто'!D17+'[1]Місто'!D48+'[1]Місто'!D73+'[1]Місто'!D80+'[1]Місто'!D104+'[1]Місто'!D143+'[1]Місто'!D162+'[1]Місто'!D175+'[1]Місто'!D186+'[1]Місто'!D228+'[1]Місто'!D125+'[1]Місто'!D205</f>
        <v>0</v>
      </c>
      <c r="E97" s="109">
        <f>'[1]Місто'!E17+'[1]Місто'!E48+'[1]Місто'!E73+'[1]Місто'!E80+'[1]Місто'!E104+'[1]Місто'!E143+'[1]Місто'!E162+'[1]Місто'!E175+'[1]Місто'!E186+'[1]Місто'!E228+'[1]Місто'!E125+'[1]Місто'!E205</f>
        <v>0</v>
      </c>
      <c r="F97" s="109">
        <f>'[1]Місто'!F17+'[1]Місто'!F48+'[1]Місто'!F73+'[1]Місто'!F80+'[1]Місто'!F104+'[1]Місто'!F143+'[1]Місто'!F162+'[1]Місто'!F175+'[1]Місто'!F186+'[1]Місто'!F228+'[1]Місто'!F125+'[1]Місто'!F205</f>
        <v>0</v>
      </c>
      <c r="G97" s="109">
        <f>'[1]Місто'!G17+'[1]Місто'!G48+'[1]Місто'!G73+'[1]Місто'!G80+'[1]Місто'!G104+'[1]Місто'!G143+'[1]Місто'!G162+'[1]Місто'!G175+'[1]Місто'!G186+'[1]Місто'!G228+'[1]Місто'!G125+'[1]Місто'!G205</f>
        <v>0</v>
      </c>
      <c r="H97" s="109">
        <f t="shared" si="6"/>
        <v>60000000</v>
      </c>
      <c r="I97" s="109">
        <f>'[1]Місто'!I17+'[1]Місто'!I48+'[1]Місто'!I73+'[1]Місто'!I80+'[1]Місто'!I104+'[1]Місто'!I143+'[1]Місто'!I162+'[1]Місто'!I175+'[1]Місто'!I186+'[1]Місто'!I228+'[1]Місто'!I125+'[1]Місто'!I205</f>
        <v>24266808.62</v>
      </c>
      <c r="J97" s="109">
        <f>'[1]Місто'!J17+'[1]Місто'!J48+'[1]Місто'!J73+'[1]Місто'!J80+'[1]Місто'!J104+'[1]Місто'!J143+'[1]Місто'!J162+'[1]Місто'!J175+'[1]Місто'!J186+'[1]Місто'!J228+'[1]Місто'!J125+'[1]Місто'!J205</f>
        <v>0</v>
      </c>
      <c r="K97" s="109">
        <f>'[1]Місто'!K17+'[1]Місто'!K48+'[1]Місто'!K73+'[1]Місто'!K80+'[1]Місто'!K104+'[1]Місто'!K143+'[1]Місто'!K162+'[1]Місто'!K175+'[1]Місто'!K186+'[1]Місто'!K228+'[1]Місто'!K125+'[1]Місто'!K205</f>
        <v>2450000</v>
      </c>
      <c r="L97" s="109">
        <f>'[1]Місто'!L17+'[1]Місто'!L48+'[1]Місто'!L73+'[1]Місто'!L80+'[1]Місто'!L104+'[1]Місто'!L143+'[1]Місто'!L162+'[1]Місто'!L175+'[1]Місто'!L186+'[1]Місто'!L228+'[1]Місто'!L125+'[1]Місто'!L205</f>
        <v>35733191.379999995</v>
      </c>
      <c r="M97" s="109">
        <f>'[1]Місто'!M17+'[1]Місто'!M48+'[1]Місто'!M73+'[1]Місто'!M80+'[1]Місто'!M104+'[1]Місто'!M143+'[1]Місто'!M162+'[1]Місто'!M175+'[1]Місто'!M186+'[1]Місто'!M228+'[1]Місто'!M125+'[1]Місто'!M205</f>
        <v>0</v>
      </c>
      <c r="N97" s="110">
        <f t="shared" si="4"/>
        <v>60000000</v>
      </c>
    </row>
    <row r="98" spans="1:14" s="23" customFormat="1" ht="17.25" customHeight="1">
      <c r="A98" s="41">
        <v>250000</v>
      </c>
      <c r="B98" s="98" t="s">
        <v>245</v>
      </c>
      <c r="C98" s="109">
        <f t="shared" si="5"/>
        <v>3436979</v>
      </c>
      <c r="D98" s="109">
        <f>SUM(D99:D102)</f>
        <v>3098979</v>
      </c>
      <c r="E98" s="109">
        <f>SUM(E99:E101)</f>
        <v>9117</v>
      </c>
      <c r="F98" s="109">
        <f>SUM(F99:F101)</f>
        <v>0</v>
      </c>
      <c r="G98" s="109">
        <f>SUM(G99:G101)</f>
        <v>338000</v>
      </c>
      <c r="H98" s="109">
        <f t="shared" si="6"/>
        <v>0</v>
      </c>
      <c r="I98" s="109">
        <f>SUM(I99:I101)</f>
        <v>0</v>
      </c>
      <c r="J98" s="109">
        <f>SUM(J99:J101)</f>
        <v>0</v>
      </c>
      <c r="K98" s="109">
        <f>SUM(K99:K101)</f>
        <v>0</v>
      </c>
      <c r="L98" s="109">
        <f>SUM(L99:L101)</f>
        <v>0</v>
      </c>
      <c r="M98" s="109">
        <f>SUM(M99:M101)</f>
        <v>0</v>
      </c>
      <c r="N98" s="110">
        <f t="shared" si="4"/>
        <v>3436979</v>
      </c>
    </row>
    <row r="99" spans="1:14" s="23" customFormat="1" ht="12.75" hidden="1">
      <c r="A99" s="41" t="s">
        <v>55</v>
      </c>
      <c r="B99" s="98" t="s">
        <v>56</v>
      </c>
      <c r="C99" s="109">
        <f t="shared" si="5"/>
        <v>0</v>
      </c>
      <c r="D99" s="109"/>
      <c r="E99" s="109"/>
      <c r="F99" s="109"/>
      <c r="G99" s="109"/>
      <c r="H99" s="109">
        <f t="shared" si="6"/>
        <v>0</v>
      </c>
      <c r="I99" s="109"/>
      <c r="J99" s="109"/>
      <c r="K99" s="109"/>
      <c r="L99" s="109"/>
      <c r="M99" s="109"/>
      <c r="N99" s="110">
        <f t="shared" si="4"/>
        <v>0</v>
      </c>
    </row>
    <row r="100" spans="1:14" s="23" customFormat="1" ht="51">
      <c r="A100" s="41" t="s">
        <v>26</v>
      </c>
      <c r="B100" s="28" t="s">
        <v>156</v>
      </c>
      <c r="C100" s="109">
        <f t="shared" si="5"/>
        <v>304493</v>
      </c>
      <c r="D100" s="109">
        <f>'[1]Місто'!D16</f>
        <v>304493</v>
      </c>
      <c r="E100" s="109">
        <f>'[1]Місто'!E16</f>
        <v>9117</v>
      </c>
      <c r="F100" s="109">
        <f>'[1]Місто'!F16</f>
        <v>0</v>
      </c>
      <c r="G100" s="109"/>
      <c r="H100" s="109">
        <f t="shared" si="6"/>
        <v>0</v>
      </c>
      <c r="I100" s="109"/>
      <c r="J100" s="109"/>
      <c r="K100" s="109"/>
      <c r="L100" s="109"/>
      <c r="M100" s="109"/>
      <c r="N100" s="110">
        <f t="shared" si="4"/>
        <v>304493</v>
      </c>
    </row>
    <row r="101" spans="1:14" s="23" customFormat="1" ht="12.75">
      <c r="A101" s="41" t="s">
        <v>246</v>
      </c>
      <c r="B101" s="29" t="s">
        <v>306</v>
      </c>
      <c r="C101" s="109">
        <f t="shared" si="5"/>
        <v>3132486</v>
      </c>
      <c r="D101" s="109">
        <f>'[1]Місто'!D21+'[1]Місто'!D33+'[1]Місто'!D52+'[1]Місто'!D212+'[1]Місто'!D128+'[1]Місто'!D232+'[1]Місто'!D108+'[1]Місто'!D166+'[1]Місто'!D178+'[1]Місто'!D147</f>
        <v>2794486</v>
      </c>
      <c r="E101" s="109">
        <f>'[1]Місто'!E21+'[1]Місто'!E33+'[1]Місто'!E52+'[1]Місто'!E212+'[1]Місто'!E128+'[1]Місто'!E232+'[1]Місто'!E108+'[1]Місто'!E166+'[1]Місто'!E178+'[1]Місто'!E147</f>
        <v>0</v>
      </c>
      <c r="F101" s="109">
        <f>'[1]Місто'!F21+'[1]Місто'!F33+'[1]Місто'!F52+'[1]Місто'!F212+'[1]Місто'!F128+'[1]Місто'!F232+'[1]Місто'!F108+'[1]Місто'!F166+'[1]Місто'!F178+'[1]Місто'!F147</f>
        <v>0</v>
      </c>
      <c r="G101" s="109">
        <f>'[1]Місто'!G21+'[1]Місто'!G33+'[1]Місто'!G52+'[1]Місто'!G212+'[1]Місто'!G128+'[1]Місто'!G232+'[1]Місто'!G108+'[1]Місто'!G166+'[1]Місто'!G178+'[1]Місто'!G147</f>
        <v>338000</v>
      </c>
      <c r="H101" s="109">
        <f t="shared" si="6"/>
        <v>0</v>
      </c>
      <c r="I101" s="109">
        <f>'[1]Місто'!I21+'[1]Місто'!I33+'[1]Місто'!I52+'[1]Місто'!I212</f>
        <v>0</v>
      </c>
      <c r="J101" s="109">
        <f>'[1]Місто'!J21+'[1]Місто'!J33+'[1]Місто'!J52+'[1]Місто'!J212</f>
        <v>0</v>
      </c>
      <c r="K101" s="109">
        <f>'[1]Місто'!K21+'[1]Місто'!K33+'[1]Місто'!K52+'[1]Місто'!K212</f>
        <v>0</v>
      </c>
      <c r="L101" s="109">
        <f>'[1]Місто'!L21+'[1]Місто'!L33+'[1]Місто'!L52+'[1]Місто'!L212</f>
        <v>0</v>
      </c>
      <c r="M101" s="109">
        <f>'[1]Місто'!M21+'[1]Місто'!M33+'[1]Місто'!M52+'[1]Місто'!M212</f>
        <v>0</v>
      </c>
      <c r="N101" s="110">
        <f t="shared" si="4"/>
        <v>3132486</v>
      </c>
    </row>
    <row r="102" spans="1:14" s="23" customFormat="1" ht="63.75" hidden="1">
      <c r="A102" s="41" t="s">
        <v>98</v>
      </c>
      <c r="B102" s="29" t="s">
        <v>99</v>
      </c>
      <c r="C102" s="109">
        <f t="shared" si="5"/>
        <v>0</v>
      </c>
      <c r="D102" s="109">
        <f>'[1]Місто'!$D$185</f>
        <v>0</v>
      </c>
      <c r="E102" s="109"/>
      <c r="F102" s="109"/>
      <c r="G102" s="109"/>
      <c r="H102" s="109"/>
      <c r="I102" s="109"/>
      <c r="J102" s="109"/>
      <c r="K102" s="109"/>
      <c r="L102" s="109"/>
      <c r="M102" s="109"/>
      <c r="N102" s="110">
        <f t="shared" si="4"/>
        <v>0</v>
      </c>
    </row>
    <row r="103" spans="1:16" s="23" customFormat="1" ht="51" hidden="1">
      <c r="A103" s="27"/>
      <c r="B103" s="98" t="s">
        <v>150</v>
      </c>
      <c r="C103" s="109">
        <f t="shared" si="5"/>
        <v>0</v>
      </c>
      <c r="D103" s="109">
        <f>'[1]Місто'!D227</f>
        <v>0</v>
      </c>
      <c r="E103" s="109">
        <f>'[1]Місто'!E227</f>
        <v>0</v>
      </c>
      <c r="F103" s="109">
        <f>'[1]Місто'!F227</f>
        <v>0</v>
      </c>
      <c r="G103" s="109">
        <f>'[1]Місто'!G227</f>
        <v>0</v>
      </c>
      <c r="H103" s="109"/>
      <c r="I103" s="109"/>
      <c r="J103" s="109"/>
      <c r="K103" s="109"/>
      <c r="L103" s="109"/>
      <c r="M103" s="109"/>
      <c r="N103" s="110">
        <f>C103+H103</f>
        <v>0</v>
      </c>
      <c r="O103" s="125"/>
      <c r="P103" s="125"/>
    </row>
    <row r="104" spans="1:14" s="23" customFormat="1" ht="12.75">
      <c r="A104" s="41">
        <v>900201</v>
      </c>
      <c r="B104" s="101" t="s">
        <v>248</v>
      </c>
      <c r="C104" s="109">
        <f t="shared" si="5"/>
        <v>260817353</v>
      </c>
      <c r="D104" s="109">
        <f>D10+D11+D13+D24+D34+D45+D54+D61+D63+D70+D79+D86+D91+D94+D95+D98+D89+D77+D103</f>
        <v>240004577</v>
      </c>
      <c r="E104" s="109">
        <f>E10+E11+E13+E24+E34+E45+E54+E61+E63+E70+E79+E86+E91+E94+E95+E98+E90+E77+E103</f>
        <v>84445448.38</v>
      </c>
      <c r="F104" s="109">
        <f>F10+F11+F13+F24+F34+F45+F54+F61+F63+F70+F79+F86+F91+F94+F95+F98+F90+F77+F103</f>
        <v>16619961</v>
      </c>
      <c r="G104" s="109">
        <f>G10+G11+G13+G24+G34+G45+G54+G61+G63+G70+G79+G86+G91+G94+G95+G98+G90+G77+G103</f>
        <v>20812776</v>
      </c>
      <c r="H104" s="109">
        <f t="shared" si="6"/>
        <v>432157863.65999997</v>
      </c>
      <c r="I104" s="109">
        <f>I10+I11+I13+I24+I34+I45+I54+I61+I63+I70+I79+I86+I91+I94+I95+I98+I90+I77</f>
        <v>53969123.28</v>
      </c>
      <c r="J104" s="109">
        <f>J10+J11+J13+J24+J34+J45+J54+J61+J63+J70+J79+J86+J91+J94+J95+J98+J90+J77</f>
        <v>1205356</v>
      </c>
      <c r="K104" s="109">
        <f>K10+K11+K13+K24+K34+K45+K54+K61+K63+K70+K79+K86+K91+K94+K95+K98+K90+K77</f>
        <v>7572143</v>
      </c>
      <c r="L104" s="109">
        <f>L10+L11+L13+L24+L34+L45+L54+L61+L63+L70+L79+L86+L91+L94+L95+L98+L90+L77</f>
        <v>378188740.38</v>
      </c>
      <c r="M104" s="109">
        <f>M10+M11+M13+M24+M34+M45+M54+M61+M63+M70+M79+M86+M91+M94+M95+M98+M90+M77</f>
        <v>336500504</v>
      </c>
      <c r="N104" s="110">
        <f t="shared" si="4"/>
        <v>692975216.66</v>
      </c>
    </row>
    <row r="105" spans="1:14" s="23" customFormat="1" ht="25.5">
      <c r="A105" s="41" t="s">
        <v>249</v>
      </c>
      <c r="B105" s="29" t="s">
        <v>250</v>
      </c>
      <c r="C105" s="109">
        <f t="shared" si="5"/>
        <v>81725000</v>
      </c>
      <c r="D105" s="109">
        <f>'[1]Місто'!D209</f>
        <v>81725000</v>
      </c>
      <c r="E105" s="109">
        <f>'[1]Місто'!E209</f>
        <v>0</v>
      </c>
      <c r="F105" s="109">
        <f>'[1]Місто'!F209</f>
        <v>0</v>
      </c>
      <c r="G105" s="109">
        <f>'[1]Місто'!G209</f>
        <v>0</v>
      </c>
      <c r="H105" s="109">
        <f t="shared" si="6"/>
        <v>0</v>
      </c>
      <c r="I105" s="109">
        <f>'[1]Місто'!I209</f>
        <v>0</v>
      </c>
      <c r="J105" s="109">
        <f>'[1]Місто'!J209</f>
        <v>0</v>
      </c>
      <c r="K105" s="109">
        <f>'[1]Місто'!K209</f>
        <v>0</v>
      </c>
      <c r="L105" s="109">
        <f>'[1]Місто'!L209</f>
        <v>0</v>
      </c>
      <c r="M105" s="109">
        <f>'[1]Місто'!M209</f>
        <v>0</v>
      </c>
      <c r="N105" s="110">
        <f t="shared" si="4"/>
        <v>81725000</v>
      </c>
    </row>
    <row r="106" spans="1:14" s="23" customFormat="1" ht="25.5">
      <c r="A106" s="41" t="s">
        <v>29</v>
      </c>
      <c r="B106" s="98" t="s">
        <v>57</v>
      </c>
      <c r="C106" s="109">
        <f t="shared" si="5"/>
        <v>43300</v>
      </c>
      <c r="D106" s="109">
        <f>'[1]Місто'!D210</f>
        <v>43300</v>
      </c>
      <c r="E106" s="109">
        <f>'[1]Місто'!E210</f>
        <v>0</v>
      </c>
      <c r="F106" s="109">
        <f>'[1]Місто'!F210</f>
        <v>0</v>
      </c>
      <c r="G106" s="109">
        <f>'[1]Місто'!G210</f>
        <v>0</v>
      </c>
      <c r="H106" s="109">
        <f t="shared" si="6"/>
        <v>0</v>
      </c>
      <c r="I106" s="109">
        <f>'[1]Місто'!I210</f>
        <v>0</v>
      </c>
      <c r="J106" s="109">
        <f>'[1]Місто'!J210</f>
        <v>0</v>
      </c>
      <c r="K106" s="109">
        <f>'[1]Місто'!K210</f>
        <v>0</v>
      </c>
      <c r="L106" s="109">
        <f>'[1]Місто'!L210</f>
        <v>0</v>
      </c>
      <c r="M106" s="109">
        <f>'[1]Місто'!M210</f>
        <v>0</v>
      </c>
      <c r="N106" s="110">
        <f t="shared" si="4"/>
        <v>43300</v>
      </c>
    </row>
    <row r="107" spans="1:14" s="23" customFormat="1" ht="12.75">
      <c r="A107" s="41" t="s">
        <v>35</v>
      </c>
      <c r="B107" s="101" t="s">
        <v>58</v>
      </c>
      <c r="C107" s="109">
        <f t="shared" si="5"/>
        <v>324589005</v>
      </c>
      <c r="D107" s="109">
        <f>'[1]Місто'!D211</f>
        <v>324589005</v>
      </c>
      <c r="E107" s="109">
        <f>'[1]Місто'!E211</f>
        <v>0</v>
      </c>
      <c r="F107" s="109">
        <f>'[1]Місто'!F211</f>
        <v>0</v>
      </c>
      <c r="G107" s="109">
        <f>'[1]Місто'!G211</f>
        <v>0</v>
      </c>
      <c r="H107" s="109">
        <f t="shared" si="6"/>
        <v>0</v>
      </c>
      <c r="I107" s="109">
        <f>'[1]Місто'!I211</f>
        <v>0</v>
      </c>
      <c r="J107" s="109">
        <f>'[1]Місто'!J211</f>
        <v>0</v>
      </c>
      <c r="K107" s="109">
        <f>'[1]Місто'!K211</f>
        <v>0</v>
      </c>
      <c r="L107" s="109">
        <f>'[1]Місто'!L211</f>
        <v>0</v>
      </c>
      <c r="M107" s="109">
        <f>'[1]Місто'!M211</f>
        <v>0</v>
      </c>
      <c r="N107" s="110">
        <f t="shared" si="4"/>
        <v>324589005</v>
      </c>
    </row>
    <row r="108" spans="1:16" s="59" customFormat="1" ht="12.75" hidden="1">
      <c r="A108" s="151" t="s">
        <v>124</v>
      </c>
      <c r="B108" s="152" t="s">
        <v>125</v>
      </c>
      <c r="C108" s="153">
        <f t="shared" si="5"/>
        <v>0</v>
      </c>
      <c r="D108" s="153"/>
      <c r="E108" s="153"/>
      <c r="F108" s="153"/>
      <c r="G108" s="153"/>
      <c r="H108" s="153"/>
      <c r="I108" s="153"/>
      <c r="J108" s="153"/>
      <c r="K108" s="153"/>
      <c r="L108" s="153"/>
      <c r="M108" s="153"/>
      <c r="N108" s="154">
        <f t="shared" si="4"/>
        <v>0</v>
      </c>
      <c r="O108" s="155"/>
      <c r="P108" s="155"/>
    </row>
    <row r="109" spans="1:14" s="23" customFormat="1" ht="51">
      <c r="A109" s="41" t="s">
        <v>118</v>
      </c>
      <c r="B109" s="28" t="s">
        <v>119</v>
      </c>
      <c r="C109" s="109">
        <f t="shared" si="5"/>
        <v>7302000</v>
      </c>
      <c r="D109" s="109">
        <f>'[1]Місто'!D25+'[1]Місто'!D85+'[1]Місто'!D231</f>
        <v>1952000</v>
      </c>
      <c r="E109" s="109">
        <f>'[1]Місто'!E25+'[1]Місто'!E85+'[1]Місто'!E231</f>
        <v>0</v>
      </c>
      <c r="F109" s="109">
        <f>'[1]Місто'!F25+'[1]Місто'!F85+'[1]Місто'!F231</f>
        <v>0</v>
      </c>
      <c r="G109" s="109">
        <f>'[1]Місто'!G25+'[1]Місто'!G85+'[1]Місто'!G231</f>
        <v>5350000</v>
      </c>
      <c r="H109" s="109">
        <f t="shared" si="6"/>
        <v>180000</v>
      </c>
      <c r="I109" s="109">
        <f>'[1]Місто'!I25+'[1]Місто'!I85</f>
        <v>130000</v>
      </c>
      <c r="J109" s="109">
        <f>'[1]Місто'!J25+'[1]Місто'!J85</f>
        <v>0</v>
      </c>
      <c r="K109" s="109">
        <f>'[1]Місто'!K25+'[1]Місто'!K85</f>
        <v>0</v>
      </c>
      <c r="L109" s="109">
        <f>'[1]Місто'!L25+'[1]Місто'!L85</f>
        <v>50000</v>
      </c>
      <c r="M109" s="109">
        <f>'[1]Місто'!M25+'[1]Місто'!M85</f>
        <v>0</v>
      </c>
      <c r="N109" s="110">
        <f t="shared" si="4"/>
        <v>7482000</v>
      </c>
    </row>
    <row r="110" spans="1:14" s="23" customFormat="1" ht="65.25" customHeight="1">
      <c r="A110" s="41" t="s">
        <v>162</v>
      </c>
      <c r="B110" s="28" t="s">
        <v>163</v>
      </c>
      <c r="C110" s="109">
        <f t="shared" si="5"/>
        <v>16337</v>
      </c>
      <c r="D110" s="109">
        <f>'[1]Місто'!D214</f>
        <v>16337</v>
      </c>
      <c r="E110" s="109"/>
      <c r="F110" s="109"/>
      <c r="G110" s="109"/>
      <c r="H110" s="109"/>
      <c r="I110" s="109"/>
      <c r="J110" s="109"/>
      <c r="K110" s="109"/>
      <c r="L110" s="109"/>
      <c r="M110" s="109"/>
      <c r="N110" s="110">
        <f t="shared" si="4"/>
        <v>16337</v>
      </c>
    </row>
    <row r="111" spans="1:14" s="23" customFormat="1" ht="15">
      <c r="A111" s="41"/>
      <c r="B111" s="97" t="s">
        <v>253</v>
      </c>
      <c r="C111" s="109">
        <f t="shared" si="5"/>
        <v>674492995</v>
      </c>
      <c r="D111" s="109">
        <f>D104+D105+D106+D107+D109+D108+D110</f>
        <v>648330219</v>
      </c>
      <c r="E111" s="109">
        <f>E104+E105+E106+E107+E109+E108+E110</f>
        <v>84445448.38</v>
      </c>
      <c r="F111" s="109">
        <f>F104+F105+F106+F107+F109+F108+F110</f>
        <v>16619961</v>
      </c>
      <c r="G111" s="109">
        <f>G104+G105+G106+G107+G109+G108</f>
        <v>26162776</v>
      </c>
      <c r="H111" s="109">
        <f t="shared" si="6"/>
        <v>432337863.65999997</v>
      </c>
      <c r="I111" s="109">
        <f>I104+I105+I106+I107+I109</f>
        <v>54099123.28</v>
      </c>
      <c r="J111" s="109">
        <f>J104+J105+J106+J107+J109</f>
        <v>1205356</v>
      </c>
      <c r="K111" s="109">
        <f>K104+K105+K106+K107+K109</f>
        <v>7572143</v>
      </c>
      <c r="L111" s="109">
        <f>L104+L105+L106+L107+L109</f>
        <v>378238740.38</v>
      </c>
      <c r="M111" s="109">
        <f>M104+M105+M106+M107+M109</f>
        <v>336500504</v>
      </c>
      <c r="N111" s="110">
        <f t="shared" si="4"/>
        <v>1106830858.6599998</v>
      </c>
    </row>
    <row r="112" spans="1:14" s="23" customFormat="1" ht="38.25">
      <c r="A112" s="41" t="s">
        <v>30</v>
      </c>
      <c r="B112" s="98" t="s">
        <v>320</v>
      </c>
      <c r="C112" s="109">
        <f>D112+G112</f>
        <v>19253900</v>
      </c>
      <c r="D112" s="109">
        <f>'[1]Місто'!D213</f>
        <v>0</v>
      </c>
      <c r="E112" s="109">
        <f>'[1]Місто'!E213</f>
        <v>0</v>
      </c>
      <c r="F112" s="109">
        <f>'[1]Місто'!F213</f>
        <v>0</v>
      </c>
      <c r="G112" s="109">
        <f>'[1]Місто'!G213</f>
        <v>19253900</v>
      </c>
      <c r="H112" s="109">
        <f t="shared" si="6"/>
        <v>0</v>
      </c>
      <c r="I112" s="109">
        <f>'[1]Місто'!I213</f>
        <v>0</v>
      </c>
      <c r="J112" s="109">
        <f>'[1]Місто'!J213</f>
        <v>0</v>
      </c>
      <c r="K112" s="109">
        <f>'[1]Місто'!K213</f>
        <v>0</v>
      </c>
      <c r="L112" s="109">
        <f>'[1]Місто'!L213</f>
        <v>0</v>
      </c>
      <c r="M112" s="109">
        <f>'[1]Місто'!M213</f>
        <v>0</v>
      </c>
      <c r="N112" s="110">
        <f t="shared" si="4"/>
        <v>19253900</v>
      </c>
    </row>
    <row r="113" spans="1:14" s="23" customFormat="1" ht="15">
      <c r="A113" s="41"/>
      <c r="B113" s="97" t="s">
        <v>321</v>
      </c>
      <c r="C113" s="109">
        <f aca="true" t="shared" si="7" ref="C113:M113">C111+C112</f>
        <v>693746895</v>
      </c>
      <c r="D113" s="109">
        <f t="shared" si="7"/>
        <v>648330219</v>
      </c>
      <c r="E113" s="109">
        <f t="shared" si="7"/>
        <v>84445448.38</v>
      </c>
      <c r="F113" s="109">
        <f t="shared" si="7"/>
        <v>16619961</v>
      </c>
      <c r="G113" s="109">
        <f t="shared" si="7"/>
        <v>45416676</v>
      </c>
      <c r="H113" s="109">
        <f t="shared" si="7"/>
        <v>432337863.65999997</v>
      </c>
      <c r="I113" s="109">
        <f t="shared" si="7"/>
        <v>54099123.28</v>
      </c>
      <c r="J113" s="109">
        <f t="shared" si="7"/>
        <v>1205356</v>
      </c>
      <c r="K113" s="109">
        <f t="shared" si="7"/>
        <v>7572143</v>
      </c>
      <c r="L113" s="109">
        <f t="shared" si="7"/>
        <v>378238740.38</v>
      </c>
      <c r="M113" s="109">
        <f t="shared" si="7"/>
        <v>336500504</v>
      </c>
      <c r="N113" s="110">
        <f t="shared" si="4"/>
        <v>1126084758.6599998</v>
      </c>
    </row>
    <row r="114" spans="1:14" s="23" customFormat="1" ht="17.25" customHeight="1">
      <c r="A114" s="89"/>
      <c r="B114" s="90"/>
      <c r="C114" s="91"/>
      <c r="D114" s="91"/>
      <c r="E114" s="91"/>
      <c r="F114" s="91"/>
      <c r="G114" s="91"/>
      <c r="H114" s="91"/>
      <c r="I114" s="91"/>
      <c r="J114" s="91"/>
      <c r="K114" s="91"/>
      <c r="L114" s="91"/>
      <c r="M114" s="91"/>
      <c r="N114" s="51"/>
    </row>
    <row r="115" spans="1:10" s="34" customFormat="1" ht="15" customHeight="1">
      <c r="A115" s="34" t="s">
        <v>78</v>
      </c>
      <c r="B115" s="170"/>
      <c r="C115" s="170"/>
      <c r="D115" s="170"/>
      <c r="E115" s="170"/>
      <c r="J115" s="34" t="s">
        <v>95</v>
      </c>
    </row>
    <row r="116" spans="1:14" s="23" customFormat="1" ht="12.75">
      <c r="A116" s="54"/>
      <c r="B116" s="108"/>
      <c r="C116" s="125">
        <f>'[1]Місто'!C236-C113</f>
        <v>0</v>
      </c>
      <c r="D116" s="125">
        <f>'[1]Місто'!D236-D113</f>
        <v>0</v>
      </c>
      <c r="E116" s="125">
        <f>'[1]Місто'!E236-E113</f>
        <v>0</v>
      </c>
      <c r="F116" s="125">
        <f>'[1]Місто'!F236-F113</f>
        <v>0</v>
      </c>
      <c r="G116" s="125">
        <f>'[1]Місто'!G236-G113</f>
        <v>0</v>
      </c>
      <c r="H116" s="125">
        <f>'[1]Місто'!H236-H113</f>
        <v>0</v>
      </c>
      <c r="I116" s="125">
        <f>'[1]Місто'!I236-I113</f>
        <v>0</v>
      </c>
      <c r="J116" s="125">
        <f>'[1]Місто'!J236-J113</f>
        <v>0</v>
      </c>
      <c r="K116" s="125">
        <f>'[1]Місто'!K236-K113</f>
        <v>0</v>
      </c>
      <c r="L116" s="125">
        <f>'[1]Місто'!L236-L113</f>
        <v>0</v>
      </c>
      <c r="M116" s="125">
        <f>'[1]Місто'!M236-M113</f>
        <v>0</v>
      </c>
      <c r="N116" s="125">
        <f>'[1]Місто'!N236-N113</f>
        <v>0</v>
      </c>
    </row>
    <row r="117" spans="1:14" s="23" customFormat="1" ht="12.75">
      <c r="A117" s="54"/>
      <c r="B117" s="108"/>
      <c r="C117" s="49"/>
      <c r="D117" s="49"/>
      <c r="E117" s="49"/>
      <c r="F117" s="49"/>
      <c r="G117" s="49"/>
      <c r="H117" s="49"/>
      <c r="I117" s="49"/>
      <c r="J117" s="49"/>
      <c r="K117" s="49"/>
      <c r="L117" s="49"/>
      <c r="M117" s="49"/>
      <c r="N117" s="49"/>
    </row>
    <row r="118" spans="1:8" s="23" customFormat="1" ht="12.75">
      <c r="A118" s="54"/>
      <c r="B118" s="108"/>
      <c r="H118" s="162"/>
    </row>
    <row r="119" spans="1:8" s="23" customFormat="1" ht="12.75">
      <c r="A119" s="54"/>
      <c r="B119" s="108"/>
      <c r="C119" s="49"/>
      <c r="H119" s="49"/>
    </row>
    <row r="120" spans="1:8" s="23" customFormat="1" ht="12.75">
      <c r="A120" s="54"/>
      <c r="B120" s="108"/>
      <c r="H120" s="49"/>
    </row>
    <row r="121" spans="1:3" s="23" customFormat="1" ht="12.75">
      <c r="A121" s="54"/>
      <c r="B121" s="108"/>
      <c r="C121" s="49"/>
    </row>
    <row r="122" spans="1:2" s="23" customFormat="1" ht="12.75">
      <c r="A122" s="54"/>
      <c r="B122" s="108"/>
    </row>
    <row r="123" spans="1:2" s="23" customFormat="1" ht="12.75">
      <c r="A123" s="54"/>
      <c r="B123" s="108"/>
    </row>
    <row r="124" spans="1:2" s="23" customFormat="1" ht="12.75">
      <c r="A124" s="54"/>
      <c r="B124" s="108"/>
    </row>
    <row r="125" spans="1:2" s="23" customFormat="1" ht="12.75">
      <c r="A125" s="54"/>
      <c r="B125" s="108"/>
    </row>
    <row r="126" spans="1:2" s="23" customFormat="1" ht="12.75">
      <c r="A126" s="54"/>
      <c r="B126" s="108"/>
    </row>
    <row r="127" spans="1:2" s="23" customFormat="1" ht="12.75">
      <c r="A127" s="54"/>
      <c r="B127" s="108"/>
    </row>
    <row r="128" spans="1:2" s="23" customFormat="1" ht="12.75">
      <c r="A128" s="54"/>
      <c r="B128" s="108"/>
    </row>
    <row r="129" spans="1:2" s="23" customFormat="1" ht="12.75">
      <c r="A129" s="54"/>
      <c r="B129" s="108"/>
    </row>
    <row r="130" spans="1:2" s="23" customFormat="1" ht="12.75">
      <c r="A130" s="54"/>
      <c r="B130" s="108"/>
    </row>
    <row r="131" spans="1:2" s="23" customFormat="1" ht="12.75">
      <c r="A131" s="54"/>
      <c r="B131" s="108"/>
    </row>
    <row r="132" spans="1:2" s="23" customFormat="1" ht="12.75">
      <c r="A132" s="54"/>
      <c r="B132" s="108"/>
    </row>
    <row r="133" spans="1:2" s="23" customFormat="1" ht="12.75">
      <c r="A133" s="54"/>
      <c r="B133" s="108"/>
    </row>
    <row r="134" spans="1:2" s="23" customFormat="1" ht="12.75">
      <c r="A134" s="54"/>
      <c r="B134" s="108"/>
    </row>
    <row r="135" spans="1:2" s="23" customFormat="1" ht="12.75">
      <c r="A135" s="54"/>
      <c r="B135" s="108"/>
    </row>
    <row r="136" spans="1:2" s="23" customFormat="1" ht="12.75">
      <c r="A136" s="54"/>
      <c r="B136" s="108"/>
    </row>
    <row r="137" spans="1:2" s="23" customFormat="1" ht="12.75">
      <c r="A137" s="54"/>
      <c r="B137" s="108"/>
    </row>
    <row r="138" spans="1:2" s="23" customFormat="1" ht="12.75">
      <c r="A138" s="54"/>
      <c r="B138" s="108"/>
    </row>
    <row r="139" spans="1:2" s="23" customFormat="1" ht="12.75">
      <c r="A139" s="54"/>
      <c r="B139" s="108"/>
    </row>
    <row r="140" spans="1:2" s="23" customFormat="1" ht="12.75">
      <c r="A140" s="54"/>
      <c r="B140" s="108"/>
    </row>
    <row r="141" spans="1:2" s="23" customFormat="1" ht="12.75">
      <c r="A141" s="54"/>
      <c r="B141" s="108"/>
    </row>
    <row r="142" spans="1:2" s="23" customFormat="1" ht="12.75">
      <c r="A142" s="54"/>
      <c r="B142" s="108"/>
    </row>
    <row r="143" spans="1:2" s="23" customFormat="1" ht="12.75">
      <c r="A143" s="54"/>
      <c r="B143" s="108"/>
    </row>
    <row r="144" spans="1:2" s="23" customFormat="1" ht="12.75">
      <c r="A144" s="54"/>
      <c r="B144" s="108"/>
    </row>
    <row r="145" spans="1:2" s="23" customFormat="1" ht="12.75">
      <c r="A145" s="54"/>
      <c r="B145" s="108"/>
    </row>
    <row r="146" spans="1:2" s="23" customFormat="1" ht="12.75">
      <c r="A146" s="54"/>
      <c r="B146" s="108"/>
    </row>
    <row r="147" spans="1:2" s="23" customFormat="1" ht="12.75">
      <c r="A147" s="54"/>
      <c r="B147" s="108"/>
    </row>
    <row r="148" spans="1:2" s="23" customFormat="1" ht="12.75">
      <c r="A148" s="54"/>
      <c r="B148" s="108"/>
    </row>
    <row r="149" spans="1:2" s="23" customFormat="1" ht="12.75">
      <c r="A149" s="54"/>
      <c r="B149" s="108"/>
    </row>
    <row r="150" spans="1:2" s="23" customFormat="1" ht="12.75">
      <c r="A150" s="54"/>
      <c r="B150" s="108"/>
    </row>
    <row r="151" spans="1:2" s="23" customFormat="1" ht="12.75">
      <c r="A151" s="54"/>
      <c r="B151" s="108"/>
    </row>
    <row r="152" spans="1:2" s="23" customFormat="1" ht="12.75">
      <c r="A152" s="54"/>
      <c r="B152" s="108"/>
    </row>
    <row r="153" spans="1:2" s="23" customFormat="1" ht="12.75">
      <c r="A153" s="54"/>
      <c r="B153" s="108"/>
    </row>
    <row r="154" spans="1:2" s="23" customFormat="1" ht="12.75">
      <c r="A154" s="54"/>
      <c r="B154" s="108"/>
    </row>
    <row r="155" spans="1:2" s="23" customFormat="1" ht="12.75">
      <c r="A155" s="54"/>
      <c r="B155" s="108"/>
    </row>
    <row r="156" spans="1:2" s="23" customFormat="1" ht="12.75">
      <c r="A156" s="54"/>
      <c r="B156" s="108"/>
    </row>
    <row r="157" spans="1:2" s="23" customFormat="1" ht="12.75">
      <c r="A157" s="54"/>
      <c r="B157" s="108"/>
    </row>
    <row r="158" spans="1:2" s="23" customFormat="1" ht="12.75">
      <c r="A158" s="54"/>
      <c r="B158" s="108"/>
    </row>
    <row r="159" spans="1:2" s="23" customFormat="1" ht="12.75">
      <c r="A159" s="54"/>
      <c r="B159" s="108"/>
    </row>
    <row r="160" spans="1:2" s="23" customFormat="1" ht="12.75">
      <c r="A160" s="54"/>
      <c r="B160" s="108"/>
    </row>
    <row r="161" spans="1:2" s="23" customFormat="1" ht="12.75">
      <c r="A161" s="54"/>
      <c r="B161" s="108"/>
    </row>
    <row r="162" spans="1:2" s="23" customFormat="1" ht="12.75">
      <c r="A162" s="54"/>
      <c r="B162" s="108"/>
    </row>
    <row r="163" spans="1:2" s="23" customFormat="1" ht="12.75">
      <c r="A163" s="54"/>
      <c r="B163" s="108"/>
    </row>
    <row r="164" spans="1:2" s="23" customFormat="1" ht="12.75">
      <c r="A164" s="54"/>
      <c r="B164" s="108"/>
    </row>
    <row r="165" spans="1:2" s="23" customFormat="1" ht="12.75">
      <c r="A165" s="54"/>
      <c r="B165" s="108"/>
    </row>
    <row r="166" spans="1:2" s="23" customFormat="1" ht="12.75">
      <c r="A166" s="54"/>
      <c r="B166" s="108"/>
    </row>
    <row r="167" spans="1:2" s="23" customFormat="1" ht="12.75">
      <c r="A167" s="54"/>
      <c r="B167" s="108"/>
    </row>
    <row r="168" spans="1:2" s="23" customFormat="1" ht="12.75">
      <c r="A168" s="54"/>
      <c r="B168" s="108"/>
    </row>
    <row r="169" spans="1:2" s="23" customFormat="1" ht="12.75">
      <c r="A169" s="54"/>
      <c r="B169" s="108"/>
    </row>
    <row r="170" spans="1:2" s="23" customFormat="1" ht="12.75">
      <c r="A170" s="54"/>
      <c r="B170" s="108"/>
    </row>
    <row r="171" spans="1:2" s="23" customFormat="1" ht="12.75">
      <c r="A171" s="54"/>
      <c r="B171" s="108"/>
    </row>
    <row r="172" spans="1:2" s="23" customFormat="1" ht="12.75">
      <c r="A172" s="54"/>
      <c r="B172" s="108"/>
    </row>
    <row r="173" spans="1:2" s="23" customFormat="1" ht="12.75">
      <c r="A173" s="54"/>
      <c r="B173" s="108"/>
    </row>
    <row r="174" spans="1:2" s="23" customFormat="1" ht="12.75">
      <c r="A174" s="54"/>
      <c r="B174" s="108"/>
    </row>
    <row r="175" spans="1:2" s="23" customFormat="1" ht="12.75">
      <c r="A175" s="54"/>
      <c r="B175" s="108"/>
    </row>
    <row r="176" spans="1:2" s="23" customFormat="1" ht="12.75">
      <c r="A176" s="54"/>
      <c r="B176" s="108"/>
    </row>
    <row r="177" spans="1:2" s="23" customFormat="1" ht="12.75">
      <c r="A177" s="54"/>
      <c r="B177" s="108"/>
    </row>
    <row r="178" spans="1:2" s="23" customFormat="1" ht="12.75">
      <c r="A178" s="54"/>
      <c r="B178" s="108"/>
    </row>
    <row r="179" spans="1:2" s="23" customFormat="1" ht="12.75">
      <c r="A179" s="54"/>
      <c r="B179" s="108"/>
    </row>
    <row r="180" spans="1:2" s="23" customFormat="1" ht="12.75">
      <c r="A180" s="54"/>
      <c r="B180" s="108"/>
    </row>
    <row r="181" spans="1:2" s="23" customFormat="1" ht="12.75">
      <c r="A181" s="54"/>
      <c r="B181" s="108"/>
    </row>
    <row r="182" spans="1:2" s="23" customFormat="1" ht="12.75">
      <c r="A182" s="54"/>
      <c r="B182" s="108"/>
    </row>
    <row r="183" spans="1:2" s="23" customFormat="1" ht="12.75">
      <c r="A183" s="54"/>
      <c r="B183" s="108"/>
    </row>
    <row r="184" spans="1:2" s="23" customFormat="1" ht="12.75">
      <c r="A184" s="54"/>
      <c r="B184" s="108"/>
    </row>
    <row r="185" spans="1:2" s="23" customFormat="1" ht="12.75">
      <c r="A185" s="54"/>
      <c r="B185" s="108"/>
    </row>
    <row r="186" spans="1:2" s="23" customFormat="1" ht="12.75">
      <c r="A186" s="54"/>
      <c r="B186" s="108"/>
    </row>
    <row r="187" spans="1:2" s="23" customFormat="1" ht="12.75">
      <c r="A187" s="54"/>
      <c r="B187" s="108"/>
    </row>
    <row r="188" spans="1:2" s="23" customFormat="1" ht="12.75">
      <c r="A188" s="54"/>
      <c r="B188" s="108"/>
    </row>
    <row r="189" spans="1:2" s="23" customFormat="1" ht="12.75">
      <c r="A189" s="54"/>
      <c r="B189" s="108"/>
    </row>
    <row r="190" spans="1:2" s="23" customFormat="1" ht="12.75">
      <c r="A190" s="54"/>
      <c r="B190" s="108"/>
    </row>
    <row r="191" spans="1:2" s="23" customFormat="1" ht="12.75">
      <c r="A191" s="54"/>
      <c r="B191" s="108"/>
    </row>
    <row r="192" spans="1:2" s="23" customFormat="1" ht="12.75">
      <c r="A192" s="54"/>
      <c r="B192" s="108"/>
    </row>
    <row r="193" spans="1:2" s="23" customFormat="1" ht="12.75">
      <c r="A193" s="54"/>
      <c r="B193" s="108"/>
    </row>
    <row r="194" spans="1:2" s="23" customFormat="1" ht="12.75">
      <c r="A194" s="54"/>
      <c r="B194" s="108"/>
    </row>
    <row r="195" spans="1:2" s="23" customFormat="1" ht="12.75">
      <c r="A195" s="54"/>
      <c r="B195" s="108"/>
    </row>
    <row r="196" spans="1:2" s="23" customFormat="1" ht="12.75">
      <c r="A196" s="54"/>
      <c r="B196" s="108"/>
    </row>
    <row r="197" spans="1:2" s="23" customFormat="1" ht="12.75">
      <c r="A197" s="54"/>
      <c r="B197" s="108"/>
    </row>
    <row r="198" spans="1:2" s="23" customFormat="1" ht="12.75">
      <c r="A198" s="54"/>
      <c r="B198" s="108"/>
    </row>
    <row r="199" spans="1:2" s="23" customFormat="1" ht="12.75">
      <c r="A199" s="54"/>
      <c r="B199" s="108"/>
    </row>
    <row r="200" spans="1:2" s="23" customFormat="1" ht="12.75">
      <c r="A200" s="54"/>
      <c r="B200" s="108"/>
    </row>
    <row r="201" spans="1:2" s="23" customFormat="1" ht="12.75">
      <c r="A201" s="54"/>
      <c r="B201" s="108"/>
    </row>
    <row r="202" spans="1:2" s="23" customFormat="1" ht="12.75">
      <c r="A202" s="54"/>
      <c r="B202" s="108"/>
    </row>
    <row r="203" spans="1:2" s="23" customFormat="1" ht="12.75">
      <c r="A203" s="54"/>
      <c r="B203" s="108"/>
    </row>
    <row r="204" spans="1:2" s="23" customFormat="1" ht="12.75">
      <c r="A204" s="54"/>
      <c r="B204" s="108"/>
    </row>
    <row r="205" spans="1:2" s="23" customFormat="1" ht="12.75">
      <c r="A205" s="54"/>
      <c r="B205" s="108"/>
    </row>
    <row r="206" spans="1:2" s="23" customFormat="1" ht="12.75">
      <c r="A206" s="54"/>
      <c r="B206" s="108"/>
    </row>
    <row r="207" spans="1:2" s="23" customFormat="1" ht="12.75">
      <c r="A207" s="54"/>
      <c r="B207" s="108"/>
    </row>
    <row r="208" spans="1:2" s="23" customFormat="1" ht="12.75">
      <c r="A208" s="54"/>
      <c r="B208" s="108"/>
    </row>
    <row r="209" spans="1:2" s="23" customFormat="1" ht="12.75">
      <c r="A209" s="54"/>
      <c r="B209" s="108"/>
    </row>
    <row r="210" spans="1:2" s="23" customFormat="1" ht="12.75">
      <c r="A210" s="54"/>
      <c r="B210" s="108"/>
    </row>
    <row r="211" spans="1:2" s="23" customFormat="1" ht="12.75">
      <c r="A211" s="54"/>
      <c r="B211" s="108"/>
    </row>
    <row r="212" spans="1:2" s="23" customFormat="1" ht="12.75">
      <c r="A212" s="54"/>
      <c r="B212" s="108"/>
    </row>
    <row r="213" spans="1:2" s="23" customFormat="1" ht="12.75">
      <c r="A213" s="54"/>
      <c r="B213" s="108"/>
    </row>
    <row r="214" spans="1:2" s="23" customFormat="1" ht="12.75">
      <c r="A214" s="54"/>
      <c r="B214" s="108"/>
    </row>
    <row r="215" spans="1:2" s="23" customFormat="1" ht="12.75">
      <c r="A215" s="54"/>
      <c r="B215" s="108"/>
    </row>
    <row r="216" spans="1:2" s="23" customFormat="1" ht="12.75">
      <c r="A216" s="54"/>
      <c r="B216" s="108"/>
    </row>
    <row r="217" spans="1:2" s="23" customFormat="1" ht="12.75">
      <c r="A217" s="54"/>
      <c r="B217" s="108"/>
    </row>
    <row r="218" spans="1:2" s="23" customFormat="1" ht="12.75">
      <c r="A218" s="54"/>
      <c r="B218" s="108"/>
    </row>
    <row r="219" spans="1:2" s="23" customFormat="1" ht="12.75">
      <c r="A219" s="54"/>
      <c r="B219" s="108"/>
    </row>
    <row r="220" spans="1:2" s="23" customFormat="1" ht="12.75">
      <c r="A220" s="54"/>
      <c r="B220" s="108"/>
    </row>
    <row r="221" spans="1:2" s="23" customFormat="1" ht="12.75">
      <c r="A221" s="54"/>
      <c r="B221" s="108"/>
    </row>
    <row r="222" spans="1:2" s="23" customFormat="1" ht="12.75">
      <c r="A222" s="54"/>
      <c r="B222" s="108"/>
    </row>
    <row r="223" spans="1:2" s="23" customFormat="1" ht="12.75">
      <c r="A223" s="54"/>
      <c r="B223" s="108"/>
    </row>
    <row r="224" spans="1:2" s="23" customFormat="1" ht="12.75">
      <c r="A224" s="54"/>
      <c r="B224" s="108"/>
    </row>
    <row r="225" spans="1:2" s="23" customFormat="1" ht="12.75">
      <c r="A225" s="54"/>
      <c r="B225" s="108"/>
    </row>
    <row r="226" spans="1:2" s="23" customFormat="1" ht="12.75">
      <c r="A226" s="54"/>
      <c r="B226" s="108"/>
    </row>
    <row r="227" spans="1:2" s="23" customFormat="1" ht="12.75">
      <c r="A227" s="54"/>
      <c r="B227" s="108"/>
    </row>
    <row r="228" spans="1:2" s="23" customFormat="1" ht="12.75">
      <c r="A228" s="54"/>
      <c r="B228" s="108"/>
    </row>
    <row r="229" spans="1:2" s="23" customFormat="1" ht="12.75">
      <c r="A229" s="54"/>
      <c r="B229" s="108"/>
    </row>
    <row r="230" spans="1:2" s="23" customFormat="1" ht="12.75">
      <c r="A230" s="54"/>
      <c r="B230" s="108"/>
    </row>
    <row r="231" spans="1:2" s="23" customFormat="1" ht="12.75">
      <c r="A231" s="54"/>
      <c r="B231" s="108"/>
    </row>
    <row r="232" spans="1:2" s="23" customFormat="1" ht="12.75">
      <c r="A232" s="54"/>
      <c r="B232" s="108"/>
    </row>
    <row r="233" spans="1:2" s="23" customFormat="1" ht="12.75">
      <c r="A233" s="54"/>
      <c r="B233" s="108"/>
    </row>
    <row r="234" spans="1:2" s="23" customFormat="1" ht="12.75">
      <c r="A234" s="54"/>
      <c r="B234" s="108"/>
    </row>
    <row r="235" spans="1:2" s="23" customFormat="1" ht="12.75">
      <c r="A235" s="54"/>
      <c r="B235" s="108"/>
    </row>
    <row r="236" spans="1:2" s="23" customFormat="1" ht="12.75">
      <c r="A236" s="54"/>
      <c r="B236" s="108"/>
    </row>
    <row r="237" spans="1:2" s="23" customFormat="1" ht="12.75">
      <c r="A237" s="54"/>
      <c r="B237" s="108"/>
    </row>
    <row r="238" spans="1:2" s="23" customFormat="1" ht="12.75">
      <c r="A238" s="54"/>
      <c r="B238" s="108"/>
    </row>
    <row r="239" spans="1:2" s="23" customFormat="1" ht="12.75">
      <c r="A239" s="54"/>
      <c r="B239" s="108"/>
    </row>
    <row r="240" spans="1:2" s="23" customFormat="1" ht="12.75">
      <c r="A240" s="54"/>
      <c r="B240" s="108"/>
    </row>
    <row r="241" spans="1:2" s="23" customFormat="1" ht="12.75">
      <c r="A241" s="54"/>
      <c r="B241" s="108"/>
    </row>
    <row r="242" spans="1:2" s="23" customFormat="1" ht="12.75">
      <c r="A242" s="54"/>
      <c r="B242" s="108"/>
    </row>
    <row r="243" spans="1:2" s="23" customFormat="1" ht="12.75">
      <c r="A243" s="54"/>
      <c r="B243" s="108"/>
    </row>
    <row r="244" spans="1:2" s="23" customFormat="1" ht="12.75">
      <c r="A244" s="54"/>
      <c r="B244" s="108"/>
    </row>
    <row r="245" spans="1:2" s="23" customFormat="1" ht="12.75">
      <c r="A245" s="54"/>
      <c r="B245" s="108"/>
    </row>
    <row r="246" spans="1:2" s="23" customFormat="1" ht="12.75">
      <c r="A246" s="54"/>
      <c r="B246" s="108"/>
    </row>
    <row r="247" spans="1:2" s="23" customFormat="1" ht="12.75">
      <c r="A247" s="54"/>
      <c r="B247" s="108"/>
    </row>
    <row r="248" spans="1:2" s="23" customFormat="1" ht="12.75">
      <c r="A248" s="54"/>
      <c r="B248" s="108"/>
    </row>
    <row r="249" spans="1:2" s="23" customFormat="1" ht="12.75">
      <c r="A249" s="54"/>
      <c r="B249" s="108"/>
    </row>
    <row r="250" spans="1:2" s="23" customFormat="1" ht="12.75">
      <c r="A250" s="54"/>
      <c r="B250" s="108"/>
    </row>
    <row r="251" spans="1:2" s="23" customFormat="1" ht="12.75">
      <c r="A251" s="54"/>
      <c r="B251" s="108"/>
    </row>
    <row r="252" spans="1:2" s="23" customFormat="1" ht="12.75">
      <c r="A252" s="54"/>
      <c r="B252" s="108"/>
    </row>
    <row r="253" spans="1:2" s="23" customFormat="1" ht="12.75">
      <c r="A253" s="54"/>
      <c r="B253" s="108"/>
    </row>
    <row r="254" spans="1:2" s="23" customFormat="1" ht="12.75">
      <c r="A254" s="54"/>
      <c r="B254" s="108"/>
    </row>
    <row r="255" spans="1:2" s="23" customFormat="1" ht="12.75">
      <c r="A255" s="54"/>
      <c r="B255" s="108"/>
    </row>
    <row r="256" spans="1:2" s="23" customFormat="1" ht="12.75">
      <c r="A256" s="54"/>
      <c r="B256" s="108"/>
    </row>
    <row r="257" spans="1:2" s="23" customFormat="1" ht="12.75">
      <c r="A257" s="54"/>
      <c r="B257" s="108"/>
    </row>
    <row r="258" spans="1:2" s="23" customFormat="1" ht="12.75">
      <c r="A258" s="54"/>
      <c r="B258" s="108"/>
    </row>
    <row r="259" spans="1:2" s="23" customFormat="1" ht="12.75">
      <c r="A259" s="54"/>
      <c r="B259" s="108"/>
    </row>
    <row r="260" spans="1:2" s="23" customFormat="1" ht="12.75">
      <c r="A260" s="54"/>
      <c r="B260" s="108"/>
    </row>
    <row r="261" spans="1:2" s="23" customFormat="1" ht="12.75">
      <c r="A261" s="54"/>
      <c r="B261" s="108"/>
    </row>
    <row r="262" spans="1:2" s="23" customFormat="1" ht="12.75">
      <c r="A262" s="54"/>
      <c r="B262" s="108"/>
    </row>
    <row r="263" spans="1:2" s="23" customFormat="1" ht="12.75">
      <c r="A263" s="54"/>
      <c r="B263" s="108"/>
    </row>
    <row r="264" spans="1:2" s="23" customFormat="1" ht="12.75">
      <c r="A264" s="54"/>
      <c r="B264" s="108"/>
    </row>
    <row r="265" spans="1:2" s="23" customFormat="1" ht="12.75">
      <c r="A265" s="54"/>
      <c r="B265" s="108"/>
    </row>
    <row r="266" spans="1:2" s="23" customFormat="1" ht="12.75">
      <c r="A266" s="54"/>
      <c r="B266" s="108"/>
    </row>
    <row r="267" spans="1:2" s="23" customFormat="1" ht="12.75">
      <c r="A267" s="54"/>
      <c r="B267" s="108"/>
    </row>
    <row r="268" spans="1:2" s="23" customFormat="1" ht="12.75">
      <c r="A268" s="54"/>
      <c r="B268" s="108"/>
    </row>
    <row r="269" spans="1:2" s="23" customFormat="1" ht="12.75">
      <c r="A269" s="54"/>
      <c r="B269" s="108"/>
    </row>
    <row r="270" spans="1:2" s="23" customFormat="1" ht="12.75">
      <c r="A270" s="54"/>
      <c r="B270" s="108"/>
    </row>
    <row r="271" spans="1:2" s="23" customFormat="1" ht="12.75">
      <c r="A271" s="54"/>
      <c r="B271" s="108"/>
    </row>
    <row r="272" spans="1:2" s="23" customFormat="1" ht="12.75">
      <c r="A272" s="54"/>
      <c r="B272" s="108"/>
    </row>
    <row r="273" spans="1:2" s="23" customFormat="1" ht="12.75">
      <c r="A273" s="54"/>
      <c r="B273" s="108"/>
    </row>
    <row r="274" spans="1:2" s="23" customFormat="1" ht="12.75">
      <c r="A274" s="54"/>
      <c r="B274" s="108"/>
    </row>
    <row r="275" spans="1:2" s="23" customFormat="1" ht="12.75">
      <c r="A275" s="54"/>
      <c r="B275" s="108"/>
    </row>
    <row r="276" spans="1:2" s="23" customFormat="1" ht="12.75">
      <c r="A276" s="54"/>
      <c r="B276" s="108"/>
    </row>
    <row r="277" spans="1:2" s="23" customFormat="1" ht="12.75">
      <c r="A277" s="54"/>
      <c r="B277" s="108"/>
    </row>
    <row r="278" spans="1:2" s="23" customFormat="1" ht="12.75">
      <c r="A278" s="54"/>
      <c r="B278" s="108"/>
    </row>
    <row r="279" spans="1:2" s="23" customFormat="1" ht="12.75">
      <c r="A279" s="54"/>
      <c r="B279" s="108"/>
    </row>
    <row r="280" spans="1:2" s="23" customFormat="1" ht="12.75">
      <c r="A280" s="54"/>
      <c r="B280" s="108"/>
    </row>
    <row r="281" spans="1:2" s="23" customFormat="1" ht="12.75">
      <c r="A281" s="54"/>
      <c r="B281" s="108"/>
    </row>
    <row r="282" spans="1:2" s="23" customFormat="1" ht="12.75">
      <c r="A282" s="54"/>
      <c r="B282" s="108"/>
    </row>
    <row r="283" spans="1:2" s="23" customFormat="1" ht="12.75">
      <c r="A283" s="54"/>
      <c r="B283" s="108"/>
    </row>
    <row r="284" spans="1:2" s="23" customFormat="1" ht="12.75">
      <c r="A284" s="54"/>
      <c r="B284" s="108"/>
    </row>
    <row r="285" spans="1:2" s="23" customFormat="1" ht="12.75">
      <c r="A285" s="54"/>
      <c r="B285" s="108"/>
    </row>
    <row r="286" spans="1:2" s="23" customFormat="1" ht="12.75">
      <c r="A286" s="54"/>
      <c r="B286" s="108"/>
    </row>
    <row r="287" spans="1:2" s="23" customFormat="1" ht="12.75">
      <c r="A287" s="54"/>
      <c r="B287" s="108"/>
    </row>
    <row r="288" spans="1:2" s="23" customFormat="1" ht="12.75">
      <c r="A288" s="54"/>
      <c r="B288" s="108"/>
    </row>
    <row r="289" spans="1:2" s="23" customFormat="1" ht="12.75">
      <c r="A289" s="54"/>
      <c r="B289" s="108"/>
    </row>
    <row r="290" spans="1:2" s="23" customFormat="1" ht="12.75">
      <c r="A290" s="54"/>
      <c r="B290" s="108"/>
    </row>
    <row r="291" spans="1:2" s="23" customFormat="1" ht="12.75">
      <c r="A291" s="54"/>
      <c r="B291" s="108"/>
    </row>
    <row r="292" spans="1:2" s="23" customFormat="1" ht="12.75">
      <c r="A292" s="54"/>
      <c r="B292" s="108"/>
    </row>
    <row r="293" spans="1:2" s="23" customFormat="1" ht="12.75">
      <c r="A293" s="54"/>
      <c r="B293" s="108"/>
    </row>
    <row r="294" spans="1:2" s="23" customFormat="1" ht="12.75">
      <c r="A294" s="54"/>
      <c r="B294" s="108"/>
    </row>
    <row r="295" spans="1:2" s="23" customFormat="1" ht="12.75">
      <c r="A295" s="54"/>
      <c r="B295" s="108"/>
    </row>
    <row r="296" spans="1:2" s="23" customFormat="1" ht="12.75">
      <c r="A296" s="54"/>
      <c r="B296" s="108"/>
    </row>
    <row r="297" spans="1:2" s="23" customFormat="1" ht="12.75">
      <c r="A297" s="54"/>
      <c r="B297" s="108"/>
    </row>
    <row r="298" spans="1:2" s="23" customFormat="1" ht="12.75">
      <c r="A298" s="54"/>
      <c r="B298" s="108"/>
    </row>
    <row r="299" spans="1:2" s="23" customFormat="1" ht="12.75">
      <c r="A299" s="54"/>
      <c r="B299" s="108"/>
    </row>
    <row r="300" spans="1:2" s="23" customFormat="1" ht="12.75">
      <c r="A300" s="54"/>
      <c r="B300" s="108"/>
    </row>
    <row r="301" spans="1:2" s="23" customFormat="1" ht="12.75">
      <c r="A301" s="54"/>
      <c r="B301" s="108"/>
    </row>
    <row r="302" spans="1:2" s="23" customFormat="1" ht="12.75">
      <c r="A302" s="54"/>
      <c r="B302" s="108"/>
    </row>
    <row r="303" spans="1:2" s="23" customFormat="1" ht="12.75">
      <c r="A303" s="54"/>
      <c r="B303" s="108"/>
    </row>
    <row r="304" spans="1:2" s="23" customFormat="1" ht="12.75">
      <c r="A304" s="54"/>
      <c r="B304" s="108"/>
    </row>
    <row r="305" spans="1:2" s="23" customFormat="1" ht="12.75">
      <c r="A305" s="54"/>
      <c r="B305" s="108"/>
    </row>
    <row r="306" spans="1:2" s="23" customFormat="1" ht="12.75">
      <c r="A306" s="54"/>
      <c r="B306" s="108"/>
    </row>
    <row r="307" spans="1:2" s="23" customFormat="1" ht="12.75">
      <c r="A307" s="54"/>
      <c r="B307" s="108"/>
    </row>
    <row r="308" spans="1:2" s="23" customFormat="1" ht="12.75">
      <c r="A308" s="54"/>
      <c r="B308" s="108"/>
    </row>
    <row r="309" spans="1:2" s="23" customFormat="1" ht="12.75">
      <c r="A309" s="54"/>
      <c r="B309" s="108"/>
    </row>
    <row r="310" spans="1:2" s="23" customFormat="1" ht="12.75">
      <c r="A310" s="54"/>
      <c r="B310" s="108"/>
    </row>
    <row r="311" spans="1:2" s="23" customFormat="1" ht="12.75">
      <c r="A311" s="54"/>
      <c r="B311" s="108"/>
    </row>
    <row r="312" spans="1:2" s="23" customFormat="1" ht="12.75">
      <c r="A312" s="54"/>
      <c r="B312" s="108"/>
    </row>
    <row r="313" spans="1:2" s="23" customFormat="1" ht="12.75">
      <c r="A313" s="54"/>
      <c r="B313" s="108"/>
    </row>
    <row r="314" spans="1:2" s="23" customFormat="1" ht="12.75">
      <c r="A314" s="54"/>
      <c r="B314" s="108"/>
    </row>
    <row r="315" spans="1:2" s="23" customFormat="1" ht="12.75">
      <c r="A315" s="54"/>
      <c r="B315" s="108"/>
    </row>
    <row r="316" spans="1:2" s="23" customFormat="1" ht="12.75">
      <c r="A316" s="54"/>
      <c r="B316" s="108"/>
    </row>
    <row r="317" spans="1:2" s="23" customFormat="1" ht="12.75">
      <c r="A317" s="54"/>
      <c r="B317" s="108"/>
    </row>
    <row r="318" spans="1:2" s="23" customFormat="1" ht="12.75">
      <c r="A318" s="54"/>
      <c r="B318" s="108"/>
    </row>
    <row r="319" spans="1:2" s="23" customFormat="1" ht="12.75">
      <c r="A319" s="54"/>
      <c r="B319" s="108"/>
    </row>
    <row r="320" spans="1:2" s="23" customFormat="1" ht="12.75">
      <c r="A320" s="54"/>
      <c r="B320" s="108"/>
    </row>
    <row r="321" spans="1:2" s="23" customFormat="1" ht="12.75">
      <c r="A321" s="54"/>
      <c r="B321" s="108"/>
    </row>
    <row r="322" spans="1:2" s="23" customFormat="1" ht="12.75">
      <c r="A322" s="54"/>
      <c r="B322" s="108"/>
    </row>
    <row r="323" spans="1:2" s="23" customFormat="1" ht="12.75">
      <c r="A323" s="54"/>
      <c r="B323" s="108"/>
    </row>
    <row r="324" spans="1:2" s="23" customFormat="1" ht="12.75">
      <c r="A324" s="54"/>
      <c r="B324" s="108"/>
    </row>
    <row r="325" spans="1:2" s="23" customFormat="1" ht="12.75">
      <c r="A325" s="54"/>
      <c r="B325" s="108"/>
    </row>
    <row r="326" spans="1:2" s="23" customFormat="1" ht="12.75">
      <c r="A326" s="54"/>
      <c r="B326" s="108"/>
    </row>
    <row r="327" spans="1:2" s="23" customFormat="1" ht="12.75">
      <c r="A327" s="54"/>
      <c r="B327" s="108"/>
    </row>
    <row r="328" spans="1:2" s="23" customFormat="1" ht="12.75">
      <c r="A328" s="54"/>
      <c r="B328" s="108"/>
    </row>
    <row r="329" spans="1:2" s="23" customFormat="1" ht="12.75">
      <c r="A329" s="54"/>
      <c r="B329" s="108"/>
    </row>
    <row r="330" spans="1:2" s="23" customFormat="1" ht="12.75">
      <c r="A330" s="54"/>
      <c r="B330" s="108"/>
    </row>
    <row r="331" spans="1:2" s="23" customFormat="1" ht="12.75">
      <c r="A331" s="54"/>
      <c r="B331" s="108"/>
    </row>
    <row r="332" spans="1:2" s="23" customFormat="1" ht="12.75">
      <c r="A332" s="54"/>
      <c r="B332" s="108"/>
    </row>
    <row r="333" spans="1:2" s="23" customFormat="1" ht="12.75">
      <c r="A333" s="54"/>
      <c r="B333" s="108"/>
    </row>
    <row r="334" spans="1:2" s="23" customFormat="1" ht="12.75">
      <c r="A334" s="54"/>
      <c r="B334" s="108"/>
    </row>
    <row r="335" spans="1:2" s="23" customFormat="1" ht="12.75">
      <c r="A335" s="54"/>
      <c r="B335" s="108"/>
    </row>
    <row r="336" spans="1:2" s="23" customFormat="1" ht="12.75">
      <c r="A336" s="54"/>
      <c r="B336" s="108"/>
    </row>
    <row r="337" spans="1:2" s="23" customFormat="1" ht="12.75">
      <c r="A337" s="54"/>
      <c r="B337" s="108"/>
    </row>
    <row r="338" spans="1:2" s="23" customFormat="1" ht="12.75">
      <c r="A338" s="54"/>
      <c r="B338" s="108"/>
    </row>
    <row r="339" spans="1:2" s="23" customFormat="1" ht="12.75">
      <c r="A339" s="54"/>
      <c r="B339" s="108"/>
    </row>
    <row r="340" spans="1:2" s="23" customFormat="1" ht="12.75">
      <c r="A340" s="54"/>
      <c r="B340" s="108"/>
    </row>
    <row r="341" spans="1:2" s="23" customFormat="1" ht="12.75">
      <c r="A341" s="54"/>
      <c r="B341" s="108"/>
    </row>
    <row r="342" spans="1:2" s="23" customFormat="1" ht="12.75">
      <c r="A342" s="54"/>
      <c r="B342" s="108"/>
    </row>
    <row r="343" spans="1:2" s="23" customFormat="1" ht="12.75">
      <c r="A343" s="54"/>
      <c r="B343" s="108"/>
    </row>
    <row r="344" spans="1:2" s="23" customFormat="1" ht="12.75">
      <c r="A344" s="54"/>
      <c r="B344" s="108"/>
    </row>
    <row r="345" spans="1:2" s="23" customFormat="1" ht="12.75">
      <c r="A345" s="54"/>
      <c r="B345" s="108"/>
    </row>
    <row r="346" spans="1:2" s="23" customFormat="1" ht="12.75">
      <c r="A346" s="54"/>
      <c r="B346" s="108"/>
    </row>
    <row r="347" spans="1:2" s="23" customFormat="1" ht="12.75">
      <c r="A347" s="54"/>
      <c r="B347" s="108"/>
    </row>
    <row r="348" spans="1:2" s="23" customFormat="1" ht="12.75">
      <c r="A348" s="54"/>
      <c r="B348" s="108"/>
    </row>
    <row r="349" spans="1:2" s="23" customFormat="1" ht="12.75">
      <c r="A349" s="54"/>
      <c r="B349" s="108"/>
    </row>
    <row r="350" spans="1:2" s="23" customFormat="1" ht="12.75">
      <c r="A350" s="54"/>
      <c r="B350" s="108"/>
    </row>
    <row r="351" spans="1:2" s="23" customFormat="1" ht="12.75">
      <c r="A351" s="54"/>
      <c r="B351" s="108"/>
    </row>
    <row r="352" spans="1:2" s="23" customFormat="1" ht="12.75">
      <c r="A352" s="54"/>
      <c r="B352" s="108"/>
    </row>
    <row r="353" spans="1:2" s="23" customFormat="1" ht="12.75">
      <c r="A353" s="54"/>
      <c r="B353" s="108"/>
    </row>
    <row r="354" spans="1:2" s="23" customFormat="1" ht="12.75">
      <c r="A354" s="54"/>
      <c r="B354" s="108"/>
    </row>
    <row r="355" spans="1:2" s="23" customFormat="1" ht="12.75">
      <c r="A355" s="54"/>
      <c r="B355" s="108"/>
    </row>
    <row r="356" spans="1:2" s="23" customFormat="1" ht="12.75">
      <c r="A356" s="54"/>
      <c r="B356" s="108"/>
    </row>
    <row r="357" spans="1:2" s="23" customFormat="1" ht="12.75">
      <c r="A357" s="54"/>
      <c r="B357" s="108"/>
    </row>
    <row r="358" spans="1:2" s="23" customFormat="1" ht="12.75">
      <c r="A358" s="54"/>
      <c r="B358" s="108"/>
    </row>
    <row r="359" spans="1:2" s="23" customFormat="1" ht="12.75">
      <c r="A359" s="54"/>
      <c r="B359" s="108"/>
    </row>
    <row r="360" spans="1:2" s="23" customFormat="1" ht="12.75">
      <c r="A360" s="54"/>
      <c r="B360" s="108"/>
    </row>
    <row r="361" spans="1:2" s="23" customFormat="1" ht="12.75">
      <c r="A361" s="54"/>
      <c r="B361" s="108"/>
    </row>
    <row r="362" spans="1:2" s="23" customFormat="1" ht="12.75">
      <c r="A362" s="54"/>
      <c r="B362" s="108"/>
    </row>
    <row r="363" spans="1:2" s="23" customFormat="1" ht="12.75">
      <c r="A363" s="54"/>
      <c r="B363" s="108"/>
    </row>
    <row r="364" spans="1:2" s="23" customFormat="1" ht="12.75">
      <c r="A364" s="54"/>
      <c r="B364" s="108"/>
    </row>
    <row r="365" spans="1:2" s="23" customFormat="1" ht="12.75">
      <c r="A365" s="54"/>
      <c r="B365" s="108"/>
    </row>
    <row r="366" spans="1:2" s="23" customFormat="1" ht="12.75">
      <c r="A366" s="54"/>
      <c r="B366" s="108"/>
    </row>
    <row r="367" spans="1:2" s="23" customFormat="1" ht="12.75">
      <c r="A367" s="54"/>
      <c r="B367" s="108"/>
    </row>
    <row r="368" spans="1:2" s="23" customFormat="1" ht="12.75">
      <c r="A368" s="54"/>
      <c r="B368" s="108"/>
    </row>
    <row r="369" spans="1:2" s="23" customFormat="1" ht="12.75">
      <c r="A369" s="54"/>
      <c r="B369" s="108"/>
    </row>
    <row r="370" spans="1:2" s="23" customFormat="1" ht="12.75">
      <c r="A370" s="54"/>
      <c r="B370" s="108"/>
    </row>
    <row r="371" spans="1:2" s="23" customFormat="1" ht="12.75">
      <c r="A371" s="54"/>
      <c r="B371" s="108"/>
    </row>
    <row r="372" spans="1:2" s="23" customFormat="1" ht="12.75">
      <c r="A372" s="54"/>
      <c r="B372" s="108"/>
    </row>
    <row r="373" spans="1:2" s="23" customFormat="1" ht="12.75">
      <c r="A373" s="54"/>
      <c r="B373" s="108"/>
    </row>
    <row r="374" spans="1:2" s="23" customFormat="1" ht="12.75">
      <c r="A374" s="54"/>
      <c r="B374" s="108"/>
    </row>
    <row r="375" spans="1:2" s="23" customFormat="1" ht="12.75">
      <c r="A375" s="54"/>
      <c r="B375" s="108"/>
    </row>
    <row r="376" spans="1:2" s="23" customFormat="1" ht="12.75">
      <c r="A376" s="54"/>
      <c r="B376" s="108"/>
    </row>
    <row r="377" spans="1:2" s="23" customFormat="1" ht="12.75">
      <c r="A377" s="54"/>
      <c r="B377" s="108"/>
    </row>
    <row r="378" spans="1:2" s="23" customFormat="1" ht="12.75">
      <c r="A378" s="54"/>
      <c r="B378" s="108"/>
    </row>
    <row r="379" spans="1:2" s="23" customFormat="1" ht="12.75">
      <c r="A379" s="54"/>
      <c r="B379" s="108"/>
    </row>
    <row r="380" spans="1:2" s="23" customFormat="1" ht="12.75">
      <c r="A380" s="54"/>
      <c r="B380" s="108"/>
    </row>
    <row r="381" spans="1:2" s="23" customFormat="1" ht="12.75">
      <c r="A381" s="54"/>
      <c r="B381" s="108"/>
    </row>
    <row r="382" spans="1:2" s="23" customFormat="1" ht="12.75">
      <c r="A382" s="54"/>
      <c r="B382" s="108"/>
    </row>
    <row r="383" spans="1:2" s="23" customFormat="1" ht="12.75">
      <c r="A383" s="54"/>
      <c r="B383" s="108"/>
    </row>
    <row r="384" spans="1:2" s="23" customFormat="1" ht="12.75">
      <c r="A384" s="54"/>
      <c r="B384" s="108"/>
    </row>
    <row r="385" spans="1:2" s="23" customFormat="1" ht="12.75">
      <c r="A385" s="54"/>
      <c r="B385" s="108"/>
    </row>
    <row r="386" spans="1:2" s="23" customFormat="1" ht="12.75">
      <c r="A386" s="54"/>
      <c r="B386" s="108"/>
    </row>
    <row r="387" spans="1:2" s="23" customFormat="1" ht="12.75">
      <c r="A387" s="54"/>
      <c r="B387" s="108"/>
    </row>
    <row r="388" spans="1:2" s="23" customFormat="1" ht="12.75">
      <c r="A388" s="54"/>
      <c r="B388" s="108"/>
    </row>
    <row r="389" spans="1:2" s="23" customFormat="1" ht="12.75">
      <c r="A389" s="54"/>
      <c r="B389" s="108"/>
    </row>
    <row r="390" spans="1:2" s="23" customFormat="1" ht="12.75">
      <c r="A390" s="54"/>
      <c r="B390" s="108"/>
    </row>
    <row r="391" spans="1:2" s="23" customFormat="1" ht="12.75">
      <c r="A391" s="54"/>
      <c r="B391" s="108"/>
    </row>
    <row r="392" spans="1:2" s="23" customFormat="1" ht="12.75">
      <c r="A392" s="54"/>
      <c r="B392" s="108"/>
    </row>
    <row r="393" spans="1:2" s="23" customFormat="1" ht="12.75">
      <c r="A393" s="54"/>
      <c r="B393" s="108"/>
    </row>
    <row r="394" spans="1:2" s="23" customFormat="1" ht="12.75">
      <c r="A394" s="54"/>
      <c r="B394" s="108"/>
    </row>
    <row r="395" spans="1:2" s="23" customFormat="1" ht="12.75">
      <c r="A395" s="54"/>
      <c r="B395" s="108"/>
    </row>
    <row r="396" spans="1:2" s="23" customFormat="1" ht="12.75">
      <c r="A396" s="54"/>
      <c r="B396" s="108"/>
    </row>
    <row r="397" spans="1:2" s="23" customFormat="1" ht="12.75">
      <c r="A397" s="54"/>
      <c r="B397" s="108"/>
    </row>
    <row r="398" spans="1:2" s="23" customFormat="1" ht="12.75">
      <c r="A398" s="54"/>
      <c r="B398" s="108"/>
    </row>
    <row r="399" spans="1:2" s="23" customFormat="1" ht="12.75">
      <c r="A399" s="54"/>
      <c r="B399" s="108"/>
    </row>
    <row r="400" spans="1:2" s="23" customFormat="1" ht="12.75">
      <c r="A400" s="54"/>
      <c r="B400" s="108"/>
    </row>
    <row r="401" spans="1:2" s="23" customFormat="1" ht="12.75">
      <c r="A401" s="54"/>
      <c r="B401" s="108"/>
    </row>
    <row r="402" spans="1:2" s="23" customFormat="1" ht="12.75">
      <c r="A402" s="54"/>
      <c r="B402" s="108"/>
    </row>
    <row r="403" spans="1:2" s="23" customFormat="1" ht="12.75">
      <c r="A403" s="54"/>
      <c r="B403" s="108"/>
    </row>
    <row r="404" spans="1:2" s="23" customFormat="1" ht="12.75">
      <c r="A404" s="54"/>
      <c r="B404" s="108"/>
    </row>
    <row r="405" spans="1:2" s="23" customFormat="1" ht="12.75">
      <c r="A405" s="54"/>
      <c r="B405" s="108"/>
    </row>
    <row r="406" spans="1:2" s="23" customFormat="1" ht="12.75">
      <c r="A406" s="54"/>
      <c r="B406" s="108"/>
    </row>
    <row r="407" spans="1:2" s="23" customFormat="1" ht="12.75">
      <c r="A407" s="54"/>
      <c r="B407" s="108"/>
    </row>
    <row r="408" spans="1:2" s="23" customFormat="1" ht="12.75">
      <c r="A408" s="54"/>
      <c r="B408" s="108"/>
    </row>
    <row r="409" spans="1:2" s="23" customFormat="1" ht="12.75">
      <c r="A409" s="54"/>
      <c r="B409" s="108"/>
    </row>
    <row r="410" spans="1:2" s="23" customFormat="1" ht="12.75">
      <c r="A410" s="54"/>
      <c r="B410" s="108"/>
    </row>
    <row r="411" spans="1:2" s="23" customFormat="1" ht="12.75">
      <c r="A411" s="54"/>
      <c r="B411" s="108"/>
    </row>
    <row r="412" spans="1:2" s="23" customFormat="1" ht="12.75">
      <c r="A412" s="54"/>
      <c r="B412" s="108"/>
    </row>
    <row r="413" spans="1:2" s="23" customFormat="1" ht="12.75">
      <c r="A413" s="54"/>
      <c r="B413" s="108"/>
    </row>
    <row r="414" spans="1:2" s="23" customFormat="1" ht="12.75">
      <c r="A414" s="54"/>
      <c r="B414" s="108"/>
    </row>
    <row r="415" spans="1:2" s="23" customFormat="1" ht="12.75">
      <c r="A415" s="54"/>
      <c r="B415" s="108"/>
    </row>
    <row r="416" spans="1:2" s="23" customFormat="1" ht="12.75">
      <c r="A416" s="54"/>
      <c r="B416" s="108"/>
    </row>
    <row r="417" spans="1:2" s="23" customFormat="1" ht="12.75">
      <c r="A417" s="54"/>
      <c r="B417" s="108"/>
    </row>
    <row r="418" spans="1:2" s="23" customFormat="1" ht="12.75">
      <c r="A418" s="54"/>
      <c r="B418" s="108"/>
    </row>
    <row r="419" spans="1:2" s="23" customFormat="1" ht="12.75">
      <c r="A419" s="54"/>
      <c r="B419" s="108"/>
    </row>
    <row r="420" spans="1:2" s="23" customFormat="1" ht="12.75">
      <c r="A420" s="54"/>
      <c r="B420" s="108"/>
    </row>
    <row r="421" spans="1:2" s="23" customFormat="1" ht="12.75">
      <c r="A421" s="54"/>
      <c r="B421" s="108"/>
    </row>
    <row r="422" spans="1:2" s="23" customFormat="1" ht="12.75">
      <c r="A422" s="54"/>
      <c r="B422" s="108"/>
    </row>
    <row r="423" spans="1:2" s="23" customFormat="1" ht="12.75">
      <c r="A423" s="54"/>
      <c r="B423" s="108"/>
    </row>
    <row r="424" spans="1:2" s="23" customFormat="1" ht="12.75">
      <c r="A424" s="54"/>
      <c r="B424" s="108"/>
    </row>
    <row r="425" spans="1:2" s="23" customFormat="1" ht="12.75">
      <c r="A425" s="54"/>
      <c r="B425" s="108"/>
    </row>
    <row r="426" spans="1:2" s="23" customFormat="1" ht="12.75">
      <c r="A426" s="54"/>
      <c r="B426" s="108"/>
    </row>
    <row r="427" spans="1:2" s="23" customFormat="1" ht="12.75">
      <c r="A427" s="54"/>
      <c r="B427" s="108"/>
    </row>
    <row r="428" spans="1:2" s="23" customFormat="1" ht="12.75">
      <c r="A428" s="54"/>
      <c r="B428" s="108"/>
    </row>
    <row r="429" spans="1:2" s="23" customFormat="1" ht="12.75">
      <c r="A429" s="54"/>
      <c r="B429" s="108"/>
    </row>
    <row r="430" spans="1:2" s="23" customFormat="1" ht="12.75">
      <c r="A430" s="54"/>
      <c r="B430" s="108"/>
    </row>
    <row r="431" spans="1:2" s="23" customFormat="1" ht="12.75">
      <c r="A431" s="54"/>
      <c r="B431" s="108"/>
    </row>
    <row r="432" spans="1:2" s="23" customFormat="1" ht="12.75">
      <c r="A432" s="54"/>
      <c r="B432" s="108"/>
    </row>
    <row r="433" spans="1:2" s="23" customFormat="1" ht="12.75">
      <c r="A433" s="54"/>
      <c r="B433" s="108"/>
    </row>
    <row r="434" spans="1:2" s="23" customFormat="1" ht="12.75">
      <c r="A434" s="54"/>
      <c r="B434" s="108"/>
    </row>
  </sheetData>
  <mergeCells count="10">
    <mergeCell ref="L1:N1"/>
    <mergeCell ref="L2:N2"/>
    <mergeCell ref="L3:N3"/>
    <mergeCell ref="A4:N4"/>
    <mergeCell ref="A7:A8"/>
    <mergeCell ref="N7:N8"/>
    <mergeCell ref="N6:O6"/>
    <mergeCell ref="B7:B8"/>
    <mergeCell ref="C7:G7"/>
    <mergeCell ref="H7:M7"/>
  </mergeCells>
  <printOptions/>
  <pageMargins left="0.9055118110236221" right="0.34" top="0.49" bottom="0.22" header="0.36" footer="0.2362204724409449"/>
  <pageSetup fitToHeight="4" fitToWidth="1" horizontalDpi="300" verticalDpi="300" orientation="landscape" paperSize="9" scale="75"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P63"/>
  <sheetViews>
    <sheetView showZeros="0" view="pageBreakPreview" zoomScale="75" zoomScaleNormal="75" zoomScaleSheetLayoutView="75" workbookViewId="0" topLeftCell="A1">
      <pane xSplit="2" ySplit="10" topLeftCell="I46" activePane="bottomRight" state="frozen"/>
      <selection pane="topLeft" activeCell="A1" sqref="A1"/>
      <selection pane="topRight" activeCell="C1" sqref="C1"/>
      <selection pane="bottomLeft" activeCell="A11" sqref="A11"/>
      <selection pane="bottomRight" activeCell="L3" sqref="L3:N3"/>
    </sheetView>
  </sheetViews>
  <sheetFormatPr defaultColWidth="9.00390625" defaultRowHeight="12.75"/>
  <cols>
    <col min="1" max="1" width="8.00390625" style="18" customWidth="1"/>
    <col min="2" max="2" width="38.625" style="18" customWidth="1"/>
    <col min="3" max="3" width="12.125" style="18" customWidth="1"/>
    <col min="4" max="5" width="11.875" style="18" customWidth="1"/>
    <col min="6" max="6" width="9.875" style="18" customWidth="1"/>
    <col min="7" max="7" width="11.25390625" style="18" customWidth="1"/>
    <col min="8" max="8" width="13.625" style="18" customWidth="1"/>
    <col min="9" max="9" width="13.75390625" style="18" customWidth="1"/>
    <col min="10" max="10" width="11.875" style="18" customWidth="1"/>
    <col min="11" max="11" width="10.125" style="18" customWidth="1"/>
    <col min="12" max="12" width="11.625" style="18" customWidth="1"/>
    <col min="13" max="13" width="10.875" style="18" customWidth="1"/>
    <col min="14" max="14" width="13.375" style="18" customWidth="1"/>
    <col min="15" max="16384" width="9.125" style="18" customWidth="1"/>
  </cols>
  <sheetData>
    <row r="1" spans="5:14" ht="18">
      <c r="E1" s="193"/>
      <c r="F1" s="193"/>
      <c r="G1" s="193"/>
      <c r="L1" s="195" t="s">
        <v>74</v>
      </c>
      <c r="M1" s="195"/>
      <c r="N1" s="195"/>
    </row>
    <row r="2" spans="5:14" ht="18">
      <c r="E2" s="193"/>
      <c r="F2" s="193"/>
      <c r="G2" s="193"/>
      <c r="L2" s="195" t="s">
        <v>315</v>
      </c>
      <c r="M2" s="195"/>
      <c r="N2" s="195"/>
    </row>
    <row r="3" spans="5:14" ht="18">
      <c r="E3" s="193"/>
      <c r="F3" s="193"/>
      <c r="G3" s="193"/>
      <c r="L3" s="195" t="s">
        <v>361</v>
      </c>
      <c r="M3" s="195"/>
      <c r="N3" s="195"/>
    </row>
    <row r="4" ht="12.75">
      <c r="L4" s="45"/>
    </row>
    <row r="5" spans="1:13" ht="18">
      <c r="A5" s="188" t="s">
        <v>146</v>
      </c>
      <c r="B5" s="188"/>
      <c r="C5" s="188"/>
      <c r="D5" s="188"/>
      <c r="E5" s="188"/>
      <c r="F5" s="188"/>
      <c r="G5" s="188"/>
      <c r="H5" s="188"/>
      <c r="I5" s="188"/>
      <c r="J5" s="188"/>
      <c r="K5" s="188"/>
      <c r="L5" s="188"/>
      <c r="M5" s="188"/>
    </row>
    <row r="6" ht="12.75" hidden="1"/>
    <row r="7" spans="12:14" ht="12.75">
      <c r="L7" s="194"/>
      <c r="M7" s="194"/>
      <c r="N7" s="23" t="s">
        <v>81</v>
      </c>
    </row>
    <row r="8" spans="1:14" ht="12.75">
      <c r="A8" s="189" t="s">
        <v>23</v>
      </c>
      <c r="B8" s="190" t="s">
        <v>178</v>
      </c>
      <c r="C8" s="192" t="s">
        <v>183</v>
      </c>
      <c r="D8" s="192"/>
      <c r="E8" s="192"/>
      <c r="F8" s="192"/>
      <c r="G8" s="192"/>
      <c r="H8" s="192" t="s">
        <v>184</v>
      </c>
      <c r="I8" s="192"/>
      <c r="J8" s="192"/>
      <c r="K8" s="192"/>
      <c r="L8" s="192"/>
      <c r="M8" s="192"/>
      <c r="N8" s="192" t="s">
        <v>269</v>
      </c>
    </row>
    <row r="9" spans="1:14" ht="51">
      <c r="A9" s="189"/>
      <c r="B9" s="191"/>
      <c r="C9" s="20" t="s">
        <v>185</v>
      </c>
      <c r="D9" s="19" t="s">
        <v>186</v>
      </c>
      <c r="E9" s="19" t="s">
        <v>187</v>
      </c>
      <c r="F9" s="19" t="s">
        <v>188</v>
      </c>
      <c r="G9" s="19" t="s">
        <v>189</v>
      </c>
      <c r="H9" s="20" t="s">
        <v>185</v>
      </c>
      <c r="I9" s="19" t="s">
        <v>186</v>
      </c>
      <c r="J9" s="19" t="s">
        <v>187</v>
      </c>
      <c r="K9" s="19" t="s">
        <v>188</v>
      </c>
      <c r="L9" s="19" t="s">
        <v>189</v>
      </c>
      <c r="M9" s="19" t="s">
        <v>190</v>
      </c>
      <c r="N9" s="192"/>
    </row>
    <row r="10" spans="1:14" ht="12.75">
      <c r="A10" s="43">
        <v>1</v>
      </c>
      <c r="B10" s="14">
        <v>2</v>
      </c>
      <c r="C10" s="14">
        <v>3</v>
      </c>
      <c r="D10" s="14">
        <v>4</v>
      </c>
      <c r="E10" s="14">
        <v>5</v>
      </c>
      <c r="F10" s="14">
        <v>6</v>
      </c>
      <c r="G10" s="14">
        <v>7</v>
      </c>
      <c r="H10" s="14">
        <v>8</v>
      </c>
      <c r="I10" s="14">
        <v>9</v>
      </c>
      <c r="J10" s="14">
        <v>10</v>
      </c>
      <c r="K10" s="14">
        <v>11</v>
      </c>
      <c r="L10" s="14">
        <v>12</v>
      </c>
      <c r="M10" s="14">
        <v>13</v>
      </c>
      <c r="N10" s="11">
        <v>14</v>
      </c>
    </row>
    <row r="11" spans="1:14" ht="12.75">
      <c r="A11" s="43" t="s">
        <v>191</v>
      </c>
      <c r="B11" s="21" t="s">
        <v>192</v>
      </c>
      <c r="C11" s="126">
        <f>D11+G11</f>
        <v>4847557</v>
      </c>
      <c r="D11" s="126">
        <f>'[1]Л'!D12+'[1]Л'!D25+'[1]Л'!D38+'[1]Л'!D71+'[1]Л'!D75</f>
        <v>4695557</v>
      </c>
      <c r="E11" s="126">
        <f>'[1]Л'!E12+'[1]Л'!E25+'[1]Л'!E38+'[1]Л'!E71+'[1]Л'!E75</f>
        <v>3109035</v>
      </c>
      <c r="F11" s="126">
        <f>'[1]Л'!F12+'[1]Л'!F25+'[1]Л'!F38+'[1]Л'!F71+'[1]Л'!F75</f>
        <v>161253</v>
      </c>
      <c r="G11" s="126">
        <f>'[1]Л'!G12+'[1]Л'!G25+'[1]Л'!G38+'[1]Л'!G71+'[1]Л'!G75</f>
        <v>152000</v>
      </c>
      <c r="H11" s="126">
        <f>I11+L11</f>
        <v>78068</v>
      </c>
      <c r="I11" s="126">
        <f>'[1]Л'!I12+'[1]Л'!I25+'[1]Л'!I38+'[1]Л'!I71+'[1]Л'!I75</f>
        <v>72968</v>
      </c>
      <c r="J11" s="126">
        <f>'[1]Л'!J12+'[1]Л'!J25+'[1]Л'!J38+'[1]Л'!J71+'[1]Л'!J75</f>
        <v>0</v>
      </c>
      <c r="K11" s="126">
        <f>'[1]Л'!K12+'[1]Л'!K25+'[1]Л'!K38+'[1]Л'!K71+'[1]Л'!K75</f>
        <v>62868</v>
      </c>
      <c r="L11" s="126">
        <f>'[1]Л'!L12+'[1]Л'!L25+'[1]Л'!L38+'[1]Л'!L71+'[1]Л'!L75</f>
        <v>5100</v>
      </c>
      <c r="M11" s="126">
        <f>'[1]Л'!M12+'[1]Л'!M25+'[1]Л'!M38+'[1]Л'!M71+'[1]Л'!M75</f>
        <v>0</v>
      </c>
      <c r="N11" s="126">
        <f>C11+H11</f>
        <v>4925625</v>
      </c>
    </row>
    <row r="12" spans="1:14" ht="12.75">
      <c r="A12" s="43" t="s">
        <v>195</v>
      </c>
      <c r="B12" s="21" t="s">
        <v>196</v>
      </c>
      <c r="C12" s="126">
        <f aca="true" t="shared" si="0" ref="C12:C58">D12+G12</f>
        <v>39649326</v>
      </c>
      <c r="D12" s="126">
        <f>SUM(D13:D20)</f>
        <v>39499326</v>
      </c>
      <c r="E12" s="126">
        <f>SUM(E13:E20)</f>
        <v>23016010</v>
      </c>
      <c r="F12" s="126">
        <f>SUM(F13:F20)</f>
        <v>3194713</v>
      </c>
      <c r="G12" s="126">
        <f>SUM(G13:G20)</f>
        <v>150000</v>
      </c>
      <c r="H12" s="126">
        <f aca="true" t="shared" si="1" ref="H12:H58">I12+L12</f>
        <v>2368693</v>
      </c>
      <c r="I12" s="126">
        <f>SUM(I13:I18)</f>
        <v>2368693</v>
      </c>
      <c r="J12" s="126">
        <f>SUM(J13:J18)</f>
        <v>395000</v>
      </c>
      <c r="K12" s="126">
        <f>SUM(K13:K18)</f>
        <v>54466</v>
      </c>
      <c r="L12" s="126">
        <f>SUM(L13:L18)</f>
        <v>0</v>
      </c>
      <c r="M12" s="126">
        <f>SUM(M13:M18)</f>
        <v>0</v>
      </c>
      <c r="N12" s="126">
        <f aca="true" t="shared" si="2" ref="N12:N58">C12+H12</f>
        <v>42018019</v>
      </c>
    </row>
    <row r="13" spans="1:14" ht="12.75">
      <c r="A13" s="43" t="s">
        <v>255</v>
      </c>
      <c r="B13" s="21" t="s">
        <v>251</v>
      </c>
      <c r="C13" s="126">
        <f t="shared" si="0"/>
        <v>12619983</v>
      </c>
      <c r="D13" s="126">
        <f>'[1]Л'!D27</f>
        <v>12585983</v>
      </c>
      <c r="E13" s="126">
        <f>'[1]Л'!E27</f>
        <v>6701484</v>
      </c>
      <c r="F13" s="126">
        <f>'[1]Л'!F27</f>
        <v>1259823</v>
      </c>
      <c r="G13" s="126">
        <f>'[1]Л'!G27</f>
        <v>34000</v>
      </c>
      <c r="H13" s="126">
        <f t="shared" si="1"/>
        <v>1439201</v>
      </c>
      <c r="I13" s="126">
        <f>'[1]Л'!I27</f>
        <v>1439201</v>
      </c>
      <c r="J13" s="126">
        <f>'[1]Л'!J27</f>
        <v>20000</v>
      </c>
      <c r="K13" s="126">
        <f>'[1]Л'!K27</f>
        <v>1392</v>
      </c>
      <c r="L13" s="126">
        <f>'[1]Л'!L27</f>
        <v>0</v>
      </c>
      <c r="M13" s="126">
        <f>'[1]Л'!M27</f>
        <v>0</v>
      </c>
      <c r="N13" s="126">
        <f t="shared" si="2"/>
        <v>14059184</v>
      </c>
    </row>
    <row r="14" spans="1:14" ht="39.75" customHeight="1">
      <c r="A14" s="43" t="s">
        <v>197</v>
      </c>
      <c r="B14" s="47" t="s">
        <v>38</v>
      </c>
      <c r="C14" s="126">
        <f t="shared" si="0"/>
        <v>25242949</v>
      </c>
      <c r="D14" s="126">
        <f>'[1]Л'!D28</f>
        <v>25126949</v>
      </c>
      <c r="E14" s="126">
        <f>'[1]Л'!E28</f>
        <v>15664055</v>
      </c>
      <c r="F14" s="126">
        <f>'[1]Л'!F28</f>
        <v>1932098</v>
      </c>
      <c r="G14" s="126">
        <f>'[1]Л'!G28</f>
        <v>116000</v>
      </c>
      <c r="H14" s="126">
        <f t="shared" si="1"/>
        <v>875682</v>
      </c>
      <c r="I14" s="126">
        <f>'[1]Л'!I28</f>
        <v>875682</v>
      </c>
      <c r="J14" s="126">
        <f>'[1]Л'!J28</f>
        <v>375000</v>
      </c>
      <c r="K14" s="126">
        <f>'[1]Л'!K28</f>
        <v>52164</v>
      </c>
      <c r="L14" s="126">
        <f>'[1]Л'!L28</f>
        <v>0</v>
      </c>
      <c r="M14" s="126">
        <f>'[1]Л'!M28</f>
        <v>0</v>
      </c>
      <c r="N14" s="126">
        <f t="shared" si="2"/>
        <v>26118631</v>
      </c>
    </row>
    <row r="15" spans="1:14" ht="41.25" customHeight="1" hidden="1">
      <c r="A15" s="41" t="s">
        <v>91</v>
      </c>
      <c r="B15" s="47" t="s">
        <v>92</v>
      </c>
      <c r="C15" s="126">
        <f t="shared" si="0"/>
        <v>0</v>
      </c>
      <c r="D15" s="126">
        <f>'[1]Л'!D29</f>
        <v>0</v>
      </c>
      <c r="E15" s="126">
        <f>'[1]Л'!E29</f>
        <v>0</v>
      </c>
      <c r="F15" s="126">
        <f>'[1]Л'!F29</f>
        <v>0</v>
      </c>
      <c r="G15" s="126">
        <f>'[1]Л'!G29</f>
        <v>0</v>
      </c>
      <c r="H15" s="126">
        <f t="shared" si="1"/>
        <v>0</v>
      </c>
      <c r="I15" s="126">
        <f>'[1]Л'!I29</f>
        <v>0</v>
      </c>
      <c r="J15" s="126">
        <f>'[1]Л'!J29</f>
        <v>0</v>
      </c>
      <c r="K15" s="126">
        <f>'[1]Л'!K29</f>
        <v>0</v>
      </c>
      <c r="L15" s="126">
        <f>'[1]Л'!L29</f>
        <v>0</v>
      </c>
      <c r="M15" s="126">
        <f>'[1]Л'!M29</f>
        <v>0</v>
      </c>
      <c r="N15" s="126">
        <f t="shared" si="2"/>
        <v>0</v>
      </c>
    </row>
    <row r="16" spans="1:14" ht="25.5">
      <c r="A16" s="43" t="s">
        <v>200</v>
      </c>
      <c r="B16" s="103" t="s">
        <v>39</v>
      </c>
      <c r="C16" s="126">
        <f t="shared" si="0"/>
        <v>210153</v>
      </c>
      <c r="D16" s="126">
        <f>'[1]Л'!D30</f>
        <v>210153</v>
      </c>
      <c r="E16" s="126">
        <f>'[1]Л'!E30</f>
        <v>150798</v>
      </c>
      <c r="F16" s="126">
        <f>'[1]Л'!F30</f>
        <v>0</v>
      </c>
      <c r="G16" s="126">
        <f>'[1]Л'!G30</f>
        <v>0</v>
      </c>
      <c r="H16" s="126">
        <f t="shared" si="1"/>
        <v>0</v>
      </c>
      <c r="I16" s="126">
        <f>'[1]Л'!I30</f>
        <v>0</v>
      </c>
      <c r="J16" s="126">
        <f>'[1]Л'!J30</f>
        <v>0</v>
      </c>
      <c r="K16" s="126">
        <f>'[1]Л'!K30</f>
        <v>0</v>
      </c>
      <c r="L16" s="126">
        <f>'[1]Л'!L30</f>
        <v>0</v>
      </c>
      <c r="M16" s="126">
        <f>'[1]Л'!M30</f>
        <v>0</v>
      </c>
      <c r="N16" s="126">
        <f t="shared" si="2"/>
        <v>210153</v>
      </c>
    </row>
    <row r="17" spans="1:14" ht="25.5">
      <c r="A17" s="43" t="s">
        <v>201</v>
      </c>
      <c r="B17" s="21" t="s">
        <v>40</v>
      </c>
      <c r="C17" s="126">
        <f t="shared" si="0"/>
        <v>527144</v>
      </c>
      <c r="D17" s="126">
        <f>'[1]Л'!D31</f>
        <v>527144</v>
      </c>
      <c r="E17" s="126">
        <f>'[1]Л'!E31</f>
        <v>349320</v>
      </c>
      <c r="F17" s="126">
        <f>'[1]Л'!F31</f>
        <v>0</v>
      </c>
      <c r="G17" s="126">
        <f>'[1]Л'!G31</f>
        <v>0</v>
      </c>
      <c r="H17" s="126">
        <f t="shared" si="1"/>
        <v>46000</v>
      </c>
      <c r="I17" s="126">
        <f>'[1]Л'!I31</f>
        <v>46000</v>
      </c>
      <c r="J17" s="126">
        <f>'[1]Л'!J31</f>
        <v>0</v>
      </c>
      <c r="K17" s="126">
        <f>'[1]Л'!K31</f>
        <v>0</v>
      </c>
      <c r="L17" s="126">
        <f>'[1]Л'!L31</f>
        <v>0</v>
      </c>
      <c r="M17" s="126">
        <f>'[1]Л'!M31</f>
        <v>0</v>
      </c>
      <c r="N17" s="126">
        <f t="shared" si="2"/>
        <v>573144</v>
      </c>
    </row>
    <row r="18" spans="1:14" ht="25.5">
      <c r="A18" s="43" t="s">
        <v>202</v>
      </c>
      <c r="B18" s="21" t="s">
        <v>179</v>
      </c>
      <c r="C18" s="126">
        <f t="shared" si="0"/>
        <v>245683</v>
      </c>
      <c r="D18" s="126">
        <f>'[1]Л'!D32</f>
        <v>245683</v>
      </c>
      <c r="E18" s="126">
        <f>'[1]Л'!E32</f>
        <v>150353</v>
      </c>
      <c r="F18" s="126">
        <f>'[1]Л'!F32</f>
        <v>2792</v>
      </c>
      <c r="G18" s="126">
        <f>'[1]Л'!G32</f>
        <v>0</v>
      </c>
      <c r="H18" s="126">
        <f t="shared" si="1"/>
        <v>7810</v>
      </c>
      <c r="I18" s="126">
        <f>'[1]Л'!I32</f>
        <v>7810</v>
      </c>
      <c r="J18" s="126">
        <f>'[1]Л'!J32</f>
        <v>0</v>
      </c>
      <c r="K18" s="126">
        <f>'[1]Л'!K32</f>
        <v>910</v>
      </c>
      <c r="L18" s="126">
        <f>'[1]Л'!L32</f>
        <v>0</v>
      </c>
      <c r="M18" s="126">
        <f>'[1]Л'!M32</f>
        <v>0</v>
      </c>
      <c r="N18" s="126">
        <f t="shared" si="2"/>
        <v>253493</v>
      </c>
    </row>
    <row r="19" spans="1:14" ht="38.25">
      <c r="A19" s="41" t="s">
        <v>93</v>
      </c>
      <c r="B19" s="29" t="s">
        <v>94</v>
      </c>
      <c r="C19" s="126">
        <f>D19+G19</f>
        <v>24645</v>
      </c>
      <c r="D19" s="126">
        <f>'[1]Л'!D33</f>
        <v>24645</v>
      </c>
      <c r="E19" s="126">
        <f>'[1]Л'!E33</f>
        <v>0</v>
      </c>
      <c r="F19" s="126">
        <f>'[1]Л'!F33</f>
        <v>0</v>
      </c>
      <c r="G19" s="126">
        <f>'[1]Л'!G33</f>
        <v>0</v>
      </c>
      <c r="H19" s="126">
        <f>I19+L19</f>
        <v>0</v>
      </c>
      <c r="I19" s="126">
        <f>'[1]Л'!I33</f>
        <v>0</v>
      </c>
      <c r="J19" s="126">
        <f>'[1]Л'!J33</f>
        <v>0</v>
      </c>
      <c r="K19" s="126">
        <f>'[1]Л'!K33</f>
        <v>0</v>
      </c>
      <c r="L19" s="126">
        <f>'[1]Л'!L33</f>
        <v>0</v>
      </c>
      <c r="M19" s="126">
        <f>'[1]Л'!M33</f>
        <v>0</v>
      </c>
      <c r="N19" s="126">
        <f>C19+H19</f>
        <v>24645</v>
      </c>
    </row>
    <row r="20" spans="1:16" s="23" customFormat="1" ht="79.5" customHeight="1">
      <c r="A20" s="41" t="s">
        <v>132</v>
      </c>
      <c r="B20" s="29" t="s">
        <v>131</v>
      </c>
      <c r="C20" s="109">
        <f>D20+G20</f>
        <v>778769</v>
      </c>
      <c r="D20" s="109">
        <f>'[1]Л'!D34</f>
        <v>778769</v>
      </c>
      <c r="E20" s="109">
        <f>'[1]Л'!E34</f>
        <v>0</v>
      </c>
      <c r="F20" s="109">
        <f>'[1]Л'!F34</f>
        <v>0</v>
      </c>
      <c r="G20" s="109">
        <f>'[1]Л'!G34</f>
        <v>0</v>
      </c>
      <c r="H20" s="109">
        <f>'[1]Л'!H34</f>
        <v>0</v>
      </c>
      <c r="I20" s="109">
        <f>'[1]Л'!I34</f>
        <v>0</v>
      </c>
      <c r="J20" s="109">
        <f>'[1]Л'!J34</f>
        <v>0</v>
      </c>
      <c r="K20" s="109">
        <f>'[1]Л'!K34</f>
        <v>0</v>
      </c>
      <c r="L20" s="109">
        <f>'[1]Л'!L34</f>
        <v>0</v>
      </c>
      <c r="M20" s="109">
        <f>'[1]Л'!M34</f>
        <v>0</v>
      </c>
      <c r="N20" s="110">
        <f>C20+H20</f>
        <v>778769</v>
      </c>
      <c r="O20" s="125"/>
      <c r="P20" s="125"/>
    </row>
    <row r="21" spans="1:14" ht="12.75">
      <c r="A21" s="43" t="s">
        <v>204</v>
      </c>
      <c r="B21" s="21" t="s">
        <v>287</v>
      </c>
      <c r="C21" s="126">
        <f t="shared" si="0"/>
        <v>25708600</v>
      </c>
      <c r="D21" s="126">
        <f>SUM(D22:D25)</f>
        <v>25208600</v>
      </c>
      <c r="E21" s="126">
        <f>SUM(E22:E25)</f>
        <v>15788296</v>
      </c>
      <c r="F21" s="126">
        <f>SUM(F22:F25)</f>
        <v>1746700</v>
      </c>
      <c r="G21" s="126">
        <f>SUM(G22:G25)</f>
        <v>500000</v>
      </c>
      <c r="H21" s="126">
        <f t="shared" si="1"/>
        <v>1396705</v>
      </c>
      <c r="I21" s="126">
        <f>SUM(I22:I25)</f>
        <v>1339705</v>
      </c>
      <c r="J21" s="126">
        <f>SUM(J22:J25)</f>
        <v>578500</v>
      </c>
      <c r="K21" s="126">
        <f>SUM(K22:K25)</f>
        <v>125106</v>
      </c>
      <c r="L21" s="126">
        <f>SUM(L22:L25)</f>
        <v>57000</v>
      </c>
      <c r="M21" s="126">
        <f>SUM(M22:M25)</f>
        <v>0</v>
      </c>
      <c r="N21" s="126">
        <f t="shared" si="2"/>
        <v>27105305</v>
      </c>
    </row>
    <row r="22" spans="1:14" ht="12.75">
      <c r="A22" s="43" t="s">
        <v>206</v>
      </c>
      <c r="B22" s="21" t="s">
        <v>59</v>
      </c>
      <c r="C22" s="126">
        <f t="shared" si="0"/>
        <v>19690613</v>
      </c>
      <c r="D22" s="126">
        <f>'[1]Л'!D14</f>
        <v>19190613</v>
      </c>
      <c r="E22" s="126">
        <f>'[1]Л'!E14</f>
        <v>12013375</v>
      </c>
      <c r="F22" s="126">
        <f>'[1]Л'!F14</f>
        <v>1402015</v>
      </c>
      <c r="G22" s="126">
        <f>'[1]Л'!G14</f>
        <v>500000</v>
      </c>
      <c r="H22" s="126">
        <f t="shared" si="1"/>
        <v>547786</v>
      </c>
      <c r="I22" s="126">
        <f>'[1]Л'!I14</f>
        <v>520786</v>
      </c>
      <c r="J22" s="126">
        <f>'[1]Л'!J14</f>
        <v>169500</v>
      </c>
      <c r="K22" s="126">
        <f>'[1]Л'!K14</f>
        <v>91700</v>
      </c>
      <c r="L22" s="126">
        <f>'[1]Л'!L14</f>
        <v>27000</v>
      </c>
      <c r="M22" s="126">
        <f>'[1]Л'!M14</f>
        <v>0</v>
      </c>
      <c r="N22" s="126">
        <f t="shared" si="2"/>
        <v>20238399</v>
      </c>
    </row>
    <row r="23" spans="1:14" ht="12.75">
      <c r="A23" s="43" t="s">
        <v>260</v>
      </c>
      <c r="B23" s="21" t="s">
        <v>261</v>
      </c>
      <c r="C23" s="126">
        <f t="shared" si="0"/>
        <v>2503084</v>
      </c>
      <c r="D23" s="126">
        <f>'[1]Л'!D15</f>
        <v>2503084</v>
      </c>
      <c r="E23" s="126">
        <f>'[1]Л'!E15</f>
        <v>1563901</v>
      </c>
      <c r="F23" s="126">
        <f>'[1]Л'!F15</f>
        <v>250055</v>
      </c>
      <c r="G23" s="126">
        <f>'[1]Л'!G15</f>
        <v>0</v>
      </c>
      <c r="H23" s="126">
        <f t="shared" si="1"/>
        <v>16406</v>
      </c>
      <c r="I23" s="126">
        <f>'[1]Л'!I15</f>
        <v>16406</v>
      </c>
      <c r="J23" s="126">
        <f>'[1]Л'!J15</f>
        <v>0</v>
      </c>
      <c r="K23" s="126">
        <f>'[1]Л'!K15</f>
        <v>15206</v>
      </c>
      <c r="L23" s="126">
        <f>'[1]Л'!L15</f>
        <v>0</v>
      </c>
      <c r="M23" s="126">
        <f>'[1]Л'!M15</f>
        <v>0</v>
      </c>
      <c r="N23" s="126">
        <f t="shared" si="2"/>
        <v>2519490</v>
      </c>
    </row>
    <row r="24" spans="1:14" ht="12.75">
      <c r="A24" s="43" t="s">
        <v>208</v>
      </c>
      <c r="B24" s="21" t="s">
        <v>288</v>
      </c>
      <c r="C24" s="126">
        <f t="shared" si="0"/>
        <v>2034596</v>
      </c>
      <c r="D24" s="126">
        <f>'[1]Л'!D16</f>
        <v>2034596</v>
      </c>
      <c r="E24" s="126">
        <f>'[1]Л'!E16</f>
        <v>1414089</v>
      </c>
      <c r="F24" s="126">
        <f>'[1]Л'!F16</f>
        <v>25061</v>
      </c>
      <c r="G24" s="126">
        <f>'[1]Л'!G16</f>
        <v>0</v>
      </c>
      <c r="H24" s="126">
        <f t="shared" si="1"/>
        <v>2013</v>
      </c>
      <c r="I24" s="126">
        <f>'[1]Л'!I16</f>
        <v>2013</v>
      </c>
      <c r="J24" s="126">
        <f>'[1]Л'!J16</f>
        <v>0</v>
      </c>
      <c r="K24" s="126">
        <f>'[1]Л'!K16</f>
        <v>0</v>
      </c>
      <c r="L24" s="126">
        <f>'[1]Л'!L16</f>
        <v>0</v>
      </c>
      <c r="M24" s="126">
        <f>'[1]Л'!M16</f>
        <v>0</v>
      </c>
      <c r="N24" s="126">
        <f t="shared" si="2"/>
        <v>2036609</v>
      </c>
    </row>
    <row r="25" spans="1:14" ht="25.5">
      <c r="A25" s="43" t="s">
        <v>210</v>
      </c>
      <c r="B25" s="21" t="s">
        <v>211</v>
      </c>
      <c r="C25" s="126">
        <f t="shared" si="0"/>
        <v>1480307</v>
      </c>
      <c r="D25" s="126">
        <f>'[1]Л'!D17</f>
        <v>1480307</v>
      </c>
      <c r="E25" s="126">
        <f>'[1]Л'!E17</f>
        <v>796931</v>
      </c>
      <c r="F25" s="126">
        <f>'[1]Л'!F17</f>
        <v>69569</v>
      </c>
      <c r="G25" s="126">
        <f>'[1]Л'!G17</f>
        <v>0</v>
      </c>
      <c r="H25" s="126">
        <f t="shared" si="1"/>
        <v>830500</v>
      </c>
      <c r="I25" s="126">
        <f>'[1]Л'!I17</f>
        <v>800500</v>
      </c>
      <c r="J25" s="126">
        <f>'[1]Л'!J17</f>
        <v>409000</v>
      </c>
      <c r="K25" s="126">
        <f>'[1]Л'!K17</f>
        <v>18200</v>
      </c>
      <c r="L25" s="126">
        <f>'[1]Л'!L17</f>
        <v>30000</v>
      </c>
      <c r="M25" s="126">
        <f>'[1]Л'!M17</f>
        <v>0</v>
      </c>
      <c r="N25" s="126">
        <f t="shared" si="2"/>
        <v>2310807</v>
      </c>
    </row>
    <row r="26" spans="1:14" ht="25.5">
      <c r="A26" s="43" t="s">
        <v>218</v>
      </c>
      <c r="B26" s="78" t="s">
        <v>307</v>
      </c>
      <c r="C26" s="126">
        <f t="shared" si="0"/>
        <v>17015213</v>
      </c>
      <c r="D26" s="126">
        <f>SUM(D27:D48)</f>
        <v>17015213</v>
      </c>
      <c r="E26" s="126">
        <f>SUM(E27:E48)</f>
        <v>0</v>
      </c>
      <c r="F26" s="126">
        <f>SUM(F27:F48)</f>
        <v>0</v>
      </c>
      <c r="G26" s="126">
        <f>SUM(G27:G48)</f>
        <v>0</v>
      </c>
      <c r="H26" s="126">
        <f t="shared" si="1"/>
        <v>0</v>
      </c>
      <c r="I26" s="126">
        <f>SUM(I27:I48)</f>
        <v>0</v>
      </c>
      <c r="J26" s="126">
        <f>SUM(J27:J48)</f>
        <v>0</v>
      </c>
      <c r="K26" s="126">
        <f>SUM(K27:K48)</f>
        <v>0</v>
      </c>
      <c r="L26" s="126">
        <f>SUM(L27:L48)</f>
        <v>0</v>
      </c>
      <c r="M26" s="126">
        <f>SUM(M27:M48)</f>
        <v>0</v>
      </c>
      <c r="N26" s="126">
        <f t="shared" si="2"/>
        <v>17015213</v>
      </c>
    </row>
    <row r="27" spans="1:14" ht="221.25" customHeight="1">
      <c r="A27" s="43" t="s">
        <v>317</v>
      </c>
      <c r="B27" s="78" t="s">
        <v>165</v>
      </c>
      <c r="C27" s="126">
        <f t="shared" si="0"/>
        <v>8208644</v>
      </c>
      <c r="D27" s="126">
        <f>'[1]Л'!D40</f>
        <v>8208644</v>
      </c>
      <c r="E27" s="126">
        <f>'[1]Л'!E40</f>
        <v>0</v>
      </c>
      <c r="F27" s="126">
        <f>'[1]Л'!F40</f>
        <v>0</v>
      </c>
      <c r="G27" s="126">
        <f>'[1]Л'!G40</f>
        <v>0</v>
      </c>
      <c r="H27" s="126">
        <f t="shared" si="1"/>
        <v>0</v>
      </c>
      <c r="I27" s="126">
        <f>'[1]Л'!I40</f>
        <v>0</v>
      </c>
      <c r="J27" s="126">
        <f>'[1]Л'!J40</f>
        <v>0</v>
      </c>
      <c r="K27" s="126">
        <f>'[1]Л'!K40</f>
        <v>0</v>
      </c>
      <c r="L27" s="126">
        <f>'[1]Л'!L40</f>
        <v>0</v>
      </c>
      <c r="M27" s="126">
        <f>'[1]Л'!M40</f>
        <v>0</v>
      </c>
      <c r="N27" s="126">
        <f t="shared" si="2"/>
        <v>8208644</v>
      </c>
    </row>
    <row r="28" spans="1:14" ht="191.25">
      <c r="A28" s="43" t="s">
        <v>323</v>
      </c>
      <c r="B28" s="78" t="s">
        <v>166</v>
      </c>
      <c r="C28" s="126">
        <f t="shared" si="0"/>
        <v>115507</v>
      </c>
      <c r="D28" s="126">
        <f>'[1]Л'!D41</f>
        <v>115507</v>
      </c>
      <c r="E28" s="126">
        <f>'[1]Л'!E41</f>
        <v>0</v>
      </c>
      <c r="F28" s="126">
        <f>'[1]Л'!F41</f>
        <v>0</v>
      </c>
      <c r="G28" s="126">
        <f>'[1]Л'!G41</f>
        <v>0</v>
      </c>
      <c r="H28" s="126">
        <f t="shared" si="1"/>
        <v>0</v>
      </c>
      <c r="I28" s="126">
        <f>'[1]Л'!I41</f>
        <v>0</v>
      </c>
      <c r="J28" s="126">
        <f>'[1]Л'!J41</f>
        <v>0</v>
      </c>
      <c r="K28" s="126">
        <f>'[1]Л'!K41</f>
        <v>0</v>
      </c>
      <c r="L28" s="126">
        <f>'[1]Л'!L41</f>
        <v>0</v>
      </c>
      <c r="M28" s="126">
        <f>'[1]Л'!M41</f>
        <v>0</v>
      </c>
      <c r="N28" s="126">
        <f t="shared" si="2"/>
        <v>115507</v>
      </c>
    </row>
    <row r="29" spans="1:14" ht="216.75">
      <c r="A29" s="43" t="s">
        <v>324</v>
      </c>
      <c r="B29" s="78" t="s">
        <v>167</v>
      </c>
      <c r="C29" s="126">
        <f t="shared" si="0"/>
        <v>1161366</v>
      </c>
      <c r="D29" s="126">
        <f>'[1]Л'!D42</f>
        <v>1161366</v>
      </c>
      <c r="E29" s="126">
        <f>'[1]Л'!E42</f>
        <v>0</v>
      </c>
      <c r="F29" s="126">
        <f>'[1]Л'!F42</f>
        <v>0</v>
      </c>
      <c r="G29" s="126">
        <f>'[1]Л'!G42</f>
        <v>0</v>
      </c>
      <c r="H29" s="126">
        <f t="shared" si="1"/>
        <v>0</v>
      </c>
      <c r="I29" s="126">
        <f>'[1]Л'!I42</f>
        <v>0</v>
      </c>
      <c r="J29" s="126">
        <f>'[1]Л'!J42</f>
        <v>0</v>
      </c>
      <c r="K29" s="126">
        <f>'[1]Л'!K42</f>
        <v>0</v>
      </c>
      <c r="L29" s="126">
        <f>'[1]Л'!L42</f>
        <v>0</v>
      </c>
      <c r="M29" s="126">
        <f>'[1]Л'!M42</f>
        <v>0</v>
      </c>
      <c r="N29" s="126">
        <f t="shared" si="2"/>
        <v>1161366</v>
      </c>
    </row>
    <row r="30" spans="1:14" ht="357">
      <c r="A30" s="43" t="s">
        <v>325</v>
      </c>
      <c r="B30" s="21" t="s">
        <v>174</v>
      </c>
      <c r="C30" s="126">
        <f t="shared" si="0"/>
        <v>552168</v>
      </c>
      <c r="D30" s="126">
        <f>'[1]Л'!D43</f>
        <v>552168</v>
      </c>
      <c r="E30" s="126">
        <f>'[1]Л'!E43</f>
        <v>0</v>
      </c>
      <c r="F30" s="126">
        <f>'[1]Л'!F43</f>
        <v>0</v>
      </c>
      <c r="G30" s="126">
        <f>'[1]Л'!G43</f>
        <v>0</v>
      </c>
      <c r="H30" s="126">
        <f t="shared" si="1"/>
        <v>0</v>
      </c>
      <c r="I30" s="126">
        <f>'[1]Л'!I43</f>
        <v>0</v>
      </c>
      <c r="J30" s="126">
        <f>'[1]Л'!J43</f>
        <v>0</v>
      </c>
      <c r="K30" s="126">
        <f>'[1]Л'!K43</f>
        <v>0</v>
      </c>
      <c r="L30" s="126">
        <f>'[1]Л'!L43</f>
        <v>0</v>
      </c>
      <c r="M30" s="126">
        <f>'[1]Л'!M43</f>
        <v>0</v>
      </c>
      <c r="N30" s="126">
        <f t="shared" si="2"/>
        <v>552168</v>
      </c>
    </row>
    <row r="31" spans="1:14" ht="280.5">
      <c r="A31" s="43" t="s">
        <v>326</v>
      </c>
      <c r="B31" s="21" t="s">
        <v>159</v>
      </c>
      <c r="C31" s="126">
        <f t="shared" si="0"/>
        <v>2248</v>
      </c>
      <c r="D31" s="126">
        <f>'[1]Л'!D44</f>
        <v>2248</v>
      </c>
      <c r="E31" s="126">
        <f>'[1]Л'!E44</f>
        <v>0</v>
      </c>
      <c r="F31" s="126">
        <f>'[1]Л'!F44</f>
        <v>0</v>
      </c>
      <c r="G31" s="126">
        <f>'[1]Л'!G44</f>
        <v>0</v>
      </c>
      <c r="H31" s="126">
        <f t="shared" si="1"/>
        <v>0</v>
      </c>
      <c r="I31" s="126">
        <f>'[1]Л'!I44</f>
        <v>0</v>
      </c>
      <c r="J31" s="126">
        <f>'[1]Л'!J44</f>
        <v>0</v>
      </c>
      <c r="K31" s="126">
        <f>'[1]Л'!K44</f>
        <v>0</v>
      </c>
      <c r="L31" s="126">
        <f>'[1]Л'!L44</f>
        <v>0</v>
      </c>
      <c r="M31" s="126">
        <f>'[1]Л'!M44</f>
        <v>0</v>
      </c>
      <c r="N31" s="126">
        <f t="shared" si="2"/>
        <v>2248</v>
      </c>
    </row>
    <row r="32" spans="1:14" ht="127.5">
      <c r="A32" s="43" t="s">
        <v>318</v>
      </c>
      <c r="B32" s="21" t="s">
        <v>160</v>
      </c>
      <c r="C32" s="126">
        <f t="shared" si="0"/>
        <v>34585</v>
      </c>
      <c r="D32" s="126">
        <f>'[1]Л'!D45</f>
        <v>34585</v>
      </c>
      <c r="E32" s="126">
        <f>'[1]Л'!E45</f>
        <v>0</v>
      </c>
      <c r="F32" s="126">
        <f>'[1]Л'!F45</f>
        <v>0</v>
      </c>
      <c r="G32" s="126">
        <f>'[1]Л'!G45</f>
        <v>0</v>
      </c>
      <c r="H32" s="126">
        <f t="shared" si="1"/>
        <v>0</v>
      </c>
      <c r="I32" s="126">
        <f>'[1]Л'!I45</f>
        <v>0</v>
      </c>
      <c r="J32" s="126">
        <f>'[1]Л'!J45</f>
        <v>0</v>
      </c>
      <c r="K32" s="126">
        <f>'[1]Л'!K45</f>
        <v>0</v>
      </c>
      <c r="L32" s="126">
        <f>'[1]Л'!L45</f>
        <v>0</v>
      </c>
      <c r="M32" s="126">
        <f>'[1]Л'!M45</f>
        <v>0</v>
      </c>
      <c r="N32" s="126">
        <f t="shared" si="2"/>
        <v>34585</v>
      </c>
    </row>
    <row r="33" spans="1:14" ht="76.5">
      <c r="A33" s="43" t="s">
        <v>327</v>
      </c>
      <c r="B33" s="21" t="s">
        <v>168</v>
      </c>
      <c r="C33" s="126">
        <f t="shared" si="0"/>
        <v>321573</v>
      </c>
      <c r="D33" s="126">
        <f>'[1]Л'!D46</f>
        <v>321573</v>
      </c>
      <c r="E33" s="126">
        <f>'[1]Л'!E46</f>
        <v>0</v>
      </c>
      <c r="F33" s="126">
        <f>'[1]Л'!F46</f>
        <v>0</v>
      </c>
      <c r="G33" s="126">
        <f>'[1]Л'!G46</f>
        <v>0</v>
      </c>
      <c r="H33" s="126">
        <f t="shared" si="1"/>
        <v>0</v>
      </c>
      <c r="I33" s="126">
        <f>'[1]Л'!I46</f>
        <v>0</v>
      </c>
      <c r="J33" s="126">
        <f>'[1]Л'!J46</f>
        <v>0</v>
      </c>
      <c r="K33" s="126">
        <f>'[1]Л'!K46</f>
        <v>0</v>
      </c>
      <c r="L33" s="126">
        <f>'[1]Л'!L46</f>
        <v>0</v>
      </c>
      <c r="M33" s="126">
        <f>'[1]Л'!M46</f>
        <v>0</v>
      </c>
      <c r="N33" s="126">
        <f t="shared" si="2"/>
        <v>321573</v>
      </c>
    </row>
    <row r="34" spans="1:14" ht="76.5">
      <c r="A34" s="43" t="s">
        <v>328</v>
      </c>
      <c r="B34" s="21" t="s">
        <v>169</v>
      </c>
      <c r="C34" s="126">
        <f t="shared" si="0"/>
        <v>2304</v>
      </c>
      <c r="D34" s="126">
        <f>'[1]Л'!D47</f>
        <v>2304</v>
      </c>
      <c r="E34" s="126">
        <f>'[1]Л'!E47</f>
        <v>0</v>
      </c>
      <c r="F34" s="126">
        <f>'[1]Л'!F47</f>
        <v>0</v>
      </c>
      <c r="G34" s="126">
        <f>'[1]Л'!G47</f>
        <v>0</v>
      </c>
      <c r="H34" s="126">
        <f t="shared" si="1"/>
        <v>0</v>
      </c>
      <c r="I34" s="126">
        <f>'[1]Л'!I47</f>
        <v>0</v>
      </c>
      <c r="J34" s="126">
        <f>'[1]Л'!J47</f>
        <v>0</v>
      </c>
      <c r="K34" s="126">
        <f>'[1]Л'!K47</f>
        <v>0</v>
      </c>
      <c r="L34" s="126">
        <f>'[1]Л'!L47</f>
        <v>0</v>
      </c>
      <c r="M34" s="126">
        <f>'[1]Л'!M47</f>
        <v>0</v>
      </c>
      <c r="N34" s="126">
        <f t="shared" si="2"/>
        <v>2304</v>
      </c>
    </row>
    <row r="35" spans="1:14" ht="63.75">
      <c r="A35" s="43" t="s">
        <v>329</v>
      </c>
      <c r="B35" s="21" t="s">
        <v>170</v>
      </c>
      <c r="C35" s="126">
        <f t="shared" si="0"/>
        <v>37872</v>
      </c>
      <c r="D35" s="126">
        <f>'[1]Л'!D48</f>
        <v>37872</v>
      </c>
      <c r="E35" s="126">
        <f>'[1]Л'!E48</f>
        <v>0</v>
      </c>
      <c r="F35" s="126">
        <f>'[1]Л'!F48</f>
        <v>0</v>
      </c>
      <c r="G35" s="126">
        <f>'[1]Л'!G48</f>
        <v>0</v>
      </c>
      <c r="H35" s="126">
        <f t="shared" si="1"/>
        <v>0</v>
      </c>
      <c r="I35" s="126">
        <f>'[1]Л'!I48</f>
        <v>0</v>
      </c>
      <c r="J35" s="126">
        <f>'[1]Л'!J48</f>
        <v>0</v>
      </c>
      <c r="K35" s="126">
        <f>'[1]Л'!K48</f>
        <v>0</v>
      </c>
      <c r="L35" s="126">
        <f>'[1]Л'!L48</f>
        <v>0</v>
      </c>
      <c r="M35" s="126">
        <f>'[1]Л'!M48</f>
        <v>0</v>
      </c>
      <c r="N35" s="126">
        <f t="shared" si="2"/>
        <v>37872</v>
      </c>
    </row>
    <row r="36" spans="1:14" ht="25.5" hidden="1">
      <c r="A36" s="43" t="s">
        <v>301</v>
      </c>
      <c r="B36" s="78" t="s">
        <v>24</v>
      </c>
      <c r="C36" s="126">
        <f t="shared" si="0"/>
        <v>0</v>
      </c>
      <c r="D36" s="126"/>
      <c r="E36" s="126"/>
      <c r="F36" s="126"/>
      <c r="G36" s="126"/>
      <c r="H36" s="126">
        <f t="shared" si="1"/>
        <v>0</v>
      </c>
      <c r="I36" s="126"/>
      <c r="J36" s="126"/>
      <c r="K36" s="126"/>
      <c r="L36" s="126"/>
      <c r="M36" s="126"/>
      <c r="N36" s="126">
        <f t="shared" si="2"/>
        <v>0</v>
      </c>
    </row>
    <row r="37" spans="1:14" ht="17.25" customHeight="1">
      <c r="A37" s="43" t="s">
        <v>302</v>
      </c>
      <c r="B37" s="78" t="s">
        <v>276</v>
      </c>
      <c r="C37" s="126">
        <f t="shared" si="0"/>
        <v>171203</v>
      </c>
      <c r="D37" s="126">
        <f>'[1]Л'!D50</f>
        <v>171203</v>
      </c>
      <c r="E37" s="126">
        <f>'[1]Л'!E50</f>
        <v>0</v>
      </c>
      <c r="F37" s="126">
        <f>'[1]Л'!F50</f>
        <v>0</v>
      </c>
      <c r="G37" s="126">
        <f>'[1]Л'!G50</f>
        <v>0</v>
      </c>
      <c r="H37" s="126">
        <f t="shared" si="1"/>
        <v>0</v>
      </c>
      <c r="I37" s="126">
        <f>'[1]Л'!I50</f>
        <v>0</v>
      </c>
      <c r="J37" s="126">
        <f>'[1]Л'!J50</f>
        <v>0</v>
      </c>
      <c r="K37" s="126">
        <f>'[1]Л'!K50</f>
        <v>0</v>
      </c>
      <c r="L37" s="126">
        <f>'[1]Л'!L50</f>
        <v>0</v>
      </c>
      <c r="M37" s="126">
        <f>'[1]Л'!M50</f>
        <v>0</v>
      </c>
      <c r="N37" s="126">
        <f t="shared" si="2"/>
        <v>171203</v>
      </c>
    </row>
    <row r="38" spans="1:14" ht="25.5">
      <c r="A38" s="43" t="s">
        <v>303</v>
      </c>
      <c r="B38" s="78" t="s">
        <v>346</v>
      </c>
      <c r="C38" s="126">
        <f t="shared" si="0"/>
        <v>1038646</v>
      </c>
      <c r="D38" s="126">
        <f>'[1]Л'!D51</f>
        <v>1038646</v>
      </c>
      <c r="E38" s="126">
        <f>'[1]Л'!E51</f>
        <v>0</v>
      </c>
      <c r="F38" s="126">
        <f>'[1]Л'!F51</f>
        <v>0</v>
      </c>
      <c r="G38" s="126">
        <f>'[1]Л'!G51</f>
        <v>0</v>
      </c>
      <c r="H38" s="126">
        <f t="shared" si="1"/>
        <v>0</v>
      </c>
      <c r="I38" s="126">
        <f>'[1]Л'!I51</f>
        <v>0</v>
      </c>
      <c r="J38" s="126">
        <f>'[1]Л'!J51</f>
        <v>0</v>
      </c>
      <c r="K38" s="126">
        <f>'[1]Л'!K51</f>
        <v>0</v>
      </c>
      <c r="L38" s="126">
        <f>'[1]Л'!L51</f>
        <v>0</v>
      </c>
      <c r="M38" s="126">
        <f>'[1]Л'!M51</f>
        <v>0</v>
      </c>
      <c r="N38" s="126">
        <f t="shared" si="2"/>
        <v>1038646</v>
      </c>
    </row>
    <row r="39" spans="1:14" ht="25.5">
      <c r="A39" s="43" t="s">
        <v>304</v>
      </c>
      <c r="B39" s="78" t="s">
        <v>277</v>
      </c>
      <c r="C39" s="126">
        <f t="shared" si="0"/>
        <v>1849720</v>
      </c>
      <c r="D39" s="126">
        <f>'[1]Л'!D52</f>
        <v>1849720</v>
      </c>
      <c r="E39" s="126">
        <f>'[1]Л'!E52</f>
        <v>0</v>
      </c>
      <c r="F39" s="126">
        <f>'[1]Л'!F52</f>
        <v>0</v>
      </c>
      <c r="G39" s="126">
        <f>'[1]Л'!G52</f>
        <v>0</v>
      </c>
      <c r="H39" s="126">
        <f t="shared" si="1"/>
        <v>0</v>
      </c>
      <c r="I39" s="126">
        <f>'[1]Л'!I52</f>
        <v>0</v>
      </c>
      <c r="J39" s="126">
        <f>'[1]Л'!J52</f>
        <v>0</v>
      </c>
      <c r="K39" s="126">
        <f>'[1]Л'!K52</f>
        <v>0</v>
      </c>
      <c r="L39" s="126">
        <f>'[1]Л'!L52</f>
        <v>0</v>
      </c>
      <c r="M39" s="126">
        <f>'[1]Л'!M52</f>
        <v>0</v>
      </c>
      <c r="N39" s="126">
        <f t="shared" si="2"/>
        <v>1849720</v>
      </c>
    </row>
    <row r="40" spans="1:14" ht="25.5">
      <c r="A40" s="43" t="s">
        <v>263</v>
      </c>
      <c r="B40" s="78" t="s">
        <v>331</v>
      </c>
      <c r="C40" s="126">
        <f t="shared" si="0"/>
        <v>176809</v>
      </c>
      <c r="D40" s="126">
        <f>'[1]Л'!D53</f>
        <v>176809</v>
      </c>
      <c r="E40" s="126">
        <f>'[1]Л'!E53</f>
        <v>0</v>
      </c>
      <c r="F40" s="126">
        <f>'[1]Л'!F53</f>
        <v>0</v>
      </c>
      <c r="G40" s="126">
        <f>'[1]Л'!G53</f>
        <v>0</v>
      </c>
      <c r="H40" s="126">
        <f t="shared" si="1"/>
        <v>0</v>
      </c>
      <c r="I40" s="126">
        <f>'[1]Л'!I53</f>
        <v>0</v>
      </c>
      <c r="J40" s="126">
        <f>'[1]Л'!J53</f>
        <v>0</v>
      </c>
      <c r="K40" s="126">
        <f>'[1]Л'!K53</f>
        <v>0</v>
      </c>
      <c r="L40" s="126">
        <f>'[1]Л'!L53</f>
        <v>0</v>
      </c>
      <c r="M40" s="126">
        <f>'[1]Л'!M53</f>
        <v>0</v>
      </c>
      <c r="N40" s="126">
        <f t="shared" si="2"/>
        <v>176809</v>
      </c>
    </row>
    <row r="41" spans="1:14" ht="12.75">
      <c r="A41" s="43" t="s">
        <v>18</v>
      </c>
      <c r="B41" s="102" t="s">
        <v>330</v>
      </c>
      <c r="C41" s="126">
        <f t="shared" si="0"/>
        <v>908447</v>
      </c>
      <c r="D41" s="126">
        <f>'[1]Л'!D54</f>
        <v>908447</v>
      </c>
      <c r="E41" s="126">
        <f>'[1]Л'!E54</f>
        <v>0</v>
      </c>
      <c r="F41" s="126">
        <f>'[1]Л'!F54</f>
        <v>0</v>
      </c>
      <c r="G41" s="126">
        <f>'[1]Л'!G54</f>
        <v>0</v>
      </c>
      <c r="H41" s="126">
        <f t="shared" si="1"/>
        <v>0</v>
      </c>
      <c r="I41" s="126">
        <f>'[1]Л'!I54</f>
        <v>0</v>
      </c>
      <c r="J41" s="126">
        <f>'[1]Л'!J54</f>
        <v>0</v>
      </c>
      <c r="K41" s="126">
        <f>'[1]Л'!K54</f>
        <v>0</v>
      </c>
      <c r="L41" s="126">
        <f>'[1]Л'!L54</f>
        <v>0</v>
      </c>
      <c r="M41" s="126">
        <f>'[1]Л'!M54</f>
        <v>0</v>
      </c>
      <c r="N41" s="126">
        <f t="shared" si="2"/>
        <v>908447</v>
      </c>
    </row>
    <row r="42" spans="1:14" ht="12.75">
      <c r="A42" s="43" t="s">
        <v>154</v>
      </c>
      <c r="B42" s="102" t="s">
        <v>155</v>
      </c>
      <c r="C42" s="126">
        <f t="shared" si="0"/>
        <v>33137</v>
      </c>
      <c r="D42" s="126">
        <f>'[1]Л'!D55</f>
        <v>33137</v>
      </c>
      <c r="E42" s="126"/>
      <c r="F42" s="126"/>
      <c r="G42" s="126"/>
      <c r="H42" s="126"/>
      <c r="I42" s="126"/>
      <c r="J42" s="126"/>
      <c r="K42" s="126"/>
      <c r="L42" s="126"/>
      <c r="M42" s="126"/>
      <c r="N42" s="126">
        <f t="shared" si="2"/>
        <v>33137</v>
      </c>
    </row>
    <row r="43" spans="1:14" ht="25.5">
      <c r="A43" s="43" t="s">
        <v>332</v>
      </c>
      <c r="B43" s="102" t="s">
        <v>333</v>
      </c>
      <c r="C43" s="126">
        <f t="shared" si="0"/>
        <v>392217</v>
      </c>
      <c r="D43" s="126">
        <f>'[1]Л'!D56</f>
        <v>392217</v>
      </c>
      <c r="E43" s="126">
        <f>'[1]Л'!E56</f>
        <v>0</v>
      </c>
      <c r="F43" s="126">
        <f>'[1]Л'!F56</f>
        <v>0</v>
      </c>
      <c r="G43" s="126">
        <f>'[1]Л'!G56</f>
        <v>0</v>
      </c>
      <c r="H43" s="126">
        <f t="shared" si="1"/>
        <v>0</v>
      </c>
      <c r="I43" s="126">
        <f>'[1]Л'!I56</f>
        <v>0</v>
      </c>
      <c r="J43" s="126">
        <f>'[1]Л'!J56</f>
        <v>0</v>
      </c>
      <c r="K43" s="126">
        <f>'[1]Л'!K56</f>
        <v>0</v>
      </c>
      <c r="L43" s="126">
        <f>'[1]Л'!L56</f>
        <v>0</v>
      </c>
      <c r="M43" s="126">
        <f>'[1]Л'!M56</f>
        <v>0</v>
      </c>
      <c r="N43" s="126">
        <f t="shared" si="2"/>
        <v>392217</v>
      </c>
    </row>
    <row r="44" spans="1:14" ht="38.25">
      <c r="A44" s="26" t="s">
        <v>264</v>
      </c>
      <c r="B44" s="70" t="s">
        <v>308</v>
      </c>
      <c r="C44" s="126">
        <f>D44+G44</f>
        <v>949400</v>
      </c>
      <c r="D44" s="126">
        <f>'[1]Л'!D57</f>
        <v>949400</v>
      </c>
      <c r="E44" s="126">
        <f>'[1]Л'!E57</f>
        <v>0</v>
      </c>
      <c r="F44" s="126">
        <f>'[1]Л'!F57</f>
        <v>0</v>
      </c>
      <c r="G44" s="126">
        <f>'[1]Л'!G57</f>
        <v>0</v>
      </c>
      <c r="H44" s="126">
        <f>I44+L44</f>
        <v>0</v>
      </c>
      <c r="I44" s="126">
        <f>'[1]Л'!I57</f>
        <v>0</v>
      </c>
      <c r="J44" s="126">
        <f>'[1]Л'!J57</f>
        <v>0</v>
      </c>
      <c r="K44" s="126">
        <f>'[1]Л'!K57</f>
        <v>0</v>
      </c>
      <c r="L44" s="126">
        <f>'[1]Л'!L57</f>
        <v>0</v>
      </c>
      <c r="M44" s="126">
        <f>'[1]Л'!M57</f>
        <v>0</v>
      </c>
      <c r="N44" s="126">
        <f>C44+H44</f>
        <v>949400</v>
      </c>
    </row>
    <row r="45" spans="1:14" ht="25.5">
      <c r="A45" s="43" t="s">
        <v>220</v>
      </c>
      <c r="B45" s="70" t="s">
        <v>77</v>
      </c>
      <c r="C45" s="126">
        <f t="shared" si="0"/>
        <v>143983</v>
      </c>
      <c r="D45" s="126">
        <f>'[1]Л'!D61</f>
        <v>143983</v>
      </c>
      <c r="E45" s="126">
        <f>'[1]Л'!E61</f>
        <v>0</v>
      </c>
      <c r="F45" s="126">
        <f>'[1]Л'!F61</f>
        <v>0</v>
      </c>
      <c r="G45" s="126">
        <f>'[1]Л'!G61</f>
        <v>0</v>
      </c>
      <c r="H45" s="126">
        <f t="shared" si="1"/>
        <v>0</v>
      </c>
      <c r="I45" s="126">
        <f>'[1]Л'!I61</f>
        <v>0</v>
      </c>
      <c r="J45" s="126">
        <f>'[1]Л'!J61</f>
        <v>0</v>
      </c>
      <c r="K45" s="126">
        <f>'[1]Л'!K61</f>
        <v>0</v>
      </c>
      <c r="L45" s="126">
        <f>'[1]Л'!L61</f>
        <v>0</v>
      </c>
      <c r="M45" s="126">
        <f>'[1]Л'!M61</f>
        <v>0</v>
      </c>
      <c r="N45" s="126">
        <f t="shared" si="2"/>
        <v>143983</v>
      </c>
    </row>
    <row r="46" spans="1:14" s="23" customFormat="1" ht="63.75">
      <c r="A46" s="41" t="s">
        <v>64</v>
      </c>
      <c r="B46" s="29" t="s">
        <v>151</v>
      </c>
      <c r="C46" s="109">
        <f t="shared" si="0"/>
        <v>6213</v>
      </c>
      <c r="D46" s="109">
        <f>'[1]Л'!D35</f>
        <v>6213</v>
      </c>
      <c r="E46" s="109">
        <f>'[1]Місто'!E120+'[1]Місто'!E103</f>
        <v>0</v>
      </c>
      <c r="F46" s="109">
        <f>'[1]Місто'!F120+'[1]Місто'!F103</f>
        <v>0</v>
      </c>
      <c r="G46" s="109">
        <f>'[1]Місто'!G120+'[1]Місто'!G103</f>
        <v>0</v>
      </c>
      <c r="H46" s="109">
        <f t="shared" si="1"/>
        <v>0</v>
      </c>
      <c r="I46" s="109"/>
      <c r="J46" s="109"/>
      <c r="K46" s="109"/>
      <c r="L46" s="109"/>
      <c r="M46" s="109"/>
      <c r="N46" s="110">
        <f t="shared" si="2"/>
        <v>6213</v>
      </c>
    </row>
    <row r="47" spans="1:14" ht="25.5">
      <c r="A47" s="43" t="s">
        <v>319</v>
      </c>
      <c r="B47" s="106" t="s">
        <v>152</v>
      </c>
      <c r="C47" s="126">
        <f t="shared" si="0"/>
        <v>25350</v>
      </c>
      <c r="D47" s="126">
        <f>'[1]Л'!$D$62</f>
        <v>25350</v>
      </c>
      <c r="E47" s="126">
        <f>'[1]Л'!E18</f>
        <v>0</v>
      </c>
      <c r="F47" s="126">
        <f>'[1]Л'!F18</f>
        <v>0</v>
      </c>
      <c r="G47" s="126">
        <f>'[1]Л'!G18</f>
        <v>0</v>
      </c>
      <c r="H47" s="126">
        <f t="shared" si="1"/>
        <v>0</v>
      </c>
      <c r="I47" s="126">
        <f>'[1]Л'!I18</f>
        <v>0</v>
      </c>
      <c r="J47" s="126">
        <f>'[1]Л'!J18</f>
        <v>0</v>
      </c>
      <c r="K47" s="126">
        <f>'[1]Л'!K18</f>
        <v>0</v>
      </c>
      <c r="L47" s="126">
        <f>'[1]Л'!L18</f>
        <v>0</v>
      </c>
      <c r="M47" s="126">
        <f>'[1]Л'!M18</f>
        <v>0</v>
      </c>
      <c r="N47" s="126">
        <f t="shared" si="2"/>
        <v>25350</v>
      </c>
    </row>
    <row r="48" spans="1:14" ht="25.5">
      <c r="A48" s="43" t="s">
        <v>295</v>
      </c>
      <c r="B48" s="78" t="s">
        <v>309</v>
      </c>
      <c r="C48" s="126">
        <f t="shared" si="0"/>
        <v>883821</v>
      </c>
      <c r="D48" s="126">
        <f>'[1]Л'!D68</f>
        <v>883821</v>
      </c>
      <c r="E48" s="126">
        <f>'[1]Л'!E68</f>
        <v>0</v>
      </c>
      <c r="F48" s="126">
        <f>'[1]Л'!F68</f>
        <v>0</v>
      </c>
      <c r="G48" s="126">
        <f>'[1]Л'!G68</f>
        <v>0</v>
      </c>
      <c r="H48" s="126">
        <f t="shared" si="1"/>
        <v>0</v>
      </c>
      <c r="I48" s="126">
        <f>'[1]Л'!I68</f>
        <v>0</v>
      </c>
      <c r="J48" s="126">
        <f>'[1]Л'!J68</f>
        <v>0</v>
      </c>
      <c r="K48" s="126">
        <f>'[1]Л'!K68</f>
        <v>0</v>
      </c>
      <c r="L48" s="126">
        <f>'[1]Л'!L68</f>
        <v>0</v>
      </c>
      <c r="M48" s="126">
        <f>'[1]Л'!M68</f>
        <v>0</v>
      </c>
      <c r="N48" s="126">
        <f t="shared" si="2"/>
        <v>883821</v>
      </c>
    </row>
    <row r="49" spans="1:14" ht="12.75">
      <c r="A49" s="43">
        <v>100000</v>
      </c>
      <c r="B49" s="78" t="s">
        <v>224</v>
      </c>
      <c r="C49" s="126">
        <f t="shared" si="0"/>
        <v>325000</v>
      </c>
      <c r="D49" s="126">
        <f>D50</f>
        <v>325000</v>
      </c>
      <c r="E49" s="126">
        <f>E50</f>
        <v>0</v>
      </c>
      <c r="F49" s="126">
        <f>F50</f>
        <v>130000</v>
      </c>
      <c r="G49" s="126">
        <f>G50</f>
        <v>0</v>
      </c>
      <c r="H49" s="156">
        <f t="shared" si="1"/>
        <v>980124.8</v>
      </c>
      <c r="I49" s="156">
        <f>I50+I51</f>
        <v>980124.8</v>
      </c>
      <c r="J49" s="126">
        <f>J50</f>
        <v>0</v>
      </c>
      <c r="K49" s="126">
        <f>K50</f>
        <v>6000</v>
      </c>
      <c r="L49" s="126">
        <f>L50</f>
        <v>0</v>
      </c>
      <c r="M49" s="126">
        <f>M50</f>
        <v>0</v>
      </c>
      <c r="N49" s="156">
        <f t="shared" si="2"/>
        <v>1305124.8</v>
      </c>
    </row>
    <row r="50" spans="1:14" ht="12.75">
      <c r="A50" s="43">
        <v>100203</v>
      </c>
      <c r="B50" s="78" t="s">
        <v>225</v>
      </c>
      <c r="C50" s="126">
        <f t="shared" si="0"/>
        <v>325000</v>
      </c>
      <c r="D50" s="126">
        <f>'[1]Л'!D72</f>
        <v>325000</v>
      </c>
      <c r="E50" s="126">
        <f>'[1]Л'!E72</f>
        <v>0</v>
      </c>
      <c r="F50" s="126">
        <f>'[1]Л'!F72</f>
        <v>130000</v>
      </c>
      <c r="G50" s="126">
        <f>'[1]Л'!G72</f>
        <v>0</v>
      </c>
      <c r="H50" s="126">
        <f t="shared" si="1"/>
        <v>36000</v>
      </c>
      <c r="I50" s="126">
        <f>'[1]Л'!I72</f>
        <v>36000</v>
      </c>
      <c r="J50" s="126">
        <f>'[1]Л'!J72</f>
        <v>0</v>
      </c>
      <c r="K50" s="126">
        <f>'[1]Л'!K72</f>
        <v>6000</v>
      </c>
      <c r="L50" s="126">
        <f>'[1]Л'!L72</f>
        <v>0</v>
      </c>
      <c r="M50" s="126">
        <f>'[1]Л'!M72</f>
        <v>0</v>
      </c>
      <c r="N50" s="126">
        <f t="shared" si="2"/>
        <v>361000</v>
      </c>
    </row>
    <row r="51" spans="1:14" ht="76.5">
      <c r="A51" s="119" t="s">
        <v>128</v>
      </c>
      <c r="B51" s="70" t="s">
        <v>129</v>
      </c>
      <c r="C51" s="126">
        <f t="shared" si="0"/>
        <v>0</v>
      </c>
      <c r="D51" s="126"/>
      <c r="E51" s="126"/>
      <c r="F51" s="126"/>
      <c r="G51" s="126"/>
      <c r="H51" s="156">
        <f t="shared" si="1"/>
        <v>944124.8</v>
      </c>
      <c r="I51" s="156">
        <f>'[1]Л'!I76</f>
        <v>944124.8</v>
      </c>
      <c r="J51" s="156">
        <f>'[1]Л'!J76</f>
        <v>0</v>
      </c>
      <c r="K51" s="156">
        <f>'[1]Л'!K76</f>
        <v>0</v>
      </c>
      <c r="L51" s="156">
        <f>'[1]Л'!L76</f>
        <v>0</v>
      </c>
      <c r="M51" s="156">
        <f>'[1]Л'!M76</f>
        <v>0</v>
      </c>
      <c r="N51" s="157">
        <f t="shared" si="2"/>
        <v>944124.8</v>
      </c>
    </row>
    <row r="52" spans="1:14" ht="12.75" hidden="1">
      <c r="A52" s="46">
        <v>130000</v>
      </c>
      <c r="B52" s="78" t="s">
        <v>252</v>
      </c>
      <c r="C52" s="126">
        <f t="shared" si="0"/>
        <v>0</v>
      </c>
      <c r="D52" s="126">
        <f>D53</f>
        <v>0</v>
      </c>
      <c r="E52" s="126">
        <f>E53</f>
        <v>0</v>
      </c>
      <c r="F52" s="126">
        <f>F53</f>
        <v>0</v>
      </c>
      <c r="G52" s="126">
        <f>G53</f>
        <v>0</v>
      </c>
      <c r="H52" s="126">
        <f t="shared" si="1"/>
        <v>0</v>
      </c>
      <c r="I52" s="126">
        <f>I53</f>
        <v>0</v>
      </c>
      <c r="J52" s="126">
        <f>J53</f>
        <v>0</v>
      </c>
      <c r="K52" s="126">
        <f>K53</f>
        <v>0</v>
      </c>
      <c r="L52" s="126">
        <f>L53</f>
        <v>0</v>
      </c>
      <c r="M52" s="126">
        <f>M53</f>
        <v>0</v>
      </c>
      <c r="N52" s="126">
        <f t="shared" si="2"/>
        <v>0</v>
      </c>
    </row>
    <row r="53" spans="1:14" ht="25.5" hidden="1">
      <c r="A53" s="46">
        <v>130102</v>
      </c>
      <c r="B53" s="78" t="s">
        <v>177</v>
      </c>
      <c r="C53" s="126">
        <f t="shared" si="0"/>
        <v>0</v>
      </c>
      <c r="D53" s="126"/>
      <c r="E53" s="126"/>
      <c r="F53" s="126"/>
      <c r="G53" s="126"/>
      <c r="H53" s="126">
        <f t="shared" si="1"/>
        <v>0</v>
      </c>
      <c r="I53" s="126"/>
      <c r="J53" s="126"/>
      <c r="K53" s="126"/>
      <c r="L53" s="126"/>
      <c r="M53" s="126"/>
      <c r="N53" s="126">
        <f t="shared" si="2"/>
        <v>0</v>
      </c>
    </row>
    <row r="54" spans="1:14" ht="12.75">
      <c r="A54" s="46" t="s">
        <v>310</v>
      </c>
      <c r="B54" s="78" t="s">
        <v>265</v>
      </c>
      <c r="C54" s="126">
        <f t="shared" si="0"/>
        <v>0</v>
      </c>
      <c r="D54" s="126">
        <f>D55</f>
        <v>0</v>
      </c>
      <c r="E54" s="126">
        <f>E55</f>
        <v>0</v>
      </c>
      <c r="F54" s="126">
        <f>F55</f>
        <v>0</v>
      </c>
      <c r="G54" s="126">
        <f>G55</f>
        <v>0</v>
      </c>
      <c r="H54" s="126">
        <f t="shared" si="1"/>
        <v>205000</v>
      </c>
      <c r="I54" s="126">
        <f>I55</f>
        <v>110000</v>
      </c>
      <c r="J54" s="126">
        <f>J55</f>
        <v>0</v>
      </c>
      <c r="K54" s="126">
        <f>K55</f>
        <v>0</v>
      </c>
      <c r="L54" s="126">
        <f>L55</f>
        <v>95000</v>
      </c>
      <c r="M54" s="126">
        <f>M55</f>
        <v>0</v>
      </c>
      <c r="N54" s="126">
        <f t="shared" si="2"/>
        <v>205000</v>
      </c>
    </row>
    <row r="55" spans="1:14" ht="25.5">
      <c r="A55" s="46" t="s">
        <v>244</v>
      </c>
      <c r="B55" s="21" t="s">
        <v>11</v>
      </c>
      <c r="C55" s="126">
        <f t="shared" si="0"/>
        <v>0</v>
      </c>
      <c r="D55" s="126">
        <f>'[1]Л'!D19</f>
        <v>0</v>
      </c>
      <c r="E55" s="126">
        <f>'[1]Л'!E19</f>
        <v>0</v>
      </c>
      <c r="F55" s="126">
        <f>'[1]Л'!F19</f>
        <v>0</v>
      </c>
      <c r="G55" s="126">
        <f>'[1]Л'!G19</f>
        <v>0</v>
      </c>
      <c r="H55" s="126">
        <f t="shared" si="1"/>
        <v>205000</v>
      </c>
      <c r="I55" s="126">
        <f>'[1]Л'!I19</f>
        <v>110000</v>
      </c>
      <c r="J55" s="126">
        <f>'[1]Л'!J19</f>
        <v>0</v>
      </c>
      <c r="K55" s="126">
        <f>'[1]Л'!K19</f>
        <v>0</v>
      </c>
      <c r="L55" s="126">
        <f>'[1]Л'!L19</f>
        <v>95000</v>
      </c>
      <c r="M55" s="126">
        <f>'[1]Л'!M19</f>
        <v>0</v>
      </c>
      <c r="N55" s="126">
        <f t="shared" si="2"/>
        <v>205000</v>
      </c>
    </row>
    <row r="56" spans="1:14" ht="12.75">
      <c r="A56" s="46" t="s">
        <v>311</v>
      </c>
      <c r="B56" s="21" t="s">
        <v>245</v>
      </c>
      <c r="C56" s="126">
        <f t="shared" si="0"/>
        <v>243040</v>
      </c>
      <c r="D56" s="126">
        <f>D57</f>
        <v>243040</v>
      </c>
      <c r="E56" s="126">
        <f>E57</f>
        <v>0</v>
      </c>
      <c r="F56" s="126">
        <f>F57</f>
        <v>0</v>
      </c>
      <c r="G56" s="126">
        <f>G57</f>
        <v>0</v>
      </c>
      <c r="H56" s="126">
        <f t="shared" si="1"/>
        <v>0</v>
      </c>
      <c r="I56" s="126">
        <f>I57</f>
        <v>0</v>
      </c>
      <c r="J56" s="126">
        <f>J57</f>
        <v>0</v>
      </c>
      <c r="K56" s="126">
        <f>K57</f>
        <v>0</v>
      </c>
      <c r="L56" s="126">
        <f>L57</f>
        <v>0</v>
      </c>
      <c r="M56" s="126">
        <f>M57</f>
        <v>0</v>
      </c>
      <c r="N56" s="126">
        <f t="shared" si="2"/>
        <v>243040</v>
      </c>
    </row>
    <row r="57" spans="1:14" ht="12.75">
      <c r="A57" s="46" t="s">
        <v>246</v>
      </c>
      <c r="B57" s="70" t="s">
        <v>247</v>
      </c>
      <c r="C57" s="126">
        <f t="shared" si="0"/>
        <v>243040</v>
      </c>
      <c r="D57" s="126">
        <f>'[1]Л'!D20+'[1]Л'!D73+'[1]Л'!D36+'[1]Л'!D69</f>
        <v>243040</v>
      </c>
      <c r="E57" s="126">
        <f>'[1]Л'!E20+'[1]Л'!E73+'[1]Л'!E36+'[1]Л'!E69</f>
        <v>0</v>
      </c>
      <c r="F57" s="126">
        <f>'[1]Л'!F20+'[1]Л'!F73+'[1]Л'!F36+'[1]Л'!F69</f>
        <v>0</v>
      </c>
      <c r="G57" s="126">
        <f>'[1]Л'!G20+'[1]Л'!G73+'[1]Л'!G36+'[1]Л'!G69</f>
        <v>0</v>
      </c>
      <c r="H57" s="126">
        <f t="shared" si="1"/>
        <v>0</v>
      </c>
      <c r="I57" s="126">
        <f>'[1]Л'!I20+'[1]Л'!I73</f>
        <v>0</v>
      </c>
      <c r="J57" s="126">
        <f>'[1]Л'!J20+'[1]Л'!J73</f>
        <v>0</v>
      </c>
      <c r="K57" s="126">
        <f>'[1]Л'!K20+'[1]Л'!K73</f>
        <v>0</v>
      </c>
      <c r="L57" s="126">
        <f>'[1]Л'!L20+'[1]Л'!L73</f>
        <v>0</v>
      </c>
      <c r="M57" s="126">
        <f>'[1]Л'!M20+'[1]Л'!M73</f>
        <v>0</v>
      </c>
      <c r="N57" s="126">
        <f t="shared" si="2"/>
        <v>243040</v>
      </c>
    </row>
    <row r="58" spans="1:14" ht="12.75">
      <c r="A58" s="43"/>
      <c r="B58" s="78" t="s">
        <v>248</v>
      </c>
      <c r="C58" s="126">
        <f t="shared" si="0"/>
        <v>87788736</v>
      </c>
      <c r="D58" s="126">
        <f>D11+D12+D21+D26+D49+D52+D54+D56</f>
        <v>86986736</v>
      </c>
      <c r="E58" s="126">
        <f>E11+E12+E21+E26+E49+E52+E54+E56</f>
        <v>41913341</v>
      </c>
      <c r="F58" s="126">
        <f>F11+F12+F21+F26+F49+F52+F54+F56</f>
        <v>5232666</v>
      </c>
      <c r="G58" s="126">
        <f>G11+G12+G21+G26+G49+G52+G54+G56</f>
        <v>802000</v>
      </c>
      <c r="H58" s="156">
        <f t="shared" si="1"/>
        <v>5028590.8</v>
      </c>
      <c r="I58" s="156">
        <f>I11+I12+I21+I26+I49+I52+I54+I56</f>
        <v>4871490.8</v>
      </c>
      <c r="J58" s="126">
        <f>J11+J12+J21+J26+J49+J52+J54+J56</f>
        <v>973500</v>
      </c>
      <c r="K58" s="126">
        <f>K11+K12+K21+K26+K49+K52+K54+K56</f>
        <v>248440</v>
      </c>
      <c r="L58" s="126">
        <f>L11+L12+L21+L26+L49+L52+L54+L56</f>
        <v>157100</v>
      </c>
      <c r="M58" s="126">
        <f>M11+M12+M21+M26+M49+M52+M54+M56</f>
        <v>0</v>
      </c>
      <c r="N58" s="156">
        <f t="shared" si="2"/>
        <v>92817326.8</v>
      </c>
    </row>
    <row r="60" spans="1:10" s="34" customFormat="1" ht="15" customHeight="1">
      <c r="A60" s="34" t="s">
        <v>78</v>
      </c>
      <c r="B60" s="170"/>
      <c r="C60" s="170"/>
      <c r="D60" s="170"/>
      <c r="E60" s="170"/>
      <c r="J60" s="34" t="s">
        <v>95</v>
      </c>
    </row>
    <row r="62" spans="3:14" ht="12.75">
      <c r="C62" s="127">
        <f>'[1]Л'!C77-C58</f>
        <v>0</v>
      </c>
      <c r="D62" s="127">
        <f>'[1]Л'!D77-D58</f>
        <v>0</v>
      </c>
      <c r="E62" s="127">
        <f>'[1]Л'!E77-E58</f>
        <v>0</v>
      </c>
      <c r="F62" s="127">
        <f>'[1]Л'!F77-F58</f>
        <v>0</v>
      </c>
      <c r="G62" s="127">
        <f>'[1]Л'!G77-G58</f>
        <v>0</v>
      </c>
      <c r="H62" s="127">
        <f>'[1]Л'!H77-H58</f>
        <v>0</v>
      </c>
      <c r="I62" s="127">
        <f>'[1]Л'!I77-I58</f>
        <v>0</v>
      </c>
      <c r="J62" s="127">
        <f>'[1]Л'!J77-J58</f>
        <v>0</v>
      </c>
      <c r="K62" s="127">
        <f>'[1]Л'!K77-K58</f>
        <v>0</v>
      </c>
      <c r="L62" s="127">
        <f>'[1]Л'!L77-L58</f>
        <v>0</v>
      </c>
      <c r="M62" s="127">
        <f>'[1]Л'!M77-M58</f>
        <v>0</v>
      </c>
      <c r="N62" s="127">
        <f>'[1]Л'!N77-N58</f>
        <v>0</v>
      </c>
    </row>
    <row r="63" spans="3:8" ht="12.75">
      <c r="C63" s="69"/>
      <c r="H63" s="69"/>
    </row>
  </sheetData>
  <mergeCells count="13">
    <mergeCell ref="N8:N9"/>
    <mergeCell ref="E1:G1"/>
    <mergeCell ref="E2:G2"/>
    <mergeCell ref="L7:M7"/>
    <mergeCell ref="E3:G3"/>
    <mergeCell ref="L2:N2"/>
    <mergeCell ref="L3:N3"/>
    <mergeCell ref="L1:N1"/>
    <mergeCell ref="A8:A9"/>
    <mergeCell ref="B8:B9"/>
    <mergeCell ref="A5:M5"/>
    <mergeCell ref="C8:G8"/>
    <mergeCell ref="H8:M8"/>
  </mergeCells>
  <printOptions/>
  <pageMargins left="0.9055118110236221" right="0.35433070866141736" top="0.59" bottom="0.22" header="0.44" footer="0.1968503937007874"/>
  <pageSetup fitToHeight="4" fitToWidth="1" horizontalDpi="300" verticalDpi="300" orientation="landscape" paperSize="9" scale="7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Q69"/>
  <sheetViews>
    <sheetView showZeros="0" view="pageBreakPreview" zoomScale="75" zoomScaleNormal="75" zoomScaleSheetLayoutView="75" workbookViewId="0" topLeftCell="C1">
      <selection activeCell="K3" sqref="K3:M3"/>
    </sheetView>
  </sheetViews>
  <sheetFormatPr defaultColWidth="9.00390625" defaultRowHeight="12.75"/>
  <cols>
    <col min="1" max="1" width="8.00390625" style="22" customWidth="1"/>
    <col min="2" max="2" width="38.625" style="4" customWidth="1"/>
    <col min="3" max="3" width="12.125" style="23" customWidth="1"/>
    <col min="4" max="4" width="11.875" style="23" customWidth="1"/>
    <col min="5" max="5" width="12.00390625" style="23" customWidth="1"/>
    <col min="6" max="6" width="10.125" style="23" customWidth="1"/>
    <col min="7" max="7" width="11.375" style="23" customWidth="1"/>
    <col min="8" max="8" width="13.625" style="23" customWidth="1"/>
    <col min="9" max="9" width="12.875" style="23" customWidth="1"/>
    <col min="10" max="10" width="12.00390625" style="23" customWidth="1"/>
    <col min="11" max="11" width="10.00390625" style="23" customWidth="1"/>
    <col min="12" max="12" width="11.25390625" style="23" customWidth="1"/>
    <col min="13" max="13" width="9.00390625" style="23" customWidth="1"/>
    <col min="14" max="14" width="13.25390625" style="23" customWidth="1"/>
    <col min="15" max="16384" width="9.125" style="23" customWidth="1"/>
  </cols>
  <sheetData>
    <row r="1" spans="5:16" s="18" customFormat="1" ht="18">
      <c r="E1" s="193"/>
      <c r="F1" s="193"/>
      <c r="G1" s="193"/>
      <c r="H1" s="95"/>
      <c r="I1" s="95"/>
      <c r="J1" s="96"/>
      <c r="K1" s="195" t="s">
        <v>89</v>
      </c>
      <c r="L1" s="195"/>
      <c r="M1" s="195"/>
      <c r="N1" s="93"/>
      <c r="O1" s="93"/>
      <c r="P1" s="93"/>
    </row>
    <row r="2" spans="5:16" s="18" customFormat="1" ht="18">
      <c r="E2" s="193"/>
      <c r="F2" s="193"/>
      <c r="G2" s="193"/>
      <c r="H2" s="95"/>
      <c r="I2" s="95"/>
      <c r="J2" s="96"/>
      <c r="K2" s="195" t="s">
        <v>82</v>
      </c>
      <c r="L2" s="195"/>
      <c r="M2" s="195"/>
      <c r="N2" s="93"/>
      <c r="O2" s="93"/>
      <c r="P2" s="93"/>
    </row>
    <row r="3" spans="5:16" s="18" customFormat="1" ht="18">
      <c r="E3" s="193"/>
      <c r="F3" s="193"/>
      <c r="G3" s="193"/>
      <c r="H3" s="95"/>
      <c r="I3" s="95"/>
      <c r="J3" s="96"/>
      <c r="K3" s="195" t="s">
        <v>360</v>
      </c>
      <c r="L3" s="195"/>
      <c r="M3" s="195"/>
      <c r="N3" s="93"/>
      <c r="O3" s="93"/>
      <c r="P3" s="93"/>
    </row>
    <row r="4" s="18" customFormat="1" ht="12.75">
      <c r="N4" s="45"/>
    </row>
    <row r="5" spans="1:15" s="18" customFormat="1" ht="18">
      <c r="A5" s="188" t="s">
        <v>145</v>
      </c>
      <c r="B5" s="188"/>
      <c r="C5" s="188"/>
      <c r="D5" s="188"/>
      <c r="E5" s="188"/>
      <c r="F5" s="188"/>
      <c r="G5" s="188"/>
      <c r="H5" s="188"/>
      <c r="I5" s="188"/>
      <c r="J5" s="188"/>
      <c r="K5" s="188"/>
      <c r="L5" s="188"/>
      <c r="M5" s="188"/>
      <c r="N5" s="94"/>
      <c r="O5" s="94"/>
    </row>
    <row r="6" ht="18" hidden="1">
      <c r="E6" s="34"/>
    </row>
    <row r="7" spans="14:15" ht="12.75">
      <c r="N7" s="197" t="s">
        <v>81</v>
      </c>
      <c r="O7" s="197"/>
    </row>
    <row r="8" spans="1:14" ht="12.75">
      <c r="A8" s="189" t="s">
        <v>23</v>
      </c>
      <c r="B8" s="189" t="s">
        <v>354</v>
      </c>
      <c r="C8" s="196" t="s">
        <v>183</v>
      </c>
      <c r="D8" s="196"/>
      <c r="E8" s="196"/>
      <c r="F8" s="196"/>
      <c r="G8" s="196"/>
      <c r="H8" s="196" t="s">
        <v>184</v>
      </c>
      <c r="I8" s="196"/>
      <c r="J8" s="196"/>
      <c r="K8" s="196"/>
      <c r="L8" s="196"/>
      <c r="M8" s="196"/>
      <c r="N8" s="189" t="s">
        <v>335</v>
      </c>
    </row>
    <row r="9" spans="1:14" ht="51">
      <c r="A9" s="189"/>
      <c r="B9" s="189"/>
      <c r="C9" s="5" t="s">
        <v>336</v>
      </c>
      <c r="D9" s="5" t="s">
        <v>254</v>
      </c>
      <c r="E9" s="5" t="s">
        <v>337</v>
      </c>
      <c r="F9" s="5" t="s">
        <v>338</v>
      </c>
      <c r="G9" s="5" t="s">
        <v>33</v>
      </c>
      <c r="H9" s="5" t="s">
        <v>339</v>
      </c>
      <c r="I9" s="5" t="s">
        <v>340</v>
      </c>
      <c r="J9" s="5" t="s">
        <v>341</v>
      </c>
      <c r="K9" s="5" t="s">
        <v>338</v>
      </c>
      <c r="L9" s="5" t="s">
        <v>90</v>
      </c>
      <c r="M9" s="5" t="s">
        <v>342</v>
      </c>
      <c r="N9" s="189"/>
    </row>
    <row r="10" spans="1:14" ht="12.75">
      <c r="A10" s="5">
        <v>1</v>
      </c>
      <c r="B10" s="5">
        <v>2</v>
      </c>
      <c r="C10" s="5">
        <v>3</v>
      </c>
      <c r="D10" s="5">
        <v>4</v>
      </c>
      <c r="E10" s="5">
        <v>5</v>
      </c>
      <c r="F10" s="5">
        <v>6</v>
      </c>
      <c r="G10" s="5">
        <v>7</v>
      </c>
      <c r="H10" s="5">
        <v>8</v>
      </c>
      <c r="I10" s="5">
        <v>9</v>
      </c>
      <c r="J10" s="5">
        <v>10</v>
      </c>
      <c r="K10" s="5">
        <v>11</v>
      </c>
      <c r="L10" s="5">
        <v>12</v>
      </c>
      <c r="M10" s="5">
        <v>13</v>
      </c>
      <c r="N10" s="5">
        <v>14</v>
      </c>
    </row>
    <row r="11" spans="1:43" ht="12.75">
      <c r="A11" s="25" t="s">
        <v>191</v>
      </c>
      <c r="B11" s="6" t="s">
        <v>192</v>
      </c>
      <c r="C11" s="128">
        <f>D11+G11</f>
        <v>4361461</v>
      </c>
      <c r="D11" s="128">
        <f>'[1]Х'!D12+'[1]Х'!D28+'[1]Х'!D43+'[1]Х'!D76</f>
        <v>4260661</v>
      </c>
      <c r="E11" s="128">
        <f>'[1]Х'!E12+'[1]Х'!E28+'[1]Х'!E43+'[1]Х'!E76</f>
        <v>2871370</v>
      </c>
      <c r="F11" s="128">
        <f>'[1]Х'!F12+'[1]Х'!F28+'[1]Х'!F43+'[1]Х'!F76</f>
        <v>89258</v>
      </c>
      <c r="G11" s="128">
        <f>'[1]Х'!G12+'[1]Х'!G28+'[1]Х'!G43+'[1]Х'!G76</f>
        <v>100800</v>
      </c>
      <c r="H11" s="128">
        <f aca="true" t="shared" si="0" ref="H11:H64">I11+L11</f>
        <v>0</v>
      </c>
      <c r="I11" s="128">
        <f>'[1]Х'!I12+'[1]Х'!I28+'[1]Х'!I43+'[1]Х'!I76</f>
        <v>0</v>
      </c>
      <c r="J11" s="128">
        <f>'[1]Х'!J12+'[1]Х'!J28+'[1]Х'!J43+'[1]Х'!J76</f>
        <v>0</v>
      </c>
      <c r="K11" s="128">
        <f>'[1]Х'!K12+'[1]Х'!K28+'[1]Х'!K43+'[1]Х'!K76</f>
        <v>0</v>
      </c>
      <c r="L11" s="128">
        <f>'[1]Х'!L12+'[1]Х'!L28+'[1]Х'!L43+'[1]Х'!L76</f>
        <v>0</v>
      </c>
      <c r="M11" s="128">
        <f>'[1]Х'!M12+'[1]Х'!M28+'[1]Х'!M43+'[1]Х'!M76</f>
        <v>0</v>
      </c>
      <c r="N11" s="128">
        <f>C11+H11</f>
        <v>4361461</v>
      </c>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row>
    <row r="12" spans="1:43" ht="12.75">
      <c r="A12" s="80" t="s">
        <v>195</v>
      </c>
      <c r="B12" s="6" t="s">
        <v>343</v>
      </c>
      <c r="C12" s="128">
        <f aca="true" t="shared" si="1" ref="C12:C58">D12+G12</f>
        <v>30633935</v>
      </c>
      <c r="D12" s="109">
        <f>SUM(D13:D22)</f>
        <v>30458935</v>
      </c>
      <c r="E12" s="109">
        <f>SUM(E13:E22)</f>
        <v>18091703</v>
      </c>
      <c r="F12" s="109">
        <f>SUM(F13:F22)</f>
        <v>2371015</v>
      </c>
      <c r="G12" s="109">
        <f>SUM(G13:G22)</f>
        <v>175000</v>
      </c>
      <c r="H12" s="128">
        <f t="shared" si="0"/>
        <v>1432835</v>
      </c>
      <c r="I12" s="109">
        <f>SUM(I13:I20)</f>
        <v>1423658</v>
      </c>
      <c r="J12" s="109">
        <f>SUM(J13:J20)</f>
        <v>60595</v>
      </c>
      <c r="K12" s="109">
        <f>SUM(K13:K20)</f>
        <v>120713</v>
      </c>
      <c r="L12" s="109">
        <f>SUM(L13:L20)</f>
        <v>9177</v>
      </c>
      <c r="M12" s="109">
        <f>SUM(M13:M20)</f>
        <v>0</v>
      </c>
      <c r="N12" s="128">
        <f aca="true" t="shared" si="2" ref="N12:N64">C12+H12</f>
        <v>32066770</v>
      </c>
      <c r="O12" s="50"/>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row>
    <row r="13" spans="1:43" ht="12.75">
      <c r="A13" s="80" t="s">
        <v>255</v>
      </c>
      <c r="B13" s="6" t="s">
        <v>251</v>
      </c>
      <c r="C13" s="128">
        <f t="shared" si="1"/>
        <v>9567938</v>
      </c>
      <c r="D13" s="128">
        <f>'[1]Х'!D30</f>
        <v>9452938</v>
      </c>
      <c r="E13" s="128">
        <f>'[1]Х'!E30</f>
        <v>5232218</v>
      </c>
      <c r="F13" s="128">
        <f>'[1]Х'!F30</f>
        <v>969693</v>
      </c>
      <c r="G13" s="128">
        <f>'[1]Х'!G30</f>
        <v>115000</v>
      </c>
      <c r="H13" s="128">
        <f t="shared" si="0"/>
        <v>1129135</v>
      </c>
      <c r="I13" s="128">
        <f>'[1]Х'!I30</f>
        <v>1129135</v>
      </c>
      <c r="J13" s="128">
        <f>'[1]Х'!J30</f>
        <v>0</v>
      </c>
      <c r="K13" s="128">
        <f>'[1]Х'!K30</f>
        <v>2525</v>
      </c>
      <c r="L13" s="128">
        <f>'[1]Х'!L30</f>
        <v>0</v>
      </c>
      <c r="M13" s="128">
        <f>'[1]Х'!M30</f>
        <v>0</v>
      </c>
      <c r="N13" s="128">
        <f t="shared" si="2"/>
        <v>10697073</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row>
    <row r="14" spans="1:43" ht="42" customHeight="1">
      <c r="A14" s="80" t="s">
        <v>197</v>
      </c>
      <c r="B14" s="6" t="s">
        <v>38</v>
      </c>
      <c r="C14" s="128">
        <f t="shared" si="1"/>
        <v>18610554</v>
      </c>
      <c r="D14" s="128">
        <f>'[1]Х'!D31</f>
        <v>18560554</v>
      </c>
      <c r="E14" s="128">
        <f>'[1]Х'!E31</f>
        <v>11936438</v>
      </c>
      <c r="F14" s="128">
        <f>'[1]Х'!F31</f>
        <v>1350889</v>
      </c>
      <c r="G14" s="128">
        <f>'[1]Х'!G31</f>
        <v>50000</v>
      </c>
      <c r="H14" s="128">
        <f t="shared" si="0"/>
        <v>273505</v>
      </c>
      <c r="I14" s="128">
        <f>'[1]Х'!I31</f>
        <v>267405</v>
      </c>
      <c r="J14" s="128">
        <f>'[1]Х'!J31</f>
        <v>60595</v>
      </c>
      <c r="K14" s="128">
        <f>'[1]Х'!K31</f>
        <v>103503</v>
      </c>
      <c r="L14" s="128">
        <f>'[1]Х'!L31</f>
        <v>6100</v>
      </c>
      <c r="M14" s="128">
        <f>'[1]Х'!M31</f>
        <v>0</v>
      </c>
      <c r="N14" s="128">
        <f t="shared" si="2"/>
        <v>18884059</v>
      </c>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row>
    <row r="15" spans="1:43" ht="12.75" hidden="1">
      <c r="A15" s="80" t="s">
        <v>256</v>
      </c>
      <c r="B15" s="6" t="s">
        <v>270</v>
      </c>
      <c r="C15" s="128">
        <f t="shared" si="1"/>
        <v>0</v>
      </c>
      <c r="D15" s="128">
        <f>'[1]Х'!D32</f>
        <v>0</v>
      </c>
      <c r="E15" s="128">
        <f>'[1]Х'!E32</f>
        <v>0</v>
      </c>
      <c r="F15" s="128">
        <f>'[1]Х'!F32</f>
        <v>0</v>
      </c>
      <c r="G15" s="128">
        <f>'[1]Х'!G32</f>
        <v>0</v>
      </c>
      <c r="H15" s="128">
        <f t="shared" si="0"/>
        <v>0</v>
      </c>
      <c r="I15" s="128">
        <f>'[1]Х'!I32</f>
        <v>0</v>
      </c>
      <c r="J15" s="128">
        <f>'[1]Х'!J32</f>
        <v>0</v>
      </c>
      <c r="K15" s="128">
        <f>'[1]Х'!K32</f>
        <v>0</v>
      </c>
      <c r="L15" s="128">
        <f>'[1]Х'!L32</f>
        <v>0</v>
      </c>
      <c r="M15" s="128">
        <f>'[1]Х'!M32</f>
        <v>0</v>
      </c>
      <c r="N15" s="128">
        <f t="shared" si="2"/>
        <v>0</v>
      </c>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row>
    <row r="16" spans="1:43" ht="44.25" customHeight="1">
      <c r="A16" s="80" t="s">
        <v>257</v>
      </c>
      <c r="B16" s="6" t="s">
        <v>258</v>
      </c>
      <c r="C16" s="128">
        <f t="shared" si="1"/>
        <v>238291</v>
      </c>
      <c r="D16" s="128">
        <f>'[1]Х'!D33</f>
        <v>238291</v>
      </c>
      <c r="E16" s="128">
        <f>'[1]Х'!E33</f>
        <v>174957</v>
      </c>
      <c r="F16" s="128">
        <f>'[1]Х'!F33</f>
        <v>0</v>
      </c>
      <c r="G16" s="128">
        <f>'[1]Х'!G33</f>
        <v>0</v>
      </c>
      <c r="H16" s="128">
        <f t="shared" si="0"/>
        <v>0</v>
      </c>
      <c r="I16" s="128">
        <f>'[1]Х'!I33</f>
        <v>0</v>
      </c>
      <c r="J16" s="128">
        <f>'[1]Х'!J33</f>
        <v>0</v>
      </c>
      <c r="K16" s="128">
        <f>'[1]Х'!K33</f>
        <v>0</v>
      </c>
      <c r="L16" s="128">
        <f>'[1]Х'!L33</f>
        <v>0</v>
      </c>
      <c r="M16" s="128">
        <f>'[1]Х'!M33</f>
        <v>0</v>
      </c>
      <c r="N16" s="128">
        <f t="shared" si="2"/>
        <v>238291</v>
      </c>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row>
    <row r="17" spans="1:43" ht="51" hidden="1">
      <c r="A17" s="41" t="s">
        <v>91</v>
      </c>
      <c r="B17" s="47" t="s">
        <v>92</v>
      </c>
      <c r="C17" s="128">
        <f t="shared" si="1"/>
        <v>0</v>
      </c>
      <c r="D17" s="128">
        <f>'[1]Х'!D34</f>
        <v>0</v>
      </c>
      <c r="E17" s="128">
        <f>'[1]Х'!E34</f>
        <v>0</v>
      </c>
      <c r="F17" s="128">
        <f>'[1]Х'!F34</f>
        <v>0</v>
      </c>
      <c r="G17" s="128">
        <f>'[1]Х'!G34</f>
        <v>0</v>
      </c>
      <c r="H17" s="128">
        <f t="shared" si="0"/>
        <v>0</v>
      </c>
      <c r="I17" s="128">
        <f>'[1]Х'!I34</f>
        <v>0</v>
      </c>
      <c r="J17" s="128">
        <f>'[1]Х'!J34</f>
        <v>0</v>
      </c>
      <c r="K17" s="128">
        <f>'[1]Х'!K34</f>
        <v>0</v>
      </c>
      <c r="L17" s="128">
        <f>'[1]Х'!L34</f>
        <v>0</v>
      </c>
      <c r="M17" s="128">
        <f>'[1]Х'!M34</f>
        <v>0</v>
      </c>
      <c r="N17" s="128">
        <f t="shared" si="2"/>
        <v>0</v>
      </c>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row>
    <row r="18" spans="1:43" ht="25.5">
      <c r="A18" s="80" t="s">
        <v>200</v>
      </c>
      <c r="B18" s="6" t="s">
        <v>39</v>
      </c>
      <c r="C18" s="128">
        <f t="shared" si="1"/>
        <v>258393</v>
      </c>
      <c r="D18" s="128">
        <f>'[1]Х'!D35</f>
        <v>258393</v>
      </c>
      <c r="E18" s="128">
        <f>'[1]Х'!E35</f>
        <v>188930</v>
      </c>
      <c r="F18" s="128">
        <f>'[1]Х'!F35</f>
        <v>0</v>
      </c>
      <c r="G18" s="128">
        <f>'[1]Х'!G35</f>
        <v>0</v>
      </c>
      <c r="H18" s="128">
        <f t="shared" si="0"/>
        <v>0</v>
      </c>
      <c r="I18" s="128">
        <f>'[1]Х'!I35</f>
        <v>0</v>
      </c>
      <c r="J18" s="128">
        <f>'[1]Х'!J35</f>
        <v>0</v>
      </c>
      <c r="K18" s="128">
        <f>'[1]Х'!K35</f>
        <v>0</v>
      </c>
      <c r="L18" s="128">
        <f>'[1]Х'!L35</f>
        <v>0</v>
      </c>
      <c r="M18" s="128">
        <f>'[1]Х'!M35</f>
        <v>0</v>
      </c>
      <c r="N18" s="128">
        <f t="shared" si="2"/>
        <v>258393</v>
      </c>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row>
    <row r="19" spans="1:43" ht="25.5">
      <c r="A19" s="80" t="s">
        <v>201</v>
      </c>
      <c r="B19" s="6" t="s">
        <v>40</v>
      </c>
      <c r="C19" s="128">
        <f t="shared" si="1"/>
        <v>497672</v>
      </c>
      <c r="D19" s="128">
        <f>'[1]Х'!D36</f>
        <v>487672</v>
      </c>
      <c r="E19" s="128">
        <f>'[1]Х'!E36</f>
        <v>341058</v>
      </c>
      <c r="F19" s="128">
        <f>'[1]Х'!F36</f>
        <v>0</v>
      </c>
      <c r="G19" s="128">
        <f>'[1]Х'!G36</f>
        <v>10000</v>
      </c>
      <c r="H19" s="128">
        <f t="shared" si="0"/>
        <v>0</v>
      </c>
      <c r="I19" s="128">
        <f>'[1]Х'!I36</f>
        <v>0</v>
      </c>
      <c r="J19" s="128">
        <f>'[1]Х'!J36</f>
        <v>0</v>
      </c>
      <c r="K19" s="128">
        <f>'[1]Х'!K36</f>
        <v>0</v>
      </c>
      <c r="L19" s="128">
        <f>'[1]Х'!L36</f>
        <v>0</v>
      </c>
      <c r="M19" s="128">
        <f>'[1]Х'!M36</f>
        <v>0</v>
      </c>
      <c r="N19" s="128">
        <f t="shared" si="2"/>
        <v>497672</v>
      </c>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row>
    <row r="20" spans="1:43" ht="25.5">
      <c r="A20" s="80" t="s">
        <v>202</v>
      </c>
      <c r="B20" s="6" t="s">
        <v>203</v>
      </c>
      <c r="C20" s="128">
        <f t="shared" si="1"/>
        <v>424712</v>
      </c>
      <c r="D20" s="128">
        <f>'[1]Х'!D37</f>
        <v>424712</v>
      </c>
      <c r="E20" s="128">
        <f>'[1]Х'!E37</f>
        <v>218102</v>
      </c>
      <c r="F20" s="128">
        <f>'[1]Х'!F37</f>
        <v>50433</v>
      </c>
      <c r="G20" s="128">
        <f>'[1]Х'!G37</f>
        <v>0</v>
      </c>
      <c r="H20" s="128">
        <f t="shared" si="0"/>
        <v>30195</v>
      </c>
      <c r="I20" s="128">
        <f>'[1]Х'!I37</f>
        <v>27118</v>
      </c>
      <c r="J20" s="128">
        <f>'[1]Х'!J37</f>
        <v>0</v>
      </c>
      <c r="K20" s="128">
        <f>'[1]Х'!K37</f>
        <v>14685</v>
      </c>
      <c r="L20" s="128">
        <f>'[1]Х'!L37</f>
        <v>3077</v>
      </c>
      <c r="M20" s="128">
        <f>'[1]Х'!M37</f>
        <v>0</v>
      </c>
      <c r="N20" s="128">
        <f t="shared" si="2"/>
        <v>454907</v>
      </c>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row>
    <row r="21" spans="1:43" ht="38.25">
      <c r="A21" s="41" t="s">
        <v>93</v>
      </c>
      <c r="B21" s="29" t="s">
        <v>94</v>
      </c>
      <c r="C21" s="128">
        <f>D21+G21</f>
        <v>25440</v>
      </c>
      <c r="D21" s="128">
        <f>'[1]Х'!D38</f>
        <v>25440</v>
      </c>
      <c r="E21" s="128">
        <f>'[1]Х'!E38</f>
        <v>0</v>
      </c>
      <c r="F21" s="128">
        <f>'[1]Х'!F38</f>
        <v>0</v>
      </c>
      <c r="G21" s="128">
        <f>'[1]Х'!G38</f>
        <v>0</v>
      </c>
      <c r="H21" s="128">
        <f>I21+L21</f>
        <v>0</v>
      </c>
      <c r="I21" s="128">
        <f>'[1]Х'!I38</f>
        <v>0</v>
      </c>
      <c r="J21" s="128">
        <f>'[1]Х'!J38</f>
        <v>0</v>
      </c>
      <c r="K21" s="128">
        <f>'[1]Х'!K38</f>
        <v>0</v>
      </c>
      <c r="L21" s="128">
        <f>'[1]Х'!L38</f>
        <v>0</v>
      </c>
      <c r="M21" s="128">
        <f>'[1]Х'!M38</f>
        <v>0</v>
      </c>
      <c r="N21" s="128">
        <f>C21+H21</f>
        <v>25440</v>
      </c>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row>
    <row r="22" spans="1:16" ht="89.25">
      <c r="A22" s="41" t="s">
        <v>132</v>
      </c>
      <c r="B22" s="29" t="s">
        <v>131</v>
      </c>
      <c r="C22" s="109">
        <f>D22+G22</f>
        <v>1010935</v>
      </c>
      <c r="D22" s="109">
        <f>'[1]Х'!D39</f>
        <v>1010935</v>
      </c>
      <c r="E22" s="109">
        <f>'[1]Х'!E39</f>
        <v>0</v>
      </c>
      <c r="F22" s="109">
        <f>'[1]Х'!F39</f>
        <v>0</v>
      </c>
      <c r="G22" s="109">
        <f>'[1]Х'!G39</f>
        <v>0</v>
      </c>
      <c r="H22" s="109">
        <f>'[1]Л'!H38</f>
        <v>0</v>
      </c>
      <c r="I22" s="109">
        <f>'[1]Л'!I38</f>
        <v>0</v>
      </c>
      <c r="J22" s="109">
        <f>'[1]Л'!J38</f>
        <v>0</v>
      </c>
      <c r="K22" s="109">
        <f>'[1]Л'!K38</f>
        <v>0</v>
      </c>
      <c r="L22" s="109">
        <f>'[1]Л'!L38</f>
        <v>0</v>
      </c>
      <c r="M22" s="109">
        <f>'[1]Л'!M38</f>
        <v>0</v>
      </c>
      <c r="N22" s="110">
        <f>C22+H22</f>
        <v>1010935</v>
      </c>
      <c r="O22" s="125"/>
      <c r="P22" s="125"/>
    </row>
    <row r="23" spans="1:43" ht="12.75">
      <c r="A23" s="80" t="s">
        <v>204</v>
      </c>
      <c r="B23" s="6" t="s">
        <v>259</v>
      </c>
      <c r="C23" s="128">
        <f t="shared" si="1"/>
        <v>6680300</v>
      </c>
      <c r="D23" s="109">
        <f>SUM(D24:D26)</f>
        <v>6580000</v>
      </c>
      <c r="E23" s="109">
        <f>SUM(E24:E26)</f>
        <v>4198600</v>
      </c>
      <c r="F23" s="109">
        <f>SUM(F24:F26)</f>
        <v>368500</v>
      </c>
      <c r="G23" s="109">
        <f>SUM(G24:G26)</f>
        <v>100300</v>
      </c>
      <c r="H23" s="128">
        <f t="shared" si="0"/>
        <v>770311</v>
      </c>
      <c r="I23" s="109">
        <f>SUM(I24:I26)</f>
        <v>770311</v>
      </c>
      <c r="J23" s="109">
        <f>SUM(J24:J26)</f>
        <v>316844</v>
      </c>
      <c r="K23" s="109">
        <f>SUM(K24:K26)</f>
        <v>21891</v>
      </c>
      <c r="L23" s="109">
        <f>SUM(L24:L26)</f>
        <v>0</v>
      </c>
      <c r="M23" s="109">
        <f>SUM(M24:M25)</f>
        <v>0</v>
      </c>
      <c r="N23" s="128">
        <f t="shared" si="2"/>
        <v>7450611</v>
      </c>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row>
    <row r="24" spans="1:43" ht="12.75">
      <c r="A24" s="80" t="s">
        <v>260</v>
      </c>
      <c r="B24" s="6" t="s">
        <v>261</v>
      </c>
      <c r="C24" s="128">
        <f t="shared" si="1"/>
        <v>2853711</v>
      </c>
      <c r="D24" s="128">
        <f>'[1]Х'!D14</f>
        <v>2813711</v>
      </c>
      <c r="E24" s="128">
        <f>'[1]Х'!E14</f>
        <v>1792354</v>
      </c>
      <c r="F24" s="128">
        <f>'[1]Х'!F14</f>
        <v>240762</v>
      </c>
      <c r="G24" s="128">
        <f>'[1]Х'!G14</f>
        <v>40000</v>
      </c>
      <c r="H24" s="128">
        <f t="shared" si="0"/>
        <v>14000</v>
      </c>
      <c r="I24" s="128">
        <f>'[1]Х'!I14</f>
        <v>14000</v>
      </c>
      <c r="J24" s="128">
        <f>'[1]Х'!J14</f>
        <v>0</v>
      </c>
      <c r="K24" s="128">
        <f>'[1]Х'!K14</f>
        <v>6500</v>
      </c>
      <c r="L24" s="128">
        <f>'[1]Х'!L14</f>
        <v>0</v>
      </c>
      <c r="M24" s="128">
        <f>'[1]Х'!M14</f>
        <v>0</v>
      </c>
      <c r="N24" s="128">
        <f t="shared" si="2"/>
        <v>2867711</v>
      </c>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row>
    <row r="25" spans="1:43" ht="12.75">
      <c r="A25" s="80" t="s">
        <v>208</v>
      </c>
      <c r="B25" s="6" t="s">
        <v>262</v>
      </c>
      <c r="C25" s="128">
        <f t="shared" si="1"/>
        <v>3826589</v>
      </c>
      <c r="D25" s="128">
        <f>'[1]Х'!D15</f>
        <v>3766289</v>
      </c>
      <c r="E25" s="128">
        <f>'[1]Х'!E15</f>
        <v>2406246</v>
      </c>
      <c r="F25" s="128">
        <f>'[1]Х'!F15</f>
        <v>127738</v>
      </c>
      <c r="G25" s="128">
        <f>'[1]Х'!G15</f>
        <v>60300</v>
      </c>
      <c r="H25" s="128">
        <f t="shared" si="0"/>
        <v>756311</v>
      </c>
      <c r="I25" s="128">
        <f>'[1]Х'!I15</f>
        <v>756311</v>
      </c>
      <c r="J25" s="128">
        <f>'[1]Х'!J15</f>
        <v>316844</v>
      </c>
      <c r="K25" s="128">
        <f>'[1]Х'!K15</f>
        <v>15391</v>
      </c>
      <c r="L25" s="128">
        <f>'[1]Х'!L15</f>
        <v>0</v>
      </c>
      <c r="M25" s="128">
        <f>'[1]Х'!M15</f>
        <v>0</v>
      </c>
      <c r="N25" s="128">
        <f t="shared" si="2"/>
        <v>4582900</v>
      </c>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row>
    <row r="26" spans="1:43" ht="12.75" hidden="1">
      <c r="A26" s="79" t="s">
        <v>213</v>
      </c>
      <c r="B26" s="29" t="s">
        <v>214</v>
      </c>
      <c r="C26" s="128">
        <f t="shared" si="1"/>
        <v>0</v>
      </c>
      <c r="D26" s="128">
        <f>'[1]Х'!D16</f>
        <v>0</v>
      </c>
      <c r="E26" s="128">
        <f>'[1]Х'!E16</f>
        <v>0</v>
      </c>
      <c r="F26" s="128">
        <f>'[1]Х'!F16</f>
        <v>0</v>
      </c>
      <c r="G26" s="128">
        <f>'[1]Х'!G16</f>
        <v>0</v>
      </c>
      <c r="H26" s="128">
        <f t="shared" si="0"/>
        <v>0</v>
      </c>
      <c r="I26" s="128">
        <f>'[1]Х'!I16</f>
        <v>0</v>
      </c>
      <c r="J26" s="128">
        <f>'[1]Х'!J16</f>
        <v>0</v>
      </c>
      <c r="K26" s="128">
        <f>'[1]Х'!K16</f>
        <v>0</v>
      </c>
      <c r="L26" s="128">
        <f>'[1]Х'!L16</f>
        <v>0</v>
      </c>
      <c r="M26" s="128">
        <f>'[1]Х'!M16</f>
        <v>0</v>
      </c>
      <c r="N26" s="128">
        <f t="shared" si="2"/>
        <v>0</v>
      </c>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row>
    <row r="27" spans="1:43" ht="25.5">
      <c r="A27" s="80" t="s">
        <v>218</v>
      </c>
      <c r="B27" s="6" t="s">
        <v>307</v>
      </c>
      <c r="C27" s="128">
        <f t="shared" si="1"/>
        <v>12025911</v>
      </c>
      <c r="D27" s="109">
        <f>SUM(D28:D52)</f>
        <v>12025911</v>
      </c>
      <c r="E27" s="109">
        <f>SUM(E28:E52)</f>
        <v>0</v>
      </c>
      <c r="F27" s="109">
        <f>SUM(F28:F52)</f>
        <v>0</v>
      </c>
      <c r="G27" s="109">
        <f>SUM(G28:G52)</f>
        <v>0</v>
      </c>
      <c r="H27" s="128">
        <f t="shared" si="0"/>
        <v>0</v>
      </c>
      <c r="I27" s="109">
        <f>SUM(I28:I52)</f>
        <v>0</v>
      </c>
      <c r="J27" s="109">
        <f>SUM(J28:J52)</f>
        <v>0</v>
      </c>
      <c r="K27" s="109">
        <f>SUM(K28:K52)</f>
        <v>0</v>
      </c>
      <c r="L27" s="109">
        <f>SUM(L28:L52)</f>
        <v>0</v>
      </c>
      <c r="M27" s="109">
        <f>SUM(M28:M52)</f>
        <v>0</v>
      </c>
      <c r="N27" s="128">
        <f t="shared" si="2"/>
        <v>12025911</v>
      </c>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row>
    <row r="28" spans="1:43" ht="186" customHeight="1">
      <c r="A28" s="80" t="s">
        <v>317</v>
      </c>
      <c r="B28" s="167" t="s">
        <v>165</v>
      </c>
      <c r="C28" s="128">
        <f t="shared" si="1"/>
        <v>4491494</v>
      </c>
      <c r="D28" s="109">
        <f>'[1]Х'!D45</f>
        <v>4491494</v>
      </c>
      <c r="E28" s="109">
        <f>'[1]Х'!E45</f>
        <v>0</v>
      </c>
      <c r="F28" s="109">
        <f>'[1]Х'!F45</f>
        <v>0</v>
      </c>
      <c r="G28" s="109">
        <f>'[1]Х'!G45</f>
        <v>0</v>
      </c>
      <c r="H28" s="128">
        <f t="shared" si="0"/>
        <v>0</v>
      </c>
      <c r="I28" s="109">
        <f>'[1]Х'!I45</f>
        <v>0</v>
      </c>
      <c r="J28" s="109">
        <f>'[1]Х'!J45</f>
        <v>0</v>
      </c>
      <c r="K28" s="109">
        <f>'[1]Х'!K45</f>
        <v>0</v>
      </c>
      <c r="L28" s="109">
        <f>'[1]Х'!L45</f>
        <v>0</v>
      </c>
      <c r="M28" s="109"/>
      <c r="N28" s="128">
        <f t="shared" si="2"/>
        <v>4491494</v>
      </c>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row>
    <row r="29" spans="1:43" ht="191.25">
      <c r="A29" s="80" t="s">
        <v>323</v>
      </c>
      <c r="B29" s="78" t="s">
        <v>166</v>
      </c>
      <c r="C29" s="128">
        <f t="shared" si="1"/>
        <v>4765</v>
      </c>
      <c r="D29" s="109">
        <f>'[1]Х'!D46</f>
        <v>4765</v>
      </c>
      <c r="E29" s="109">
        <f>'[1]Х'!E46</f>
        <v>0</v>
      </c>
      <c r="F29" s="109">
        <f>'[1]Х'!F46</f>
        <v>0</v>
      </c>
      <c r="G29" s="109">
        <f>'[1]Х'!G46</f>
        <v>0</v>
      </c>
      <c r="H29" s="128">
        <f t="shared" si="0"/>
        <v>0</v>
      </c>
      <c r="I29" s="109">
        <f>'[1]Х'!I46</f>
        <v>0</v>
      </c>
      <c r="J29" s="109">
        <f>'[1]Х'!J46</f>
        <v>0</v>
      </c>
      <c r="K29" s="109">
        <f>'[1]Х'!K46</f>
        <v>0</v>
      </c>
      <c r="L29" s="109">
        <f>'[1]Х'!L46</f>
        <v>0</v>
      </c>
      <c r="M29" s="109">
        <f>'[1]Х'!M46</f>
        <v>0</v>
      </c>
      <c r="N29" s="128">
        <f t="shared" si="2"/>
        <v>4765</v>
      </c>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row>
    <row r="30" spans="1:43" ht="207" customHeight="1">
      <c r="A30" s="80" t="s">
        <v>324</v>
      </c>
      <c r="B30" s="78" t="s">
        <v>167</v>
      </c>
      <c r="C30" s="128">
        <f t="shared" si="1"/>
        <v>594717</v>
      </c>
      <c r="D30" s="109">
        <f>'[1]Х'!D47</f>
        <v>594717</v>
      </c>
      <c r="E30" s="109">
        <f>'[1]Х'!E47</f>
        <v>0</v>
      </c>
      <c r="F30" s="109">
        <f>'[1]Х'!F47</f>
        <v>0</v>
      </c>
      <c r="G30" s="109">
        <f>'[1]Х'!G47</f>
        <v>0</v>
      </c>
      <c r="H30" s="128">
        <f t="shared" si="0"/>
        <v>0</v>
      </c>
      <c r="I30" s="109">
        <f>'[1]Х'!I47</f>
        <v>0</v>
      </c>
      <c r="J30" s="109">
        <f>'[1]Х'!J47</f>
        <v>0</v>
      </c>
      <c r="K30" s="109">
        <f>'[1]Х'!K47</f>
        <v>0</v>
      </c>
      <c r="L30" s="109">
        <f>'[1]Х'!L47</f>
        <v>0</v>
      </c>
      <c r="M30" s="128"/>
      <c r="N30" s="128">
        <f t="shared" si="2"/>
        <v>594717</v>
      </c>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row>
    <row r="31" spans="1:43" ht="357">
      <c r="A31" s="80" t="s">
        <v>325</v>
      </c>
      <c r="B31" s="21" t="s">
        <v>173</v>
      </c>
      <c r="C31" s="128">
        <f t="shared" si="1"/>
        <v>383722</v>
      </c>
      <c r="D31" s="109">
        <f>'[1]Х'!D48</f>
        <v>383722</v>
      </c>
      <c r="E31" s="109">
        <f>'[1]Х'!E48</f>
        <v>0</v>
      </c>
      <c r="F31" s="109">
        <f>'[1]Х'!F48</f>
        <v>0</v>
      </c>
      <c r="G31" s="109">
        <f>'[1]Х'!G48</f>
        <v>0</v>
      </c>
      <c r="H31" s="128">
        <f t="shared" si="0"/>
        <v>0</v>
      </c>
      <c r="I31" s="109">
        <f>'[1]Х'!I48</f>
        <v>0</v>
      </c>
      <c r="J31" s="109">
        <f>'[1]Х'!J48</f>
        <v>0</v>
      </c>
      <c r="K31" s="109">
        <f>'[1]Х'!K48</f>
        <v>0</v>
      </c>
      <c r="L31" s="109">
        <f>'[1]Х'!L48</f>
        <v>0</v>
      </c>
      <c r="M31" s="128"/>
      <c r="N31" s="128">
        <f t="shared" si="2"/>
        <v>383722</v>
      </c>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row>
    <row r="32" spans="1:43" ht="51" hidden="1">
      <c r="A32" s="80" t="s">
        <v>326</v>
      </c>
      <c r="B32" s="6" t="s">
        <v>344</v>
      </c>
      <c r="C32" s="128">
        <f t="shared" si="1"/>
        <v>0</v>
      </c>
      <c r="D32" s="109">
        <f>'[1]Х'!D49</f>
        <v>0</v>
      </c>
      <c r="E32" s="109">
        <f>'[1]Х'!E49</f>
        <v>0</v>
      </c>
      <c r="F32" s="109">
        <f>'[1]Х'!F49</f>
        <v>0</v>
      </c>
      <c r="G32" s="109">
        <f>'[1]Х'!G49</f>
        <v>0</v>
      </c>
      <c r="H32" s="128">
        <f t="shared" si="0"/>
        <v>0</v>
      </c>
      <c r="I32" s="109">
        <f>'[1]Х'!I49</f>
        <v>0</v>
      </c>
      <c r="J32" s="109">
        <f>'[1]Х'!J49</f>
        <v>0</v>
      </c>
      <c r="K32" s="109">
        <f>'[1]Х'!K49</f>
        <v>0</v>
      </c>
      <c r="L32" s="109">
        <f>'[1]Х'!L49</f>
        <v>0</v>
      </c>
      <c r="M32" s="128"/>
      <c r="N32" s="128">
        <f t="shared" si="2"/>
        <v>0</v>
      </c>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row>
    <row r="33" spans="1:43" ht="127.5">
      <c r="A33" s="80" t="s">
        <v>318</v>
      </c>
      <c r="B33" s="21" t="s">
        <v>160</v>
      </c>
      <c r="C33" s="128">
        <f t="shared" si="1"/>
        <v>34598</v>
      </c>
      <c r="D33" s="109">
        <f>'[1]Х'!D50</f>
        <v>34598</v>
      </c>
      <c r="E33" s="109">
        <f>'[1]Х'!E50</f>
        <v>0</v>
      </c>
      <c r="F33" s="109">
        <f>'[1]Х'!F50</f>
        <v>0</v>
      </c>
      <c r="G33" s="109">
        <f>'[1]Х'!G50</f>
        <v>0</v>
      </c>
      <c r="H33" s="128">
        <f t="shared" si="0"/>
        <v>0</v>
      </c>
      <c r="I33" s="109">
        <f>'[1]Х'!I50</f>
        <v>0</v>
      </c>
      <c r="J33" s="109">
        <f>'[1]Х'!J50</f>
        <v>0</v>
      </c>
      <c r="K33" s="109">
        <f>'[1]Х'!K50</f>
        <v>0</v>
      </c>
      <c r="L33" s="109">
        <f>'[1]Х'!L50</f>
        <v>0</v>
      </c>
      <c r="M33" s="128"/>
      <c r="N33" s="128">
        <f t="shared" si="2"/>
        <v>34598</v>
      </c>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row>
    <row r="34" spans="1:43" ht="76.5">
      <c r="A34" s="80" t="s">
        <v>327</v>
      </c>
      <c r="B34" s="21" t="s">
        <v>168</v>
      </c>
      <c r="C34" s="128">
        <f t="shared" si="1"/>
        <v>240287</v>
      </c>
      <c r="D34" s="109">
        <f>'[1]Х'!D51</f>
        <v>240287</v>
      </c>
      <c r="E34" s="109">
        <f>'[1]Х'!E51</f>
        <v>0</v>
      </c>
      <c r="F34" s="109">
        <f>'[1]Х'!F51</f>
        <v>0</v>
      </c>
      <c r="G34" s="109">
        <f>'[1]Х'!G51</f>
        <v>0</v>
      </c>
      <c r="H34" s="128">
        <f t="shared" si="0"/>
        <v>0</v>
      </c>
      <c r="I34" s="109">
        <f>'[1]Х'!I51</f>
        <v>0</v>
      </c>
      <c r="J34" s="109">
        <f>'[1]Х'!J51</f>
        <v>0</v>
      </c>
      <c r="K34" s="109">
        <f>'[1]Х'!K51</f>
        <v>0</v>
      </c>
      <c r="L34" s="109">
        <f>'[1]Х'!L51</f>
        <v>0</v>
      </c>
      <c r="M34" s="128"/>
      <c r="N34" s="128">
        <f t="shared" si="2"/>
        <v>240287</v>
      </c>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row>
    <row r="35" spans="1:43" ht="76.5">
      <c r="A35" s="80" t="s">
        <v>328</v>
      </c>
      <c r="B35" s="21" t="s">
        <v>169</v>
      </c>
      <c r="C35" s="128">
        <f t="shared" si="1"/>
        <v>400</v>
      </c>
      <c r="D35" s="109">
        <f>'[1]Х'!D52</f>
        <v>400</v>
      </c>
      <c r="E35" s="109">
        <f>'[1]Х'!E52</f>
        <v>0</v>
      </c>
      <c r="F35" s="109">
        <f>'[1]Х'!F52</f>
        <v>0</v>
      </c>
      <c r="G35" s="109">
        <f>'[1]Х'!G52</f>
        <v>0</v>
      </c>
      <c r="H35" s="128">
        <f t="shared" si="0"/>
        <v>0</v>
      </c>
      <c r="I35" s="109">
        <f>'[1]Х'!I52</f>
        <v>0</v>
      </c>
      <c r="J35" s="109">
        <f>'[1]Х'!J52</f>
        <v>0</v>
      </c>
      <c r="K35" s="109">
        <f>'[1]Х'!K52</f>
        <v>0</v>
      </c>
      <c r="L35" s="109">
        <f>'[1]Х'!L52</f>
        <v>0</v>
      </c>
      <c r="M35" s="128"/>
      <c r="N35" s="128">
        <f t="shared" si="2"/>
        <v>400</v>
      </c>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row>
    <row r="36" spans="1:43" ht="63.75">
      <c r="A36" s="80" t="s">
        <v>329</v>
      </c>
      <c r="B36" s="21" t="s">
        <v>170</v>
      </c>
      <c r="C36" s="128">
        <f t="shared" si="1"/>
        <v>40112</v>
      </c>
      <c r="D36" s="109">
        <f>'[1]Х'!D53</f>
        <v>40112</v>
      </c>
      <c r="E36" s="109">
        <f>'[1]Х'!E53</f>
        <v>0</v>
      </c>
      <c r="F36" s="109">
        <f>'[1]Х'!F53</f>
        <v>0</v>
      </c>
      <c r="G36" s="109">
        <f>'[1]Х'!G53</f>
        <v>0</v>
      </c>
      <c r="H36" s="128">
        <f t="shared" si="0"/>
        <v>0</v>
      </c>
      <c r="I36" s="109">
        <f>'[1]Х'!I53</f>
        <v>0</v>
      </c>
      <c r="J36" s="109">
        <f>'[1]Х'!J53</f>
        <v>0</v>
      </c>
      <c r="K36" s="109">
        <f>'[1]Х'!K53</f>
        <v>0</v>
      </c>
      <c r="L36" s="109">
        <f>'[1]Х'!L53</f>
        <v>0</v>
      </c>
      <c r="M36" s="109">
        <f>'[1]Х'!M53</f>
        <v>0</v>
      </c>
      <c r="N36" s="128">
        <f t="shared" si="2"/>
        <v>40112</v>
      </c>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row>
    <row r="37" spans="1:43" ht="25.5" hidden="1">
      <c r="A37" s="80" t="s">
        <v>301</v>
      </c>
      <c r="B37" s="78" t="s">
        <v>24</v>
      </c>
      <c r="C37" s="128">
        <f t="shared" si="1"/>
        <v>0</v>
      </c>
      <c r="D37" s="109">
        <f>'[1]Х'!D55</f>
        <v>0</v>
      </c>
      <c r="E37" s="109">
        <f>'[1]Х'!E55</f>
        <v>0</v>
      </c>
      <c r="F37" s="109">
        <f>'[1]Х'!F55</f>
        <v>0</v>
      </c>
      <c r="G37" s="109">
        <f>'[1]Х'!G55</f>
        <v>0</v>
      </c>
      <c r="H37" s="128">
        <f t="shared" si="0"/>
        <v>0</v>
      </c>
      <c r="I37" s="109">
        <f>'[1]Х'!I55</f>
        <v>0</v>
      </c>
      <c r="J37" s="109">
        <f>'[1]Х'!J55</f>
        <v>0</v>
      </c>
      <c r="K37" s="109">
        <f>'[1]Х'!K55</f>
        <v>0</v>
      </c>
      <c r="L37" s="109">
        <f>'[1]Х'!L55</f>
        <v>0</v>
      </c>
      <c r="M37" s="109">
        <f>'[1]Х'!M55</f>
        <v>0</v>
      </c>
      <c r="N37" s="128">
        <f t="shared" si="2"/>
        <v>0</v>
      </c>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row>
    <row r="38" spans="1:43" ht="140.25">
      <c r="A38" s="79" t="s">
        <v>103</v>
      </c>
      <c r="B38" s="6" t="s">
        <v>161</v>
      </c>
      <c r="C38" s="128">
        <f t="shared" si="1"/>
        <v>273</v>
      </c>
      <c r="D38" s="109">
        <f>'[1]Х'!D54</f>
        <v>273</v>
      </c>
      <c r="E38" s="109"/>
      <c r="F38" s="109"/>
      <c r="G38" s="109"/>
      <c r="H38" s="128"/>
      <c r="I38" s="109"/>
      <c r="J38" s="109"/>
      <c r="K38" s="109"/>
      <c r="L38" s="109"/>
      <c r="M38" s="109"/>
      <c r="N38" s="128">
        <f t="shared" si="2"/>
        <v>273</v>
      </c>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row>
    <row r="39" spans="1:43" ht="25.5">
      <c r="A39" s="80" t="s">
        <v>302</v>
      </c>
      <c r="B39" s="6" t="s">
        <v>345</v>
      </c>
      <c r="C39" s="128">
        <f t="shared" si="1"/>
        <v>140000</v>
      </c>
      <c r="D39" s="109">
        <f>'[1]Х'!D56</f>
        <v>140000</v>
      </c>
      <c r="E39" s="109">
        <f>'[1]Х'!E56</f>
        <v>0</v>
      </c>
      <c r="F39" s="109">
        <f>'[1]Х'!F56</f>
        <v>0</v>
      </c>
      <c r="G39" s="109">
        <f>'[1]Х'!G56</f>
        <v>0</v>
      </c>
      <c r="H39" s="128">
        <f t="shared" si="0"/>
        <v>0</v>
      </c>
      <c r="I39" s="109">
        <f>'[1]Х'!I56</f>
        <v>0</v>
      </c>
      <c r="J39" s="109">
        <f>'[1]Х'!J56</f>
        <v>0</v>
      </c>
      <c r="K39" s="109">
        <f>'[1]Х'!K56</f>
        <v>0</v>
      </c>
      <c r="L39" s="109">
        <f>'[1]Х'!L56</f>
        <v>0</v>
      </c>
      <c r="M39" s="109">
        <f>'[1]Х'!M56</f>
        <v>0</v>
      </c>
      <c r="N39" s="128">
        <f t="shared" si="2"/>
        <v>140000</v>
      </c>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row>
    <row r="40" spans="1:43" ht="25.5">
      <c r="A40" s="80" t="s">
        <v>303</v>
      </c>
      <c r="B40" s="6" t="s">
        <v>346</v>
      </c>
      <c r="C40" s="128">
        <f t="shared" si="1"/>
        <v>975714</v>
      </c>
      <c r="D40" s="109">
        <f>'[1]Х'!D57</f>
        <v>975714</v>
      </c>
      <c r="E40" s="109">
        <f>'[1]Х'!E57</f>
        <v>0</v>
      </c>
      <c r="F40" s="109">
        <f>'[1]Х'!F57</f>
        <v>0</v>
      </c>
      <c r="G40" s="109">
        <f>'[1]Х'!G57</f>
        <v>0</v>
      </c>
      <c r="H40" s="128">
        <f t="shared" si="0"/>
        <v>0</v>
      </c>
      <c r="I40" s="109">
        <f>'[1]Х'!I57</f>
        <v>0</v>
      </c>
      <c r="J40" s="109">
        <f>'[1]Х'!J57</f>
        <v>0</v>
      </c>
      <c r="K40" s="109">
        <f>'[1]Х'!K57</f>
        <v>0</v>
      </c>
      <c r="L40" s="109">
        <f>'[1]Х'!L57</f>
        <v>0</v>
      </c>
      <c r="M40" s="109">
        <f>'[1]Х'!M57</f>
        <v>0</v>
      </c>
      <c r="N40" s="128">
        <f t="shared" si="2"/>
        <v>975714</v>
      </c>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row>
    <row r="41" spans="1:43" ht="25.5">
      <c r="A41" s="80" t="s">
        <v>304</v>
      </c>
      <c r="B41" s="6" t="s">
        <v>277</v>
      </c>
      <c r="C41" s="128">
        <f t="shared" si="1"/>
        <v>1621680</v>
      </c>
      <c r="D41" s="109">
        <f>'[1]Х'!D58</f>
        <v>1621680</v>
      </c>
      <c r="E41" s="109">
        <f>'[1]Х'!E58</f>
        <v>0</v>
      </c>
      <c r="F41" s="109">
        <f>'[1]Х'!F58</f>
        <v>0</v>
      </c>
      <c r="G41" s="109">
        <f>'[1]Х'!G58</f>
        <v>0</v>
      </c>
      <c r="H41" s="128">
        <f t="shared" si="0"/>
        <v>0</v>
      </c>
      <c r="I41" s="109">
        <f>'[1]Х'!I58</f>
        <v>0</v>
      </c>
      <c r="J41" s="109">
        <f>'[1]Х'!J58</f>
        <v>0</v>
      </c>
      <c r="K41" s="109">
        <f>'[1]Х'!K58</f>
        <v>0</v>
      </c>
      <c r="L41" s="109">
        <f>'[1]Х'!L58</f>
        <v>0</v>
      </c>
      <c r="M41" s="109">
        <f>'[1]Х'!M58</f>
        <v>0</v>
      </c>
      <c r="N41" s="128">
        <f t="shared" si="2"/>
        <v>1621680</v>
      </c>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row>
    <row r="42" spans="1:43" ht="25.5">
      <c r="A42" s="80" t="s">
        <v>263</v>
      </c>
      <c r="B42" s="6" t="s">
        <v>347</v>
      </c>
      <c r="C42" s="128">
        <f t="shared" si="1"/>
        <v>309000</v>
      </c>
      <c r="D42" s="109">
        <f>'[1]Х'!D59</f>
        <v>309000</v>
      </c>
      <c r="E42" s="109">
        <f>'[1]Х'!E59</f>
        <v>0</v>
      </c>
      <c r="F42" s="109">
        <f>'[1]Х'!F59</f>
        <v>0</v>
      </c>
      <c r="G42" s="109">
        <f>'[1]Х'!G59</f>
        <v>0</v>
      </c>
      <c r="H42" s="128">
        <f t="shared" si="0"/>
        <v>0</v>
      </c>
      <c r="I42" s="109">
        <f>'[1]Х'!I59</f>
        <v>0</v>
      </c>
      <c r="J42" s="109">
        <f>'[1]Х'!J59</f>
        <v>0</v>
      </c>
      <c r="K42" s="109">
        <f>'[1]Х'!K59</f>
        <v>0</v>
      </c>
      <c r="L42" s="109">
        <f>'[1]Х'!L59</f>
        <v>0</v>
      </c>
      <c r="M42" s="109">
        <f>'[1]Х'!M59</f>
        <v>0</v>
      </c>
      <c r="N42" s="128">
        <f t="shared" si="2"/>
        <v>309000</v>
      </c>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row>
    <row r="43" spans="1:43" ht="12.75">
      <c r="A43" s="80" t="s">
        <v>18</v>
      </c>
      <c r="B43" s="6" t="s">
        <v>330</v>
      </c>
      <c r="C43" s="128">
        <f t="shared" si="1"/>
        <v>879360</v>
      </c>
      <c r="D43" s="109">
        <f>'[1]Х'!D60</f>
        <v>879360</v>
      </c>
      <c r="E43" s="109">
        <f>'[1]Х'!E60</f>
        <v>0</v>
      </c>
      <c r="F43" s="109">
        <f>'[1]Х'!F60</f>
        <v>0</v>
      </c>
      <c r="G43" s="109">
        <f>'[1]Х'!G60</f>
        <v>0</v>
      </c>
      <c r="H43" s="128">
        <f t="shared" si="0"/>
        <v>0</v>
      </c>
      <c r="I43" s="109">
        <f>'[1]Х'!I60</f>
        <v>0</v>
      </c>
      <c r="J43" s="109">
        <f>'[1]Х'!J60</f>
        <v>0</v>
      </c>
      <c r="K43" s="109">
        <f>'[1]Х'!K60</f>
        <v>0</v>
      </c>
      <c r="L43" s="109">
        <f>'[1]Х'!L60</f>
        <v>0</v>
      </c>
      <c r="M43" s="109">
        <f>'[1]Х'!M60</f>
        <v>0</v>
      </c>
      <c r="N43" s="128">
        <f t="shared" si="2"/>
        <v>879360</v>
      </c>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row>
    <row r="44" spans="1:43" ht="12.75">
      <c r="A44" s="79" t="s">
        <v>154</v>
      </c>
      <c r="B44" s="102" t="s">
        <v>155</v>
      </c>
      <c r="C44" s="128">
        <f t="shared" si="1"/>
        <v>37188</v>
      </c>
      <c r="D44" s="109">
        <f>'[1]Х'!D61</f>
        <v>37188</v>
      </c>
      <c r="E44" s="109"/>
      <c r="F44" s="109"/>
      <c r="G44" s="109"/>
      <c r="H44" s="128"/>
      <c r="I44" s="109"/>
      <c r="J44" s="109"/>
      <c r="K44" s="109"/>
      <c r="L44" s="109"/>
      <c r="M44" s="109"/>
      <c r="N44" s="128">
        <f t="shared" si="2"/>
        <v>37188</v>
      </c>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row>
    <row r="45" spans="1:43" ht="25.5">
      <c r="A45" s="80" t="s">
        <v>332</v>
      </c>
      <c r="B45" s="6" t="s">
        <v>348</v>
      </c>
      <c r="C45" s="128">
        <f t="shared" si="1"/>
        <v>316623</v>
      </c>
      <c r="D45" s="109">
        <f>'[1]Х'!D62</f>
        <v>316623</v>
      </c>
      <c r="E45" s="109">
        <f>'[1]Х'!E62</f>
        <v>0</v>
      </c>
      <c r="F45" s="109">
        <f>'[1]Х'!F62</f>
        <v>0</v>
      </c>
      <c r="G45" s="109">
        <f>'[1]Х'!G62</f>
        <v>0</v>
      </c>
      <c r="H45" s="128">
        <f t="shared" si="0"/>
        <v>0</v>
      </c>
      <c r="I45" s="109">
        <f>'[1]Х'!I62</f>
        <v>0</v>
      </c>
      <c r="J45" s="109">
        <f>'[1]Х'!J62</f>
        <v>0</v>
      </c>
      <c r="K45" s="109">
        <f>'[1]Х'!K62</f>
        <v>0</v>
      </c>
      <c r="L45" s="109">
        <f>'[1]Х'!L62</f>
        <v>0</v>
      </c>
      <c r="M45" s="109">
        <f>'[1]Х'!M62</f>
        <v>0</v>
      </c>
      <c r="N45" s="128">
        <f t="shared" si="2"/>
        <v>316623</v>
      </c>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row>
    <row r="46" spans="1:43" ht="38.25">
      <c r="A46" s="80" t="s">
        <v>264</v>
      </c>
      <c r="B46" s="6" t="s">
        <v>308</v>
      </c>
      <c r="C46" s="128">
        <f t="shared" si="1"/>
        <v>1023876</v>
      </c>
      <c r="D46" s="109">
        <f>'[1]Х'!D63</f>
        <v>1023876</v>
      </c>
      <c r="E46" s="109">
        <f>'[1]Х'!E63</f>
        <v>0</v>
      </c>
      <c r="F46" s="109">
        <f>'[1]Х'!F63</f>
        <v>0</v>
      </c>
      <c r="G46" s="109">
        <f>'[1]Х'!G63</f>
        <v>0</v>
      </c>
      <c r="H46" s="128">
        <f t="shared" si="0"/>
        <v>0</v>
      </c>
      <c r="I46" s="109">
        <f>'[1]Х'!I63</f>
        <v>0</v>
      </c>
      <c r="J46" s="109">
        <f>'[1]Х'!J63</f>
        <v>0</v>
      </c>
      <c r="K46" s="109">
        <f>'[1]Х'!K63</f>
        <v>0</v>
      </c>
      <c r="L46" s="109">
        <f>'[1]Х'!L63</f>
        <v>0</v>
      </c>
      <c r="M46" s="109">
        <f>'[1]Х'!M63</f>
        <v>0</v>
      </c>
      <c r="N46" s="128">
        <f t="shared" si="2"/>
        <v>1023876</v>
      </c>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row>
    <row r="47" spans="1:43" ht="25.5">
      <c r="A47" s="80" t="s">
        <v>220</v>
      </c>
      <c r="B47" s="6" t="s">
        <v>349</v>
      </c>
      <c r="C47" s="128">
        <f t="shared" si="1"/>
        <v>105300</v>
      </c>
      <c r="D47" s="109">
        <f>'[1]Х'!D17+'[1]Х'!D67</f>
        <v>105300</v>
      </c>
      <c r="E47" s="109">
        <f>'[1]Х'!E17+'[1]Х'!E67</f>
        <v>0</v>
      </c>
      <c r="F47" s="109">
        <f>'[1]Х'!F17+'[1]Х'!F67</f>
        <v>0</v>
      </c>
      <c r="G47" s="109">
        <f>'[1]Х'!G17+'[1]Х'!G67</f>
        <v>0</v>
      </c>
      <c r="H47" s="128">
        <f t="shared" si="0"/>
        <v>0</v>
      </c>
      <c r="I47" s="109">
        <f>'[1]Х'!I17+'[1]Х'!I67</f>
        <v>0</v>
      </c>
      <c r="J47" s="109">
        <f>'[1]Х'!J17+'[1]Х'!J67</f>
        <v>0</v>
      </c>
      <c r="K47" s="109">
        <f>'[1]Х'!K17+'[1]Х'!K67</f>
        <v>0</v>
      </c>
      <c r="L47" s="109">
        <f>'[1]Х'!L17+'[1]Х'!L67</f>
        <v>0</v>
      </c>
      <c r="M47" s="109">
        <f>'[1]Х'!M17+'[1]Х'!M67</f>
        <v>0</v>
      </c>
      <c r="N47" s="128">
        <f t="shared" si="2"/>
        <v>105300</v>
      </c>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row>
    <row r="48" spans="1:14" ht="63.75">
      <c r="A48" s="41" t="s">
        <v>64</v>
      </c>
      <c r="B48" s="29" t="s">
        <v>151</v>
      </c>
      <c r="C48" s="109">
        <f t="shared" si="1"/>
        <v>8467</v>
      </c>
      <c r="D48" s="109">
        <f>'[1]Х'!$D$40</f>
        <v>8467</v>
      </c>
      <c r="E48" s="109">
        <f>'[1]Місто'!E122+'[1]Місто'!E105</f>
        <v>0</v>
      </c>
      <c r="F48" s="109">
        <f>'[1]Місто'!F122+'[1]Місто'!F105</f>
        <v>0</v>
      </c>
      <c r="G48" s="109">
        <f>'[1]Місто'!G122+'[1]Місто'!G105</f>
        <v>0</v>
      </c>
      <c r="H48" s="109">
        <f t="shared" si="0"/>
        <v>0</v>
      </c>
      <c r="I48" s="109"/>
      <c r="J48" s="109"/>
      <c r="K48" s="109"/>
      <c r="L48" s="109"/>
      <c r="M48" s="109"/>
      <c r="N48" s="110">
        <f t="shared" si="2"/>
        <v>8467</v>
      </c>
    </row>
    <row r="49" spans="1:43" ht="25.5" hidden="1">
      <c r="A49" s="43" t="s">
        <v>71</v>
      </c>
      <c r="B49" s="70" t="s">
        <v>121</v>
      </c>
      <c r="C49" s="128">
        <f t="shared" si="1"/>
        <v>0</v>
      </c>
      <c r="D49" s="109">
        <f>'[1]Х'!$D$69</f>
        <v>0</v>
      </c>
      <c r="E49" s="109"/>
      <c r="F49" s="109"/>
      <c r="G49" s="109"/>
      <c r="H49" s="128"/>
      <c r="I49" s="109"/>
      <c r="J49" s="109"/>
      <c r="K49" s="109"/>
      <c r="L49" s="109"/>
      <c r="M49" s="109"/>
      <c r="N49" s="128">
        <f t="shared" si="2"/>
        <v>0</v>
      </c>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row>
    <row r="50" spans="1:43" ht="76.5" hidden="1">
      <c r="A50" s="79" t="s">
        <v>68</v>
      </c>
      <c r="B50" s="6" t="s">
        <v>70</v>
      </c>
      <c r="C50" s="128">
        <f t="shared" si="1"/>
        <v>0</v>
      </c>
      <c r="D50" s="109">
        <f>'[1]Х'!D70</f>
        <v>0</v>
      </c>
      <c r="E50" s="109">
        <f>'[1]Х'!E70</f>
        <v>0</v>
      </c>
      <c r="F50" s="109">
        <f>'[1]Х'!F70</f>
        <v>0</v>
      </c>
      <c r="G50" s="109">
        <f>'[1]Х'!G70</f>
        <v>0</v>
      </c>
      <c r="H50" s="128">
        <f t="shared" si="0"/>
        <v>0</v>
      </c>
      <c r="I50" s="109">
        <f>'[1]Х'!I70</f>
        <v>0</v>
      </c>
      <c r="J50" s="109">
        <f>'[1]Х'!J70</f>
        <v>0</v>
      </c>
      <c r="K50" s="109">
        <f>'[1]Х'!K70</f>
        <v>0</v>
      </c>
      <c r="L50" s="109">
        <f>'[1]Х'!L70</f>
        <v>0</v>
      </c>
      <c r="M50" s="109">
        <f>'[1]Х'!M70</f>
        <v>0</v>
      </c>
      <c r="N50" s="128">
        <f t="shared" si="2"/>
        <v>0</v>
      </c>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row>
    <row r="51" spans="1:43" ht="25.5">
      <c r="A51" s="80" t="s">
        <v>319</v>
      </c>
      <c r="B51" s="106" t="s">
        <v>152</v>
      </c>
      <c r="C51" s="128">
        <f t="shared" si="1"/>
        <v>19500</v>
      </c>
      <c r="D51" s="109">
        <f>'[1]Х'!C68</f>
        <v>19500</v>
      </c>
      <c r="E51" s="109">
        <f>'[1]Х'!E18</f>
        <v>0</v>
      </c>
      <c r="F51" s="109">
        <f>'[1]Х'!F18</f>
        <v>0</v>
      </c>
      <c r="G51" s="109">
        <f>'[1]Х'!G18</f>
        <v>0</v>
      </c>
      <c r="H51" s="128">
        <f t="shared" si="0"/>
        <v>0</v>
      </c>
      <c r="I51" s="109">
        <f>'[1]Х'!I18</f>
        <v>0</v>
      </c>
      <c r="J51" s="109">
        <f>'[1]Х'!J18</f>
        <v>0</v>
      </c>
      <c r="K51" s="109">
        <f>'[1]Х'!K18</f>
        <v>0</v>
      </c>
      <c r="L51" s="109">
        <f>'[1]Х'!L18</f>
        <v>0</v>
      </c>
      <c r="M51" s="109">
        <f>'[1]Х'!M18</f>
        <v>0</v>
      </c>
      <c r="N51" s="128">
        <f t="shared" si="2"/>
        <v>19500</v>
      </c>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row>
    <row r="52" spans="1:43" ht="25.5">
      <c r="A52" s="80" t="s">
        <v>295</v>
      </c>
      <c r="B52" s="6" t="s">
        <v>350</v>
      </c>
      <c r="C52" s="128">
        <f t="shared" si="1"/>
        <v>798835</v>
      </c>
      <c r="D52" s="109">
        <f>'[1]Х'!$C$73</f>
        <v>798835</v>
      </c>
      <c r="E52" s="128">
        <f>'[1]Х'!E73</f>
        <v>0</v>
      </c>
      <c r="F52" s="128">
        <f>'[1]Х'!F73</f>
        <v>0</v>
      </c>
      <c r="G52" s="128">
        <f>'[1]Х'!G73</f>
        <v>0</v>
      </c>
      <c r="H52" s="128">
        <f t="shared" si="0"/>
        <v>0</v>
      </c>
      <c r="I52" s="128">
        <f>'[1]Х'!I73</f>
        <v>0</v>
      </c>
      <c r="J52" s="128">
        <f>'[1]Х'!J73</f>
        <v>0</v>
      </c>
      <c r="K52" s="128">
        <f>'[1]Х'!K73</f>
        <v>0</v>
      </c>
      <c r="L52" s="128">
        <f>'[1]Х'!L73</f>
        <v>0</v>
      </c>
      <c r="M52" s="128">
        <f>'[1]Х'!M73</f>
        <v>0</v>
      </c>
      <c r="N52" s="128">
        <f t="shared" si="2"/>
        <v>798835</v>
      </c>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row>
    <row r="53" spans="1:43" ht="12.75">
      <c r="A53" s="79">
        <v>100000</v>
      </c>
      <c r="B53" s="6" t="s">
        <v>224</v>
      </c>
      <c r="C53" s="128">
        <f t="shared" si="1"/>
        <v>305000</v>
      </c>
      <c r="D53" s="128">
        <f>D54</f>
        <v>215000</v>
      </c>
      <c r="E53" s="128">
        <f>E54</f>
        <v>0</v>
      </c>
      <c r="F53" s="128">
        <f>F54</f>
        <v>111000</v>
      </c>
      <c r="G53" s="128">
        <f>G54</f>
        <v>90000</v>
      </c>
      <c r="H53" s="163">
        <f t="shared" si="0"/>
        <v>2147601.74</v>
      </c>
      <c r="I53" s="163">
        <f>I54+I55</f>
        <v>2147601.74</v>
      </c>
      <c r="J53" s="128">
        <f>J54+J55</f>
        <v>0</v>
      </c>
      <c r="K53" s="128">
        <f>K54+K55</f>
        <v>0</v>
      </c>
      <c r="L53" s="128">
        <f>L54+L55</f>
        <v>0</v>
      </c>
      <c r="M53" s="128">
        <f>M54+M55</f>
        <v>0</v>
      </c>
      <c r="N53" s="163">
        <f t="shared" si="2"/>
        <v>2452601.74</v>
      </c>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row>
    <row r="54" spans="1:43" ht="12.75">
      <c r="A54" s="79">
        <v>100203</v>
      </c>
      <c r="B54" s="6" t="s">
        <v>351</v>
      </c>
      <c r="C54" s="128">
        <f t="shared" si="1"/>
        <v>305000</v>
      </c>
      <c r="D54" s="109">
        <f>'[1]Х'!D79</f>
        <v>215000</v>
      </c>
      <c r="E54" s="109">
        <f>'[1]Х'!E79</f>
        <v>0</v>
      </c>
      <c r="F54" s="109">
        <f>'[1]Х'!F79</f>
        <v>111000</v>
      </c>
      <c r="G54" s="109">
        <f>'[1]Х'!G79</f>
        <v>90000</v>
      </c>
      <c r="H54" s="128">
        <f t="shared" si="0"/>
        <v>2500</v>
      </c>
      <c r="I54" s="109">
        <f>'[1]Х'!I79</f>
        <v>2500</v>
      </c>
      <c r="J54" s="109">
        <f>'[1]Х'!J79</f>
        <v>0</v>
      </c>
      <c r="K54" s="109">
        <f>'[1]Х'!K79</f>
        <v>0</v>
      </c>
      <c r="L54" s="109">
        <f>'[1]Х'!L79</f>
        <v>0</v>
      </c>
      <c r="M54" s="109">
        <f>'[1]Х'!M79</f>
        <v>0</v>
      </c>
      <c r="N54" s="128">
        <f t="shared" si="2"/>
        <v>307500</v>
      </c>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row>
    <row r="55" spans="1:14" s="18" customFormat="1" ht="76.5">
      <c r="A55" s="119" t="s">
        <v>128</v>
      </c>
      <c r="B55" s="70" t="s">
        <v>164</v>
      </c>
      <c r="C55" s="126">
        <f t="shared" si="1"/>
        <v>0</v>
      </c>
      <c r="D55" s="126"/>
      <c r="E55" s="126"/>
      <c r="F55" s="126"/>
      <c r="G55" s="126"/>
      <c r="H55" s="156">
        <f t="shared" si="0"/>
        <v>2145101.74</v>
      </c>
      <c r="I55" s="156">
        <f>'[1]Х'!I77</f>
        <v>2145101.74</v>
      </c>
      <c r="J55" s="156">
        <f>'[1]Х'!J77</f>
        <v>0</v>
      </c>
      <c r="K55" s="156">
        <f>'[1]Х'!K77</f>
        <v>0</v>
      </c>
      <c r="L55" s="156">
        <f>'[1]Х'!L77</f>
        <v>0</v>
      </c>
      <c r="M55" s="156">
        <f>'[1]Х'!M77</f>
        <v>0</v>
      </c>
      <c r="N55" s="157">
        <f t="shared" si="2"/>
        <v>2145101.74</v>
      </c>
    </row>
    <row r="56" spans="1:43" ht="12.75" hidden="1">
      <c r="A56" s="80">
        <v>120000</v>
      </c>
      <c r="B56" s="6" t="s">
        <v>232</v>
      </c>
      <c r="C56" s="128">
        <f t="shared" si="1"/>
        <v>0</v>
      </c>
      <c r="D56" s="109">
        <f>D57</f>
        <v>0</v>
      </c>
      <c r="E56" s="109">
        <f>E57</f>
        <v>0</v>
      </c>
      <c r="F56" s="109">
        <f>F57</f>
        <v>0</v>
      </c>
      <c r="G56" s="109">
        <f>G57</f>
        <v>0</v>
      </c>
      <c r="H56" s="128">
        <f t="shared" si="0"/>
        <v>0</v>
      </c>
      <c r="I56" s="109">
        <f>I57</f>
        <v>0</v>
      </c>
      <c r="J56" s="109">
        <f>J57</f>
        <v>0</v>
      </c>
      <c r="K56" s="109">
        <f>K57</f>
        <v>0</v>
      </c>
      <c r="L56" s="109">
        <f>L57</f>
        <v>0</v>
      </c>
      <c r="M56" s="109">
        <f>M57</f>
        <v>0</v>
      </c>
      <c r="N56" s="128">
        <f t="shared" si="2"/>
        <v>0</v>
      </c>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row>
    <row r="57" spans="1:43" ht="12.75" hidden="1">
      <c r="A57" s="80">
        <v>120201</v>
      </c>
      <c r="B57" s="6" t="s">
        <v>352</v>
      </c>
      <c r="C57" s="128">
        <f t="shared" si="1"/>
        <v>0</v>
      </c>
      <c r="D57" s="109"/>
      <c r="E57" s="109"/>
      <c r="F57" s="109"/>
      <c r="G57" s="109"/>
      <c r="H57" s="128">
        <f t="shared" si="0"/>
        <v>0</v>
      </c>
      <c r="I57" s="109"/>
      <c r="J57" s="109"/>
      <c r="K57" s="109"/>
      <c r="L57" s="109"/>
      <c r="M57" s="109"/>
      <c r="N57" s="128">
        <f t="shared" si="2"/>
        <v>0</v>
      </c>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row>
    <row r="58" spans="1:43" ht="12.75" hidden="1">
      <c r="A58" s="79">
        <v>130000</v>
      </c>
      <c r="B58" s="6" t="s">
        <v>252</v>
      </c>
      <c r="C58" s="128">
        <f t="shared" si="1"/>
        <v>0</v>
      </c>
      <c r="D58" s="128">
        <f>D59</f>
        <v>0</v>
      </c>
      <c r="E58" s="128">
        <f>E59</f>
        <v>0</v>
      </c>
      <c r="F58" s="128">
        <f>F59</f>
        <v>0</v>
      </c>
      <c r="G58" s="128">
        <f>G59</f>
        <v>0</v>
      </c>
      <c r="H58" s="128">
        <f t="shared" si="0"/>
        <v>0</v>
      </c>
      <c r="I58" s="128">
        <f>I59</f>
        <v>0</v>
      </c>
      <c r="J58" s="128">
        <f>J59</f>
        <v>0</v>
      </c>
      <c r="K58" s="128">
        <f>K59</f>
        <v>0</v>
      </c>
      <c r="L58" s="128">
        <f>L59</f>
        <v>0</v>
      </c>
      <c r="M58" s="128">
        <f>M59</f>
        <v>0</v>
      </c>
      <c r="N58" s="128">
        <f t="shared" si="2"/>
        <v>0</v>
      </c>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row>
    <row r="59" spans="1:43" ht="25.5" hidden="1">
      <c r="A59" s="79">
        <v>130102</v>
      </c>
      <c r="B59" s="6" t="s">
        <v>234</v>
      </c>
      <c r="C59" s="128">
        <f aca="true" t="shared" si="3" ref="C59:C64">D59+G59</f>
        <v>0</v>
      </c>
      <c r="D59" s="109"/>
      <c r="E59" s="109"/>
      <c r="F59" s="109"/>
      <c r="G59" s="109"/>
      <c r="H59" s="128">
        <f t="shared" si="0"/>
        <v>0</v>
      </c>
      <c r="I59" s="109"/>
      <c r="J59" s="109"/>
      <c r="K59" s="109"/>
      <c r="L59" s="109"/>
      <c r="M59" s="109"/>
      <c r="N59" s="128">
        <f t="shared" si="2"/>
        <v>0</v>
      </c>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row>
    <row r="60" spans="1:43" ht="12.75">
      <c r="A60" s="81">
        <v>240000</v>
      </c>
      <c r="B60" s="6" t="s">
        <v>265</v>
      </c>
      <c r="C60" s="128">
        <f t="shared" si="3"/>
        <v>0</v>
      </c>
      <c r="D60" s="109">
        <f>D61</f>
        <v>0</v>
      </c>
      <c r="E60" s="109">
        <f>E61</f>
        <v>0</v>
      </c>
      <c r="F60" s="109">
        <f>F61</f>
        <v>0</v>
      </c>
      <c r="G60" s="109">
        <f>G61</f>
        <v>0</v>
      </c>
      <c r="H60" s="128">
        <f t="shared" si="0"/>
        <v>200000</v>
      </c>
      <c r="I60" s="109">
        <f>I61</f>
        <v>150000</v>
      </c>
      <c r="J60" s="109">
        <f>J61</f>
        <v>0</v>
      </c>
      <c r="K60" s="109">
        <f>K61</f>
        <v>0</v>
      </c>
      <c r="L60" s="109">
        <f>L61</f>
        <v>50000</v>
      </c>
      <c r="M60" s="109">
        <f>M61</f>
        <v>0</v>
      </c>
      <c r="N60" s="128">
        <f t="shared" si="2"/>
        <v>200000</v>
      </c>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row>
    <row r="61" spans="1:43" ht="25.5">
      <c r="A61" s="80">
        <v>240900</v>
      </c>
      <c r="B61" s="6" t="s">
        <v>11</v>
      </c>
      <c r="C61" s="128">
        <f t="shared" si="3"/>
        <v>0</v>
      </c>
      <c r="D61" s="109">
        <f>'[1]Х'!D20</f>
        <v>0</v>
      </c>
      <c r="E61" s="109">
        <f>'[1]Х'!E20</f>
        <v>0</v>
      </c>
      <c r="F61" s="109">
        <f>'[1]Х'!F20</f>
        <v>0</v>
      </c>
      <c r="G61" s="109">
        <f>'[1]Х'!G20</f>
        <v>0</v>
      </c>
      <c r="H61" s="128">
        <f t="shared" si="0"/>
        <v>200000</v>
      </c>
      <c r="I61" s="109">
        <f>'[1]Х'!I20</f>
        <v>150000</v>
      </c>
      <c r="J61" s="109">
        <f>'[1]Х'!J20</f>
        <v>0</v>
      </c>
      <c r="K61" s="109">
        <f>'[1]Х'!K20</f>
        <v>0</v>
      </c>
      <c r="L61" s="109">
        <f>'[1]Х'!L20</f>
        <v>50000</v>
      </c>
      <c r="M61" s="109">
        <f>'[1]Х'!M20</f>
        <v>0</v>
      </c>
      <c r="N61" s="128">
        <f t="shared" si="2"/>
        <v>200000</v>
      </c>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row>
    <row r="62" spans="1:43" ht="12.75">
      <c r="A62" s="80">
        <v>250000</v>
      </c>
      <c r="B62" s="6" t="s">
        <v>353</v>
      </c>
      <c r="C62" s="128">
        <f t="shared" si="3"/>
        <v>142920</v>
      </c>
      <c r="D62" s="109">
        <f>D63</f>
        <v>142920</v>
      </c>
      <c r="E62" s="109">
        <f>E63</f>
        <v>0</v>
      </c>
      <c r="F62" s="109">
        <f>F63</f>
        <v>0</v>
      </c>
      <c r="G62" s="109">
        <f>G63</f>
        <v>0</v>
      </c>
      <c r="H62" s="128">
        <f t="shared" si="0"/>
        <v>0</v>
      </c>
      <c r="I62" s="109">
        <f>I63</f>
        <v>0</v>
      </c>
      <c r="J62" s="109">
        <f>J63</f>
        <v>0</v>
      </c>
      <c r="K62" s="109">
        <f>K63</f>
        <v>0</v>
      </c>
      <c r="L62" s="109">
        <f>L63</f>
        <v>0</v>
      </c>
      <c r="M62" s="109">
        <f>M63</f>
        <v>0</v>
      </c>
      <c r="N62" s="128">
        <f t="shared" si="2"/>
        <v>142920</v>
      </c>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row>
    <row r="63" spans="1:43" ht="12.75">
      <c r="A63" s="80">
        <v>250404</v>
      </c>
      <c r="B63" s="29" t="s">
        <v>247</v>
      </c>
      <c r="C63" s="128">
        <f t="shared" si="3"/>
        <v>142920</v>
      </c>
      <c r="D63" s="109">
        <f>'[1]Х'!D21+'[1]Х'!D41+'[1]Х'!D74+'[1]Х'!D80</f>
        <v>142920</v>
      </c>
      <c r="E63" s="109">
        <f>'[1]Х'!E21+'[1]Х'!E41+'[1]Х'!E74+'[1]Х'!E80</f>
        <v>0</v>
      </c>
      <c r="F63" s="109">
        <f>'[1]Х'!F21+'[1]Х'!F41+'[1]Х'!F74+'[1]Х'!F80</f>
        <v>0</v>
      </c>
      <c r="G63" s="109">
        <f>'[1]Х'!G21+'[1]Х'!G41+'[1]Х'!G74+'[1]Х'!G80</f>
        <v>0</v>
      </c>
      <c r="H63" s="128">
        <f t="shared" si="0"/>
        <v>0</v>
      </c>
      <c r="I63" s="109">
        <f>'[1]Х'!I21</f>
        <v>0</v>
      </c>
      <c r="J63" s="109">
        <f>'[1]Х'!J21</f>
        <v>0</v>
      </c>
      <c r="K63" s="109">
        <f>'[1]Х'!K21</f>
        <v>0</v>
      </c>
      <c r="L63" s="109">
        <f>'[1]Х'!L21</f>
        <v>0</v>
      </c>
      <c r="M63" s="109">
        <f>'[1]Х'!M21</f>
        <v>0</v>
      </c>
      <c r="N63" s="128">
        <f t="shared" si="2"/>
        <v>142920</v>
      </c>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row>
    <row r="64" spans="1:43" s="18" customFormat="1" ht="12.75">
      <c r="A64" s="77"/>
      <c r="B64" s="78" t="s">
        <v>248</v>
      </c>
      <c r="C64" s="128">
        <f t="shared" si="3"/>
        <v>54149527</v>
      </c>
      <c r="D64" s="126">
        <f>D11+D12+D23+D27+D53+D62+D60</f>
        <v>53683427</v>
      </c>
      <c r="E64" s="126">
        <f>E11+E12+E23+E27+E53+E62+E60</f>
        <v>25161673</v>
      </c>
      <c r="F64" s="126">
        <f>F11+F12+F23+F27+F53+F62+F60</f>
        <v>2939773</v>
      </c>
      <c r="G64" s="126">
        <f>G11+G12+G23+G27+G53+G62+G60</f>
        <v>466100</v>
      </c>
      <c r="H64" s="163">
        <f t="shared" si="0"/>
        <v>4550747.74</v>
      </c>
      <c r="I64" s="156">
        <f>I11+I12+I23+I27+I53+I62+I60</f>
        <v>4491570.74</v>
      </c>
      <c r="J64" s="126">
        <f>J11+J12+J23+J27+J53+J62+J60</f>
        <v>377439</v>
      </c>
      <c r="K64" s="126">
        <f>K11+K12+K23+K27+K53+K62+K60</f>
        <v>142604</v>
      </c>
      <c r="L64" s="126">
        <f>L11+L12+L23+L27+L53+L62+L60</f>
        <v>59177</v>
      </c>
      <c r="M64" s="126">
        <f>M11+M12+M23+M27+M53</f>
        <v>0</v>
      </c>
      <c r="N64" s="163">
        <f t="shared" si="2"/>
        <v>58700274.74</v>
      </c>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row>
    <row r="66" spans="1:10" s="34" customFormat="1" ht="15" customHeight="1">
      <c r="A66" s="34" t="s">
        <v>78</v>
      </c>
      <c r="B66" s="170"/>
      <c r="C66" s="170"/>
      <c r="D66" s="170"/>
      <c r="E66" s="170"/>
      <c r="J66" s="34" t="s">
        <v>95</v>
      </c>
    </row>
    <row r="68" spans="3:14" ht="12.75">
      <c r="C68" s="125">
        <f>'[1]Х'!C85-C64</f>
        <v>0</v>
      </c>
      <c r="D68" s="125">
        <f>'[1]Х'!D85-D64</f>
        <v>0</v>
      </c>
      <c r="E68" s="125">
        <f>'[1]Х'!E85-E64</f>
        <v>0</v>
      </c>
      <c r="F68" s="125">
        <f>'[1]Х'!F85-F64</f>
        <v>0</v>
      </c>
      <c r="G68" s="125">
        <f>'[1]Х'!G85-G64</f>
        <v>0</v>
      </c>
      <c r="H68" s="125">
        <f>'[1]Х'!H85-H64</f>
        <v>0</v>
      </c>
      <c r="I68" s="125">
        <f>'[1]Х'!I85-I64</f>
        <v>0</v>
      </c>
      <c r="J68" s="125">
        <f>'[1]Х'!J85-J64</f>
        <v>0</v>
      </c>
      <c r="K68" s="125">
        <f>'[1]Х'!K85-K64</f>
        <v>0</v>
      </c>
      <c r="L68" s="125">
        <f>'[1]Х'!L85-L64</f>
        <v>0</v>
      </c>
      <c r="M68" s="125">
        <f>'[1]Х'!M85-M64</f>
        <v>0</v>
      </c>
      <c r="N68" s="125">
        <f>'[1]Х'!N85-N64</f>
        <v>0</v>
      </c>
    </row>
    <row r="69" spans="3:8" ht="12.75">
      <c r="C69" s="125"/>
      <c r="H69" s="49"/>
    </row>
  </sheetData>
  <mergeCells count="13">
    <mergeCell ref="N7:O7"/>
    <mergeCell ref="E1:G1"/>
    <mergeCell ref="E2:G2"/>
    <mergeCell ref="E3:G3"/>
    <mergeCell ref="A5:M5"/>
    <mergeCell ref="K1:M1"/>
    <mergeCell ref="K2:M2"/>
    <mergeCell ref="K3:M3"/>
    <mergeCell ref="N8:N9"/>
    <mergeCell ref="A8:A9"/>
    <mergeCell ref="B8:B9"/>
    <mergeCell ref="C8:G8"/>
    <mergeCell ref="H8:M8"/>
  </mergeCells>
  <printOptions horizontalCentered="1"/>
  <pageMargins left="0.9055118110236221" right="0.35433070866141736" top="0.5" bottom="0.19" header="0.38" footer="0.2755905511811024"/>
  <pageSetup fitToHeight="4" fitToWidth="1" horizontalDpi="120" verticalDpi="120" orientation="landscape" paperSize="9" scale="73"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dimension ref="A1:P67"/>
  <sheetViews>
    <sheetView showZeros="0" view="pageBreakPreview" zoomScale="75" zoomScaleNormal="60" zoomScaleSheetLayoutView="75" workbookViewId="0" topLeftCell="C1">
      <selection activeCell="K3" sqref="K3:M3"/>
    </sheetView>
  </sheetViews>
  <sheetFormatPr defaultColWidth="9.125" defaultRowHeight="12.75"/>
  <cols>
    <col min="1" max="1" width="7.75390625" style="61" customWidth="1"/>
    <col min="2" max="2" width="38.625" style="61" customWidth="1"/>
    <col min="3" max="3" width="12.125" style="61" customWidth="1"/>
    <col min="4" max="4" width="12.00390625" style="61" customWidth="1"/>
    <col min="5" max="5" width="11.875" style="61" customWidth="1"/>
    <col min="6" max="6" width="10.125" style="61" customWidth="1"/>
    <col min="7" max="7" width="11.375" style="61" customWidth="1"/>
    <col min="8" max="8" width="12.125" style="61" customWidth="1"/>
    <col min="9" max="9" width="12.875" style="61" customWidth="1"/>
    <col min="10" max="10" width="11.875" style="61" customWidth="1"/>
    <col min="11" max="11" width="12.00390625" style="61" customWidth="1"/>
    <col min="12" max="12" width="11.375" style="61" customWidth="1"/>
    <col min="13" max="13" width="9.875" style="61" customWidth="1"/>
    <col min="14" max="14" width="12.875" style="61" customWidth="1"/>
    <col min="15" max="16384" width="9.125" style="61" customWidth="1"/>
  </cols>
  <sheetData>
    <row r="1" spans="5:16" s="18" customFormat="1" ht="18">
      <c r="E1" s="193"/>
      <c r="F1" s="193"/>
      <c r="G1" s="193"/>
      <c r="H1" s="95"/>
      <c r="I1" s="95"/>
      <c r="J1" s="96"/>
      <c r="K1" s="195" t="s">
        <v>83</v>
      </c>
      <c r="L1" s="195"/>
      <c r="M1" s="195"/>
      <c r="N1" s="93"/>
      <c r="O1" s="93"/>
      <c r="P1" s="93"/>
    </row>
    <row r="2" spans="5:16" s="18" customFormat="1" ht="18">
      <c r="E2" s="193"/>
      <c r="F2" s="193"/>
      <c r="G2" s="193"/>
      <c r="H2" s="95"/>
      <c r="I2" s="95"/>
      <c r="J2" s="96"/>
      <c r="K2" s="195" t="s">
        <v>82</v>
      </c>
      <c r="L2" s="195"/>
      <c r="M2" s="195"/>
      <c r="N2" s="93"/>
      <c r="O2" s="93"/>
      <c r="P2" s="93"/>
    </row>
    <row r="3" spans="5:16" s="18" customFormat="1" ht="18">
      <c r="E3" s="193"/>
      <c r="F3" s="193"/>
      <c r="G3" s="193"/>
      <c r="H3" s="95"/>
      <c r="I3" s="95"/>
      <c r="J3" s="96"/>
      <c r="K3" s="195" t="s">
        <v>360</v>
      </c>
      <c r="L3" s="195"/>
      <c r="M3" s="195"/>
      <c r="N3" s="93"/>
      <c r="O3" s="93"/>
      <c r="P3" s="93"/>
    </row>
    <row r="4" s="18" customFormat="1" ht="12.75">
      <c r="N4" s="45"/>
    </row>
    <row r="5" spans="1:15" s="18" customFormat="1" ht="18">
      <c r="A5" s="188" t="s">
        <v>144</v>
      </c>
      <c r="B5" s="188"/>
      <c r="C5" s="188"/>
      <c r="D5" s="188"/>
      <c r="E5" s="188"/>
      <c r="F5" s="188"/>
      <c r="G5" s="188"/>
      <c r="H5" s="188"/>
      <c r="I5" s="188"/>
      <c r="J5" s="188"/>
      <c r="K5" s="188"/>
      <c r="L5" s="188"/>
      <c r="M5" s="188"/>
      <c r="N5" s="94"/>
      <c r="O5" s="94"/>
    </row>
    <row r="6" spans="6:14" s="60" customFormat="1" ht="12.75">
      <c r="F6" s="182"/>
      <c r="G6" s="182"/>
      <c r="N6" s="23" t="s">
        <v>81</v>
      </c>
    </row>
    <row r="7" spans="1:14" s="7" customFormat="1" ht="12.75">
      <c r="A7" s="198" t="s">
        <v>181</v>
      </c>
      <c r="B7" s="200" t="s">
        <v>182</v>
      </c>
      <c r="C7" s="174" t="s">
        <v>183</v>
      </c>
      <c r="D7" s="175"/>
      <c r="E7" s="175"/>
      <c r="F7" s="175"/>
      <c r="G7" s="176"/>
      <c r="H7" s="174" t="s">
        <v>184</v>
      </c>
      <c r="I7" s="175"/>
      <c r="J7" s="175"/>
      <c r="K7" s="175"/>
      <c r="L7" s="175"/>
      <c r="M7" s="176"/>
      <c r="N7" s="172" t="s">
        <v>269</v>
      </c>
    </row>
    <row r="8" spans="1:14" s="7" customFormat="1" ht="51">
      <c r="A8" s="199"/>
      <c r="B8" s="171"/>
      <c r="C8" s="8" t="s">
        <v>185</v>
      </c>
      <c r="D8" s="9" t="s">
        <v>186</v>
      </c>
      <c r="E8" s="9" t="s">
        <v>187</v>
      </c>
      <c r="F8" s="9" t="s">
        <v>188</v>
      </c>
      <c r="G8" s="9" t="s">
        <v>189</v>
      </c>
      <c r="H8" s="8" t="s">
        <v>185</v>
      </c>
      <c r="I8" s="9" t="s">
        <v>186</v>
      </c>
      <c r="J8" s="9" t="s">
        <v>187</v>
      </c>
      <c r="K8" s="9" t="s">
        <v>188</v>
      </c>
      <c r="L8" s="9" t="s">
        <v>189</v>
      </c>
      <c r="M8" s="9" t="s">
        <v>190</v>
      </c>
      <c r="N8" s="173"/>
    </row>
    <row r="9" spans="1:14" s="74" customFormat="1" ht="12.75">
      <c r="A9" s="16">
        <v>1</v>
      </c>
      <c r="B9" s="16">
        <v>2</v>
      </c>
      <c r="C9" s="14">
        <v>3</v>
      </c>
      <c r="D9" s="14">
        <v>4</v>
      </c>
      <c r="E9" s="14">
        <v>5</v>
      </c>
      <c r="F9" s="14">
        <v>6</v>
      </c>
      <c r="G9" s="87">
        <v>7</v>
      </c>
      <c r="H9" s="14">
        <v>8</v>
      </c>
      <c r="I9" s="88">
        <v>9</v>
      </c>
      <c r="J9" s="86">
        <v>10</v>
      </c>
      <c r="K9" s="86">
        <v>11</v>
      </c>
      <c r="L9" s="86">
        <v>12</v>
      </c>
      <c r="M9" s="72">
        <v>13</v>
      </c>
      <c r="N9" s="73">
        <v>14</v>
      </c>
    </row>
    <row r="10" spans="1:14" s="18" customFormat="1" ht="12.75">
      <c r="A10" s="84" t="s">
        <v>191</v>
      </c>
      <c r="B10" s="21" t="s">
        <v>192</v>
      </c>
      <c r="C10" s="129">
        <f aca="true" t="shared" si="0" ref="C10:C19">D10+G10</f>
        <v>4138244</v>
      </c>
      <c r="D10" s="129">
        <f>'[1]О'!D11+'[1]О'!D27+'[1]О'!D42+'[1]О'!D76+'[1]О'!D79</f>
        <v>4086244</v>
      </c>
      <c r="E10" s="129">
        <f>'[1]О'!E11+'[1]О'!E27+'[1]О'!E42+'[1]О'!E76+'[1]О'!E79</f>
        <v>2656150</v>
      </c>
      <c r="F10" s="129">
        <f>'[1]О'!F11+'[1]О'!F27+'[1]О'!F42+'[1]О'!F76+'[1]О'!F79</f>
        <v>129775</v>
      </c>
      <c r="G10" s="129">
        <f>'[1]О'!G11+'[1]О'!G27+'[1]О'!G42+'[1]О'!G76+'[1]О'!G79</f>
        <v>52000</v>
      </c>
      <c r="H10" s="129">
        <f>I10+L10</f>
        <v>15529</v>
      </c>
      <c r="I10" s="129">
        <f>'[1]О'!I11+'[1]О'!I27+'[1]О'!I42+'[1]О'!I76+'[1]О'!I79</f>
        <v>15529</v>
      </c>
      <c r="J10" s="129">
        <f>'[1]О'!J11+'[1]О'!J27+'[1]О'!J42+'[1]О'!J76+'[1]О'!J79</f>
        <v>0</v>
      </c>
      <c r="K10" s="129">
        <f>'[1]О'!K11+'[1]О'!K27+'[1]О'!K42+'[1]О'!K76+'[1]О'!K79</f>
        <v>5729</v>
      </c>
      <c r="L10" s="129">
        <f>'[1]О'!L11+'[1]О'!L27+'[1]О'!L42+'[1]О'!L76+'[1]О'!L79</f>
        <v>0</v>
      </c>
      <c r="M10" s="129">
        <f>'[1]О'!M11+'[1]О'!M27+'[1]О'!M42+'[1]О'!M76+'[1]О'!M79</f>
        <v>0</v>
      </c>
      <c r="N10" s="129">
        <f>C10+H10</f>
        <v>4153773</v>
      </c>
    </row>
    <row r="11" spans="1:14" s="18" customFormat="1" ht="12.75">
      <c r="A11" s="84" t="s">
        <v>195</v>
      </c>
      <c r="B11" s="6" t="s">
        <v>343</v>
      </c>
      <c r="C11" s="129">
        <f t="shared" si="0"/>
        <v>25257313</v>
      </c>
      <c r="D11" s="129">
        <f>SUM(D12:D21)</f>
        <v>24912313</v>
      </c>
      <c r="E11" s="129">
        <f>SUM(E12:E21)</f>
        <v>14941064</v>
      </c>
      <c r="F11" s="129">
        <f>SUM(F12:F21)</f>
        <v>1453632</v>
      </c>
      <c r="G11" s="129">
        <f>SUM(G12:G21)</f>
        <v>345000</v>
      </c>
      <c r="H11" s="129">
        <f aca="true" t="shared" si="1" ref="H11:H62">I11+L11</f>
        <v>1674606</v>
      </c>
      <c r="I11" s="129">
        <f>SUM(I12:I19)</f>
        <v>1674606</v>
      </c>
      <c r="J11" s="129">
        <f>SUM(J12:J19)</f>
        <v>389400</v>
      </c>
      <c r="K11" s="129">
        <f>SUM(K12:K19)</f>
        <v>45540</v>
      </c>
      <c r="L11" s="129">
        <f>SUM(L12:L19)</f>
        <v>0</v>
      </c>
      <c r="M11" s="129">
        <f>SUM(M12:M19)</f>
        <v>0</v>
      </c>
      <c r="N11" s="129">
        <f>C11+H11</f>
        <v>26931919</v>
      </c>
    </row>
    <row r="12" spans="1:14" s="10" customFormat="1" ht="12.75">
      <c r="A12" s="84" t="s">
        <v>255</v>
      </c>
      <c r="B12" s="21" t="s">
        <v>251</v>
      </c>
      <c r="C12" s="129">
        <f t="shared" si="0"/>
        <v>7041520</v>
      </c>
      <c r="D12" s="129">
        <f>'[1]О'!D29</f>
        <v>6826520</v>
      </c>
      <c r="E12" s="129">
        <f>'[1]О'!E29</f>
        <v>3591983</v>
      </c>
      <c r="F12" s="129">
        <f>'[1]О'!F29</f>
        <v>577635</v>
      </c>
      <c r="G12" s="129">
        <f>'[1]О'!G29</f>
        <v>215000</v>
      </c>
      <c r="H12" s="129">
        <f t="shared" si="1"/>
        <v>877043</v>
      </c>
      <c r="I12" s="129">
        <f>'[1]О'!I29</f>
        <v>877043</v>
      </c>
      <c r="J12" s="129">
        <f>'[1]О'!J29</f>
        <v>14900</v>
      </c>
      <c r="K12" s="129">
        <f>'[1]О'!K29</f>
        <v>7450</v>
      </c>
      <c r="L12" s="129">
        <f>'[1]О'!L29</f>
        <v>0</v>
      </c>
      <c r="M12" s="129">
        <f>'[1]О'!M29</f>
        <v>0</v>
      </c>
      <c r="N12" s="129">
        <f aca="true" t="shared" si="2" ref="N12:N22">C12+H12</f>
        <v>7918563</v>
      </c>
    </row>
    <row r="13" spans="1:14" s="10" customFormat="1" ht="39.75" customHeight="1">
      <c r="A13" s="84" t="s">
        <v>197</v>
      </c>
      <c r="B13" s="21" t="s">
        <v>38</v>
      </c>
      <c r="C13" s="129">
        <f t="shared" si="0"/>
        <v>15703786</v>
      </c>
      <c r="D13" s="129">
        <f>'[1]О'!D30</f>
        <v>15613786</v>
      </c>
      <c r="E13" s="129">
        <f>'[1]О'!E30</f>
        <v>10087991</v>
      </c>
      <c r="F13" s="129">
        <f>'[1]О'!F30</f>
        <v>841934</v>
      </c>
      <c r="G13" s="129">
        <f>'[1]О'!G30</f>
        <v>90000</v>
      </c>
      <c r="H13" s="129">
        <f t="shared" si="1"/>
        <v>797563</v>
      </c>
      <c r="I13" s="129">
        <f>'[1]О'!I30</f>
        <v>797563</v>
      </c>
      <c r="J13" s="129">
        <f>'[1]О'!J30</f>
        <v>374500</v>
      </c>
      <c r="K13" s="129">
        <f>'[1]О'!K30</f>
        <v>38090</v>
      </c>
      <c r="L13" s="129">
        <f>'[1]О'!L30</f>
        <v>0</v>
      </c>
      <c r="M13" s="129">
        <f>'[1]О'!M30</f>
        <v>0</v>
      </c>
      <c r="N13" s="129">
        <f t="shared" si="2"/>
        <v>16501349</v>
      </c>
    </row>
    <row r="14" spans="1:14" s="10" customFormat="1" ht="12.75">
      <c r="A14" s="84" t="s">
        <v>256</v>
      </c>
      <c r="B14" s="21" t="s">
        <v>266</v>
      </c>
      <c r="C14" s="129">
        <f t="shared" si="0"/>
        <v>852005</v>
      </c>
      <c r="D14" s="129">
        <f>'[1]О'!D31</f>
        <v>852005</v>
      </c>
      <c r="E14" s="129">
        <f>'[1]О'!E31</f>
        <v>588669</v>
      </c>
      <c r="F14" s="129">
        <f>'[1]О'!F31</f>
        <v>7800</v>
      </c>
      <c r="G14" s="129">
        <f>'[1]О'!G31</f>
        <v>0</v>
      </c>
      <c r="H14" s="129">
        <f t="shared" si="1"/>
        <v>0</v>
      </c>
      <c r="I14" s="129">
        <f>'[1]О'!I31</f>
        <v>0</v>
      </c>
      <c r="J14" s="129">
        <f>'[1]О'!J31</f>
        <v>0</v>
      </c>
      <c r="K14" s="129">
        <f>'[1]О'!K31</f>
        <v>0</v>
      </c>
      <c r="L14" s="129">
        <f>'[1]О'!L31</f>
        <v>0</v>
      </c>
      <c r="M14" s="129">
        <f>'[1]О'!M31</f>
        <v>0</v>
      </c>
      <c r="N14" s="129">
        <f t="shared" si="2"/>
        <v>852005</v>
      </c>
    </row>
    <row r="15" spans="1:14" s="10" customFormat="1" ht="51" hidden="1">
      <c r="A15" s="41" t="s">
        <v>91</v>
      </c>
      <c r="B15" s="47" t="s">
        <v>92</v>
      </c>
      <c r="C15" s="129">
        <f t="shared" si="0"/>
        <v>0</v>
      </c>
      <c r="D15" s="129">
        <f>'[1]О'!D32</f>
        <v>0</v>
      </c>
      <c r="E15" s="129">
        <f>'[1]О'!E32</f>
        <v>0</v>
      </c>
      <c r="F15" s="129">
        <f>'[1]О'!F32</f>
        <v>0</v>
      </c>
      <c r="G15" s="129">
        <f>'[1]О'!G32</f>
        <v>0</v>
      </c>
      <c r="H15" s="129">
        <f t="shared" si="1"/>
        <v>0</v>
      </c>
      <c r="I15" s="129">
        <f>'[1]О'!I32</f>
        <v>0</v>
      </c>
      <c r="J15" s="129">
        <f>'[1]О'!J32</f>
        <v>0</v>
      </c>
      <c r="K15" s="129">
        <f>'[1]О'!K32</f>
        <v>0</v>
      </c>
      <c r="L15" s="129">
        <f>'[1]О'!L32</f>
        <v>0</v>
      </c>
      <c r="M15" s="129">
        <f>'[1]О'!M32</f>
        <v>0</v>
      </c>
      <c r="N15" s="129">
        <f t="shared" si="2"/>
        <v>0</v>
      </c>
    </row>
    <row r="16" spans="1:14" s="10" customFormat="1" ht="25.5">
      <c r="A16" s="84" t="s">
        <v>200</v>
      </c>
      <c r="B16" s="71" t="s">
        <v>39</v>
      </c>
      <c r="C16" s="129">
        <f t="shared" si="0"/>
        <v>150716</v>
      </c>
      <c r="D16" s="129">
        <f>'[1]О'!D33</f>
        <v>150716</v>
      </c>
      <c r="E16" s="129">
        <f>'[1]О'!E33</f>
        <v>108903</v>
      </c>
      <c r="F16" s="129">
        <f>'[1]О'!F33</f>
        <v>0</v>
      </c>
      <c r="G16" s="129">
        <f>'[1]О'!G33</f>
        <v>0</v>
      </c>
      <c r="H16" s="129">
        <f t="shared" si="1"/>
        <v>0</v>
      </c>
      <c r="I16" s="129">
        <f>'[1]О'!I33</f>
        <v>0</v>
      </c>
      <c r="J16" s="129">
        <f>'[1]О'!J33</f>
        <v>0</v>
      </c>
      <c r="K16" s="129">
        <f>'[1]О'!K33</f>
        <v>0</v>
      </c>
      <c r="L16" s="129">
        <f>'[1]О'!L33</f>
        <v>0</v>
      </c>
      <c r="M16" s="129">
        <f>'[1]О'!M33</f>
        <v>0</v>
      </c>
      <c r="N16" s="129">
        <f t="shared" si="2"/>
        <v>150716</v>
      </c>
    </row>
    <row r="17" spans="1:14" s="10" customFormat="1" ht="25.5">
      <c r="A17" s="84" t="s">
        <v>201</v>
      </c>
      <c r="B17" s="21" t="s">
        <v>40</v>
      </c>
      <c r="C17" s="129">
        <f t="shared" si="0"/>
        <v>479367</v>
      </c>
      <c r="D17" s="129">
        <f>'[1]О'!D34</f>
        <v>479367</v>
      </c>
      <c r="E17" s="129">
        <f>'[1]О'!E34</f>
        <v>306470</v>
      </c>
      <c r="F17" s="129">
        <f>'[1]О'!F34</f>
        <v>15365</v>
      </c>
      <c r="G17" s="129">
        <f>'[1]О'!G34</f>
        <v>0</v>
      </c>
      <c r="H17" s="129">
        <f t="shared" si="1"/>
        <v>0</v>
      </c>
      <c r="I17" s="129">
        <f>'[1]О'!I34</f>
        <v>0</v>
      </c>
      <c r="J17" s="129">
        <f>'[1]О'!J34</f>
        <v>0</v>
      </c>
      <c r="K17" s="129">
        <f>'[1]О'!K34</f>
        <v>0</v>
      </c>
      <c r="L17" s="129">
        <f>'[1]О'!L34</f>
        <v>0</v>
      </c>
      <c r="M17" s="129">
        <f>'[1]О'!M34</f>
        <v>0</v>
      </c>
      <c r="N17" s="129">
        <f t="shared" si="2"/>
        <v>479367</v>
      </c>
    </row>
    <row r="18" spans="1:14" s="10" customFormat="1" ht="25.5">
      <c r="A18" s="84" t="s">
        <v>202</v>
      </c>
      <c r="B18" s="21" t="s">
        <v>203</v>
      </c>
      <c r="C18" s="129">
        <f t="shared" si="0"/>
        <v>157151</v>
      </c>
      <c r="D18" s="129">
        <f>'[1]О'!D35</f>
        <v>117151</v>
      </c>
      <c r="E18" s="129">
        <f>'[1]О'!E35</f>
        <v>76162</v>
      </c>
      <c r="F18" s="129">
        <f>'[1]О'!F35</f>
        <v>0</v>
      </c>
      <c r="G18" s="129">
        <f>'[1]О'!G35</f>
        <v>40000</v>
      </c>
      <c r="H18" s="129">
        <f t="shared" si="1"/>
        <v>0</v>
      </c>
      <c r="I18" s="129">
        <f>'[1]О'!I35</f>
        <v>0</v>
      </c>
      <c r="J18" s="129">
        <f>'[1]О'!J35</f>
        <v>0</v>
      </c>
      <c r="K18" s="129">
        <f>'[1]О'!K35</f>
        <v>0</v>
      </c>
      <c r="L18" s="129">
        <f>'[1]О'!L35</f>
        <v>0</v>
      </c>
      <c r="M18" s="129">
        <f>'[1]О'!M35</f>
        <v>0</v>
      </c>
      <c r="N18" s="129">
        <f t="shared" si="2"/>
        <v>157151</v>
      </c>
    </row>
    <row r="19" spans="1:14" s="10" customFormat="1" ht="12.75">
      <c r="A19" s="84" t="s">
        <v>279</v>
      </c>
      <c r="B19" s="21" t="s">
        <v>267</v>
      </c>
      <c r="C19" s="129">
        <f t="shared" si="0"/>
        <v>280580</v>
      </c>
      <c r="D19" s="129">
        <f>'[1]О'!D36</f>
        <v>280580</v>
      </c>
      <c r="E19" s="129">
        <f>'[1]О'!E36</f>
        <v>180886</v>
      </c>
      <c r="F19" s="129">
        <f>'[1]О'!F36</f>
        <v>10898</v>
      </c>
      <c r="G19" s="129">
        <f>'[1]О'!G36</f>
        <v>0</v>
      </c>
      <c r="H19" s="129">
        <f t="shared" si="1"/>
        <v>0</v>
      </c>
      <c r="I19" s="129">
        <f>'[1]О'!I36</f>
        <v>0</v>
      </c>
      <c r="J19" s="129">
        <f>'[1]О'!J36</f>
        <v>0</v>
      </c>
      <c r="K19" s="129">
        <f>'[1]О'!K36</f>
        <v>0</v>
      </c>
      <c r="L19" s="129">
        <f>'[1]О'!L36</f>
        <v>0</v>
      </c>
      <c r="M19" s="129">
        <f>'[1]О'!M36</f>
        <v>0</v>
      </c>
      <c r="N19" s="129">
        <f t="shared" si="2"/>
        <v>280580</v>
      </c>
    </row>
    <row r="20" spans="1:14" s="10" customFormat="1" ht="38.25">
      <c r="A20" s="41" t="s">
        <v>93</v>
      </c>
      <c r="B20" s="29" t="s">
        <v>94</v>
      </c>
      <c r="C20" s="129">
        <f>D20+G20</f>
        <v>19875</v>
      </c>
      <c r="D20" s="129">
        <f>'[1]О'!D37</f>
        <v>19875</v>
      </c>
      <c r="E20" s="129">
        <f>'[1]О'!E37</f>
        <v>0</v>
      </c>
      <c r="F20" s="129">
        <f>'[1]О'!F37</f>
        <v>0</v>
      </c>
      <c r="G20" s="129">
        <f>'[1]О'!G37</f>
        <v>0</v>
      </c>
      <c r="H20" s="129">
        <f>I20+L20</f>
        <v>0</v>
      </c>
      <c r="I20" s="129">
        <f>'[1]О'!I37</f>
        <v>0</v>
      </c>
      <c r="J20" s="129">
        <f>'[1]О'!J37</f>
        <v>0</v>
      </c>
      <c r="K20" s="129">
        <f>'[1]О'!K37</f>
        <v>0</v>
      </c>
      <c r="L20" s="129">
        <f>'[1]О'!L37</f>
        <v>0</v>
      </c>
      <c r="M20" s="129">
        <f>'[1]О'!M37</f>
        <v>0</v>
      </c>
      <c r="N20" s="129">
        <f>C20+H20</f>
        <v>19875</v>
      </c>
    </row>
    <row r="21" spans="1:16" s="23" customFormat="1" ht="89.25">
      <c r="A21" s="41" t="s">
        <v>132</v>
      </c>
      <c r="B21" s="29" t="s">
        <v>131</v>
      </c>
      <c r="C21" s="109">
        <f>D21+G21</f>
        <v>572313</v>
      </c>
      <c r="D21" s="109">
        <f>'[1]О'!D38</f>
        <v>572313</v>
      </c>
      <c r="E21" s="109">
        <f>'[1]О'!E38</f>
        <v>0</v>
      </c>
      <c r="F21" s="109">
        <f>'[1]О'!F38</f>
        <v>0</v>
      </c>
      <c r="G21" s="109">
        <f>'[1]О'!G38</f>
        <v>0</v>
      </c>
      <c r="H21" s="109">
        <f>'[1]Л'!H37</f>
        <v>0</v>
      </c>
      <c r="I21" s="109">
        <f>'[1]Л'!I37</f>
        <v>0</v>
      </c>
      <c r="J21" s="109">
        <f>'[1]Л'!J37</f>
        <v>0</v>
      </c>
      <c r="K21" s="109">
        <f>'[1]Л'!K37</f>
        <v>0</v>
      </c>
      <c r="L21" s="109">
        <f>'[1]Л'!L37</f>
        <v>0</v>
      </c>
      <c r="M21" s="109">
        <f>'[1]Л'!M37</f>
        <v>0</v>
      </c>
      <c r="N21" s="110">
        <f>C21+H21</f>
        <v>572313</v>
      </c>
      <c r="O21" s="125"/>
      <c r="P21" s="125"/>
    </row>
    <row r="22" spans="1:14" s="18" customFormat="1" ht="12.75">
      <c r="A22" s="84" t="s">
        <v>204</v>
      </c>
      <c r="B22" s="21" t="s">
        <v>297</v>
      </c>
      <c r="C22" s="129">
        <f aca="true" t="shared" si="3" ref="C22:C29">D22+G22</f>
        <v>13589100</v>
      </c>
      <c r="D22" s="129">
        <f>SUM(D23:D28)</f>
        <v>13355200</v>
      </c>
      <c r="E22" s="129">
        <f>SUM(E23:E28)</f>
        <v>8537233</v>
      </c>
      <c r="F22" s="129">
        <f>SUM(F23:F28)</f>
        <v>831067</v>
      </c>
      <c r="G22" s="129">
        <f>SUM(G23:G28)</f>
        <v>233900</v>
      </c>
      <c r="H22" s="129">
        <f t="shared" si="1"/>
        <v>1222994</v>
      </c>
      <c r="I22" s="129">
        <f>SUM(I23:I28)</f>
        <v>1125060</v>
      </c>
      <c r="J22" s="129">
        <f>SUM(J23:J28)</f>
        <v>463435</v>
      </c>
      <c r="K22" s="129">
        <f>SUM(K23:K28)</f>
        <v>69274</v>
      </c>
      <c r="L22" s="129">
        <f>SUM(L23:L28)</f>
        <v>97934</v>
      </c>
      <c r="M22" s="129">
        <f>SUM(M23:M28)</f>
        <v>0</v>
      </c>
      <c r="N22" s="129">
        <f t="shared" si="2"/>
        <v>14812094</v>
      </c>
    </row>
    <row r="23" spans="1:14" s="10" customFormat="1" ht="12.75">
      <c r="A23" s="84" t="s">
        <v>206</v>
      </c>
      <c r="B23" s="21" t="s">
        <v>207</v>
      </c>
      <c r="C23" s="129">
        <f t="shared" si="3"/>
        <v>8519253</v>
      </c>
      <c r="D23" s="129">
        <f>'[1]О'!D13</f>
        <v>8325353</v>
      </c>
      <c r="E23" s="129">
        <f>'[1]О'!E13</f>
        <v>5369184</v>
      </c>
      <c r="F23" s="129">
        <f>'[1]О'!F13</f>
        <v>492813</v>
      </c>
      <c r="G23" s="129">
        <f>'[1]О'!G13</f>
        <v>193900</v>
      </c>
      <c r="H23" s="129">
        <f t="shared" si="1"/>
        <v>460046</v>
      </c>
      <c r="I23" s="129">
        <f>'[1]О'!I13</f>
        <v>427112</v>
      </c>
      <c r="J23" s="129">
        <f>'[1]О'!J13</f>
        <v>141340</v>
      </c>
      <c r="K23" s="129">
        <f>'[1]О'!K13</f>
        <v>42224</v>
      </c>
      <c r="L23" s="129">
        <f>'[1]О'!L13</f>
        <v>32934</v>
      </c>
      <c r="M23" s="129">
        <f>'[1]О'!M13</f>
        <v>0</v>
      </c>
      <c r="N23" s="129">
        <f aca="true" t="shared" si="4" ref="N23:N29">C23+H23</f>
        <v>8979299</v>
      </c>
    </row>
    <row r="24" spans="1:14" s="10" customFormat="1" ht="12.75">
      <c r="A24" s="84" t="s">
        <v>260</v>
      </c>
      <c r="B24" s="21" t="s">
        <v>261</v>
      </c>
      <c r="C24" s="129">
        <f t="shared" si="3"/>
        <v>3828481</v>
      </c>
      <c r="D24" s="129">
        <f>'[1]О'!D14</f>
        <v>3798481</v>
      </c>
      <c r="E24" s="129">
        <f>'[1]О'!E14</f>
        <v>2441574</v>
      </c>
      <c r="F24" s="129">
        <f>'[1]О'!F14</f>
        <v>276200</v>
      </c>
      <c r="G24" s="129">
        <f>'[1]О'!G14</f>
        <v>30000</v>
      </c>
      <c r="H24" s="129">
        <f t="shared" si="1"/>
        <v>11530</v>
      </c>
      <c r="I24" s="129">
        <f>'[1]О'!I14</f>
        <v>11530</v>
      </c>
      <c r="J24" s="129">
        <f>'[1]О'!J14</f>
        <v>900</v>
      </c>
      <c r="K24" s="129">
        <f>'[1]О'!K14</f>
        <v>6600</v>
      </c>
      <c r="L24" s="129">
        <f>'[1]О'!L14</f>
        <v>0</v>
      </c>
      <c r="M24" s="129">
        <f>'[1]О'!M14</f>
        <v>0</v>
      </c>
      <c r="N24" s="129">
        <f t="shared" si="4"/>
        <v>3840011</v>
      </c>
    </row>
    <row r="25" spans="1:14" s="10" customFormat="1" ht="12.75" hidden="1">
      <c r="A25" s="84" t="s">
        <v>208</v>
      </c>
      <c r="B25" s="21" t="s">
        <v>209</v>
      </c>
      <c r="C25" s="129">
        <f t="shared" si="3"/>
        <v>0</v>
      </c>
      <c r="D25" s="129">
        <f>'[1]О'!D15</f>
        <v>0</v>
      </c>
      <c r="E25" s="129">
        <f>'[1]О'!E15</f>
        <v>0</v>
      </c>
      <c r="F25" s="129">
        <f>'[1]О'!F15</f>
        <v>0</v>
      </c>
      <c r="G25" s="129">
        <f>'[1]О'!G15</f>
        <v>0</v>
      </c>
      <c r="H25" s="129">
        <f t="shared" si="1"/>
        <v>0</v>
      </c>
      <c r="I25" s="129">
        <f>'[1]О'!I15</f>
        <v>0</v>
      </c>
      <c r="J25" s="129">
        <f>'[1]О'!J15</f>
        <v>0</v>
      </c>
      <c r="K25" s="129">
        <f>'[1]О'!K15</f>
        <v>0</v>
      </c>
      <c r="L25" s="129">
        <f>'[1]О'!L15</f>
        <v>0</v>
      </c>
      <c r="M25" s="129">
        <f>'[1]О'!M15</f>
        <v>0</v>
      </c>
      <c r="N25" s="129">
        <f t="shared" si="4"/>
        <v>0</v>
      </c>
    </row>
    <row r="26" spans="1:14" s="10" customFormat="1" ht="25.5">
      <c r="A26" s="84" t="s">
        <v>210</v>
      </c>
      <c r="B26" s="42" t="s">
        <v>211</v>
      </c>
      <c r="C26" s="129">
        <f t="shared" si="3"/>
        <v>840070</v>
      </c>
      <c r="D26" s="129">
        <f>'[1]О'!D16</f>
        <v>840070</v>
      </c>
      <c r="E26" s="129">
        <f>'[1]О'!E16</f>
        <v>462730</v>
      </c>
      <c r="F26" s="129">
        <f>'[1]О'!F16</f>
        <v>48054</v>
      </c>
      <c r="G26" s="129">
        <f>'[1]О'!G16</f>
        <v>0</v>
      </c>
      <c r="H26" s="129">
        <f t="shared" si="1"/>
        <v>751418</v>
      </c>
      <c r="I26" s="129">
        <f>'[1]О'!I16</f>
        <v>686418</v>
      </c>
      <c r="J26" s="129">
        <f>'[1]О'!J16</f>
        <v>321195</v>
      </c>
      <c r="K26" s="129">
        <f>'[1]О'!K16</f>
        <v>20450</v>
      </c>
      <c r="L26" s="129">
        <f>'[1]О'!L16</f>
        <v>65000</v>
      </c>
      <c r="M26" s="129">
        <f>'[1]О'!M16</f>
        <v>0</v>
      </c>
      <c r="N26" s="129">
        <f t="shared" si="4"/>
        <v>1591488</v>
      </c>
    </row>
    <row r="27" spans="1:14" s="10" customFormat="1" ht="12.75">
      <c r="A27" s="84" t="s">
        <v>216</v>
      </c>
      <c r="B27" s="21" t="s">
        <v>217</v>
      </c>
      <c r="C27" s="129">
        <f t="shared" si="3"/>
        <v>401296</v>
      </c>
      <c r="D27" s="129">
        <f>'[1]О'!D17</f>
        <v>391296</v>
      </c>
      <c r="E27" s="129">
        <f>'[1]О'!E17</f>
        <v>263745</v>
      </c>
      <c r="F27" s="129">
        <f>'[1]О'!F17</f>
        <v>14000</v>
      </c>
      <c r="G27" s="129">
        <f>'[1]О'!G17</f>
        <v>10000</v>
      </c>
      <c r="H27" s="129">
        <f t="shared" si="1"/>
        <v>0</v>
      </c>
      <c r="I27" s="129">
        <f>'[1]О'!I17</f>
        <v>0</v>
      </c>
      <c r="J27" s="129">
        <f>'[1]О'!J17</f>
        <v>0</v>
      </c>
      <c r="K27" s="129">
        <f>'[1]О'!K17</f>
        <v>0</v>
      </c>
      <c r="L27" s="129">
        <f>'[1]О'!L17</f>
        <v>0</v>
      </c>
      <c r="M27" s="129">
        <f>'[1]О'!M17</f>
        <v>0</v>
      </c>
      <c r="N27" s="129">
        <f t="shared" si="4"/>
        <v>401296</v>
      </c>
    </row>
    <row r="28" spans="1:14" s="10" customFormat="1" ht="12.75" hidden="1">
      <c r="A28" s="84" t="s">
        <v>213</v>
      </c>
      <c r="B28" s="21" t="s">
        <v>268</v>
      </c>
      <c r="C28" s="129">
        <f t="shared" si="3"/>
        <v>0</v>
      </c>
      <c r="D28" s="129">
        <f>'[1]О'!D18</f>
        <v>0</v>
      </c>
      <c r="E28" s="129">
        <f>'[1]О'!E18</f>
        <v>0</v>
      </c>
      <c r="F28" s="129">
        <f>'[1]О'!F18</f>
        <v>0</v>
      </c>
      <c r="G28" s="129">
        <f>'[1]О'!G18</f>
        <v>0</v>
      </c>
      <c r="H28" s="129">
        <f t="shared" si="1"/>
        <v>0</v>
      </c>
      <c r="I28" s="129">
        <f>'[1]О'!I18</f>
        <v>0</v>
      </c>
      <c r="J28" s="129">
        <f>'[1]О'!J18</f>
        <v>0</v>
      </c>
      <c r="K28" s="129">
        <f>'[1]О'!K18</f>
        <v>0</v>
      </c>
      <c r="L28" s="129">
        <f>'[1]О'!L18</f>
        <v>0</v>
      </c>
      <c r="M28" s="129">
        <f>'[1]О'!M18</f>
        <v>0</v>
      </c>
      <c r="N28" s="129">
        <f t="shared" si="4"/>
        <v>0</v>
      </c>
    </row>
    <row r="29" spans="1:14" s="23" customFormat="1" ht="25.5">
      <c r="A29" s="82" t="s">
        <v>218</v>
      </c>
      <c r="B29" s="47" t="s">
        <v>307</v>
      </c>
      <c r="C29" s="109">
        <f t="shared" si="3"/>
        <v>13474632</v>
      </c>
      <c r="D29" s="109">
        <f>SUM(D30:D53)</f>
        <v>13289632</v>
      </c>
      <c r="E29" s="109">
        <f>SUM(E30:E53)</f>
        <v>0</v>
      </c>
      <c r="F29" s="109">
        <f>SUM(F30:F53)</f>
        <v>0</v>
      </c>
      <c r="G29" s="109">
        <f>SUM(G30:G53)</f>
        <v>185000</v>
      </c>
      <c r="H29" s="129">
        <f t="shared" si="1"/>
        <v>0</v>
      </c>
      <c r="I29" s="109">
        <f>I30+I31+I32+I33+I34+I36+I37+I38+I46+I47+I48+I52+I53</f>
        <v>0</v>
      </c>
      <c r="J29" s="109">
        <f>J30+J31+J32+J33+J34+J36+J37+J38+J46+J47+J48+J52+J53</f>
        <v>0</v>
      </c>
      <c r="K29" s="109">
        <f>K30+K31+K32+K33+K34+K36+K37+K38+K46+K47+K48+K52+K53</f>
        <v>0</v>
      </c>
      <c r="L29" s="109">
        <f>L30+L31+L32+L33+L34+L36+L37+L38+L46+L47+L48+L52+L53</f>
        <v>0</v>
      </c>
      <c r="M29" s="109">
        <f>M30+M31+M32+M33+M34+M36+M37+M38+M46+M47+M48+M52+M53</f>
        <v>0</v>
      </c>
      <c r="N29" s="129">
        <f t="shared" si="4"/>
        <v>13474632</v>
      </c>
    </row>
    <row r="30" spans="1:14" s="7" customFormat="1" ht="187.5" customHeight="1">
      <c r="A30" s="12" t="s">
        <v>317</v>
      </c>
      <c r="B30" s="167" t="s">
        <v>165</v>
      </c>
      <c r="C30" s="130">
        <f aca="true" t="shared" si="5" ref="C30:C36">D30+G30</f>
        <v>7356110</v>
      </c>
      <c r="D30" s="130">
        <f>'[1]О'!D44</f>
        <v>7356110</v>
      </c>
      <c r="E30" s="130">
        <f>'[1]О'!E44</f>
        <v>0</v>
      </c>
      <c r="F30" s="130">
        <f>'[1]О'!F44</f>
        <v>0</v>
      </c>
      <c r="G30" s="130">
        <f>'[1]О'!G44</f>
        <v>0</v>
      </c>
      <c r="H30" s="129">
        <f t="shared" si="1"/>
        <v>0</v>
      </c>
      <c r="I30" s="130">
        <f>'[1]О'!I44</f>
        <v>0</v>
      </c>
      <c r="J30" s="130">
        <f>'[1]О'!J44</f>
        <v>0</v>
      </c>
      <c r="K30" s="130">
        <f>'[1]О'!K44</f>
        <v>0</v>
      </c>
      <c r="L30" s="130">
        <f>'[1]О'!L44</f>
        <v>0</v>
      </c>
      <c r="M30" s="130">
        <f>'[1]О'!M44</f>
        <v>0</v>
      </c>
      <c r="N30" s="129">
        <f aca="true" t="shared" si="6" ref="N30:N47">C30+H30</f>
        <v>7356110</v>
      </c>
    </row>
    <row r="31" spans="1:14" s="7" customFormat="1" ht="191.25">
      <c r="A31" s="12" t="s">
        <v>323</v>
      </c>
      <c r="B31" s="78" t="s">
        <v>166</v>
      </c>
      <c r="C31" s="130">
        <f t="shared" si="5"/>
        <v>16055</v>
      </c>
      <c r="D31" s="130">
        <f>'[1]О'!D45</f>
        <v>16055</v>
      </c>
      <c r="E31" s="130">
        <f>'[1]О'!E45</f>
        <v>0</v>
      </c>
      <c r="F31" s="130">
        <f>'[1]О'!F45</f>
        <v>0</v>
      </c>
      <c r="G31" s="130">
        <f>'[1]О'!G45</f>
        <v>0</v>
      </c>
      <c r="H31" s="129">
        <f t="shared" si="1"/>
        <v>0</v>
      </c>
      <c r="I31" s="130">
        <f>'[1]О'!I45</f>
        <v>0</v>
      </c>
      <c r="J31" s="130">
        <f>'[1]О'!J45</f>
        <v>0</v>
      </c>
      <c r="K31" s="130">
        <f>'[1]О'!K45</f>
        <v>0</v>
      </c>
      <c r="L31" s="130">
        <f>'[1]О'!L45</f>
        <v>0</v>
      </c>
      <c r="M31" s="130">
        <f>'[1]О'!M45</f>
        <v>0</v>
      </c>
      <c r="N31" s="129">
        <f t="shared" si="6"/>
        <v>16055</v>
      </c>
    </row>
    <row r="32" spans="1:14" s="7" customFormat="1" ht="216.75">
      <c r="A32" s="12" t="s">
        <v>324</v>
      </c>
      <c r="B32" s="78" t="s">
        <v>167</v>
      </c>
      <c r="C32" s="130">
        <f t="shared" si="5"/>
        <v>1095285</v>
      </c>
      <c r="D32" s="130">
        <f>'[1]О'!D46</f>
        <v>910285</v>
      </c>
      <c r="E32" s="130">
        <f>'[1]О'!E46</f>
        <v>0</v>
      </c>
      <c r="F32" s="130">
        <f>'[1]О'!F46</f>
        <v>0</v>
      </c>
      <c r="G32" s="130">
        <f>'[1]О'!G46</f>
        <v>185000</v>
      </c>
      <c r="H32" s="129">
        <f t="shared" si="1"/>
        <v>0</v>
      </c>
      <c r="I32" s="130">
        <f>'[1]О'!I46</f>
        <v>0</v>
      </c>
      <c r="J32" s="130">
        <f>'[1]О'!J46</f>
        <v>0</v>
      </c>
      <c r="K32" s="130">
        <f>'[1]О'!K46</f>
        <v>0</v>
      </c>
      <c r="L32" s="130">
        <f>'[1]О'!L46</f>
        <v>0</v>
      </c>
      <c r="M32" s="130">
        <f>'[1]О'!M46</f>
        <v>0</v>
      </c>
      <c r="N32" s="129">
        <f t="shared" si="6"/>
        <v>1095285</v>
      </c>
    </row>
    <row r="33" spans="1:14" s="7" customFormat="1" ht="357">
      <c r="A33" s="12" t="s">
        <v>325</v>
      </c>
      <c r="B33" s="21" t="s">
        <v>173</v>
      </c>
      <c r="C33" s="130">
        <f t="shared" si="5"/>
        <v>280554</v>
      </c>
      <c r="D33" s="130">
        <f>'[1]О'!D47</f>
        <v>280554</v>
      </c>
      <c r="E33" s="130">
        <f>'[1]О'!E47</f>
        <v>0</v>
      </c>
      <c r="F33" s="130">
        <f>'[1]О'!F47</f>
        <v>0</v>
      </c>
      <c r="G33" s="130">
        <f>'[1]О'!G47</f>
        <v>0</v>
      </c>
      <c r="H33" s="129">
        <f t="shared" si="1"/>
        <v>0</v>
      </c>
      <c r="I33" s="130">
        <f>'[1]О'!I47</f>
        <v>0</v>
      </c>
      <c r="J33" s="130">
        <f>'[1]О'!J47</f>
        <v>0</v>
      </c>
      <c r="K33" s="130">
        <f>'[1]О'!K47</f>
        <v>0</v>
      </c>
      <c r="L33" s="130">
        <f>'[1]О'!L47</f>
        <v>0</v>
      </c>
      <c r="M33" s="130">
        <f>'[1]О'!M47</f>
        <v>0</v>
      </c>
      <c r="N33" s="129">
        <f t="shared" si="6"/>
        <v>280554</v>
      </c>
    </row>
    <row r="34" spans="1:14" s="7" customFormat="1" ht="280.5">
      <c r="A34" s="12" t="s">
        <v>326</v>
      </c>
      <c r="B34" s="21" t="s">
        <v>159</v>
      </c>
      <c r="C34" s="130">
        <f t="shared" si="5"/>
        <v>500</v>
      </c>
      <c r="D34" s="130">
        <f>'[1]О'!D48</f>
        <v>500</v>
      </c>
      <c r="E34" s="130">
        <f>'[1]О'!E48</f>
        <v>0</v>
      </c>
      <c r="F34" s="130">
        <f>'[1]О'!F48</f>
        <v>0</v>
      </c>
      <c r="G34" s="130">
        <f>'[1]О'!G48</f>
        <v>0</v>
      </c>
      <c r="H34" s="130">
        <f>'[1]О'!H48</f>
        <v>0</v>
      </c>
      <c r="I34" s="130">
        <f>'[1]О'!I48</f>
        <v>0</v>
      </c>
      <c r="J34" s="130">
        <f>'[1]О'!J48</f>
        <v>0</v>
      </c>
      <c r="K34" s="130">
        <f>'[1]О'!K48</f>
        <v>0</v>
      </c>
      <c r="L34" s="130">
        <f>'[1]О'!L48</f>
        <v>0</v>
      </c>
      <c r="M34" s="130">
        <f>'[1]О'!M48</f>
        <v>0</v>
      </c>
      <c r="N34" s="129">
        <f t="shared" si="6"/>
        <v>500</v>
      </c>
    </row>
    <row r="35" spans="1:14" s="7" customFormat="1" ht="127.5">
      <c r="A35" s="132" t="s">
        <v>318</v>
      </c>
      <c r="B35" s="21" t="s">
        <v>160</v>
      </c>
      <c r="C35" s="130">
        <f t="shared" si="5"/>
        <v>23000</v>
      </c>
      <c r="D35" s="130">
        <f>'[1]О'!D49</f>
        <v>23000</v>
      </c>
      <c r="E35" s="130">
        <f>'[1]О'!E49</f>
        <v>0</v>
      </c>
      <c r="F35" s="130">
        <f>'[1]О'!F49</f>
        <v>0</v>
      </c>
      <c r="G35" s="130">
        <f>'[1]О'!G49</f>
        <v>0</v>
      </c>
      <c r="H35" s="130">
        <f>'[1]О'!H49</f>
        <v>0</v>
      </c>
      <c r="I35" s="130">
        <f>'[1]О'!I49</f>
        <v>0</v>
      </c>
      <c r="J35" s="130">
        <f>'[1]О'!J49</f>
        <v>0</v>
      </c>
      <c r="K35" s="130">
        <f>'[1]О'!K49</f>
        <v>0</v>
      </c>
      <c r="L35" s="130">
        <f>'[1]О'!L49</f>
        <v>0</v>
      </c>
      <c r="M35" s="130">
        <f>'[1]О'!M49</f>
        <v>0</v>
      </c>
      <c r="N35" s="129">
        <f t="shared" si="6"/>
        <v>23000</v>
      </c>
    </row>
    <row r="36" spans="1:14" s="7" customFormat="1" ht="76.5">
      <c r="A36" s="12" t="s">
        <v>327</v>
      </c>
      <c r="B36" s="21" t="s">
        <v>168</v>
      </c>
      <c r="C36" s="130">
        <f t="shared" si="5"/>
        <v>172300</v>
      </c>
      <c r="D36" s="130">
        <f>'[1]О'!D50</f>
        <v>172300</v>
      </c>
      <c r="E36" s="130">
        <f>'[1]О'!E50</f>
        <v>0</v>
      </c>
      <c r="F36" s="130">
        <f>'[1]О'!F50</f>
        <v>0</v>
      </c>
      <c r="G36" s="130">
        <f>'[1]О'!G50</f>
        <v>0</v>
      </c>
      <c r="H36" s="130">
        <f>'[1]О'!H50</f>
        <v>0</v>
      </c>
      <c r="I36" s="130">
        <f>'[1]О'!I49</f>
        <v>0</v>
      </c>
      <c r="J36" s="130">
        <f>'[1]О'!J49</f>
        <v>0</v>
      </c>
      <c r="K36" s="130">
        <f>'[1]О'!K49</f>
        <v>0</v>
      </c>
      <c r="L36" s="130">
        <f>'[1]О'!L49</f>
        <v>0</v>
      </c>
      <c r="M36" s="130">
        <f>'[1]О'!M49</f>
        <v>0</v>
      </c>
      <c r="N36" s="129">
        <f t="shared" si="6"/>
        <v>172300</v>
      </c>
    </row>
    <row r="37" spans="1:14" s="7" customFormat="1" ht="76.5">
      <c r="A37" s="12" t="s">
        <v>328</v>
      </c>
      <c r="B37" s="21" t="s">
        <v>169</v>
      </c>
      <c r="C37" s="130">
        <f aca="true" t="shared" si="7" ref="C37:C47">D37+G37</f>
        <v>500</v>
      </c>
      <c r="D37" s="130">
        <f>'[1]О'!D51</f>
        <v>500</v>
      </c>
      <c r="E37" s="130">
        <f>'[1]О'!E51</f>
        <v>0</v>
      </c>
      <c r="F37" s="130">
        <f>'[1]О'!F51</f>
        <v>0</v>
      </c>
      <c r="G37" s="130">
        <f>'[1]О'!G51</f>
        <v>0</v>
      </c>
      <c r="H37" s="130">
        <f>'[1]О'!H51</f>
        <v>0</v>
      </c>
      <c r="I37" s="130">
        <f>'[1]О'!I50</f>
        <v>0</v>
      </c>
      <c r="J37" s="130">
        <f>'[1]О'!J50</f>
        <v>0</v>
      </c>
      <c r="K37" s="130">
        <f>'[1]О'!K50</f>
        <v>0</v>
      </c>
      <c r="L37" s="130">
        <f>'[1]О'!L50</f>
        <v>0</v>
      </c>
      <c r="M37" s="130">
        <f>'[1]О'!M50</f>
        <v>0</v>
      </c>
      <c r="N37" s="129">
        <f t="shared" si="6"/>
        <v>500</v>
      </c>
    </row>
    <row r="38" spans="1:14" s="7" customFormat="1" ht="63.75">
      <c r="A38" s="12" t="s">
        <v>329</v>
      </c>
      <c r="B38" s="21" t="s">
        <v>170</v>
      </c>
      <c r="C38" s="130">
        <f t="shared" si="7"/>
        <v>25000</v>
      </c>
      <c r="D38" s="130">
        <f>'[1]О'!D52</f>
        <v>25000</v>
      </c>
      <c r="E38" s="130">
        <f>'[1]О'!E52</f>
        <v>0</v>
      </c>
      <c r="F38" s="130">
        <f>'[1]О'!F52</f>
        <v>0</v>
      </c>
      <c r="G38" s="130">
        <f>'[1]О'!G52</f>
        <v>0</v>
      </c>
      <c r="H38" s="130">
        <f>'[1]О'!H52</f>
        <v>0</v>
      </c>
      <c r="I38" s="130">
        <f>'[1]О'!I51</f>
        <v>0</v>
      </c>
      <c r="J38" s="130">
        <f>'[1]О'!J51</f>
        <v>0</v>
      </c>
      <c r="K38" s="130">
        <f>'[1]О'!K51</f>
        <v>0</v>
      </c>
      <c r="L38" s="130">
        <f>'[1]О'!L51</f>
        <v>0</v>
      </c>
      <c r="M38" s="130">
        <f>'[1]О'!M51</f>
        <v>0</v>
      </c>
      <c r="N38" s="129">
        <f t="shared" si="6"/>
        <v>25000</v>
      </c>
    </row>
    <row r="39" spans="1:14" s="7" customFormat="1" ht="25.5" hidden="1">
      <c r="A39" s="83" t="s">
        <v>301</v>
      </c>
      <c r="B39" s="78" t="s">
        <v>24</v>
      </c>
      <c r="C39" s="130">
        <f t="shared" si="7"/>
        <v>0</v>
      </c>
      <c r="D39" s="130">
        <f>'[1]О'!D53</f>
        <v>0</v>
      </c>
      <c r="E39" s="130">
        <f>'[1]О'!E53</f>
        <v>0</v>
      </c>
      <c r="F39" s="130">
        <f>'[1]О'!F53</f>
        <v>0</v>
      </c>
      <c r="G39" s="130">
        <f>'[1]О'!G53</f>
        <v>0</v>
      </c>
      <c r="H39" s="130">
        <f>'[1]О'!H53</f>
        <v>0</v>
      </c>
      <c r="I39" s="130">
        <f>'[1]О'!I52</f>
        <v>0</v>
      </c>
      <c r="J39" s="130">
        <f>'[1]О'!J52</f>
        <v>0</v>
      </c>
      <c r="K39" s="130">
        <f>'[1]О'!K52</f>
        <v>0</v>
      </c>
      <c r="L39" s="130">
        <f>'[1]О'!L52</f>
        <v>0</v>
      </c>
      <c r="M39" s="130">
        <f>'[1]О'!M52</f>
        <v>0</v>
      </c>
      <c r="N39" s="129">
        <f t="shared" si="6"/>
        <v>0</v>
      </c>
    </row>
    <row r="40" spans="1:14" s="7" customFormat="1" ht="25.5">
      <c r="A40" s="83" t="s">
        <v>302</v>
      </c>
      <c r="B40" s="15" t="s">
        <v>276</v>
      </c>
      <c r="C40" s="130">
        <f t="shared" si="7"/>
        <v>87836</v>
      </c>
      <c r="D40" s="130">
        <f>'[1]О'!D54</f>
        <v>87836</v>
      </c>
      <c r="E40" s="130">
        <f>'[1]О'!E54</f>
        <v>0</v>
      </c>
      <c r="F40" s="130">
        <f>'[1]О'!F54</f>
        <v>0</v>
      </c>
      <c r="G40" s="130">
        <f>'[1]О'!G54</f>
        <v>0</v>
      </c>
      <c r="H40" s="130">
        <f>'[1]О'!H54</f>
        <v>0</v>
      </c>
      <c r="I40" s="130">
        <f>'[1]О'!I53</f>
        <v>0</v>
      </c>
      <c r="J40" s="130">
        <f>'[1]О'!J53</f>
        <v>0</v>
      </c>
      <c r="K40" s="130">
        <f>'[1]О'!K53</f>
        <v>0</v>
      </c>
      <c r="L40" s="130">
        <f>'[1]О'!L53</f>
        <v>0</v>
      </c>
      <c r="M40" s="130">
        <f>'[1]О'!M53</f>
        <v>0</v>
      </c>
      <c r="N40" s="129">
        <f t="shared" si="6"/>
        <v>87836</v>
      </c>
    </row>
    <row r="41" spans="1:14" s="7" customFormat="1" ht="25.5">
      <c r="A41" s="83" t="s">
        <v>303</v>
      </c>
      <c r="B41" s="15" t="s">
        <v>346</v>
      </c>
      <c r="C41" s="130">
        <f t="shared" si="7"/>
        <v>888130</v>
      </c>
      <c r="D41" s="130">
        <f>'[1]О'!D55</f>
        <v>888130</v>
      </c>
      <c r="E41" s="130">
        <f>'[1]О'!E55</f>
        <v>0</v>
      </c>
      <c r="F41" s="130">
        <f>'[1]О'!F55</f>
        <v>0</v>
      </c>
      <c r="G41" s="130">
        <f>'[1]О'!G55</f>
        <v>0</v>
      </c>
      <c r="H41" s="130">
        <f>'[1]О'!H55</f>
        <v>0</v>
      </c>
      <c r="I41" s="130">
        <f>'[1]О'!I54</f>
        <v>0</v>
      </c>
      <c r="J41" s="130">
        <f>'[1]О'!J54</f>
        <v>0</v>
      </c>
      <c r="K41" s="130">
        <f>'[1]О'!K54</f>
        <v>0</v>
      </c>
      <c r="L41" s="130">
        <f>'[1]О'!L54</f>
        <v>0</v>
      </c>
      <c r="M41" s="130">
        <f>'[1]О'!M54</f>
        <v>0</v>
      </c>
      <c r="N41" s="129">
        <f t="shared" si="6"/>
        <v>888130</v>
      </c>
    </row>
    <row r="42" spans="1:14" s="7" customFormat="1" ht="25.5">
      <c r="A42" s="83" t="s">
        <v>304</v>
      </c>
      <c r="B42" s="15" t="s">
        <v>277</v>
      </c>
      <c r="C42" s="130">
        <f t="shared" si="7"/>
        <v>1061063</v>
      </c>
      <c r="D42" s="130">
        <f>'[1]О'!D56</f>
        <v>1061063</v>
      </c>
      <c r="E42" s="130">
        <f>'[1]О'!E56</f>
        <v>0</v>
      </c>
      <c r="F42" s="130">
        <f>'[1]О'!F56</f>
        <v>0</v>
      </c>
      <c r="G42" s="130">
        <f>'[1]О'!G56</f>
        <v>0</v>
      </c>
      <c r="H42" s="130">
        <f>'[1]О'!H56</f>
        <v>0</v>
      </c>
      <c r="I42" s="130">
        <f>'[1]О'!I55</f>
        <v>0</v>
      </c>
      <c r="J42" s="130">
        <f>'[1]О'!J55</f>
        <v>0</v>
      </c>
      <c r="K42" s="130">
        <f>'[1]О'!K55</f>
        <v>0</v>
      </c>
      <c r="L42" s="130">
        <f>'[1]О'!L55</f>
        <v>0</v>
      </c>
      <c r="M42" s="130">
        <f>'[1]О'!M55</f>
        <v>0</v>
      </c>
      <c r="N42" s="129">
        <f t="shared" si="6"/>
        <v>1061063</v>
      </c>
    </row>
    <row r="43" spans="1:14" s="7" customFormat="1" ht="25.5">
      <c r="A43" s="83" t="s">
        <v>263</v>
      </c>
      <c r="B43" s="15" t="s">
        <v>331</v>
      </c>
      <c r="C43" s="130">
        <f t="shared" si="7"/>
        <v>210000</v>
      </c>
      <c r="D43" s="130">
        <f>'[1]О'!D57</f>
        <v>210000</v>
      </c>
      <c r="E43" s="130">
        <f>'[1]О'!E57</f>
        <v>0</v>
      </c>
      <c r="F43" s="130">
        <f>'[1]О'!F57</f>
        <v>0</v>
      </c>
      <c r="G43" s="130">
        <f>'[1]О'!G57</f>
        <v>0</v>
      </c>
      <c r="H43" s="130">
        <f>'[1]О'!H57</f>
        <v>0</v>
      </c>
      <c r="I43" s="130">
        <f>'[1]О'!I56</f>
        <v>0</v>
      </c>
      <c r="J43" s="130">
        <f>'[1]О'!J56</f>
        <v>0</v>
      </c>
      <c r="K43" s="130">
        <f>'[1]О'!K56</f>
        <v>0</v>
      </c>
      <c r="L43" s="130">
        <f>'[1]О'!L56</f>
        <v>0</v>
      </c>
      <c r="M43" s="130">
        <f>'[1]О'!M56</f>
        <v>0</v>
      </c>
      <c r="N43" s="129">
        <f t="shared" si="6"/>
        <v>210000</v>
      </c>
    </row>
    <row r="44" spans="1:14" s="7" customFormat="1" ht="12.75">
      <c r="A44" s="83" t="s">
        <v>18</v>
      </c>
      <c r="B44" s="15" t="s">
        <v>330</v>
      </c>
      <c r="C44" s="130">
        <f t="shared" si="7"/>
        <v>786791</v>
      </c>
      <c r="D44" s="130">
        <f>'[1]О'!D58</f>
        <v>786791</v>
      </c>
      <c r="E44" s="130">
        <f>'[1]О'!E58</f>
        <v>0</v>
      </c>
      <c r="F44" s="130">
        <f>'[1]О'!F58</f>
        <v>0</v>
      </c>
      <c r="G44" s="130">
        <f>'[1]О'!G58</f>
        <v>0</v>
      </c>
      <c r="H44" s="130">
        <f>'[1]О'!H58</f>
        <v>0</v>
      </c>
      <c r="I44" s="130">
        <f>'[1]О'!I57</f>
        <v>0</v>
      </c>
      <c r="J44" s="130">
        <f>'[1]О'!J57</f>
        <v>0</v>
      </c>
      <c r="K44" s="130">
        <f>'[1]О'!K57</f>
        <v>0</v>
      </c>
      <c r="L44" s="130">
        <f>'[1]О'!L57</f>
        <v>0</v>
      </c>
      <c r="M44" s="130">
        <f>'[1]О'!M57</f>
        <v>0</v>
      </c>
      <c r="N44" s="129">
        <f t="shared" si="6"/>
        <v>786791</v>
      </c>
    </row>
    <row r="45" spans="1:14" s="7" customFormat="1" ht="12.75">
      <c r="A45" s="12" t="s">
        <v>154</v>
      </c>
      <c r="B45" s="102" t="s">
        <v>155</v>
      </c>
      <c r="C45" s="130">
        <f t="shared" si="7"/>
        <v>50000</v>
      </c>
      <c r="D45" s="130">
        <f>'[1]О'!D59</f>
        <v>50000</v>
      </c>
      <c r="E45" s="130"/>
      <c r="F45" s="130"/>
      <c r="G45" s="130"/>
      <c r="H45" s="130"/>
      <c r="I45" s="130"/>
      <c r="J45" s="130"/>
      <c r="K45" s="130"/>
      <c r="L45" s="130"/>
      <c r="M45" s="130"/>
      <c r="N45" s="129">
        <f t="shared" si="6"/>
        <v>50000</v>
      </c>
    </row>
    <row r="46" spans="1:14" s="7" customFormat="1" ht="25.5">
      <c r="A46" s="12" t="s">
        <v>332</v>
      </c>
      <c r="B46" s="15" t="s">
        <v>348</v>
      </c>
      <c r="C46" s="130">
        <f t="shared" si="7"/>
        <v>375000</v>
      </c>
      <c r="D46" s="130">
        <f>'[1]О'!D60</f>
        <v>375000</v>
      </c>
      <c r="E46" s="130">
        <f>'[1]О'!E60</f>
        <v>0</v>
      </c>
      <c r="F46" s="130">
        <f>'[1]О'!F60</f>
        <v>0</v>
      </c>
      <c r="G46" s="130">
        <f>'[1]О'!G60</f>
        <v>0</v>
      </c>
      <c r="H46" s="130">
        <f>'[1]О'!H60</f>
        <v>0</v>
      </c>
      <c r="I46" s="130">
        <f>'[1]О'!I58</f>
        <v>0</v>
      </c>
      <c r="J46" s="130">
        <f>'[1]О'!J58</f>
        <v>0</v>
      </c>
      <c r="K46" s="130">
        <f>'[1]О'!K58</f>
        <v>0</v>
      </c>
      <c r="L46" s="130">
        <f>'[1]О'!L58</f>
        <v>0</v>
      </c>
      <c r="M46" s="130">
        <f>'[1]О'!M58</f>
        <v>0</v>
      </c>
      <c r="N46" s="129">
        <f t="shared" si="6"/>
        <v>375000</v>
      </c>
    </row>
    <row r="47" spans="1:14" s="7" customFormat="1" ht="38.25">
      <c r="A47" s="12" t="s">
        <v>264</v>
      </c>
      <c r="B47" s="30" t="s">
        <v>308</v>
      </c>
      <c r="C47" s="130">
        <f t="shared" si="7"/>
        <v>419892</v>
      </c>
      <c r="D47" s="130">
        <f>'[1]О'!D61</f>
        <v>419892</v>
      </c>
      <c r="E47" s="130">
        <f>'[1]О'!E61</f>
        <v>0</v>
      </c>
      <c r="F47" s="130">
        <f>'[1]О'!F61</f>
        <v>0</v>
      </c>
      <c r="G47" s="130">
        <f>'[1]О'!G61</f>
        <v>0</v>
      </c>
      <c r="H47" s="130">
        <f>'[1]О'!H61</f>
        <v>0</v>
      </c>
      <c r="I47" s="130">
        <f>'[1]О'!I60</f>
        <v>0</v>
      </c>
      <c r="J47" s="130">
        <f>'[1]О'!J60</f>
        <v>0</v>
      </c>
      <c r="K47" s="130">
        <f>'[1]О'!K60</f>
        <v>0</v>
      </c>
      <c r="L47" s="130">
        <f>'[1]О'!L60</f>
        <v>0</v>
      </c>
      <c r="M47" s="130">
        <f>'[1]О'!M60</f>
        <v>0</v>
      </c>
      <c r="N47" s="129">
        <f t="shared" si="6"/>
        <v>419892</v>
      </c>
    </row>
    <row r="48" spans="1:14" s="7" customFormat="1" ht="25.5">
      <c r="A48" s="12" t="s">
        <v>220</v>
      </c>
      <c r="B48" s="15" t="s">
        <v>349</v>
      </c>
      <c r="C48" s="130">
        <f aca="true" t="shared" si="8" ref="C48:C58">D48+G48</f>
        <v>96038</v>
      </c>
      <c r="D48" s="130">
        <f>'[1]О'!D65</f>
        <v>96038</v>
      </c>
      <c r="E48" s="130">
        <f>'[1]О'!E65</f>
        <v>0</v>
      </c>
      <c r="F48" s="130">
        <f>'[1]О'!F65</f>
        <v>0</v>
      </c>
      <c r="G48" s="130">
        <f>'[1]О'!G65</f>
        <v>0</v>
      </c>
      <c r="H48" s="129">
        <f t="shared" si="1"/>
        <v>0</v>
      </c>
      <c r="I48" s="130">
        <f>'[1]О'!I65</f>
        <v>0</v>
      </c>
      <c r="J48" s="130">
        <f>'[1]О'!J65</f>
        <v>0</v>
      </c>
      <c r="K48" s="130">
        <f>'[1]О'!K65</f>
        <v>0</v>
      </c>
      <c r="L48" s="130">
        <f>'[1]О'!L65</f>
        <v>0</v>
      </c>
      <c r="M48" s="130">
        <f>'[1]О'!M65</f>
        <v>0</v>
      </c>
      <c r="N48" s="129">
        <f aca="true" t="shared" si="9" ref="N48:N62">C48+H48</f>
        <v>96038</v>
      </c>
    </row>
    <row r="49" spans="1:14" s="23" customFormat="1" ht="63.75">
      <c r="A49" s="41" t="s">
        <v>64</v>
      </c>
      <c r="B49" s="29" t="s">
        <v>151</v>
      </c>
      <c r="C49" s="109">
        <f t="shared" si="8"/>
        <v>6048</v>
      </c>
      <c r="D49" s="109">
        <f>'[1]О'!$D$39</f>
        <v>6048</v>
      </c>
      <c r="E49" s="109">
        <f>'[1]Місто'!E123+'[1]Місто'!E106</f>
        <v>0</v>
      </c>
      <c r="F49" s="109">
        <f>'[1]Місто'!F123+'[1]Місто'!F106</f>
        <v>0</v>
      </c>
      <c r="G49" s="109">
        <f>'[1]Місто'!G123+'[1]Місто'!G106</f>
        <v>0</v>
      </c>
      <c r="H49" s="109">
        <f t="shared" si="1"/>
        <v>0</v>
      </c>
      <c r="I49" s="109"/>
      <c r="J49" s="109"/>
      <c r="K49" s="109"/>
      <c r="L49" s="109"/>
      <c r="M49" s="109"/>
      <c r="N49" s="110">
        <f t="shared" si="9"/>
        <v>6048</v>
      </c>
    </row>
    <row r="50" spans="1:14" s="7" customFormat="1" ht="25.5" hidden="1">
      <c r="A50" s="43" t="s">
        <v>71</v>
      </c>
      <c r="B50" s="70" t="s">
        <v>121</v>
      </c>
      <c r="C50" s="130">
        <f t="shared" si="8"/>
        <v>0</v>
      </c>
      <c r="D50" s="130">
        <f>'[1]О'!$D$67</f>
        <v>0</v>
      </c>
      <c r="E50" s="130"/>
      <c r="F50" s="130"/>
      <c r="G50" s="130"/>
      <c r="H50" s="129"/>
      <c r="I50" s="130"/>
      <c r="J50" s="130"/>
      <c r="K50" s="130"/>
      <c r="L50" s="130"/>
      <c r="M50" s="130"/>
      <c r="N50" s="129">
        <f t="shared" si="9"/>
        <v>0</v>
      </c>
    </row>
    <row r="51" spans="1:14" s="7" customFormat="1" ht="76.5" hidden="1">
      <c r="A51" s="79" t="s">
        <v>68</v>
      </c>
      <c r="B51" s="6" t="s">
        <v>70</v>
      </c>
      <c r="C51" s="130">
        <f t="shared" si="8"/>
        <v>0</v>
      </c>
      <c r="D51" s="130">
        <f>'[1]О'!D68</f>
        <v>0</v>
      </c>
      <c r="E51" s="130">
        <f>'[1]О'!E68</f>
        <v>0</v>
      </c>
      <c r="F51" s="130">
        <f>'[1]О'!F68</f>
        <v>0</v>
      </c>
      <c r="G51" s="130">
        <f>'[1]О'!G68</f>
        <v>0</v>
      </c>
      <c r="H51" s="129">
        <f>I51+L51</f>
        <v>0</v>
      </c>
      <c r="I51" s="130">
        <f>'[1]О'!I68</f>
        <v>0</v>
      </c>
      <c r="J51" s="130">
        <f>'[1]О'!J68</f>
        <v>0</v>
      </c>
      <c r="K51" s="130">
        <f>'[1]О'!K68</f>
        <v>0</v>
      </c>
      <c r="L51" s="130">
        <f>'[1]О'!L68</f>
        <v>0</v>
      </c>
      <c r="M51" s="130">
        <f>'[1]О'!M68</f>
        <v>0</v>
      </c>
      <c r="N51" s="129">
        <f t="shared" si="9"/>
        <v>0</v>
      </c>
    </row>
    <row r="52" spans="1:14" s="7" customFormat="1" ht="25.5">
      <c r="A52" s="12" t="s">
        <v>295</v>
      </c>
      <c r="B52" s="15" t="s">
        <v>312</v>
      </c>
      <c r="C52" s="130">
        <f t="shared" si="8"/>
        <v>499180</v>
      </c>
      <c r="D52" s="130">
        <f>'[1]О'!D73</f>
        <v>499180</v>
      </c>
      <c r="E52" s="130">
        <f>'[1]О'!E73</f>
        <v>0</v>
      </c>
      <c r="F52" s="130">
        <f>'[1]О'!F73</f>
        <v>0</v>
      </c>
      <c r="G52" s="130">
        <f>'[1]О'!G73</f>
        <v>0</v>
      </c>
      <c r="H52" s="129">
        <f t="shared" si="1"/>
        <v>0</v>
      </c>
      <c r="I52" s="130">
        <f>'[1]О'!I73</f>
        <v>0</v>
      </c>
      <c r="J52" s="130">
        <f>'[1]О'!J73</f>
        <v>0</v>
      </c>
      <c r="K52" s="130">
        <f>'[1]О'!K73</f>
        <v>0</v>
      </c>
      <c r="L52" s="130">
        <f>'[1]О'!L73</f>
        <v>0</v>
      </c>
      <c r="M52" s="130">
        <f>'[1]О'!M73</f>
        <v>0</v>
      </c>
      <c r="N52" s="129">
        <f t="shared" si="9"/>
        <v>499180</v>
      </c>
    </row>
    <row r="53" spans="1:14" s="7" customFormat="1" ht="25.5">
      <c r="A53" s="12" t="s">
        <v>319</v>
      </c>
      <c r="B53" s="106" t="s">
        <v>152</v>
      </c>
      <c r="C53" s="130">
        <f t="shared" si="8"/>
        <v>25350</v>
      </c>
      <c r="D53" s="130">
        <f>'[1]О'!D72</f>
        <v>25350</v>
      </c>
      <c r="E53" s="130">
        <f>'[1]О'!E72</f>
        <v>0</v>
      </c>
      <c r="F53" s="130">
        <f>'[1]О'!F72</f>
        <v>0</v>
      </c>
      <c r="G53" s="130">
        <f>'[1]О'!G72</f>
        <v>0</v>
      </c>
      <c r="H53" s="129">
        <f t="shared" si="1"/>
        <v>0</v>
      </c>
      <c r="I53" s="130">
        <f>'[1]О'!I72</f>
        <v>0</v>
      </c>
      <c r="J53" s="130">
        <f>'[1]О'!J72</f>
        <v>0</v>
      </c>
      <c r="K53" s="130">
        <f>'[1]О'!K72</f>
        <v>0</v>
      </c>
      <c r="L53" s="130">
        <f>'[1]О'!L72</f>
        <v>0</v>
      </c>
      <c r="M53" s="130">
        <f>'[1]О'!M72</f>
        <v>0</v>
      </c>
      <c r="N53" s="129">
        <f t="shared" si="9"/>
        <v>25350</v>
      </c>
    </row>
    <row r="54" spans="1:14" s="23" customFormat="1" ht="12.75">
      <c r="A54" s="41">
        <v>100000</v>
      </c>
      <c r="B54" s="47" t="s">
        <v>224</v>
      </c>
      <c r="C54" s="109">
        <f t="shared" si="8"/>
        <v>840000</v>
      </c>
      <c r="D54" s="109">
        <f>D55</f>
        <v>840000</v>
      </c>
      <c r="E54" s="109">
        <f>E55</f>
        <v>0</v>
      </c>
      <c r="F54" s="109">
        <f>F55</f>
        <v>508000</v>
      </c>
      <c r="G54" s="109">
        <f>G55</f>
        <v>0</v>
      </c>
      <c r="H54" s="157">
        <f t="shared" si="1"/>
        <v>1466812.38</v>
      </c>
      <c r="I54" s="158">
        <f>I55+I56</f>
        <v>1466812.38</v>
      </c>
      <c r="J54" s="109">
        <f>J55</f>
        <v>0</v>
      </c>
      <c r="K54" s="109">
        <f>K55</f>
        <v>10000</v>
      </c>
      <c r="L54" s="109">
        <f>L55</f>
        <v>0</v>
      </c>
      <c r="M54" s="109">
        <f>M55</f>
        <v>0</v>
      </c>
      <c r="N54" s="157">
        <f t="shared" si="9"/>
        <v>2306812.38</v>
      </c>
    </row>
    <row r="55" spans="1:14" s="7" customFormat="1" ht="12.75">
      <c r="A55" s="12">
        <v>100203</v>
      </c>
      <c r="B55" s="15" t="s">
        <v>225</v>
      </c>
      <c r="C55" s="130">
        <f t="shared" si="8"/>
        <v>840000</v>
      </c>
      <c r="D55" s="130">
        <f>'[1]О'!D77</f>
        <v>840000</v>
      </c>
      <c r="E55" s="130">
        <f>'[1]О'!E77</f>
        <v>0</v>
      </c>
      <c r="F55" s="130">
        <f>'[1]О'!F77</f>
        <v>508000</v>
      </c>
      <c r="G55" s="130">
        <f>'[1]О'!G77</f>
        <v>0</v>
      </c>
      <c r="H55" s="129">
        <f t="shared" si="1"/>
        <v>50000</v>
      </c>
      <c r="I55" s="130">
        <f>'[1]О'!I77</f>
        <v>50000</v>
      </c>
      <c r="J55" s="130">
        <f>'[1]О'!J77</f>
        <v>0</v>
      </c>
      <c r="K55" s="130">
        <f>'[1]О'!K77</f>
        <v>10000</v>
      </c>
      <c r="L55" s="130">
        <f>'[1]О'!L77</f>
        <v>0</v>
      </c>
      <c r="M55" s="130"/>
      <c r="N55" s="129">
        <f t="shared" si="9"/>
        <v>890000</v>
      </c>
    </row>
    <row r="56" spans="1:14" s="18" customFormat="1" ht="76.5">
      <c r="A56" s="119" t="s">
        <v>128</v>
      </c>
      <c r="B56" s="70" t="s">
        <v>164</v>
      </c>
      <c r="C56" s="126">
        <f t="shared" si="8"/>
        <v>0</v>
      </c>
      <c r="D56" s="126"/>
      <c r="E56" s="126"/>
      <c r="F56" s="126"/>
      <c r="G56" s="126"/>
      <c r="H56" s="156">
        <f t="shared" si="1"/>
        <v>1416812.38</v>
      </c>
      <c r="I56" s="156">
        <f>'[1]О'!I80</f>
        <v>1416812.38</v>
      </c>
      <c r="J56" s="156">
        <f>'[1]Х'!J77</f>
        <v>0</v>
      </c>
      <c r="K56" s="156">
        <f>'[1]Х'!K77</f>
        <v>0</v>
      </c>
      <c r="L56" s="156">
        <f>'[1]Х'!L77</f>
        <v>0</v>
      </c>
      <c r="M56" s="156">
        <f>'[1]Х'!M77</f>
        <v>0</v>
      </c>
      <c r="N56" s="157">
        <f t="shared" si="9"/>
        <v>1416812.38</v>
      </c>
    </row>
    <row r="57" spans="1:14" s="23" customFormat="1" ht="12.75" hidden="1">
      <c r="A57" s="52">
        <v>130000</v>
      </c>
      <c r="B57" s="47" t="s">
        <v>252</v>
      </c>
      <c r="C57" s="109">
        <f t="shared" si="8"/>
        <v>0</v>
      </c>
      <c r="D57" s="109">
        <f>D58</f>
        <v>0</v>
      </c>
      <c r="E57" s="109">
        <f>E58</f>
        <v>0</v>
      </c>
      <c r="F57" s="109">
        <f>F58</f>
        <v>0</v>
      </c>
      <c r="G57" s="109">
        <f>G58</f>
        <v>0</v>
      </c>
      <c r="H57" s="129">
        <f t="shared" si="1"/>
        <v>0</v>
      </c>
      <c r="I57" s="109">
        <f>I58</f>
        <v>0</v>
      </c>
      <c r="J57" s="109">
        <f>J58</f>
        <v>0</v>
      </c>
      <c r="K57" s="109">
        <f>K58</f>
        <v>0</v>
      </c>
      <c r="L57" s="109">
        <f>L58</f>
        <v>0</v>
      </c>
      <c r="M57" s="109">
        <f>M58</f>
        <v>0</v>
      </c>
      <c r="N57" s="129">
        <f t="shared" si="9"/>
        <v>0</v>
      </c>
    </row>
    <row r="58" spans="1:14" s="7" customFormat="1" ht="25.5" hidden="1">
      <c r="A58" s="13">
        <v>130102</v>
      </c>
      <c r="B58" s="15" t="s">
        <v>177</v>
      </c>
      <c r="C58" s="130">
        <f t="shared" si="8"/>
        <v>0</v>
      </c>
      <c r="D58" s="130"/>
      <c r="E58" s="130"/>
      <c r="F58" s="130"/>
      <c r="G58" s="130"/>
      <c r="H58" s="129">
        <f t="shared" si="1"/>
        <v>0</v>
      </c>
      <c r="I58" s="130"/>
      <c r="J58" s="130"/>
      <c r="K58" s="130"/>
      <c r="L58" s="130"/>
      <c r="M58" s="130"/>
      <c r="N58" s="129">
        <f t="shared" si="9"/>
        <v>0</v>
      </c>
    </row>
    <row r="59" spans="1:14" s="23" customFormat="1" ht="12.75">
      <c r="A59" s="52" t="s">
        <v>310</v>
      </c>
      <c r="B59" s="47" t="s">
        <v>265</v>
      </c>
      <c r="C59" s="109">
        <f>C60</f>
        <v>0</v>
      </c>
      <c r="D59" s="109">
        <f>D60</f>
        <v>0</v>
      </c>
      <c r="E59" s="109">
        <f>E60</f>
        <v>0</v>
      </c>
      <c r="F59" s="109">
        <f>F60</f>
        <v>0</v>
      </c>
      <c r="G59" s="109">
        <f>G60</f>
        <v>0</v>
      </c>
      <c r="H59" s="129">
        <f t="shared" si="1"/>
        <v>100000</v>
      </c>
      <c r="I59" s="109">
        <f>I60</f>
        <v>50000</v>
      </c>
      <c r="J59" s="109">
        <f>J60</f>
        <v>0</v>
      </c>
      <c r="K59" s="109">
        <f>K60</f>
        <v>0</v>
      </c>
      <c r="L59" s="109">
        <f>L60</f>
        <v>50000</v>
      </c>
      <c r="M59" s="109">
        <f>M60</f>
        <v>0</v>
      </c>
      <c r="N59" s="129">
        <f t="shared" si="9"/>
        <v>100000</v>
      </c>
    </row>
    <row r="60" spans="1:14" s="7" customFormat="1" ht="25.5">
      <c r="A60" s="13" t="s">
        <v>244</v>
      </c>
      <c r="B60" s="15" t="s">
        <v>11</v>
      </c>
      <c r="C60" s="130">
        <f>D60+G60</f>
        <v>0</v>
      </c>
      <c r="D60" s="130">
        <f>'[1]О'!D20</f>
        <v>0</v>
      </c>
      <c r="E60" s="130">
        <f>'[1]О'!E20</f>
        <v>0</v>
      </c>
      <c r="F60" s="130">
        <f>'[1]О'!F20</f>
        <v>0</v>
      </c>
      <c r="G60" s="130">
        <f>'[1]О'!G20</f>
        <v>0</v>
      </c>
      <c r="H60" s="129">
        <f t="shared" si="1"/>
        <v>100000</v>
      </c>
      <c r="I60" s="130">
        <f>'[1]О'!I20</f>
        <v>50000</v>
      </c>
      <c r="J60" s="130">
        <f>'[1]О'!J20</f>
        <v>0</v>
      </c>
      <c r="K60" s="130">
        <f>'[1]О'!K20</f>
        <v>0</v>
      </c>
      <c r="L60" s="130">
        <f>'[1]О'!L20</f>
        <v>50000</v>
      </c>
      <c r="M60" s="130">
        <f>'[1]О'!$D$20</f>
        <v>0</v>
      </c>
      <c r="N60" s="129">
        <f t="shared" si="9"/>
        <v>100000</v>
      </c>
    </row>
    <row r="61" spans="1:14" s="23" customFormat="1" ht="12.75">
      <c r="A61" s="52" t="s">
        <v>311</v>
      </c>
      <c r="B61" s="17" t="s">
        <v>245</v>
      </c>
      <c r="C61" s="109">
        <f>D61+G61</f>
        <v>131670</v>
      </c>
      <c r="D61" s="109">
        <f>D62</f>
        <v>107230</v>
      </c>
      <c r="E61" s="109">
        <f>E62</f>
        <v>0</v>
      </c>
      <c r="F61" s="109">
        <f>F62</f>
        <v>0</v>
      </c>
      <c r="G61" s="109">
        <f>G62</f>
        <v>24440</v>
      </c>
      <c r="H61" s="129">
        <f t="shared" si="1"/>
        <v>0</v>
      </c>
      <c r="I61" s="109">
        <f>I62</f>
        <v>0</v>
      </c>
      <c r="J61" s="109">
        <f>J62</f>
        <v>0</v>
      </c>
      <c r="K61" s="109">
        <f>K62</f>
        <v>0</v>
      </c>
      <c r="L61" s="109">
        <f>L62</f>
        <v>0</v>
      </c>
      <c r="M61" s="109">
        <f>M62</f>
        <v>0</v>
      </c>
      <c r="N61" s="129">
        <f t="shared" si="9"/>
        <v>131670</v>
      </c>
    </row>
    <row r="62" spans="1:14" s="7" customFormat="1" ht="12.75">
      <c r="A62" s="13" t="s">
        <v>246</v>
      </c>
      <c r="B62" s="17" t="s">
        <v>247</v>
      </c>
      <c r="C62" s="130">
        <f>D62+G62</f>
        <v>131670</v>
      </c>
      <c r="D62" s="130">
        <f>'[1]О'!D21+'[1]О'!D74+'[1]О'!D40</f>
        <v>107230</v>
      </c>
      <c r="E62" s="130">
        <f>'[1]О'!E21+'[1]О'!E74+'[1]О'!E40</f>
        <v>0</v>
      </c>
      <c r="F62" s="130">
        <f>'[1]О'!F21+'[1]О'!F74+'[1]О'!F40</f>
        <v>0</v>
      </c>
      <c r="G62" s="130">
        <f>'[1]О'!G21+'[1]О'!G74+'[1]О'!G40</f>
        <v>24440</v>
      </c>
      <c r="H62" s="129">
        <f t="shared" si="1"/>
        <v>0</v>
      </c>
      <c r="I62" s="130">
        <f>'[1]О'!I21</f>
        <v>0</v>
      </c>
      <c r="J62" s="130">
        <f>'[1]О'!J21</f>
        <v>0</v>
      </c>
      <c r="K62" s="130">
        <f>'[1]О'!K21</f>
        <v>0</v>
      </c>
      <c r="L62" s="130">
        <f>'[1]О'!L21</f>
        <v>0</v>
      </c>
      <c r="M62" s="130">
        <f>'[1]О'!M21</f>
        <v>0</v>
      </c>
      <c r="N62" s="129">
        <f t="shared" si="9"/>
        <v>131670</v>
      </c>
    </row>
    <row r="63" spans="1:14" s="23" customFormat="1" ht="12.75">
      <c r="A63" s="41"/>
      <c r="B63" s="47" t="s">
        <v>248</v>
      </c>
      <c r="C63" s="109">
        <f>C10+C11+C22+C29+C54+C57+C59+C61</f>
        <v>57430959</v>
      </c>
      <c r="D63" s="109">
        <f aca="true" t="shared" si="10" ref="D63:N63">D10+D11+D22+D29+D54+D57+D59+D61</f>
        <v>56590619</v>
      </c>
      <c r="E63" s="109">
        <f t="shared" si="10"/>
        <v>26134447</v>
      </c>
      <c r="F63" s="109">
        <f t="shared" si="10"/>
        <v>2922474</v>
      </c>
      <c r="G63" s="109">
        <f t="shared" si="10"/>
        <v>840340</v>
      </c>
      <c r="H63" s="158">
        <f>H10+H11+H22+H29+H54+H57+H59+H61</f>
        <v>4479941.38</v>
      </c>
      <c r="I63" s="158">
        <f t="shared" si="10"/>
        <v>4332007.38</v>
      </c>
      <c r="J63" s="109">
        <f t="shared" si="10"/>
        <v>852835</v>
      </c>
      <c r="K63" s="109">
        <f t="shared" si="10"/>
        <v>130543</v>
      </c>
      <c r="L63" s="109">
        <f t="shared" si="10"/>
        <v>147934</v>
      </c>
      <c r="M63" s="109">
        <f t="shared" si="10"/>
        <v>0</v>
      </c>
      <c r="N63" s="158">
        <f t="shared" si="10"/>
        <v>61910900.38</v>
      </c>
    </row>
    <row r="65" spans="1:10" s="34" customFormat="1" ht="15" customHeight="1">
      <c r="A65" s="34" t="s">
        <v>78</v>
      </c>
      <c r="B65" s="170"/>
      <c r="C65" s="170"/>
      <c r="D65" s="170"/>
      <c r="E65" s="170"/>
      <c r="J65" s="34" t="s">
        <v>95</v>
      </c>
    </row>
    <row r="66" spans="3:14" ht="12.75">
      <c r="C66" s="131">
        <f>'[1]О'!C81-C63</f>
        <v>0</v>
      </c>
      <c r="D66" s="131">
        <f>'[1]О'!D81-D63</f>
        <v>0</v>
      </c>
      <c r="E66" s="131">
        <f>'[1]О'!E81-E63</f>
        <v>0</v>
      </c>
      <c r="F66" s="131">
        <f>'[1]О'!F81-F63</f>
        <v>0</v>
      </c>
      <c r="G66" s="131">
        <f>'[1]О'!G81-G63</f>
        <v>0</v>
      </c>
      <c r="H66" s="131">
        <f>'[1]О'!H81-H63</f>
        <v>0</v>
      </c>
      <c r="I66" s="131">
        <f>'[1]О'!I81-I63</f>
        <v>0</v>
      </c>
      <c r="J66" s="131">
        <f>'[1]О'!J81-J63</f>
        <v>0</v>
      </c>
      <c r="K66" s="131">
        <f>'[1]О'!K81-K63</f>
        <v>0</v>
      </c>
      <c r="L66" s="131">
        <f>'[1]О'!L81-L63</f>
        <v>0</v>
      </c>
      <c r="M66" s="131">
        <f>'[1]О'!M81-M63</f>
        <v>0</v>
      </c>
      <c r="N66" s="131">
        <f>'[1]О'!N81-N63</f>
        <v>0</v>
      </c>
    </row>
    <row r="67" ht="12.75">
      <c r="H67" s="92"/>
    </row>
  </sheetData>
  <mergeCells count="13">
    <mergeCell ref="N7:N8"/>
    <mergeCell ref="C7:G7"/>
    <mergeCell ref="H7:M7"/>
    <mergeCell ref="K1:M1"/>
    <mergeCell ref="K2:M2"/>
    <mergeCell ref="K3:M3"/>
    <mergeCell ref="A5:M5"/>
    <mergeCell ref="F6:G6"/>
    <mergeCell ref="A7:A8"/>
    <mergeCell ref="B7:B8"/>
    <mergeCell ref="E1:G1"/>
    <mergeCell ref="E2:G2"/>
    <mergeCell ref="E3:G3"/>
  </mergeCells>
  <printOptions/>
  <pageMargins left="0.9055118110236221" right="0.35433070866141736" top="0.56" bottom="0.26" header="0.43" footer="0.37"/>
  <pageSetup fitToHeight="3" horizontalDpi="300" verticalDpi="300" orientation="landscape" paperSize="9" scale="70"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69"/>
  <sheetViews>
    <sheetView showZeros="0" view="pageBreakPreview" zoomScale="75" zoomScaleNormal="75" zoomScaleSheetLayoutView="75" workbookViewId="0" topLeftCell="C1">
      <selection activeCell="K3" sqref="K3:M3"/>
    </sheetView>
  </sheetViews>
  <sheetFormatPr defaultColWidth="9.00390625" defaultRowHeight="12.75"/>
  <cols>
    <col min="1" max="1" width="8.00390625" style="23" customWidth="1"/>
    <col min="2" max="2" width="39.125" style="23" customWidth="1"/>
    <col min="3" max="3" width="12.125" style="23" customWidth="1"/>
    <col min="4" max="4" width="11.875" style="23" customWidth="1"/>
    <col min="5" max="5" width="12.00390625" style="23" customWidth="1"/>
    <col min="6" max="6" width="10.00390625" style="23" customWidth="1"/>
    <col min="7" max="7" width="11.375" style="23" customWidth="1"/>
    <col min="8" max="8" width="12.125" style="23" customWidth="1"/>
    <col min="9" max="10" width="12.00390625" style="23" customWidth="1"/>
    <col min="11" max="11" width="10.125" style="23" customWidth="1"/>
    <col min="12" max="12" width="11.625" style="23" customWidth="1"/>
    <col min="13" max="13" width="9.875" style="23" customWidth="1"/>
    <col min="14" max="14" width="13.25390625" style="23" customWidth="1"/>
    <col min="15" max="16384" width="9.125" style="23" customWidth="1"/>
  </cols>
  <sheetData>
    <row r="1" spans="5:16" s="18" customFormat="1" ht="18">
      <c r="E1" s="193"/>
      <c r="F1" s="193"/>
      <c r="G1" s="193"/>
      <c r="H1" s="95"/>
      <c r="I1" s="95"/>
      <c r="J1" s="96"/>
      <c r="K1" s="195" t="s">
        <v>84</v>
      </c>
      <c r="L1" s="195"/>
      <c r="M1" s="195"/>
      <c r="N1" s="93"/>
      <c r="O1" s="93"/>
      <c r="P1" s="93"/>
    </row>
    <row r="2" spans="5:16" s="18" customFormat="1" ht="18">
      <c r="E2" s="193"/>
      <c r="F2" s="193"/>
      <c r="G2" s="193"/>
      <c r="H2" s="95"/>
      <c r="I2" s="95"/>
      <c r="J2" s="96"/>
      <c r="K2" s="195" t="s">
        <v>82</v>
      </c>
      <c r="L2" s="195"/>
      <c r="M2" s="195"/>
      <c r="N2" s="93"/>
      <c r="O2" s="93"/>
      <c r="P2" s="93"/>
    </row>
    <row r="3" spans="5:16" s="18" customFormat="1" ht="18">
      <c r="E3" s="193"/>
      <c r="F3" s="193"/>
      <c r="G3" s="193"/>
      <c r="H3" s="95"/>
      <c r="I3" s="95"/>
      <c r="J3" s="96"/>
      <c r="K3" s="195" t="s">
        <v>360</v>
      </c>
      <c r="L3" s="195"/>
      <c r="M3" s="195"/>
      <c r="N3" s="93"/>
      <c r="O3" s="93"/>
      <c r="P3" s="93"/>
    </row>
    <row r="4" s="18" customFormat="1" ht="12.75">
      <c r="N4" s="45"/>
    </row>
    <row r="5" spans="1:15" s="18" customFormat="1" ht="18">
      <c r="A5" s="188" t="s">
        <v>143</v>
      </c>
      <c r="B5" s="188"/>
      <c r="C5" s="188"/>
      <c r="D5" s="188"/>
      <c r="E5" s="188"/>
      <c r="F5" s="188"/>
      <c r="G5" s="188"/>
      <c r="H5" s="188"/>
      <c r="I5" s="188"/>
      <c r="J5" s="188"/>
      <c r="K5" s="188"/>
      <c r="L5" s="188"/>
      <c r="M5" s="188"/>
      <c r="N5" s="94"/>
      <c r="O5" s="94"/>
    </row>
    <row r="6" spans="1:14" ht="12.75">
      <c r="A6" s="32"/>
      <c r="B6" s="32"/>
      <c r="C6" s="32"/>
      <c r="D6" s="32"/>
      <c r="E6" s="32"/>
      <c r="F6" s="32"/>
      <c r="G6" s="182"/>
      <c r="H6" s="182"/>
      <c r="I6" s="32"/>
      <c r="J6" s="32"/>
      <c r="K6" s="32"/>
      <c r="L6" s="177"/>
      <c r="M6" s="177"/>
      <c r="N6" s="32" t="s">
        <v>100</v>
      </c>
    </row>
    <row r="7" spans="1:14" ht="12.75">
      <c r="A7" s="189" t="s">
        <v>23</v>
      </c>
      <c r="B7" s="178" t="s">
        <v>135</v>
      </c>
      <c r="C7" s="196" t="s">
        <v>183</v>
      </c>
      <c r="D7" s="196"/>
      <c r="E7" s="196"/>
      <c r="F7" s="196"/>
      <c r="G7" s="196"/>
      <c r="H7" s="196" t="s">
        <v>184</v>
      </c>
      <c r="I7" s="196"/>
      <c r="J7" s="196"/>
      <c r="K7" s="196"/>
      <c r="L7" s="196"/>
      <c r="M7" s="196"/>
      <c r="N7" s="196" t="s">
        <v>269</v>
      </c>
    </row>
    <row r="8" spans="1:14" ht="48.75" customHeight="1">
      <c r="A8" s="189"/>
      <c r="B8" s="179"/>
      <c r="C8" s="24" t="s">
        <v>185</v>
      </c>
      <c r="D8" s="5" t="s">
        <v>186</v>
      </c>
      <c r="E8" s="5" t="s">
        <v>187</v>
      </c>
      <c r="F8" s="5" t="s">
        <v>188</v>
      </c>
      <c r="G8" s="5" t="s">
        <v>189</v>
      </c>
      <c r="H8" s="24" t="s">
        <v>185</v>
      </c>
      <c r="I8" s="5" t="s">
        <v>186</v>
      </c>
      <c r="J8" s="5" t="s">
        <v>187</v>
      </c>
      <c r="K8" s="5" t="s">
        <v>188</v>
      </c>
      <c r="L8" s="5" t="s">
        <v>189</v>
      </c>
      <c r="M8" s="5" t="s">
        <v>190</v>
      </c>
      <c r="N8" s="196"/>
    </row>
    <row r="9" spans="1:14" s="75" customFormat="1" ht="12.75">
      <c r="A9" s="33">
        <v>1</v>
      </c>
      <c r="B9" s="33">
        <v>2</v>
      </c>
      <c r="C9" s="33">
        <v>3</v>
      </c>
      <c r="D9" s="33">
        <v>4</v>
      </c>
      <c r="E9" s="33">
        <v>5</v>
      </c>
      <c r="F9" s="33">
        <v>6</v>
      </c>
      <c r="G9" s="33">
        <v>7</v>
      </c>
      <c r="H9" s="33">
        <v>8</v>
      </c>
      <c r="I9" s="33">
        <v>9</v>
      </c>
      <c r="J9" s="33">
        <v>10</v>
      </c>
      <c r="K9" s="33">
        <v>11</v>
      </c>
      <c r="L9" s="33">
        <v>12</v>
      </c>
      <c r="M9" s="33">
        <v>13</v>
      </c>
      <c r="N9" s="33">
        <v>14</v>
      </c>
    </row>
    <row r="10" spans="1:14" s="2" customFormat="1" ht="12.75">
      <c r="A10" s="123" t="s">
        <v>191</v>
      </c>
      <c r="B10" s="124" t="s">
        <v>192</v>
      </c>
      <c r="C10" s="133">
        <f>D10+G10</f>
        <v>3554244</v>
      </c>
      <c r="D10" s="133">
        <f>'[1]ж'!D12+'[1]ж'!D28+'[1]ж'!D43+'[1]ж'!D78+'[1]ж'!D82</f>
        <v>3495244</v>
      </c>
      <c r="E10" s="133">
        <f>'[1]ж'!E12+'[1]ж'!E28+'[1]ж'!E43+'[1]ж'!E78+'[1]ж'!E82</f>
        <v>2331061</v>
      </c>
      <c r="F10" s="133">
        <f>'[1]ж'!F12+'[1]ж'!F28+'[1]ж'!F43+'[1]ж'!F78+'[1]ж'!F82</f>
        <v>101414</v>
      </c>
      <c r="G10" s="133">
        <f>'[1]ж'!G12+'[1]ж'!G28+'[1]ж'!G43+'[1]ж'!G78+'[1]ж'!G82</f>
        <v>59000</v>
      </c>
      <c r="H10" s="133">
        <f>I10+L10</f>
        <v>0</v>
      </c>
      <c r="I10" s="133">
        <f>'[1]ж'!I12+'[1]ж'!I28+'[1]ж'!I43+'[1]ж'!I78+'[1]ж'!I82</f>
        <v>0</v>
      </c>
      <c r="J10" s="133">
        <f>'[1]ж'!J12+'[1]ж'!J28+'[1]ж'!J43+'[1]ж'!J78+'[1]ж'!J82</f>
        <v>0</v>
      </c>
      <c r="K10" s="133">
        <f>'[1]ж'!K12+'[1]ж'!K28+'[1]ж'!K43+'[1]ж'!K78+'[1]ж'!K82</f>
        <v>0</v>
      </c>
      <c r="L10" s="133">
        <f>'[1]ж'!L12+'[1]ж'!L28+'[1]ж'!L43+'[1]ж'!L78+'[1]ж'!L82</f>
        <v>0</v>
      </c>
      <c r="M10" s="133">
        <f>'[1]ж'!M12+'[1]ж'!M28+'[1]ж'!M43+'[1]ж'!M78+'[1]ж'!M82</f>
        <v>0</v>
      </c>
      <c r="N10" s="109">
        <f>C10+H10</f>
        <v>3554244</v>
      </c>
    </row>
    <row r="11" spans="1:14" s="2" customFormat="1" ht="12.75">
      <c r="A11" s="115" t="s">
        <v>195</v>
      </c>
      <c r="B11" s="122" t="s">
        <v>196</v>
      </c>
      <c r="C11" s="133">
        <f>D11+G11</f>
        <v>19862841</v>
      </c>
      <c r="D11" s="133">
        <f>SUM(D12:D21)</f>
        <v>19644841</v>
      </c>
      <c r="E11" s="133">
        <f>SUM(E12:E21)</f>
        <v>11159692</v>
      </c>
      <c r="F11" s="133">
        <f>SUM(F12:F21)</f>
        <v>2005496</v>
      </c>
      <c r="G11" s="133">
        <f>SUM(G12:G21)</f>
        <v>218000</v>
      </c>
      <c r="H11" s="133">
        <f>I11+L11</f>
        <v>1229879</v>
      </c>
      <c r="I11" s="133">
        <f>SUM(I12:I19)</f>
        <v>1229879</v>
      </c>
      <c r="J11" s="133">
        <f>SUM(J12:J19)</f>
        <v>87524</v>
      </c>
      <c r="K11" s="133">
        <f>SUM(K12:K19)</f>
        <v>19619</v>
      </c>
      <c r="L11" s="133">
        <f>SUM(L12:L19)</f>
        <v>0</v>
      </c>
      <c r="M11" s="133">
        <f>SUM(M12:M19)</f>
        <v>0</v>
      </c>
      <c r="N11" s="109">
        <f>C11+H11</f>
        <v>21092720</v>
      </c>
    </row>
    <row r="12" spans="1:14" ht="12.75">
      <c r="A12" s="27" t="s">
        <v>255</v>
      </c>
      <c r="B12" s="29" t="s">
        <v>251</v>
      </c>
      <c r="C12" s="109">
        <f aca="true" t="shared" si="0" ref="C12:C22">D12+G12</f>
        <v>6631148</v>
      </c>
      <c r="D12" s="109">
        <f>'[1]ж'!D30</f>
        <v>6581148</v>
      </c>
      <c r="E12" s="109">
        <f>'[1]ж'!E30</f>
        <v>3360320</v>
      </c>
      <c r="F12" s="109">
        <f>'[1]ж'!F30</f>
        <v>922593</v>
      </c>
      <c r="G12" s="109">
        <f>'[1]ж'!G30</f>
        <v>50000</v>
      </c>
      <c r="H12" s="109">
        <f aca="true" t="shared" si="1" ref="H12:H22">I12+L12</f>
        <v>833149</v>
      </c>
      <c r="I12" s="109">
        <f>'[1]ж'!I30</f>
        <v>833149</v>
      </c>
      <c r="J12" s="109">
        <f>'[1]ж'!J30</f>
        <v>0</v>
      </c>
      <c r="K12" s="109">
        <f>'[1]ж'!K30</f>
        <v>2000</v>
      </c>
      <c r="L12" s="109">
        <f>'[1]ж'!L30</f>
        <v>0</v>
      </c>
      <c r="M12" s="109">
        <f>'[1]ж'!M30</f>
        <v>0</v>
      </c>
      <c r="N12" s="109">
        <f aca="true" t="shared" si="2" ref="N12:N22">C12+H12</f>
        <v>7464297</v>
      </c>
    </row>
    <row r="13" spans="1:14" ht="39.75" customHeight="1">
      <c r="A13" s="27" t="s">
        <v>197</v>
      </c>
      <c r="B13" s="28" t="s">
        <v>38</v>
      </c>
      <c r="C13" s="109">
        <f t="shared" si="0"/>
        <v>11386227</v>
      </c>
      <c r="D13" s="109">
        <f>'[1]ж'!D31</f>
        <v>11236227</v>
      </c>
      <c r="E13" s="109">
        <f>'[1]ж'!E31</f>
        <v>6970141</v>
      </c>
      <c r="F13" s="109">
        <f>'[1]ж'!F31</f>
        <v>1026443</v>
      </c>
      <c r="G13" s="109">
        <f>'[1]ж'!G31</f>
        <v>150000</v>
      </c>
      <c r="H13" s="109">
        <f t="shared" si="1"/>
        <v>366620</v>
      </c>
      <c r="I13" s="109">
        <f>'[1]ж'!I31</f>
        <v>366620</v>
      </c>
      <c r="J13" s="109">
        <f>'[1]ж'!J31</f>
        <v>87524</v>
      </c>
      <c r="K13" s="109">
        <f>'[1]ж'!K31</f>
        <v>14879</v>
      </c>
      <c r="L13" s="109">
        <f>'[1]ж'!L31</f>
        <v>0</v>
      </c>
      <c r="M13" s="109">
        <f>'[1]ж'!M31</f>
        <v>0</v>
      </c>
      <c r="N13" s="109">
        <f t="shared" si="2"/>
        <v>11752847</v>
      </c>
    </row>
    <row r="14" spans="1:14" ht="12.75">
      <c r="A14" s="27" t="s">
        <v>256</v>
      </c>
      <c r="B14" s="29" t="s">
        <v>270</v>
      </c>
      <c r="C14" s="109">
        <f t="shared" si="0"/>
        <v>551332</v>
      </c>
      <c r="D14" s="109">
        <f>'[1]ж'!D32</f>
        <v>551332</v>
      </c>
      <c r="E14" s="109">
        <f>'[1]ж'!E32</f>
        <v>376630</v>
      </c>
      <c r="F14" s="109">
        <f>'[1]ж'!F32</f>
        <v>30884</v>
      </c>
      <c r="G14" s="109">
        <f>'[1]ж'!G32</f>
        <v>0</v>
      </c>
      <c r="H14" s="109">
        <f t="shared" si="1"/>
        <v>13427</v>
      </c>
      <c r="I14" s="109">
        <f>'[1]ж'!I32</f>
        <v>13427</v>
      </c>
      <c r="J14" s="109">
        <f>'[1]ж'!J32</f>
        <v>0</v>
      </c>
      <c r="K14" s="109">
        <f>'[1]ж'!K32</f>
        <v>2740</v>
      </c>
      <c r="L14" s="109">
        <f>'[1]ж'!L32</f>
        <v>0</v>
      </c>
      <c r="M14" s="109">
        <f>'[1]ж'!M32</f>
        <v>0</v>
      </c>
      <c r="N14" s="109">
        <f t="shared" si="2"/>
        <v>564759</v>
      </c>
    </row>
    <row r="15" spans="1:14" ht="41.25" customHeight="1" hidden="1">
      <c r="A15" s="41" t="s">
        <v>91</v>
      </c>
      <c r="B15" s="47" t="s">
        <v>92</v>
      </c>
      <c r="C15" s="109">
        <f t="shared" si="0"/>
        <v>0</v>
      </c>
      <c r="D15" s="109">
        <f>'[1]ж'!D33</f>
        <v>0</v>
      </c>
      <c r="E15" s="109">
        <f>'[1]ж'!E33</f>
        <v>0</v>
      </c>
      <c r="F15" s="109">
        <f>'[1]ж'!F33</f>
        <v>0</v>
      </c>
      <c r="G15" s="109">
        <f>'[1]ж'!G33</f>
        <v>0</v>
      </c>
      <c r="H15" s="109">
        <f t="shared" si="1"/>
        <v>0</v>
      </c>
      <c r="I15" s="109">
        <f>'[1]ж'!I33</f>
        <v>0</v>
      </c>
      <c r="J15" s="109">
        <f>'[1]ж'!J33</f>
        <v>0</v>
      </c>
      <c r="K15" s="109">
        <f>'[1]ж'!K33</f>
        <v>0</v>
      </c>
      <c r="L15" s="109">
        <f>'[1]ж'!L33</f>
        <v>0</v>
      </c>
      <c r="M15" s="109">
        <f>'[1]ж'!M33</f>
        <v>0</v>
      </c>
      <c r="N15" s="109">
        <f t="shared" si="2"/>
        <v>0</v>
      </c>
    </row>
    <row r="16" spans="1:14" ht="25.5">
      <c r="A16" s="27" t="s">
        <v>200</v>
      </c>
      <c r="B16" s="28" t="s">
        <v>39</v>
      </c>
      <c r="C16" s="109">
        <f t="shared" si="0"/>
        <v>153820</v>
      </c>
      <c r="D16" s="109">
        <f>'[1]ж'!D34</f>
        <v>153820</v>
      </c>
      <c r="E16" s="109">
        <f>'[1]ж'!E34</f>
        <v>107289</v>
      </c>
      <c r="F16" s="109">
        <f>'[1]ж'!F34</f>
        <v>0</v>
      </c>
      <c r="G16" s="109">
        <f>'[1]ж'!G34</f>
        <v>0</v>
      </c>
      <c r="H16" s="109">
        <f t="shared" si="1"/>
        <v>0</v>
      </c>
      <c r="I16" s="109">
        <f>'[1]ж'!I34</f>
        <v>0</v>
      </c>
      <c r="J16" s="109">
        <f>'[1]ж'!J34</f>
        <v>0</v>
      </c>
      <c r="K16" s="109">
        <f>'[1]ж'!K34</f>
        <v>0</v>
      </c>
      <c r="L16" s="109">
        <f>'[1]ж'!L34</f>
        <v>0</v>
      </c>
      <c r="M16" s="109">
        <f>'[1]ж'!M34</f>
        <v>0</v>
      </c>
      <c r="N16" s="109">
        <f t="shared" si="2"/>
        <v>153820</v>
      </c>
    </row>
    <row r="17" spans="1:14" ht="25.5">
      <c r="A17" s="27" t="s">
        <v>201</v>
      </c>
      <c r="B17" s="28" t="s">
        <v>40</v>
      </c>
      <c r="C17" s="109">
        <f t="shared" si="0"/>
        <v>517313</v>
      </c>
      <c r="D17" s="109">
        <f>'[1]ж'!D35</f>
        <v>505313</v>
      </c>
      <c r="E17" s="109">
        <f>'[1]ж'!E35</f>
        <v>276719</v>
      </c>
      <c r="F17" s="109">
        <f>'[1]ж'!F35</f>
        <v>25576</v>
      </c>
      <c r="G17" s="109">
        <f>'[1]ж'!G35</f>
        <v>12000</v>
      </c>
      <c r="H17" s="126">
        <f t="shared" si="1"/>
        <v>0</v>
      </c>
      <c r="I17" s="109">
        <f>'[1]ж'!I35</f>
        <v>0</v>
      </c>
      <c r="J17" s="109">
        <f>'[1]ж'!J35</f>
        <v>0</v>
      </c>
      <c r="K17" s="109">
        <f>'[1]ж'!K35</f>
        <v>0</v>
      </c>
      <c r="L17" s="109">
        <f>'[1]ж'!L35</f>
        <v>0</v>
      </c>
      <c r="M17" s="109">
        <f>'[1]ж'!M35</f>
        <v>0</v>
      </c>
      <c r="N17" s="109">
        <f t="shared" si="2"/>
        <v>517313</v>
      </c>
    </row>
    <row r="18" spans="1:14" ht="25.5">
      <c r="A18" s="27" t="s">
        <v>202</v>
      </c>
      <c r="B18" s="28" t="s">
        <v>203</v>
      </c>
      <c r="C18" s="109">
        <f t="shared" si="0"/>
        <v>164440</v>
      </c>
      <c r="D18" s="109">
        <f>'[1]ж'!D36</f>
        <v>158440</v>
      </c>
      <c r="E18" s="109">
        <f>'[1]ж'!E36</f>
        <v>68593</v>
      </c>
      <c r="F18" s="109">
        <f>'[1]ж'!F36</f>
        <v>0</v>
      </c>
      <c r="G18" s="109">
        <f>'[1]ж'!G36</f>
        <v>6000</v>
      </c>
      <c r="H18" s="109">
        <f t="shared" si="1"/>
        <v>16683</v>
      </c>
      <c r="I18" s="109">
        <f>'[1]ж'!I36</f>
        <v>16683</v>
      </c>
      <c r="J18" s="109">
        <f>'[1]ж'!J36</f>
        <v>0</v>
      </c>
      <c r="K18" s="109">
        <f>'[1]ж'!K36</f>
        <v>0</v>
      </c>
      <c r="L18" s="109">
        <f>'[1]ж'!L36</f>
        <v>0</v>
      </c>
      <c r="M18" s="109">
        <f>'[1]ж'!M36</f>
        <v>0</v>
      </c>
      <c r="N18" s="109">
        <f t="shared" si="2"/>
        <v>181123</v>
      </c>
    </row>
    <row r="19" spans="1:14" ht="12.75" hidden="1">
      <c r="A19" s="27" t="s">
        <v>279</v>
      </c>
      <c r="B19" s="28" t="s">
        <v>271</v>
      </c>
      <c r="C19" s="109">
        <f>D19+G19</f>
        <v>0</v>
      </c>
      <c r="D19" s="109">
        <f>'[1]ж'!D37</f>
        <v>0</v>
      </c>
      <c r="E19" s="109">
        <f>'[1]ж'!E37</f>
        <v>0</v>
      </c>
      <c r="F19" s="109">
        <f>'[1]ж'!F37</f>
        <v>0</v>
      </c>
      <c r="G19" s="109">
        <f>'[1]ж'!G37</f>
        <v>0</v>
      </c>
      <c r="H19" s="109">
        <f>I19+L19</f>
        <v>0</v>
      </c>
      <c r="I19" s="109">
        <f>'[1]ж'!I37</f>
        <v>0</v>
      </c>
      <c r="J19" s="109">
        <f>'[1]ж'!J37</f>
        <v>0</v>
      </c>
      <c r="K19" s="109">
        <f>'[1]ж'!K37</f>
        <v>0</v>
      </c>
      <c r="L19" s="109">
        <f>'[1]ж'!L37</f>
        <v>0</v>
      </c>
      <c r="M19" s="109">
        <f>'[1]ж'!M37</f>
        <v>0</v>
      </c>
      <c r="N19" s="109">
        <f>C19+H19</f>
        <v>0</v>
      </c>
    </row>
    <row r="20" spans="1:14" ht="38.25">
      <c r="A20" s="41" t="s">
        <v>93</v>
      </c>
      <c r="B20" s="29" t="s">
        <v>94</v>
      </c>
      <c r="C20" s="109">
        <f>D20+G20</f>
        <v>2385</v>
      </c>
      <c r="D20" s="109">
        <f>'[1]ж'!D38</f>
        <v>2385</v>
      </c>
      <c r="E20" s="109">
        <f>'[1]ж'!E38</f>
        <v>0</v>
      </c>
      <c r="F20" s="109">
        <f>'[1]ж'!F38</f>
        <v>0</v>
      </c>
      <c r="G20" s="109">
        <f>'[1]ж'!G38</f>
        <v>0</v>
      </c>
      <c r="H20" s="109">
        <f>I20+L20</f>
        <v>0</v>
      </c>
      <c r="I20" s="109">
        <f>'[1]ж'!I38</f>
        <v>0</v>
      </c>
      <c r="J20" s="109">
        <f>'[1]ж'!J38</f>
        <v>0</v>
      </c>
      <c r="K20" s="109">
        <f>'[1]ж'!K38</f>
        <v>0</v>
      </c>
      <c r="L20" s="109">
        <f>'[1]ж'!L38</f>
        <v>0</v>
      </c>
      <c r="M20" s="109">
        <f>'[1]ж'!M38</f>
        <v>0</v>
      </c>
      <c r="N20" s="109">
        <f>C20+H20</f>
        <v>2385</v>
      </c>
    </row>
    <row r="21" spans="1:16" ht="80.25" customHeight="1">
      <c r="A21" s="41" t="s">
        <v>132</v>
      </c>
      <c r="B21" s="29" t="s">
        <v>131</v>
      </c>
      <c r="C21" s="109">
        <f>D21+G21</f>
        <v>456176</v>
      </c>
      <c r="D21" s="109">
        <f>'[1]ж'!D39</f>
        <v>456176</v>
      </c>
      <c r="E21" s="109">
        <f>'[1]ж'!E39</f>
        <v>0</v>
      </c>
      <c r="F21" s="109">
        <f>'[1]ж'!F39</f>
        <v>0</v>
      </c>
      <c r="G21" s="109">
        <f>'[1]ж'!G39</f>
        <v>0</v>
      </c>
      <c r="H21" s="109">
        <f>'[1]ж'!H39</f>
        <v>0</v>
      </c>
      <c r="I21" s="109">
        <f>'[1]ж'!I39</f>
        <v>0</v>
      </c>
      <c r="J21" s="109">
        <f>'[1]ж'!J39</f>
        <v>0</v>
      </c>
      <c r="K21" s="109">
        <f>'[1]ж'!K39</f>
        <v>0</v>
      </c>
      <c r="L21" s="109">
        <f>'[1]ж'!L39</f>
        <v>0</v>
      </c>
      <c r="M21" s="109">
        <f>'[1]ж'!M39</f>
        <v>0</v>
      </c>
      <c r="N21" s="110">
        <f>C21+H21</f>
        <v>456176</v>
      </c>
      <c r="O21" s="125"/>
      <c r="P21" s="125"/>
    </row>
    <row r="22" spans="1:14" s="2" customFormat="1" ht="12.75">
      <c r="A22" s="120" t="s">
        <v>204</v>
      </c>
      <c r="B22" s="121" t="s">
        <v>176</v>
      </c>
      <c r="C22" s="133">
        <f t="shared" si="0"/>
        <v>4090600</v>
      </c>
      <c r="D22" s="133">
        <f>SUM(D23:D28)</f>
        <v>4090600</v>
      </c>
      <c r="E22" s="133">
        <f>SUM(E23:E28)</f>
        <v>2649000</v>
      </c>
      <c r="F22" s="133">
        <f>SUM(F23:F28)</f>
        <v>221400</v>
      </c>
      <c r="G22" s="133">
        <f>SUM(G23:G28)</f>
        <v>0</v>
      </c>
      <c r="H22" s="109">
        <f t="shared" si="1"/>
        <v>737832</v>
      </c>
      <c r="I22" s="133">
        <f>SUM(I23:I28)</f>
        <v>677832</v>
      </c>
      <c r="J22" s="133">
        <f>SUM(J23:J28)</f>
        <v>230879</v>
      </c>
      <c r="K22" s="133">
        <f>SUM(K23:K28)</f>
        <v>46265</v>
      </c>
      <c r="L22" s="133">
        <f>SUM(L23:L28)</f>
        <v>60000</v>
      </c>
      <c r="M22" s="133">
        <f>SUM(M23:M28)</f>
        <v>0</v>
      </c>
      <c r="N22" s="109">
        <f t="shared" si="2"/>
        <v>4828432</v>
      </c>
    </row>
    <row r="23" spans="1:14" ht="12.75" hidden="1">
      <c r="A23" s="27" t="s">
        <v>206</v>
      </c>
      <c r="B23" s="29" t="s">
        <v>207</v>
      </c>
      <c r="C23" s="109">
        <f aca="true" t="shared" si="3" ref="C23:C28">D23+G23</f>
        <v>0</v>
      </c>
      <c r="D23" s="109">
        <f>'[1]ж'!D14</f>
        <v>0</v>
      </c>
      <c r="E23" s="109">
        <f>'[1]ж'!E14</f>
        <v>0</v>
      </c>
      <c r="F23" s="109">
        <f>'[1]ж'!F14</f>
        <v>0</v>
      </c>
      <c r="G23" s="109">
        <f>'[1]ж'!G14</f>
        <v>0</v>
      </c>
      <c r="H23" s="109">
        <f aca="true" t="shared" si="4" ref="H23:H29">I23+L23</f>
        <v>0</v>
      </c>
      <c r="I23" s="109">
        <f>'[1]ж'!I14</f>
        <v>0</v>
      </c>
      <c r="J23" s="109">
        <f>'[1]ж'!J14</f>
        <v>0</v>
      </c>
      <c r="K23" s="109">
        <f>'[1]ж'!K14</f>
        <v>0</v>
      </c>
      <c r="L23" s="109">
        <f>'[1]ж'!L14</f>
        <v>0</v>
      </c>
      <c r="M23" s="109">
        <f>'[1]ж'!M14</f>
        <v>0</v>
      </c>
      <c r="N23" s="109">
        <f aca="true" t="shared" si="5" ref="N23:N29">C23+H23</f>
        <v>0</v>
      </c>
    </row>
    <row r="24" spans="1:14" ht="12.75" hidden="1">
      <c r="A24" s="27" t="s">
        <v>260</v>
      </c>
      <c r="B24" s="29" t="s">
        <v>261</v>
      </c>
      <c r="C24" s="109">
        <f t="shared" si="3"/>
        <v>0</v>
      </c>
      <c r="D24" s="109">
        <f>'[1]ж'!D15</f>
        <v>0</v>
      </c>
      <c r="E24" s="109">
        <f>'[1]ж'!E15</f>
        <v>0</v>
      </c>
      <c r="F24" s="109">
        <f>'[1]ж'!F15</f>
        <v>0</v>
      </c>
      <c r="G24" s="109">
        <f>'[1]ж'!G15</f>
        <v>0</v>
      </c>
      <c r="H24" s="109">
        <f t="shared" si="4"/>
        <v>0</v>
      </c>
      <c r="I24" s="109">
        <f>'[1]ж'!I15</f>
        <v>0</v>
      </c>
      <c r="J24" s="109">
        <f>'[1]ж'!J15</f>
        <v>0</v>
      </c>
      <c r="K24" s="109">
        <f>'[1]ж'!K15</f>
        <v>0</v>
      </c>
      <c r="L24" s="109">
        <f>'[1]ж'!L15</f>
        <v>0</v>
      </c>
      <c r="M24" s="109">
        <f>'[1]ж'!M15</f>
        <v>0</v>
      </c>
      <c r="N24" s="109">
        <f t="shared" si="5"/>
        <v>0</v>
      </c>
    </row>
    <row r="25" spans="1:14" ht="12.75">
      <c r="A25" s="27" t="s">
        <v>208</v>
      </c>
      <c r="B25" s="29" t="s">
        <v>272</v>
      </c>
      <c r="C25" s="109">
        <f t="shared" si="3"/>
        <v>3288386</v>
      </c>
      <c r="D25" s="109">
        <f>'[1]ж'!D16</f>
        <v>3288386</v>
      </c>
      <c r="E25" s="109">
        <f>'[1]ж'!E16</f>
        <v>2163619</v>
      </c>
      <c r="F25" s="109">
        <f>'[1]ж'!F16</f>
        <v>172114</v>
      </c>
      <c r="G25" s="109">
        <f>'[1]ж'!G16</f>
        <v>0</v>
      </c>
      <c r="H25" s="109">
        <f t="shared" si="4"/>
        <v>174082</v>
      </c>
      <c r="I25" s="109">
        <f>'[1]ж'!I16</f>
        <v>174082</v>
      </c>
      <c r="J25" s="109">
        <f>'[1]ж'!J16</f>
        <v>10619</v>
      </c>
      <c r="K25" s="109">
        <f>'[1]ж'!K16</f>
        <v>22385</v>
      </c>
      <c r="L25" s="109">
        <f>'[1]ж'!L16</f>
        <v>0</v>
      </c>
      <c r="M25" s="109">
        <f>'[1]ж'!M16</f>
        <v>0</v>
      </c>
      <c r="N25" s="109">
        <f t="shared" si="5"/>
        <v>3462468</v>
      </c>
    </row>
    <row r="26" spans="1:14" ht="25.5">
      <c r="A26" s="27" t="s">
        <v>210</v>
      </c>
      <c r="B26" s="28" t="s">
        <v>273</v>
      </c>
      <c r="C26" s="109">
        <f t="shared" si="3"/>
        <v>802214</v>
      </c>
      <c r="D26" s="109">
        <f>'[1]ж'!D17</f>
        <v>802214</v>
      </c>
      <c r="E26" s="109">
        <f>'[1]ж'!E17</f>
        <v>485381</v>
      </c>
      <c r="F26" s="109">
        <f>'[1]ж'!F17</f>
        <v>49286</v>
      </c>
      <c r="G26" s="109">
        <f>'[1]ж'!G17</f>
        <v>0</v>
      </c>
      <c r="H26" s="109">
        <f t="shared" si="4"/>
        <v>563750</v>
      </c>
      <c r="I26" s="109">
        <f>'[1]ж'!I17</f>
        <v>503750</v>
      </c>
      <c r="J26" s="109">
        <f>'[1]ж'!J17</f>
        <v>220260</v>
      </c>
      <c r="K26" s="109">
        <f>'[1]ж'!K17</f>
        <v>23880</v>
      </c>
      <c r="L26" s="109">
        <f>'[1]ж'!L17</f>
        <v>60000</v>
      </c>
      <c r="M26" s="109">
        <f>'[1]ж'!M17</f>
        <v>0</v>
      </c>
      <c r="N26" s="109">
        <f t="shared" si="5"/>
        <v>1365964</v>
      </c>
    </row>
    <row r="27" spans="1:14" ht="12.75" hidden="1">
      <c r="A27" s="119" t="s">
        <v>213</v>
      </c>
      <c r="B27" s="28" t="s">
        <v>274</v>
      </c>
      <c r="C27" s="109">
        <f t="shared" si="3"/>
        <v>0</v>
      </c>
      <c r="D27" s="109">
        <f>'[1]ж'!D18</f>
        <v>0</v>
      </c>
      <c r="E27" s="109">
        <f>'[1]ж'!E18</f>
        <v>0</v>
      </c>
      <c r="F27" s="109">
        <f>'[1]ж'!F18</f>
        <v>0</v>
      </c>
      <c r="G27" s="109">
        <f>'[1]ж'!G18</f>
        <v>0</v>
      </c>
      <c r="H27" s="109">
        <f t="shared" si="4"/>
        <v>0</v>
      </c>
      <c r="I27" s="109">
        <f>'[1]ж'!I18</f>
        <v>0</v>
      </c>
      <c r="J27" s="109">
        <f>'[1]ж'!J18</f>
        <v>0</v>
      </c>
      <c r="K27" s="109">
        <f>'[1]ж'!K18</f>
        <v>0</v>
      </c>
      <c r="L27" s="109">
        <f>'[1]ж'!L18</f>
        <v>0</v>
      </c>
      <c r="M27" s="109">
        <f>'[1]ж'!M18</f>
        <v>0</v>
      </c>
      <c r="N27" s="109">
        <f t="shared" si="5"/>
        <v>0</v>
      </c>
    </row>
    <row r="28" spans="1:14" ht="12.75" hidden="1">
      <c r="A28" s="27" t="s">
        <v>216</v>
      </c>
      <c r="B28" s="28" t="s">
        <v>275</v>
      </c>
      <c r="C28" s="109">
        <f t="shared" si="3"/>
        <v>0</v>
      </c>
      <c r="D28" s="109">
        <f>'[1]ж'!D19</f>
        <v>0</v>
      </c>
      <c r="E28" s="109">
        <f>'[1]ж'!E19</f>
        <v>0</v>
      </c>
      <c r="F28" s="109">
        <f>'[1]ж'!F19</f>
        <v>0</v>
      </c>
      <c r="G28" s="109">
        <f>'[1]ж'!G19</f>
        <v>0</v>
      </c>
      <c r="H28" s="109">
        <f t="shared" si="4"/>
        <v>0</v>
      </c>
      <c r="I28" s="109">
        <f>'[1]ж'!I19</f>
        <v>0</v>
      </c>
      <c r="J28" s="109">
        <f>'[1]ж'!J19</f>
        <v>0</v>
      </c>
      <c r="K28" s="109">
        <f>'[1]ж'!K19</f>
        <v>0</v>
      </c>
      <c r="L28" s="109">
        <f>'[1]ж'!L19</f>
        <v>0</v>
      </c>
      <c r="M28" s="109">
        <f>'[1]ж'!M19</f>
        <v>0</v>
      </c>
      <c r="N28" s="109">
        <f t="shared" si="5"/>
        <v>0</v>
      </c>
    </row>
    <row r="29" spans="1:14" s="2" customFormat="1" ht="25.5">
      <c r="A29" s="115" t="s">
        <v>218</v>
      </c>
      <c r="B29" s="113" t="s">
        <v>307</v>
      </c>
      <c r="C29" s="133">
        <f>D29+G29</f>
        <v>9244376</v>
      </c>
      <c r="D29" s="133">
        <f>SUM(D30:D53)</f>
        <v>9244376</v>
      </c>
      <c r="E29" s="133">
        <f>SUM(E30:E53)</f>
        <v>0</v>
      </c>
      <c r="F29" s="133">
        <f>SUM(F30:F53)</f>
        <v>0</v>
      </c>
      <c r="G29" s="133">
        <f>SUM(G30:G53)</f>
        <v>0</v>
      </c>
      <c r="H29" s="133">
        <f t="shared" si="4"/>
        <v>0</v>
      </c>
      <c r="I29" s="133">
        <f>SUM(I30:I53)</f>
        <v>0</v>
      </c>
      <c r="J29" s="133">
        <f>SUM(J30:J53)</f>
        <v>0</v>
      </c>
      <c r="K29" s="133">
        <f>SUM(K30:K53)</f>
        <v>0</v>
      </c>
      <c r="L29" s="133">
        <f>SUM(L30:L53)</f>
        <v>0</v>
      </c>
      <c r="M29" s="133">
        <f>SUM(M30:M53)</f>
        <v>0</v>
      </c>
      <c r="N29" s="109">
        <f t="shared" si="5"/>
        <v>9244376</v>
      </c>
    </row>
    <row r="30" spans="1:14" ht="201" customHeight="1">
      <c r="A30" s="27" t="s">
        <v>317</v>
      </c>
      <c r="B30" s="78" t="s">
        <v>165</v>
      </c>
      <c r="C30" s="109">
        <f aca="true" t="shared" si="6" ref="C30:C47">D30+G30</f>
        <v>4273912</v>
      </c>
      <c r="D30" s="126">
        <f>'[1]ж'!D45</f>
        <v>4273912</v>
      </c>
      <c r="E30" s="126">
        <f>'[1]ж'!E45</f>
        <v>0</v>
      </c>
      <c r="F30" s="126">
        <f>'[1]ж'!F45</f>
        <v>0</v>
      </c>
      <c r="G30" s="126">
        <f>'[1]ж'!G45</f>
        <v>0</v>
      </c>
      <c r="H30" s="109">
        <f>I30+L30</f>
        <v>0</v>
      </c>
      <c r="I30" s="126">
        <f>'[1]ж'!I45</f>
        <v>0</v>
      </c>
      <c r="J30" s="126">
        <f>'[1]ж'!J45</f>
        <v>0</v>
      </c>
      <c r="K30" s="126">
        <f>'[1]ж'!K45</f>
        <v>0</v>
      </c>
      <c r="L30" s="126">
        <f>'[1]ж'!L45</f>
        <v>0</v>
      </c>
      <c r="M30" s="126">
        <f>'[1]ж'!M45</f>
        <v>0</v>
      </c>
      <c r="N30" s="109">
        <f aca="true" t="shared" si="7" ref="N30:N46">C30+H30</f>
        <v>4273912</v>
      </c>
    </row>
    <row r="31" spans="1:14" ht="181.5" customHeight="1">
      <c r="A31" s="27" t="s">
        <v>323</v>
      </c>
      <c r="B31" s="78" t="s">
        <v>166</v>
      </c>
      <c r="C31" s="109">
        <f t="shared" si="6"/>
        <v>14040</v>
      </c>
      <c r="D31" s="126">
        <f>'[1]ж'!D46</f>
        <v>14040</v>
      </c>
      <c r="E31" s="126">
        <f>'[1]ж'!E46</f>
        <v>0</v>
      </c>
      <c r="F31" s="126">
        <f>'[1]ж'!F46</f>
        <v>0</v>
      </c>
      <c r="G31" s="126">
        <f>'[1]ж'!G46</f>
        <v>0</v>
      </c>
      <c r="H31" s="109">
        <f aca="true" t="shared" si="8" ref="H31:H38">I31+L31</f>
        <v>0</v>
      </c>
      <c r="I31" s="126">
        <f>'[1]ж'!I46</f>
        <v>0</v>
      </c>
      <c r="J31" s="126">
        <f>'[1]ж'!J46</f>
        <v>0</v>
      </c>
      <c r="K31" s="126">
        <f>'[1]ж'!K46</f>
        <v>0</v>
      </c>
      <c r="L31" s="126">
        <f>'[1]ж'!L46</f>
        <v>0</v>
      </c>
      <c r="M31" s="126">
        <f>'[1]ж'!M46</f>
        <v>0</v>
      </c>
      <c r="N31" s="109">
        <f t="shared" si="7"/>
        <v>14040</v>
      </c>
    </row>
    <row r="32" spans="1:14" ht="195.75" customHeight="1">
      <c r="A32" s="27" t="s">
        <v>324</v>
      </c>
      <c r="B32" s="78" t="s">
        <v>167</v>
      </c>
      <c r="C32" s="109">
        <f t="shared" si="6"/>
        <v>612841</v>
      </c>
      <c r="D32" s="126">
        <f>'[1]ж'!D47</f>
        <v>612841</v>
      </c>
      <c r="E32" s="126">
        <f>'[1]ж'!E47</f>
        <v>0</v>
      </c>
      <c r="F32" s="126">
        <f>'[1]ж'!F47</f>
        <v>0</v>
      </c>
      <c r="G32" s="126">
        <f>'[1]ж'!G47</f>
        <v>0</v>
      </c>
      <c r="H32" s="109">
        <f t="shared" si="8"/>
        <v>0</v>
      </c>
      <c r="I32" s="126">
        <f>'[1]ж'!I47</f>
        <v>0</v>
      </c>
      <c r="J32" s="126">
        <f>'[1]ж'!J47</f>
        <v>0</v>
      </c>
      <c r="K32" s="126">
        <f>'[1]ж'!K47</f>
        <v>0</v>
      </c>
      <c r="L32" s="126">
        <f>'[1]ж'!L47</f>
        <v>0</v>
      </c>
      <c r="M32" s="126">
        <f>'[1]ж'!M47</f>
        <v>0</v>
      </c>
      <c r="N32" s="109">
        <f t="shared" si="7"/>
        <v>612841</v>
      </c>
    </row>
    <row r="33" spans="1:14" ht="342" customHeight="1">
      <c r="A33" s="27" t="s">
        <v>325</v>
      </c>
      <c r="B33" s="169" t="s">
        <v>175</v>
      </c>
      <c r="C33" s="109">
        <f t="shared" si="6"/>
        <v>424680</v>
      </c>
      <c r="D33" s="126">
        <f>'[1]ж'!D48</f>
        <v>424680</v>
      </c>
      <c r="E33" s="126">
        <f>'[1]ж'!E48</f>
        <v>0</v>
      </c>
      <c r="F33" s="126">
        <f>'[1]ж'!F48</f>
        <v>0</v>
      </c>
      <c r="G33" s="126">
        <f>'[1]ж'!G48</f>
        <v>0</v>
      </c>
      <c r="H33" s="109">
        <f t="shared" si="8"/>
        <v>0</v>
      </c>
      <c r="I33" s="126">
        <f>'[1]ж'!I48</f>
        <v>0</v>
      </c>
      <c r="J33" s="126">
        <f>'[1]ж'!J48</f>
        <v>0</v>
      </c>
      <c r="K33" s="126">
        <f>'[1]ж'!K48</f>
        <v>0</v>
      </c>
      <c r="L33" s="126">
        <f>'[1]ж'!L48</f>
        <v>0</v>
      </c>
      <c r="M33" s="126">
        <f>'[1]ж'!M48</f>
        <v>0</v>
      </c>
      <c r="N33" s="109">
        <f t="shared" si="7"/>
        <v>424680</v>
      </c>
    </row>
    <row r="34" spans="1:14" ht="280.5">
      <c r="A34" s="27" t="s">
        <v>326</v>
      </c>
      <c r="B34" s="21" t="s">
        <v>171</v>
      </c>
      <c r="C34" s="109">
        <f t="shared" si="6"/>
        <v>500</v>
      </c>
      <c r="D34" s="126">
        <f>'[1]ж'!D49</f>
        <v>500</v>
      </c>
      <c r="E34" s="126">
        <f>'[1]ж'!E49</f>
        <v>0</v>
      </c>
      <c r="F34" s="126">
        <f>'[1]ж'!F49</f>
        <v>0</v>
      </c>
      <c r="G34" s="126">
        <f>'[1]ж'!G49</f>
        <v>0</v>
      </c>
      <c r="H34" s="109">
        <f t="shared" si="8"/>
        <v>0</v>
      </c>
      <c r="I34" s="126">
        <f>'[1]ж'!I49</f>
        <v>0</v>
      </c>
      <c r="J34" s="126">
        <f>'[1]ж'!J49</f>
        <v>0</v>
      </c>
      <c r="K34" s="126">
        <f>'[1]ж'!K49</f>
        <v>0</v>
      </c>
      <c r="L34" s="126">
        <f>'[1]ж'!L49</f>
        <v>0</v>
      </c>
      <c r="M34" s="126">
        <f>'[1]ж'!M49</f>
        <v>0</v>
      </c>
      <c r="N34" s="109">
        <f t="shared" si="7"/>
        <v>500</v>
      </c>
    </row>
    <row r="35" spans="1:14" ht="127.5">
      <c r="A35" s="27" t="s">
        <v>318</v>
      </c>
      <c r="B35" s="21" t="s">
        <v>160</v>
      </c>
      <c r="C35" s="109">
        <f t="shared" si="6"/>
        <v>47935</v>
      </c>
      <c r="D35" s="126">
        <f>'[1]ж'!D50</f>
        <v>47935</v>
      </c>
      <c r="E35" s="126">
        <f>'[1]ж'!E50</f>
        <v>0</v>
      </c>
      <c r="F35" s="126">
        <f>'[1]ж'!F50</f>
        <v>0</v>
      </c>
      <c r="G35" s="126">
        <f>'[1]ж'!G50</f>
        <v>0</v>
      </c>
      <c r="H35" s="109">
        <f t="shared" si="8"/>
        <v>0</v>
      </c>
      <c r="I35" s="126">
        <f>'[1]ж'!I50</f>
        <v>0</v>
      </c>
      <c r="J35" s="126">
        <f>'[1]ж'!J50</f>
        <v>0</v>
      </c>
      <c r="K35" s="126">
        <f>'[1]ж'!K50</f>
        <v>0</v>
      </c>
      <c r="L35" s="126">
        <f>'[1]ж'!L50</f>
        <v>0</v>
      </c>
      <c r="M35" s="126">
        <f>'[1]ж'!M50</f>
        <v>0</v>
      </c>
      <c r="N35" s="109">
        <f t="shared" si="7"/>
        <v>47935</v>
      </c>
    </row>
    <row r="36" spans="1:14" ht="76.5">
      <c r="A36" s="27" t="s">
        <v>327</v>
      </c>
      <c r="B36" s="21" t="s">
        <v>168</v>
      </c>
      <c r="C36" s="109">
        <f t="shared" si="6"/>
        <v>176690</v>
      </c>
      <c r="D36" s="126">
        <f>'[1]ж'!D51</f>
        <v>176690</v>
      </c>
      <c r="E36" s="126">
        <f>'[1]ж'!E51</f>
        <v>0</v>
      </c>
      <c r="F36" s="126">
        <f>'[1]ж'!F51</f>
        <v>0</v>
      </c>
      <c r="G36" s="126">
        <f>'[1]ж'!G51</f>
        <v>0</v>
      </c>
      <c r="H36" s="109">
        <f t="shared" si="8"/>
        <v>0</v>
      </c>
      <c r="I36" s="126">
        <f>'[1]ж'!I51</f>
        <v>0</v>
      </c>
      <c r="J36" s="126">
        <f>'[1]ж'!J51</f>
        <v>0</v>
      </c>
      <c r="K36" s="126">
        <f>'[1]ж'!K51</f>
        <v>0</v>
      </c>
      <c r="L36" s="126">
        <f>'[1]ж'!L51</f>
        <v>0</v>
      </c>
      <c r="M36" s="126">
        <f>'[1]ж'!M51</f>
        <v>0</v>
      </c>
      <c r="N36" s="109">
        <f t="shared" si="7"/>
        <v>176690</v>
      </c>
    </row>
    <row r="37" spans="1:14" ht="51" hidden="1">
      <c r="A37" s="27" t="s">
        <v>328</v>
      </c>
      <c r="B37" s="70" t="s">
        <v>356</v>
      </c>
      <c r="C37" s="109">
        <f t="shared" si="6"/>
        <v>0</v>
      </c>
      <c r="D37" s="126">
        <f>'[1]ж'!D52</f>
        <v>0</v>
      </c>
      <c r="E37" s="126">
        <f>'[1]ж'!E52</f>
        <v>0</v>
      </c>
      <c r="F37" s="126">
        <f>'[1]ж'!F52</f>
        <v>0</v>
      </c>
      <c r="G37" s="126">
        <f>'[1]ж'!G52</f>
        <v>0</v>
      </c>
      <c r="H37" s="109">
        <f t="shared" si="8"/>
        <v>0</v>
      </c>
      <c r="I37" s="126">
        <f>'[1]ж'!I52</f>
        <v>0</v>
      </c>
      <c r="J37" s="126">
        <f>'[1]ж'!J52</f>
        <v>0</v>
      </c>
      <c r="K37" s="126">
        <f>'[1]ж'!K52</f>
        <v>0</v>
      </c>
      <c r="L37" s="126">
        <f>'[1]ж'!L52</f>
        <v>0</v>
      </c>
      <c r="M37" s="126">
        <f>'[1]ж'!M52</f>
        <v>0</v>
      </c>
      <c r="N37" s="109">
        <f t="shared" si="7"/>
        <v>0</v>
      </c>
    </row>
    <row r="38" spans="1:14" ht="63.75">
      <c r="A38" s="27" t="s">
        <v>329</v>
      </c>
      <c r="B38" s="21" t="s">
        <v>170</v>
      </c>
      <c r="C38" s="109">
        <f t="shared" si="6"/>
        <v>31572</v>
      </c>
      <c r="D38" s="126">
        <f>'[1]ж'!D53</f>
        <v>31572</v>
      </c>
      <c r="E38" s="126">
        <f>'[1]ж'!E53</f>
        <v>0</v>
      </c>
      <c r="F38" s="126">
        <f>'[1]ж'!F53</f>
        <v>0</v>
      </c>
      <c r="G38" s="126">
        <f>'[1]ж'!G53</f>
        <v>0</v>
      </c>
      <c r="H38" s="109">
        <f t="shared" si="8"/>
        <v>0</v>
      </c>
      <c r="I38" s="126">
        <f>'[1]ж'!I53</f>
        <v>0</v>
      </c>
      <c r="J38" s="126">
        <f>'[1]ж'!J53</f>
        <v>0</v>
      </c>
      <c r="K38" s="126">
        <f>'[1]ж'!K53</f>
        <v>0</v>
      </c>
      <c r="L38" s="126">
        <f>'[1]ж'!L53</f>
        <v>0</v>
      </c>
      <c r="M38" s="126">
        <f>'[1]ж'!M53</f>
        <v>0</v>
      </c>
      <c r="N38" s="109">
        <f t="shared" si="7"/>
        <v>31572</v>
      </c>
    </row>
    <row r="39" spans="1:14" ht="25.5" hidden="1">
      <c r="A39" s="27" t="s">
        <v>301</v>
      </c>
      <c r="B39" s="28" t="s">
        <v>19</v>
      </c>
      <c r="C39" s="109">
        <f t="shared" si="6"/>
        <v>0</v>
      </c>
      <c r="D39" s="126">
        <f>'[1]ж'!D55</f>
        <v>0</v>
      </c>
      <c r="E39" s="126">
        <f>'[1]ж'!E55</f>
        <v>0</v>
      </c>
      <c r="F39" s="126">
        <f>'[1]ж'!F55</f>
        <v>0</v>
      </c>
      <c r="G39" s="126">
        <f>'[1]ж'!G55</f>
        <v>0</v>
      </c>
      <c r="H39" s="109">
        <f aca="true" t="shared" si="9" ref="H39:H47">I39+L39</f>
        <v>0</v>
      </c>
      <c r="I39" s="126">
        <f>'[1]ж'!I55</f>
        <v>0</v>
      </c>
      <c r="J39" s="126">
        <f>'[1]ж'!J55</f>
        <v>0</v>
      </c>
      <c r="K39" s="126">
        <f>'[1]ж'!K55</f>
        <v>0</v>
      </c>
      <c r="L39" s="126">
        <f>'[1]ж'!L55</f>
        <v>0</v>
      </c>
      <c r="M39" s="126">
        <f>'[1]ж'!M55</f>
        <v>0</v>
      </c>
      <c r="N39" s="109">
        <f t="shared" si="7"/>
        <v>0</v>
      </c>
    </row>
    <row r="40" spans="1:14" ht="12.75">
      <c r="A40" s="27" t="s">
        <v>302</v>
      </c>
      <c r="B40" s="28" t="s">
        <v>357</v>
      </c>
      <c r="C40" s="109">
        <f t="shared" si="6"/>
        <v>86554</v>
      </c>
      <c r="D40" s="126">
        <f>'[1]ж'!D56</f>
        <v>86554</v>
      </c>
      <c r="E40" s="126">
        <f>'[1]ж'!E56</f>
        <v>0</v>
      </c>
      <c r="F40" s="126">
        <f>'[1]ж'!F56</f>
        <v>0</v>
      </c>
      <c r="G40" s="126">
        <f>'[1]ж'!G56</f>
        <v>0</v>
      </c>
      <c r="H40" s="109">
        <f t="shared" si="9"/>
        <v>0</v>
      </c>
      <c r="I40" s="126">
        <f>'[1]ж'!I56</f>
        <v>0</v>
      </c>
      <c r="J40" s="126">
        <f>'[1]ж'!J56</f>
        <v>0</v>
      </c>
      <c r="K40" s="126">
        <f>'[1]ж'!K56</f>
        <v>0</v>
      </c>
      <c r="L40" s="126">
        <f>'[1]ж'!L56</f>
        <v>0</v>
      </c>
      <c r="M40" s="126">
        <f>'[1]ж'!M56</f>
        <v>0</v>
      </c>
      <c r="N40" s="109">
        <f t="shared" si="7"/>
        <v>86554</v>
      </c>
    </row>
    <row r="41" spans="1:14" ht="25.5">
      <c r="A41" s="27" t="s">
        <v>303</v>
      </c>
      <c r="B41" s="28" t="s">
        <v>13</v>
      </c>
      <c r="C41" s="109">
        <f t="shared" si="6"/>
        <v>512602</v>
      </c>
      <c r="D41" s="126">
        <f>'[1]ж'!D57</f>
        <v>512602</v>
      </c>
      <c r="E41" s="126">
        <f>'[1]ж'!E57</f>
        <v>0</v>
      </c>
      <c r="F41" s="126">
        <f>'[1]ж'!F57</f>
        <v>0</v>
      </c>
      <c r="G41" s="126">
        <f>'[1]ж'!G57</f>
        <v>0</v>
      </c>
      <c r="H41" s="109">
        <f t="shared" si="9"/>
        <v>0</v>
      </c>
      <c r="I41" s="126">
        <f>'[1]ж'!I57</f>
        <v>0</v>
      </c>
      <c r="J41" s="126">
        <f>'[1]ж'!J57</f>
        <v>0</v>
      </c>
      <c r="K41" s="126">
        <f>'[1]ж'!K57</f>
        <v>0</v>
      </c>
      <c r="L41" s="126">
        <f>'[1]ж'!L57</f>
        <v>0</v>
      </c>
      <c r="M41" s="126">
        <f>'[1]ж'!M57</f>
        <v>0</v>
      </c>
      <c r="N41" s="109">
        <f t="shared" si="7"/>
        <v>512602</v>
      </c>
    </row>
    <row r="42" spans="1:14" ht="25.5">
      <c r="A42" s="27" t="s">
        <v>304</v>
      </c>
      <c r="B42" s="28" t="s">
        <v>277</v>
      </c>
      <c r="C42" s="109">
        <f t="shared" si="6"/>
        <v>981428</v>
      </c>
      <c r="D42" s="126">
        <f>'[1]ж'!D58</f>
        <v>981428</v>
      </c>
      <c r="E42" s="126">
        <f>'[1]ж'!E58</f>
        <v>0</v>
      </c>
      <c r="F42" s="126">
        <f>'[1]ж'!F58</f>
        <v>0</v>
      </c>
      <c r="G42" s="126">
        <f>'[1]ж'!G58</f>
        <v>0</v>
      </c>
      <c r="H42" s="109">
        <f t="shared" si="9"/>
        <v>0</v>
      </c>
      <c r="I42" s="126">
        <f>'[1]ж'!I58</f>
        <v>0</v>
      </c>
      <c r="J42" s="126">
        <f>'[1]ж'!J58</f>
        <v>0</v>
      </c>
      <c r="K42" s="126">
        <f>'[1]ж'!K58</f>
        <v>0</v>
      </c>
      <c r="L42" s="126">
        <f>'[1]ж'!L58</f>
        <v>0</v>
      </c>
      <c r="M42" s="126">
        <f>'[1]ж'!M58</f>
        <v>0</v>
      </c>
      <c r="N42" s="109">
        <f t="shared" si="7"/>
        <v>981428</v>
      </c>
    </row>
    <row r="43" spans="1:14" ht="25.5">
      <c r="A43" s="27" t="s">
        <v>263</v>
      </c>
      <c r="B43" s="102" t="s">
        <v>331</v>
      </c>
      <c r="C43" s="109">
        <f t="shared" si="6"/>
        <v>143801</v>
      </c>
      <c r="D43" s="126">
        <f>'[1]ж'!D59</f>
        <v>143801</v>
      </c>
      <c r="E43" s="126">
        <f>'[1]ж'!E59</f>
        <v>0</v>
      </c>
      <c r="F43" s="126">
        <f>'[1]ж'!F59</f>
        <v>0</v>
      </c>
      <c r="G43" s="126">
        <f>'[1]ж'!G59</f>
        <v>0</v>
      </c>
      <c r="H43" s="109">
        <f t="shared" si="9"/>
        <v>0</v>
      </c>
      <c r="I43" s="126">
        <f>'[1]ж'!I59</f>
        <v>0</v>
      </c>
      <c r="J43" s="126">
        <f>'[1]ж'!J59</f>
        <v>0</v>
      </c>
      <c r="K43" s="126">
        <f>'[1]ж'!K59</f>
        <v>0</v>
      </c>
      <c r="L43" s="126">
        <f>'[1]ж'!L59</f>
        <v>0</v>
      </c>
      <c r="M43" s="126">
        <f>'[1]ж'!M59</f>
        <v>0</v>
      </c>
      <c r="N43" s="109">
        <f t="shared" si="7"/>
        <v>143801</v>
      </c>
    </row>
    <row r="44" spans="1:14" ht="12.75">
      <c r="A44" s="27" t="s">
        <v>18</v>
      </c>
      <c r="B44" s="17" t="s">
        <v>330</v>
      </c>
      <c r="C44" s="109">
        <f t="shared" si="6"/>
        <v>618519</v>
      </c>
      <c r="D44" s="126">
        <f>'[1]ж'!D60</f>
        <v>618519</v>
      </c>
      <c r="E44" s="126">
        <f>'[1]ж'!E60</f>
        <v>0</v>
      </c>
      <c r="F44" s="126">
        <f>'[1]ж'!F60</f>
        <v>0</v>
      </c>
      <c r="G44" s="126">
        <f>'[1]ж'!G60</f>
        <v>0</v>
      </c>
      <c r="H44" s="109">
        <f t="shared" si="9"/>
        <v>0</v>
      </c>
      <c r="I44" s="126">
        <f>'[1]ж'!I60</f>
        <v>0</v>
      </c>
      <c r="J44" s="126">
        <f>'[1]ж'!J60</f>
        <v>0</v>
      </c>
      <c r="K44" s="126">
        <f>'[1]ж'!K60</f>
        <v>0</v>
      </c>
      <c r="L44" s="126">
        <f>'[1]ж'!L60</f>
        <v>0</v>
      </c>
      <c r="M44" s="126">
        <f>'[1]ж'!M60</f>
        <v>0</v>
      </c>
      <c r="N44" s="109">
        <f t="shared" si="7"/>
        <v>618519</v>
      </c>
    </row>
    <row r="45" spans="1:14" ht="12.75">
      <c r="A45" s="27" t="s">
        <v>154</v>
      </c>
      <c r="B45" s="102" t="s">
        <v>155</v>
      </c>
      <c r="C45" s="109">
        <f t="shared" si="6"/>
        <v>29592</v>
      </c>
      <c r="D45" s="126">
        <f>'[1]ж'!D61</f>
        <v>29592</v>
      </c>
      <c r="E45" s="126"/>
      <c r="F45" s="126"/>
      <c r="G45" s="126"/>
      <c r="H45" s="109"/>
      <c r="I45" s="126"/>
      <c r="J45" s="126"/>
      <c r="K45" s="126"/>
      <c r="L45" s="126"/>
      <c r="M45" s="126"/>
      <c r="N45" s="109">
        <f t="shared" si="7"/>
        <v>29592</v>
      </c>
    </row>
    <row r="46" spans="1:14" ht="25.5">
      <c r="A46" s="27" t="s">
        <v>332</v>
      </c>
      <c r="B46" s="28" t="s">
        <v>14</v>
      </c>
      <c r="C46" s="109">
        <f t="shared" si="6"/>
        <v>359000</v>
      </c>
      <c r="D46" s="126">
        <f>'[1]ж'!D62</f>
        <v>359000</v>
      </c>
      <c r="E46" s="126">
        <f>'[1]ж'!E62</f>
        <v>0</v>
      </c>
      <c r="F46" s="126">
        <f>'[1]ж'!F62</f>
        <v>0</v>
      </c>
      <c r="G46" s="126">
        <f>'[1]ж'!G62</f>
        <v>0</v>
      </c>
      <c r="H46" s="109">
        <f t="shared" si="9"/>
        <v>0</v>
      </c>
      <c r="I46" s="126">
        <f>'[1]ж'!I62</f>
        <v>0</v>
      </c>
      <c r="J46" s="126">
        <f>'[1]ж'!J62</f>
        <v>0</v>
      </c>
      <c r="K46" s="126">
        <f>'[1]ж'!K62</f>
        <v>0</v>
      </c>
      <c r="L46" s="126">
        <f>'[1]ж'!L62</f>
        <v>0</v>
      </c>
      <c r="M46" s="126">
        <f>'[1]ж'!M62</f>
        <v>0</v>
      </c>
      <c r="N46" s="109">
        <f t="shared" si="7"/>
        <v>359000</v>
      </c>
    </row>
    <row r="47" spans="1:14" ht="38.25">
      <c r="A47" s="117" t="s">
        <v>264</v>
      </c>
      <c r="B47" s="118" t="s">
        <v>308</v>
      </c>
      <c r="C47" s="109">
        <f t="shared" si="6"/>
        <v>388742</v>
      </c>
      <c r="D47" s="126">
        <f>'[1]ж'!D63</f>
        <v>388742</v>
      </c>
      <c r="E47" s="126">
        <f>'[1]ж'!E63</f>
        <v>0</v>
      </c>
      <c r="F47" s="126">
        <f>'[1]ж'!F63</f>
        <v>0</v>
      </c>
      <c r="G47" s="126">
        <f>'[1]ж'!G63</f>
        <v>0</v>
      </c>
      <c r="H47" s="109">
        <f t="shared" si="9"/>
        <v>0</v>
      </c>
      <c r="I47" s="126">
        <f>'[1]ж'!I63</f>
        <v>0</v>
      </c>
      <c r="J47" s="126">
        <f>'[1]ж'!J63</f>
        <v>0</v>
      </c>
      <c r="K47" s="126">
        <f>'[1]ж'!K63</f>
        <v>0</v>
      </c>
      <c r="L47" s="126">
        <f>'[1]ж'!L63</f>
        <v>0</v>
      </c>
      <c r="M47" s="126">
        <f>'[1]ж'!M63</f>
        <v>0</v>
      </c>
      <c r="N47" s="109">
        <f aca="true" t="shared" si="10" ref="N47:N53">C47+H47</f>
        <v>388742</v>
      </c>
    </row>
    <row r="48" spans="1:14" ht="25.5">
      <c r="A48" s="27" t="s">
        <v>220</v>
      </c>
      <c r="B48" s="17" t="s">
        <v>15</v>
      </c>
      <c r="C48" s="109">
        <f aca="true" t="shared" si="11" ref="C48:C65">D48+G48</f>
        <v>72300</v>
      </c>
      <c r="D48" s="109">
        <f>'[1]ж'!D67</f>
        <v>72300</v>
      </c>
      <c r="E48" s="109">
        <f>'[1]ж'!E67</f>
        <v>0</v>
      </c>
      <c r="F48" s="109">
        <f>'[1]ж'!F67</f>
        <v>0</v>
      </c>
      <c r="G48" s="109">
        <f>'[1]ж'!G67</f>
        <v>0</v>
      </c>
      <c r="H48" s="109">
        <f>I48+L48</f>
        <v>0</v>
      </c>
      <c r="I48" s="109">
        <f>'[1]ж'!I67</f>
        <v>0</v>
      </c>
      <c r="J48" s="109">
        <f>'[1]ж'!J67</f>
        <v>0</v>
      </c>
      <c r="K48" s="109">
        <f>'[1]ж'!K67</f>
        <v>0</v>
      </c>
      <c r="L48" s="109">
        <f>'[1]ж'!L67</f>
        <v>0</v>
      </c>
      <c r="M48" s="109">
        <f>'[1]ж'!M67</f>
        <v>0</v>
      </c>
      <c r="N48" s="109">
        <f t="shared" si="10"/>
        <v>72300</v>
      </c>
    </row>
    <row r="49" spans="1:14" ht="63.75">
      <c r="A49" s="41" t="s">
        <v>64</v>
      </c>
      <c r="B49" s="29" t="s">
        <v>151</v>
      </c>
      <c r="C49" s="109">
        <f t="shared" si="11"/>
        <v>2964</v>
      </c>
      <c r="D49" s="109">
        <f>'[1]ж'!$D$40</f>
        <v>2964</v>
      </c>
      <c r="E49" s="109">
        <f>'[1]Місто'!E123+'[1]Місто'!E106</f>
        <v>0</v>
      </c>
      <c r="F49" s="109">
        <f>'[1]Місто'!F123+'[1]Місто'!F106</f>
        <v>0</v>
      </c>
      <c r="G49" s="109">
        <f>'[1]Місто'!G123+'[1]Місто'!G106</f>
        <v>0</v>
      </c>
      <c r="H49" s="109">
        <f>I49+L49</f>
        <v>0</v>
      </c>
      <c r="I49" s="109"/>
      <c r="J49" s="109"/>
      <c r="K49" s="109"/>
      <c r="L49" s="109"/>
      <c r="M49" s="109"/>
      <c r="N49" s="110">
        <f t="shared" si="10"/>
        <v>2964</v>
      </c>
    </row>
    <row r="50" spans="1:14" ht="25.5" hidden="1">
      <c r="A50" s="43" t="s">
        <v>71</v>
      </c>
      <c r="B50" s="70" t="s">
        <v>121</v>
      </c>
      <c r="C50" s="109">
        <f t="shared" si="11"/>
        <v>0</v>
      </c>
      <c r="D50" s="109">
        <f>'[1]ж'!$D$69</f>
        <v>0</v>
      </c>
      <c r="E50" s="109"/>
      <c r="F50" s="109"/>
      <c r="G50" s="109"/>
      <c r="H50" s="109"/>
      <c r="I50" s="109"/>
      <c r="J50" s="109"/>
      <c r="K50" s="109"/>
      <c r="L50" s="109"/>
      <c r="M50" s="109"/>
      <c r="N50" s="109">
        <f t="shared" si="10"/>
        <v>0</v>
      </c>
    </row>
    <row r="51" spans="1:14" ht="76.5" hidden="1">
      <c r="A51" s="41" t="s">
        <v>68</v>
      </c>
      <c r="B51" s="48" t="s">
        <v>70</v>
      </c>
      <c r="C51" s="109">
        <f t="shared" si="11"/>
        <v>0</v>
      </c>
      <c r="D51" s="109">
        <f>'[1]ж'!D70</f>
        <v>0</v>
      </c>
      <c r="E51" s="109">
        <f>'[1]ж'!E70</f>
        <v>0</v>
      </c>
      <c r="F51" s="109">
        <f>'[1]ж'!F70</f>
        <v>0</v>
      </c>
      <c r="G51" s="109">
        <f>'[1]ж'!G70</f>
        <v>0</v>
      </c>
      <c r="H51" s="109">
        <f>I51+L51</f>
        <v>0</v>
      </c>
      <c r="I51" s="109">
        <f>'[1]ж'!I70</f>
        <v>0</v>
      </c>
      <c r="J51" s="109">
        <f>'[1]ж'!J70</f>
        <v>0</v>
      </c>
      <c r="K51" s="109">
        <f>'[1]ж'!K70</f>
        <v>0</v>
      </c>
      <c r="L51" s="109">
        <f>'[1]ж'!L70</f>
        <v>0</v>
      </c>
      <c r="M51" s="109">
        <f>'[1]ж'!M70</f>
        <v>0</v>
      </c>
      <c r="N51" s="109">
        <f t="shared" si="10"/>
        <v>0</v>
      </c>
    </row>
    <row r="52" spans="1:14" ht="25.5">
      <c r="A52" s="27" t="s">
        <v>319</v>
      </c>
      <c r="B52" s="17" t="s">
        <v>359</v>
      </c>
      <c r="C52" s="109">
        <f t="shared" si="11"/>
        <v>22200</v>
      </c>
      <c r="D52" s="109">
        <f>'[1]ж'!$D$68</f>
        <v>22200</v>
      </c>
      <c r="E52" s="109">
        <f>'[1]ж'!E20</f>
        <v>0</v>
      </c>
      <c r="F52" s="109">
        <f>'[1]ж'!F20</f>
        <v>0</v>
      </c>
      <c r="G52" s="109">
        <f>'[1]ж'!G20</f>
        <v>0</v>
      </c>
      <c r="H52" s="109">
        <f>I52+L52</f>
        <v>0</v>
      </c>
      <c r="I52" s="109">
        <f>'[1]ж'!I20</f>
        <v>0</v>
      </c>
      <c r="J52" s="109">
        <f>'[1]ж'!J20</f>
        <v>0</v>
      </c>
      <c r="K52" s="109">
        <f>'[1]ж'!K20</f>
        <v>0</v>
      </c>
      <c r="L52" s="109">
        <f>'[1]ж'!L20</f>
        <v>0</v>
      </c>
      <c r="M52" s="109">
        <f>'[1]ж'!M20</f>
        <v>0</v>
      </c>
      <c r="N52" s="109">
        <f t="shared" si="10"/>
        <v>22200</v>
      </c>
    </row>
    <row r="53" spans="1:14" ht="25.5">
      <c r="A53" s="27" t="s">
        <v>295</v>
      </c>
      <c r="B53" s="28" t="s">
        <v>312</v>
      </c>
      <c r="C53" s="109">
        <f t="shared" si="11"/>
        <v>444504</v>
      </c>
      <c r="D53" s="109">
        <f>'[1]ж'!D74</f>
        <v>444504</v>
      </c>
      <c r="E53" s="109">
        <f>'[1]ж'!E74</f>
        <v>0</v>
      </c>
      <c r="F53" s="109">
        <f>'[1]ж'!F74</f>
        <v>0</v>
      </c>
      <c r="G53" s="109">
        <f>'[1]ж'!G74</f>
        <v>0</v>
      </c>
      <c r="H53" s="109">
        <f>I53+L53</f>
        <v>0</v>
      </c>
      <c r="I53" s="109">
        <f>'[1]ж'!I74</f>
        <v>0</v>
      </c>
      <c r="J53" s="109">
        <f>'[1]ж'!J74</f>
        <v>0</v>
      </c>
      <c r="K53" s="109">
        <f>'[1]ж'!K74</f>
        <v>0</v>
      </c>
      <c r="L53" s="109">
        <f>'[1]ж'!L74</f>
        <v>0</v>
      </c>
      <c r="M53" s="109">
        <f>'[1]ж'!M74</f>
        <v>0</v>
      </c>
      <c r="N53" s="109">
        <f t="shared" si="10"/>
        <v>444504</v>
      </c>
    </row>
    <row r="54" spans="1:14" s="2" customFormat="1" ht="12.75">
      <c r="A54" s="115">
        <v>100000</v>
      </c>
      <c r="B54" s="116" t="s">
        <v>224</v>
      </c>
      <c r="C54" s="109">
        <f t="shared" si="11"/>
        <v>315000</v>
      </c>
      <c r="D54" s="134">
        <f>D55</f>
        <v>315000</v>
      </c>
      <c r="E54" s="134">
        <f>E55</f>
        <v>0</v>
      </c>
      <c r="F54" s="134">
        <f>F55</f>
        <v>275500</v>
      </c>
      <c r="G54" s="134">
        <f>G55</f>
        <v>0</v>
      </c>
      <c r="H54" s="160">
        <f aca="true" t="shared" si="12" ref="H54:N54">H55+H56</f>
        <v>508000.89</v>
      </c>
      <c r="I54" s="160">
        <f t="shared" si="12"/>
        <v>508000.89</v>
      </c>
      <c r="J54" s="134">
        <f t="shared" si="12"/>
        <v>0</v>
      </c>
      <c r="K54" s="134">
        <f t="shared" si="12"/>
        <v>16200</v>
      </c>
      <c r="L54" s="134">
        <f t="shared" si="12"/>
        <v>0</v>
      </c>
      <c r="M54" s="134">
        <f t="shared" si="12"/>
        <v>0</v>
      </c>
      <c r="N54" s="160">
        <f t="shared" si="12"/>
        <v>823000.89</v>
      </c>
    </row>
    <row r="55" spans="1:14" ht="12.75">
      <c r="A55" s="27">
        <v>100203</v>
      </c>
      <c r="B55" s="28" t="s">
        <v>225</v>
      </c>
      <c r="C55" s="109">
        <f t="shared" si="11"/>
        <v>315000</v>
      </c>
      <c r="D55" s="109">
        <f>'[1]ж'!D79</f>
        <v>315000</v>
      </c>
      <c r="E55" s="109">
        <f>'[1]ж'!E79</f>
        <v>0</v>
      </c>
      <c r="F55" s="109">
        <f>'[1]ж'!F79</f>
        <v>275500</v>
      </c>
      <c r="G55" s="109">
        <f>'[1]ж'!G79</f>
        <v>0</v>
      </c>
      <c r="H55" s="109">
        <f aca="true" t="shared" si="13" ref="H55:H65">I55+L55</f>
        <v>85200</v>
      </c>
      <c r="I55" s="109">
        <f>'[1]ж'!I79</f>
        <v>85200</v>
      </c>
      <c r="J55" s="109">
        <f>'[1]ж'!J79</f>
        <v>0</v>
      </c>
      <c r="K55" s="109">
        <f>'[1]ж'!K79</f>
        <v>16200</v>
      </c>
      <c r="L55" s="109">
        <f>'[1]ж'!L79</f>
        <v>0</v>
      </c>
      <c r="M55" s="109">
        <f>'[1]ж'!M79</f>
        <v>0</v>
      </c>
      <c r="N55" s="109">
        <f aca="true" t="shared" si="14" ref="N55:N65">C55+H55</f>
        <v>400200</v>
      </c>
    </row>
    <row r="56" spans="1:14" s="18" customFormat="1" ht="76.5">
      <c r="A56" s="119" t="s">
        <v>128</v>
      </c>
      <c r="B56" s="70" t="s">
        <v>129</v>
      </c>
      <c r="C56" s="126">
        <f t="shared" si="11"/>
        <v>0</v>
      </c>
      <c r="D56" s="126"/>
      <c r="E56" s="126"/>
      <c r="F56" s="126"/>
      <c r="G56" s="126"/>
      <c r="H56" s="156">
        <f t="shared" si="13"/>
        <v>422800.89</v>
      </c>
      <c r="I56" s="156">
        <f>'[1]ж'!I83</f>
        <v>422800.89</v>
      </c>
      <c r="J56" s="156">
        <f>'[1]ж'!J83</f>
        <v>0</v>
      </c>
      <c r="K56" s="156">
        <f>'[1]ж'!K83</f>
        <v>0</v>
      </c>
      <c r="L56" s="156">
        <f>'[1]ж'!L83</f>
        <v>0</v>
      </c>
      <c r="M56" s="156">
        <f>'[1]Х'!M76</f>
        <v>0</v>
      </c>
      <c r="N56" s="157">
        <f t="shared" si="14"/>
        <v>422800.89</v>
      </c>
    </row>
    <row r="57" spans="1:14" s="2" customFormat="1" ht="12.75" hidden="1">
      <c r="A57" s="112">
        <v>130000</v>
      </c>
      <c r="B57" s="113" t="s">
        <v>252</v>
      </c>
      <c r="C57" s="109">
        <f t="shared" si="11"/>
        <v>0</v>
      </c>
      <c r="D57" s="133">
        <f>D58</f>
        <v>0</v>
      </c>
      <c r="E57" s="133">
        <f>E58</f>
        <v>0</v>
      </c>
      <c r="F57" s="133">
        <f>F58</f>
        <v>0</v>
      </c>
      <c r="G57" s="133">
        <f>G58</f>
        <v>0</v>
      </c>
      <c r="H57" s="109">
        <f t="shared" si="13"/>
        <v>0</v>
      </c>
      <c r="I57" s="133"/>
      <c r="J57" s="133"/>
      <c r="K57" s="133"/>
      <c r="L57" s="133"/>
      <c r="M57" s="133"/>
      <c r="N57" s="109">
        <f t="shared" si="14"/>
        <v>0</v>
      </c>
    </row>
    <row r="58" spans="1:14" ht="25.5" hidden="1">
      <c r="A58" s="114">
        <v>130102</v>
      </c>
      <c r="B58" s="28" t="s">
        <v>177</v>
      </c>
      <c r="C58" s="109">
        <f t="shared" si="11"/>
        <v>0</v>
      </c>
      <c r="D58" s="126"/>
      <c r="E58" s="109"/>
      <c r="F58" s="109"/>
      <c r="G58" s="109"/>
      <c r="H58" s="109">
        <f t="shared" si="13"/>
        <v>0</v>
      </c>
      <c r="I58" s="109"/>
      <c r="J58" s="109"/>
      <c r="K58" s="109"/>
      <c r="L58" s="109"/>
      <c r="M58" s="109"/>
      <c r="N58" s="109">
        <f t="shared" si="14"/>
        <v>0</v>
      </c>
    </row>
    <row r="59" spans="1:14" ht="25.5" hidden="1">
      <c r="A59" s="41" t="s">
        <v>300</v>
      </c>
      <c r="B59" s="29" t="s">
        <v>305</v>
      </c>
      <c r="C59" s="109">
        <f t="shared" si="11"/>
        <v>0</v>
      </c>
      <c r="D59" s="126">
        <f>D60</f>
        <v>0</v>
      </c>
      <c r="E59" s="126">
        <f>E60</f>
        <v>0</v>
      </c>
      <c r="F59" s="126">
        <f>F60</f>
        <v>0</v>
      </c>
      <c r="G59" s="126">
        <f>G60</f>
        <v>0</v>
      </c>
      <c r="H59" s="109">
        <f t="shared" si="13"/>
        <v>0</v>
      </c>
      <c r="I59" s="109"/>
      <c r="J59" s="109"/>
      <c r="K59" s="109"/>
      <c r="L59" s="109"/>
      <c r="M59" s="109"/>
      <c r="N59" s="109">
        <f t="shared" si="14"/>
        <v>0</v>
      </c>
    </row>
    <row r="60" spans="1:14" ht="38.25" hidden="1">
      <c r="A60" s="150" t="s">
        <v>101</v>
      </c>
      <c r="B60" s="28" t="s">
        <v>102</v>
      </c>
      <c r="C60" s="109">
        <f t="shared" si="11"/>
        <v>0</v>
      </c>
      <c r="D60" s="126">
        <f>'[1]ж'!D75</f>
        <v>0</v>
      </c>
      <c r="E60" s="126">
        <f>'[1]ж'!E75</f>
        <v>0</v>
      </c>
      <c r="F60" s="126">
        <f>'[1]ж'!F75</f>
        <v>0</v>
      </c>
      <c r="G60" s="126">
        <f>'[1]ж'!G75</f>
        <v>0</v>
      </c>
      <c r="H60" s="109">
        <f t="shared" si="13"/>
        <v>0</v>
      </c>
      <c r="I60" s="109"/>
      <c r="J60" s="109"/>
      <c r="K60" s="109"/>
      <c r="L60" s="109"/>
      <c r="M60" s="109"/>
      <c r="N60" s="109">
        <f t="shared" si="14"/>
        <v>0</v>
      </c>
    </row>
    <row r="61" spans="1:14" s="2" customFormat="1" ht="12.75">
      <c r="A61" s="112" t="s">
        <v>310</v>
      </c>
      <c r="B61" s="113" t="s">
        <v>265</v>
      </c>
      <c r="C61" s="109">
        <f t="shared" si="11"/>
        <v>0</v>
      </c>
      <c r="D61" s="133">
        <f>D62</f>
        <v>0</v>
      </c>
      <c r="E61" s="133">
        <f>E62</f>
        <v>0</v>
      </c>
      <c r="F61" s="133">
        <f>F62</f>
        <v>0</v>
      </c>
      <c r="G61" s="133">
        <f>G62</f>
        <v>0</v>
      </c>
      <c r="H61" s="109">
        <f t="shared" si="13"/>
        <v>36000</v>
      </c>
      <c r="I61" s="133">
        <f>I62</f>
        <v>36000</v>
      </c>
      <c r="J61" s="133">
        <f>J62</f>
        <v>0</v>
      </c>
      <c r="K61" s="133">
        <f>K62</f>
        <v>0</v>
      </c>
      <c r="L61" s="133">
        <f>L62</f>
        <v>0</v>
      </c>
      <c r="M61" s="133">
        <f>M62</f>
        <v>0</v>
      </c>
      <c r="N61" s="109">
        <f t="shared" si="14"/>
        <v>36000</v>
      </c>
    </row>
    <row r="62" spans="1:14" ht="12.75">
      <c r="A62" s="31" t="s">
        <v>244</v>
      </c>
      <c r="B62" s="28" t="s">
        <v>265</v>
      </c>
      <c r="C62" s="109">
        <f t="shared" si="11"/>
        <v>0</v>
      </c>
      <c r="D62" s="109">
        <f>'[1]ж'!D21</f>
        <v>0</v>
      </c>
      <c r="E62" s="109">
        <f>'[1]ж'!E21</f>
        <v>0</v>
      </c>
      <c r="F62" s="109">
        <f>'[1]ж'!F21</f>
        <v>0</v>
      </c>
      <c r="G62" s="109">
        <f>'[1]ж'!G21</f>
        <v>0</v>
      </c>
      <c r="H62" s="109">
        <f t="shared" si="13"/>
        <v>36000</v>
      </c>
      <c r="I62" s="109">
        <f>'[1]ж'!I21</f>
        <v>36000</v>
      </c>
      <c r="J62" s="109">
        <f>'[1]ж'!J21</f>
        <v>0</v>
      </c>
      <c r="K62" s="109">
        <f>'[1]ж'!K21</f>
        <v>0</v>
      </c>
      <c r="L62" s="109">
        <f>'[1]ж'!L21</f>
        <v>0</v>
      </c>
      <c r="M62" s="109">
        <f>'[1]ж'!M78</f>
        <v>0</v>
      </c>
      <c r="N62" s="109">
        <f t="shared" si="14"/>
        <v>36000</v>
      </c>
    </row>
    <row r="63" spans="1:14" s="2" customFormat="1" ht="12.75">
      <c r="A63" s="112" t="s">
        <v>311</v>
      </c>
      <c r="B63" s="17" t="s">
        <v>245</v>
      </c>
      <c r="C63" s="109">
        <f t="shared" si="11"/>
        <v>131970</v>
      </c>
      <c r="D63" s="133">
        <f>D64</f>
        <v>97970</v>
      </c>
      <c r="E63" s="133">
        <f>E64</f>
        <v>0</v>
      </c>
      <c r="F63" s="133">
        <f>F64</f>
        <v>0</v>
      </c>
      <c r="G63" s="133">
        <f>G64</f>
        <v>34000</v>
      </c>
      <c r="H63" s="109">
        <f t="shared" si="13"/>
        <v>0</v>
      </c>
      <c r="I63" s="133">
        <f>I64</f>
        <v>0</v>
      </c>
      <c r="J63" s="133">
        <f>J64</f>
        <v>0</v>
      </c>
      <c r="K63" s="133">
        <f>K64</f>
        <v>0</v>
      </c>
      <c r="L63" s="133">
        <f>L64</f>
        <v>0</v>
      </c>
      <c r="M63" s="133">
        <f>M64</f>
        <v>0</v>
      </c>
      <c r="N63" s="109">
        <f t="shared" si="14"/>
        <v>131970</v>
      </c>
    </row>
    <row r="64" spans="1:14" ht="12.75">
      <c r="A64" s="31" t="s">
        <v>246</v>
      </c>
      <c r="B64" s="17" t="s">
        <v>247</v>
      </c>
      <c r="C64" s="109">
        <f t="shared" si="11"/>
        <v>131970</v>
      </c>
      <c r="D64" s="109">
        <f>'[1]ж'!D22+'[1]ж'!D76+'[1]ж'!D41+'[1]ж'!D80</f>
        <v>97970</v>
      </c>
      <c r="E64" s="109">
        <f>'[1]ж'!E22+'[1]ж'!E76+'[1]ж'!E41+'[1]ж'!E80</f>
        <v>0</v>
      </c>
      <c r="F64" s="109">
        <f>'[1]ж'!F22+'[1]ж'!F76+'[1]ж'!F41+'[1]ж'!F80</f>
        <v>0</v>
      </c>
      <c r="G64" s="109">
        <f>'[1]ж'!G22+'[1]ж'!G76+'[1]ж'!G41+'[1]ж'!G80</f>
        <v>34000</v>
      </c>
      <c r="H64" s="109">
        <f t="shared" si="13"/>
        <v>0</v>
      </c>
      <c r="I64" s="109">
        <f>'[1]ж'!I22</f>
        <v>0</v>
      </c>
      <c r="J64" s="109">
        <f>'[1]ж'!J22</f>
        <v>0</v>
      </c>
      <c r="K64" s="109">
        <f>'[1]ж'!K22</f>
        <v>0</v>
      </c>
      <c r="L64" s="109">
        <f>'[1]ж'!L22</f>
        <v>0</v>
      </c>
      <c r="M64" s="109"/>
      <c r="N64" s="109">
        <f t="shared" si="14"/>
        <v>131970</v>
      </c>
    </row>
    <row r="65" spans="1:14" ht="12.75">
      <c r="A65" s="27"/>
      <c r="B65" s="28" t="s">
        <v>248</v>
      </c>
      <c r="C65" s="109">
        <f t="shared" si="11"/>
        <v>37199031</v>
      </c>
      <c r="D65" s="109">
        <f>D10+D11+D22+D29+D54+D61+D63+D57+D59</f>
        <v>36888031</v>
      </c>
      <c r="E65" s="109">
        <f>E10+E11+E22+E29+E54+E61+E63+E57+E59</f>
        <v>16139753</v>
      </c>
      <c r="F65" s="109">
        <f>F10+F11+F22+F29+F54+F61+F63+F57+F59</f>
        <v>2603810</v>
      </c>
      <c r="G65" s="109">
        <f>G10+G11+G22+G29+G54+G61+G63+G57+G59</f>
        <v>311000</v>
      </c>
      <c r="H65" s="158">
        <f t="shared" si="13"/>
        <v>2511711.89</v>
      </c>
      <c r="I65" s="158">
        <f>I10+I11+I22+I29+I54+I61+I63+I57</f>
        <v>2451711.89</v>
      </c>
      <c r="J65" s="109">
        <f>J10+J11+J22+J29+J54+J61+J63+J57</f>
        <v>318403</v>
      </c>
      <c r="K65" s="109">
        <f>K10+K11+K22+K29+K54+K61+K63+K57</f>
        <v>82084</v>
      </c>
      <c r="L65" s="109">
        <f>L10+L11+L22+L29+L54+L61+L63+L57</f>
        <v>60000</v>
      </c>
      <c r="M65" s="109">
        <f>M10+M11+M22+M29+M54+M61+M63+M57</f>
        <v>0</v>
      </c>
      <c r="N65" s="158">
        <f t="shared" si="14"/>
        <v>39710742.89</v>
      </c>
    </row>
    <row r="67" spans="1:10" s="34" customFormat="1" ht="15" customHeight="1">
      <c r="A67" s="34" t="s">
        <v>78</v>
      </c>
      <c r="B67" s="170"/>
      <c r="C67" s="170"/>
      <c r="D67" s="170"/>
      <c r="E67" s="170"/>
      <c r="J67" s="34" t="s">
        <v>95</v>
      </c>
    </row>
    <row r="68" spans="3:14" ht="12.75">
      <c r="C68" s="125">
        <f>'[1]ж'!C84-C65</f>
        <v>0</v>
      </c>
      <c r="D68" s="125">
        <f>'[1]ж'!D84-D65</f>
        <v>0</v>
      </c>
      <c r="E68" s="125">
        <f>'[1]ж'!E84-E65</f>
        <v>0</v>
      </c>
      <c r="F68" s="125">
        <f>'[1]ж'!F84-F65</f>
        <v>0</v>
      </c>
      <c r="G68" s="125">
        <f>'[1]ж'!G84-G65</f>
        <v>0</v>
      </c>
      <c r="H68" s="125">
        <f>'[1]ж'!H84-H65</f>
        <v>0</v>
      </c>
      <c r="I68" s="125">
        <f>'[1]ж'!I84-I65</f>
        <v>0</v>
      </c>
      <c r="J68" s="125">
        <f>'[1]ж'!J84-J65</f>
        <v>0</v>
      </c>
      <c r="K68" s="125">
        <f>'[1]ж'!K84-K65</f>
        <v>0</v>
      </c>
      <c r="L68" s="125">
        <f>'[1]ж'!L84-L65</f>
        <v>0</v>
      </c>
      <c r="M68" s="125">
        <f>'[1]ж'!M84-M65</f>
        <v>0</v>
      </c>
      <c r="N68" s="125">
        <f>'[1]ж'!N84-N65</f>
        <v>0</v>
      </c>
    </row>
    <row r="69" ht="12.75">
      <c r="H69" s="49"/>
    </row>
  </sheetData>
  <mergeCells count="14">
    <mergeCell ref="E1:G1"/>
    <mergeCell ref="K1:M1"/>
    <mergeCell ref="E2:G2"/>
    <mergeCell ref="G6:H6"/>
    <mergeCell ref="A5:M5"/>
    <mergeCell ref="K2:M2"/>
    <mergeCell ref="E3:G3"/>
    <mergeCell ref="K3:M3"/>
    <mergeCell ref="A7:A8"/>
    <mergeCell ref="N7:N8"/>
    <mergeCell ref="B7:B8"/>
    <mergeCell ref="L6:M6"/>
    <mergeCell ref="C7:G7"/>
    <mergeCell ref="H7:M7"/>
  </mergeCells>
  <printOptions/>
  <pageMargins left="0.9055118110236221" right="0.35433070866141736" top="0.6299212598425197" bottom="0.31" header="0.44" footer="0.22"/>
  <pageSetup fitToHeight="23" fitToWidth="1" horizontalDpi="300" verticalDpi="300" orientation="landscape" paperSize="9" scale="73" r:id="rId1"/>
  <headerFooter alignWithMargins="0">
    <oddHeader>&amp;C&amp;P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P366"/>
  <sheetViews>
    <sheetView showZeros="0" view="pageBreakPreview" zoomScale="75" zoomScaleSheetLayoutView="75" workbookViewId="0" topLeftCell="C1">
      <selection activeCell="K3" sqref="K3:M3"/>
    </sheetView>
  </sheetViews>
  <sheetFormatPr defaultColWidth="9.00390625" defaultRowHeight="12.75"/>
  <cols>
    <col min="1" max="1" width="7.75390625" style="75" customWidth="1"/>
    <col min="2" max="2" width="38.625" style="23" customWidth="1"/>
    <col min="3" max="3" width="12.125" style="23" customWidth="1"/>
    <col min="4" max="4" width="11.875" style="23" customWidth="1"/>
    <col min="5" max="5" width="11.75390625" style="23" customWidth="1"/>
    <col min="6" max="6" width="10.00390625" style="23" customWidth="1"/>
    <col min="7" max="7" width="11.375" style="23" customWidth="1"/>
    <col min="8" max="8" width="13.25390625" style="23" customWidth="1"/>
    <col min="9" max="9" width="14.00390625" style="23" customWidth="1"/>
    <col min="10" max="10" width="11.875" style="23" customWidth="1"/>
    <col min="11" max="11" width="10.125" style="23" customWidth="1"/>
    <col min="12" max="12" width="11.375" style="23" customWidth="1"/>
    <col min="13" max="13" width="9.75390625" style="23" customWidth="1"/>
    <col min="14" max="14" width="13.25390625" style="23" customWidth="1"/>
    <col min="15" max="16384" width="9.125" style="23" customWidth="1"/>
  </cols>
  <sheetData>
    <row r="1" spans="5:16" s="18" customFormat="1" ht="18">
      <c r="E1" s="193"/>
      <c r="F1" s="193"/>
      <c r="G1" s="193"/>
      <c r="H1" s="95"/>
      <c r="I1" s="95"/>
      <c r="J1" s="96"/>
      <c r="K1" s="195" t="s">
        <v>85</v>
      </c>
      <c r="L1" s="195"/>
      <c r="M1" s="195"/>
      <c r="N1" s="93"/>
      <c r="O1" s="93"/>
      <c r="P1" s="93"/>
    </row>
    <row r="2" spans="5:16" s="18" customFormat="1" ht="18">
      <c r="E2" s="193"/>
      <c r="F2" s="193"/>
      <c r="G2" s="193"/>
      <c r="H2" s="95"/>
      <c r="I2" s="95"/>
      <c r="J2" s="96"/>
      <c r="K2" s="195" t="s">
        <v>82</v>
      </c>
      <c r="L2" s="195"/>
      <c r="M2" s="195"/>
      <c r="N2" s="93"/>
      <c r="O2" s="93"/>
      <c r="P2" s="93"/>
    </row>
    <row r="3" spans="5:16" s="18" customFormat="1" ht="18">
      <c r="E3" s="193"/>
      <c r="F3" s="193"/>
      <c r="G3" s="193"/>
      <c r="H3" s="95"/>
      <c r="I3" s="95"/>
      <c r="J3" s="96"/>
      <c r="K3" s="195" t="s">
        <v>360</v>
      </c>
      <c r="L3" s="195"/>
      <c r="M3" s="195"/>
      <c r="N3" s="93"/>
      <c r="O3" s="93"/>
      <c r="P3" s="93"/>
    </row>
    <row r="4" s="18" customFormat="1" ht="9" customHeight="1" hidden="1">
      <c r="N4" s="45"/>
    </row>
    <row r="5" spans="1:15" s="18" customFormat="1" ht="18">
      <c r="A5" s="188" t="s">
        <v>142</v>
      </c>
      <c r="B5" s="188"/>
      <c r="C5" s="188"/>
      <c r="D5" s="188"/>
      <c r="E5" s="188"/>
      <c r="F5" s="188"/>
      <c r="G5" s="188"/>
      <c r="H5" s="188"/>
      <c r="I5" s="188"/>
      <c r="J5" s="188"/>
      <c r="K5" s="188"/>
      <c r="L5" s="188"/>
      <c r="M5" s="188"/>
      <c r="N5" s="94"/>
      <c r="O5" s="94"/>
    </row>
    <row r="6" spans="6:8" s="60" customFormat="1" ht="12.75" hidden="1">
      <c r="F6" s="197"/>
      <c r="G6" s="197"/>
      <c r="H6" s="135"/>
    </row>
    <row r="7" spans="3:13" ht="15.75">
      <c r="C7" s="3"/>
      <c r="D7" s="2"/>
      <c r="F7" s="136"/>
      <c r="G7" s="182"/>
      <c r="H7" s="182"/>
      <c r="I7" s="136"/>
      <c r="M7" s="23" t="s">
        <v>81</v>
      </c>
    </row>
    <row r="8" spans="1:14" ht="12.75">
      <c r="A8" s="201" t="s">
        <v>181</v>
      </c>
      <c r="B8" s="189" t="s">
        <v>0</v>
      </c>
      <c r="C8" s="196" t="s">
        <v>183</v>
      </c>
      <c r="D8" s="196"/>
      <c r="E8" s="196"/>
      <c r="F8" s="181"/>
      <c r="G8" s="181"/>
      <c r="H8" s="181" t="s">
        <v>184</v>
      </c>
      <c r="I8" s="181"/>
      <c r="J8" s="196"/>
      <c r="K8" s="196"/>
      <c r="L8" s="196"/>
      <c r="M8" s="196"/>
      <c r="N8" s="196" t="s">
        <v>269</v>
      </c>
    </row>
    <row r="9" spans="1:14" ht="51">
      <c r="A9" s="202"/>
      <c r="B9" s="189"/>
      <c r="C9" s="24" t="s">
        <v>185</v>
      </c>
      <c r="D9" s="5" t="s">
        <v>186</v>
      </c>
      <c r="E9" s="5" t="s">
        <v>187</v>
      </c>
      <c r="F9" s="5" t="s">
        <v>188</v>
      </c>
      <c r="G9" s="5" t="s">
        <v>189</v>
      </c>
      <c r="H9" s="24" t="s">
        <v>185</v>
      </c>
      <c r="I9" s="5" t="s">
        <v>186</v>
      </c>
      <c r="J9" s="5" t="s">
        <v>187</v>
      </c>
      <c r="K9" s="5" t="s">
        <v>188</v>
      </c>
      <c r="L9" s="5" t="s">
        <v>189</v>
      </c>
      <c r="M9" s="5" t="s">
        <v>190</v>
      </c>
      <c r="N9" s="196"/>
    </row>
    <row r="10" spans="1:14" ht="12.75">
      <c r="A10" s="56">
        <v>1</v>
      </c>
      <c r="B10" s="57">
        <v>2</v>
      </c>
      <c r="C10" s="56">
        <v>3</v>
      </c>
      <c r="D10" s="56">
        <v>4</v>
      </c>
      <c r="E10" s="56">
        <v>5</v>
      </c>
      <c r="F10" s="56">
        <v>6</v>
      </c>
      <c r="G10" s="56">
        <v>7</v>
      </c>
      <c r="H10" s="56">
        <v>8</v>
      </c>
      <c r="I10" s="56">
        <v>9</v>
      </c>
      <c r="J10" s="56">
        <v>10</v>
      </c>
      <c r="K10" s="56">
        <v>11</v>
      </c>
      <c r="L10" s="56">
        <v>12</v>
      </c>
      <c r="M10" s="56">
        <v>13</v>
      </c>
      <c r="N10" s="56">
        <v>14</v>
      </c>
    </row>
    <row r="11" spans="1:14" ht="12.75">
      <c r="A11" s="41" t="s">
        <v>191</v>
      </c>
      <c r="B11" s="48" t="s">
        <v>192</v>
      </c>
      <c r="C11" s="110">
        <f aca="true" t="shared" si="0" ref="C11:C24">+D11+G11</f>
        <v>4487745</v>
      </c>
      <c r="D11" s="110">
        <f>'[1]Ш'!D12+'[1]Ш'!D28+'[1]Ш'!D44+'[1]Ш'!D78+'[1]Ш'!D82</f>
        <v>4431745</v>
      </c>
      <c r="E11" s="110">
        <f>'[1]Ш'!E12+'[1]Ш'!E28+'[1]Ш'!E44+'[1]Ш'!E78+'[1]Ш'!E82</f>
        <v>2998219</v>
      </c>
      <c r="F11" s="110">
        <f>'[1]Ш'!F12+'[1]Ш'!F28+'[1]Ш'!F44+'[1]Ш'!F78+'[1]Ш'!F82</f>
        <v>130293</v>
      </c>
      <c r="G11" s="110">
        <f>'[1]Ш'!G12+'[1]Ш'!G28+'[1]Ш'!G44+'[1]Ш'!G78+'[1]Ш'!G82</f>
        <v>56000</v>
      </c>
      <c r="H11" s="110">
        <f>I11+L11</f>
        <v>65616</v>
      </c>
      <c r="I11" s="110">
        <f>'[1]Ш'!I12+'[1]Ш'!I28+'[1]Ш'!I44+'[1]Ш'!I78+'[1]Ш'!I82</f>
        <v>65616</v>
      </c>
      <c r="J11" s="110">
        <f>'[1]Ш'!J12+'[1]Ш'!J28+'[1]Ш'!J44+'[1]Ш'!J78+'[1]Ш'!J82</f>
        <v>0</v>
      </c>
      <c r="K11" s="110">
        <f>'[1]Ш'!K12+'[1]Ш'!K28+'[1]Ш'!K44+'[1]Ш'!K78+'[1]Ш'!K82</f>
        <v>34716</v>
      </c>
      <c r="L11" s="110">
        <f>'[1]Ш'!L12+'[1]Ш'!L28+'[1]Ш'!L44+'[1]Ш'!L78+'[1]Ш'!L82</f>
        <v>0</v>
      </c>
      <c r="M11" s="110">
        <f>'[1]Ш'!M12+'[1]Ш'!M28+'[1]Ш'!M44+'[1]Ш'!M78+'[1]Ш'!M82</f>
        <v>0</v>
      </c>
      <c r="N11" s="110">
        <f>H11+C11</f>
        <v>4553361</v>
      </c>
    </row>
    <row r="12" spans="1:14" ht="12.75">
      <c r="A12" s="41" t="s">
        <v>195</v>
      </c>
      <c r="B12" s="48" t="s">
        <v>343</v>
      </c>
      <c r="C12" s="110">
        <f t="shared" si="0"/>
        <v>39535511</v>
      </c>
      <c r="D12" s="110">
        <f>SUM(D13:D23)</f>
        <v>39255511</v>
      </c>
      <c r="E12" s="110">
        <f>SUM(E13:E23)</f>
        <v>21807796</v>
      </c>
      <c r="F12" s="110">
        <f>SUM(F13:F23)</f>
        <v>4147269</v>
      </c>
      <c r="G12" s="110">
        <f>SUM(G13:G23)</f>
        <v>280000</v>
      </c>
      <c r="H12" s="110">
        <f aca="true" t="shared" si="1" ref="H12:H65">I12+L12</f>
        <v>1629416</v>
      </c>
      <c r="I12" s="110">
        <f>SUM(I13:I21)</f>
        <v>1629416</v>
      </c>
      <c r="J12" s="110">
        <f>SUM(J13:J21)</f>
        <v>176481</v>
      </c>
      <c r="K12" s="110">
        <f>SUM(K13:K21)</f>
        <v>142150</v>
      </c>
      <c r="L12" s="110">
        <f>SUM(L13:L21)</f>
        <v>0</v>
      </c>
      <c r="M12" s="110">
        <f>SUM(M13:M21)</f>
        <v>0</v>
      </c>
      <c r="N12" s="110">
        <f aca="true" t="shared" si="2" ref="N12:N65">H12+C12</f>
        <v>41164927</v>
      </c>
    </row>
    <row r="13" spans="1:14" ht="12.75">
      <c r="A13" s="41" t="s">
        <v>255</v>
      </c>
      <c r="B13" s="48" t="s">
        <v>251</v>
      </c>
      <c r="C13" s="110">
        <f t="shared" si="0"/>
        <v>8409638</v>
      </c>
      <c r="D13" s="110">
        <f>'[1]Ш'!D30</f>
        <v>8309638</v>
      </c>
      <c r="E13" s="110">
        <f>'[1]Ш'!E30</f>
        <v>4247972</v>
      </c>
      <c r="F13" s="110">
        <f>'[1]Ш'!F30</f>
        <v>983522</v>
      </c>
      <c r="G13" s="110">
        <f>'[1]Ш'!G30</f>
        <v>100000</v>
      </c>
      <c r="H13" s="110">
        <f t="shared" si="1"/>
        <v>690688</v>
      </c>
      <c r="I13" s="110">
        <f>'[1]Ш'!I30</f>
        <v>690688</v>
      </c>
      <c r="J13" s="110">
        <f>'[1]Ш'!J30</f>
        <v>30481</v>
      </c>
      <c r="K13" s="110">
        <f>'[1]Ш'!K30</f>
        <v>10833</v>
      </c>
      <c r="L13" s="110">
        <f>'[1]Ш'!L30</f>
        <v>0</v>
      </c>
      <c r="M13" s="110">
        <f>'[1]Ш'!M30</f>
        <v>0</v>
      </c>
      <c r="N13" s="110">
        <f t="shared" si="2"/>
        <v>9100326</v>
      </c>
    </row>
    <row r="14" spans="1:14" ht="40.5" customHeight="1">
      <c r="A14" s="41" t="s">
        <v>197</v>
      </c>
      <c r="B14" s="48" t="s">
        <v>38</v>
      </c>
      <c r="C14" s="110">
        <f t="shared" si="0"/>
        <v>28355971</v>
      </c>
      <c r="D14" s="110">
        <f>'[1]Ш'!D31</f>
        <v>28255971</v>
      </c>
      <c r="E14" s="110">
        <f>'[1]Ш'!E31</f>
        <v>16295990</v>
      </c>
      <c r="F14" s="110">
        <f>'[1]Ш'!F31</f>
        <v>3125533</v>
      </c>
      <c r="G14" s="110">
        <f>'[1]Ш'!G31</f>
        <v>100000</v>
      </c>
      <c r="H14" s="110">
        <f t="shared" si="1"/>
        <v>851932</v>
      </c>
      <c r="I14" s="110">
        <f>'[1]Ш'!I31</f>
        <v>851932</v>
      </c>
      <c r="J14" s="110">
        <f>'[1]Ш'!J31</f>
        <v>146000</v>
      </c>
      <c r="K14" s="110">
        <f>'[1]Ш'!K31</f>
        <v>62837</v>
      </c>
      <c r="L14" s="110">
        <f>'[1]Ш'!L31</f>
        <v>0</v>
      </c>
      <c r="M14" s="110">
        <f>'[1]Ш'!M31</f>
        <v>0</v>
      </c>
      <c r="N14" s="110">
        <f t="shared" si="2"/>
        <v>29207903</v>
      </c>
    </row>
    <row r="15" spans="1:14" ht="12.75">
      <c r="A15" s="41" t="s">
        <v>256</v>
      </c>
      <c r="B15" s="48" t="s">
        <v>290</v>
      </c>
      <c r="C15" s="110">
        <f t="shared" si="0"/>
        <v>341748</v>
      </c>
      <c r="D15" s="110">
        <f>'[1]Ш'!D32</f>
        <v>341748</v>
      </c>
      <c r="E15" s="110">
        <f>'[1]Ш'!E32</f>
        <v>250090</v>
      </c>
      <c r="F15" s="110">
        <f>'[1]Ш'!F32</f>
        <v>0</v>
      </c>
      <c r="G15" s="110">
        <f>'[1]Ш'!G32</f>
        <v>0</v>
      </c>
      <c r="H15" s="110">
        <f t="shared" si="1"/>
        <v>0</v>
      </c>
      <c r="I15" s="110">
        <f>'[1]Ш'!I32</f>
        <v>0</v>
      </c>
      <c r="J15" s="110">
        <f>'[1]Ш'!J32</f>
        <v>0</v>
      </c>
      <c r="K15" s="110">
        <f>'[1]Ш'!K32</f>
        <v>0</v>
      </c>
      <c r="L15" s="110">
        <f>'[1]Ш'!L32</f>
        <v>0</v>
      </c>
      <c r="M15" s="110">
        <f>'[1]Ш'!M32</f>
        <v>0</v>
      </c>
      <c r="N15" s="110">
        <f t="shared" si="2"/>
        <v>341748</v>
      </c>
    </row>
    <row r="16" spans="1:14" ht="42" customHeight="1">
      <c r="A16" s="41" t="s">
        <v>257</v>
      </c>
      <c r="B16" s="48" t="s">
        <v>291</v>
      </c>
      <c r="C16" s="110">
        <f t="shared" si="0"/>
        <v>267737</v>
      </c>
      <c r="D16" s="110">
        <f>'[1]Ш'!D33</f>
        <v>267737</v>
      </c>
      <c r="E16" s="110">
        <f>'[1]Ш'!E33</f>
        <v>195929</v>
      </c>
      <c r="F16" s="110">
        <f>'[1]Ш'!F33</f>
        <v>0</v>
      </c>
      <c r="G16" s="110">
        <f>'[1]Ш'!G33</f>
        <v>0</v>
      </c>
      <c r="H16" s="110">
        <f t="shared" si="1"/>
        <v>0</v>
      </c>
      <c r="I16" s="110">
        <f>'[1]Ш'!I33</f>
        <v>0</v>
      </c>
      <c r="J16" s="110">
        <f>'[1]Ш'!J33</f>
        <v>0</v>
      </c>
      <c r="K16" s="110">
        <f>'[1]Ш'!K33</f>
        <v>0</v>
      </c>
      <c r="L16" s="110">
        <f>'[1]Ш'!L33</f>
        <v>0</v>
      </c>
      <c r="M16" s="110">
        <f>'[1]Ш'!M33</f>
        <v>0</v>
      </c>
      <c r="N16" s="110">
        <f t="shared" si="2"/>
        <v>267737</v>
      </c>
    </row>
    <row r="17" spans="1:14" ht="42.75" customHeight="1" hidden="1">
      <c r="A17" s="41" t="s">
        <v>91</v>
      </c>
      <c r="B17" s="47" t="s">
        <v>92</v>
      </c>
      <c r="C17" s="110">
        <f t="shared" si="0"/>
        <v>0</v>
      </c>
      <c r="D17" s="110">
        <f>'[1]Ш'!D34</f>
        <v>0</v>
      </c>
      <c r="E17" s="110">
        <f>'[1]Ш'!E34</f>
        <v>0</v>
      </c>
      <c r="F17" s="110">
        <f>'[1]Ш'!F34</f>
        <v>0</v>
      </c>
      <c r="G17" s="110">
        <f>'[1]Ш'!G34</f>
        <v>0</v>
      </c>
      <c r="H17" s="110">
        <f t="shared" si="1"/>
        <v>0</v>
      </c>
      <c r="I17" s="110">
        <f>'[1]Ш'!I34</f>
        <v>0</v>
      </c>
      <c r="J17" s="110">
        <f>'[1]Ш'!J34</f>
        <v>0</v>
      </c>
      <c r="K17" s="110">
        <f>'[1]Ш'!K34</f>
        <v>0</v>
      </c>
      <c r="L17" s="110">
        <f>'[1]Ш'!L34</f>
        <v>0</v>
      </c>
      <c r="M17" s="110">
        <f>'[1]Ш'!M34</f>
        <v>0</v>
      </c>
      <c r="N17" s="110">
        <f t="shared" si="2"/>
        <v>0</v>
      </c>
    </row>
    <row r="18" spans="1:14" ht="25.5">
      <c r="A18" s="41" t="s">
        <v>200</v>
      </c>
      <c r="B18" s="48" t="s">
        <v>39</v>
      </c>
      <c r="C18" s="110">
        <f t="shared" si="0"/>
        <v>235299</v>
      </c>
      <c r="D18" s="110">
        <f>'[1]Ш'!D35</f>
        <v>235299</v>
      </c>
      <c r="E18" s="110">
        <f>'[1]Ш'!E35</f>
        <v>171985</v>
      </c>
      <c r="F18" s="110">
        <f>'[1]Ш'!F35</f>
        <v>0</v>
      </c>
      <c r="G18" s="110">
        <f>'[1]Ш'!G35</f>
        <v>0</v>
      </c>
      <c r="H18" s="110">
        <f t="shared" si="1"/>
        <v>0</v>
      </c>
      <c r="I18" s="110">
        <f>'[1]Ш'!I35</f>
        <v>0</v>
      </c>
      <c r="J18" s="110">
        <f>'[1]Ш'!J35</f>
        <v>0</v>
      </c>
      <c r="K18" s="110">
        <f>'[1]Ш'!K35</f>
        <v>0</v>
      </c>
      <c r="L18" s="110">
        <f>'[1]Ш'!L35</f>
        <v>0</v>
      </c>
      <c r="M18" s="110">
        <f>'[1]Ш'!M35</f>
        <v>0</v>
      </c>
      <c r="N18" s="110">
        <f t="shared" si="2"/>
        <v>235299</v>
      </c>
    </row>
    <row r="19" spans="1:14" ht="25.5">
      <c r="A19" s="41" t="s">
        <v>201</v>
      </c>
      <c r="B19" s="48" t="s">
        <v>40</v>
      </c>
      <c r="C19" s="110">
        <f t="shared" si="0"/>
        <v>551976</v>
      </c>
      <c r="D19" s="110">
        <f>'[1]Ш'!D36</f>
        <v>511976</v>
      </c>
      <c r="E19" s="110">
        <f>'[1]Ш'!E36</f>
        <v>285963</v>
      </c>
      <c r="F19" s="110">
        <f>'[1]Ш'!F36</f>
        <v>38214</v>
      </c>
      <c r="G19" s="110">
        <f>'[1]Ш'!G36</f>
        <v>40000</v>
      </c>
      <c r="H19" s="110">
        <f t="shared" si="1"/>
        <v>0</v>
      </c>
      <c r="I19" s="110">
        <f>'[1]Ш'!I36</f>
        <v>0</v>
      </c>
      <c r="J19" s="110">
        <f>'[1]Ш'!J36</f>
        <v>0</v>
      </c>
      <c r="K19" s="110">
        <f>'[1]Ш'!K36</f>
        <v>0</v>
      </c>
      <c r="L19" s="110">
        <f>'[1]Ш'!L36</f>
        <v>0</v>
      </c>
      <c r="M19" s="110">
        <f>'[1]Ш'!M36</f>
        <v>0</v>
      </c>
      <c r="N19" s="110">
        <f t="shared" si="2"/>
        <v>551976</v>
      </c>
    </row>
    <row r="20" spans="1:14" ht="25.5">
      <c r="A20" s="41" t="s">
        <v>202</v>
      </c>
      <c r="B20" s="48" t="s">
        <v>16</v>
      </c>
      <c r="C20" s="110">
        <f t="shared" si="0"/>
        <v>296322</v>
      </c>
      <c r="D20" s="110">
        <f>'[1]Ш'!D37</f>
        <v>256322</v>
      </c>
      <c r="E20" s="110">
        <f>'[1]Ш'!E37</f>
        <v>146051</v>
      </c>
      <c r="F20" s="110">
        <f>'[1]Ш'!F37</f>
        <v>0</v>
      </c>
      <c r="G20" s="110">
        <f>'[1]Ш'!G37</f>
        <v>40000</v>
      </c>
      <c r="H20" s="110">
        <f t="shared" si="1"/>
        <v>15016</v>
      </c>
      <c r="I20" s="110">
        <f>'[1]Ш'!I37</f>
        <v>15016</v>
      </c>
      <c r="J20" s="110">
        <f>'[1]Ш'!J37</f>
        <v>0</v>
      </c>
      <c r="K20" s="110">
        <f>'[1]Ш'!K37</f>
        <v>0</v>
      </c>
      <c r="L20" s="110">
        <f>'[1]Ш'!L37</f>
        <v>0</v>
      </c>
      <c r="M20" s="110">
        <f>'[1]Ш'!M37</f>
        <v>0</v>
      </c>
      <c r="N20" s="110">
        <f t="shared" si="2"/>
        <v>311338</v>
      </c>
    </row>
    <row r="21" spans="1:14" ht="12.75">
      <c r="A21" s="41" t="s">
        <v>279</v>
      </c>
      <c r="B21" s="48" t="s">
        <v>271</v>
      </c>
      <c r="C21" s="110">
        <f t="shared" si="0"/>
        <v>292179</v>
      </c>
      <c r="D21" s="110">
        <f>'[1]Ш'!D38</f>
        <v>292179</v>
      </c>
      <c r="E21" s="110">
        <f>'[1]Ш'!E38</f>
        <v>213816</v>
      </c>
      <c r="F21" s="110">
        <f>'[1]Ш'!F38</f>
        <v>0</v>
      </c>
      <c r="G21" s="110">
        <f>'[1]Ш'!G38</f>
        <v>0</v>
      </c>
      <c r="H21" s="110">
        <f t="shared" si="1"/>
        <v>71780</v>
      </c>
      <c r="I21" s="110">
        <f>'[1]Ш'!I38</f>
        <v>71780</v>
      </c>
      <c r="J21" s="110">
        <f>'[1]Ш'!J38</f>
        <v>0</v>
      </c>
      <c r="K21" s="110">
        <f>'[1]Ш'!K38</f>
        <v>68480</v>
      </c>
      <c r="L21" s="110">
        <f>'[1]Ш'!L38</f>
        <v>0</v>
      </c>
      <c r="M21" s="110">
        <f>'[1]Ш'!M38</f>
        <v>0</v>
      </c>
      <c r="N21" s="110">
        <f t="shared" si="2"/>
        <v>363959</v>
      </c>
    </row>
    <row r="22" spans="1:14" ht="38.25">
      <c r="A22" s="41" t="s">
        <v>93</v>
      </c>
      <c r="B22" s="29" t="s">
        <v>94</v>
      </c>
      <c r="C22" s="110">
        <f>+D22+G22</f>
        <v>11130</v>
      </c>
      <c r="D22" s="110">
        <f>'[1]Ш'!D39</f>
        <v>11130</v>
      </c>
      <c r="E22" s="110">
        <f>'[1]Ш'!E39</f>
        <v>0</v>
      </c>
      <c r="F22" s="110">
        <f>'[1]Ш'!F39</f>
        <v>0</v>
      </c>
      <c r="G22" s="110">
        <f>'[1]Ш'!G39</f>
        <v>0</v>
      </c>
      <c r="H22" s="110">
        <f>I22+L22</f>
        <v>0</v>
      </c>
      <c r="I22" s="110">
        <f>'[1]Ш'!I39</f>
        <v>0</v>
      </c>
      <c r="J22" s="110">
        <f>'[1]Ш'!J39</f>
        <v>0</v>
      </c>
      <c r="K22" s="110">
        <f>'[1]Ш'!K39</f>
        <v>0</v>
      </c>
      <c r="L22" s="110">
        <f>'[1]Ш'!L39</f>
        <v>0</v>
      </c>
      <c r="M22" s="110">
        <f>'[1]Ш'!M39</f>
        <v>0</v>
      </c>
      <c r="N22" s="110">
        <f>H22+C22</f>
        <v>11130</v>
      </c>
    </row>
    <row r="23" spans="1:16" ht="73.5" customHeight="1">
      <c r="A23" s="41" t="s">
        <v>132</v>
      </c>
      <c r="B23" s="168" t="s">
        <v>131</v>
      </c>
      <c r="C23" s="109">
        <f>D23+G23</f>
        <v>773511</v>
      </c>
      <c r="D23" s="109">
        <f>'[1]Ш'!D40</f>
        <v>773511</v>
      </c>
      <c r="E23" s="109">
        <f>'[1]Ш'!E40</f>
        <v>0</v>
      </c>
      <c r="F23" s="109">
        <f>'[1]Ш'!F40</f>
        <v>0</v>
      </c>
      <c r="G23" s="109">
        <f>'[1]Ш'!G40</f>
        <v>0</v>
      </c>
      <c r="H23" s="109">
        <f>'[1]Ш'!H40</f>
        <v>0</v>
      </c>
      <c r="I23" s="109">
        <f>'[1]Ш'!I40</f>
        <v>0</v>
      </c>
      <c r="J23" s="109">
        <f>'[1]Ш'!J40</f>
        <v>0</v>
      </c>
      <c r="K23" s="109">
        <f>'[1]Ш'!K40</f>
        <v>0</v>
      </c>
      <c r="L23" s="109">
        <f>'[1]Ш'!L40</f>
        <v>0</v>
      </c>
      <c r="M23" s="109">
        <f>'[1]Ш'!M40</f>
        <v>0</v>
      </c>
      <c r="N23" s="110">
        <f>C23+H23</f>
        <v>773511</v>
      </c>
      <c r="O23" s="125"/>
      <c r="P23" s="125"/>
    </row>
    <row r="24" spans="1:14" ht="12.75">
      <c r="A24" s="41" t="s">
        <v>204</v>
      </c>
      <c r="B24" s="48" t="s">
        <v>1</v>
      </c>
      <c r="C24" s="110">
        <f t="shared" si="0"/>
        <v>16520700</v>
      </c>
      <c r="D24" s="110">
        <f>SUM(D25:D30)</f>
        <v>16289200</v>
      </c>
      <c r="E24" s="110">
        <f>SUM(E25:E30)</f>
        <v>10014100</v>
      </c>
      <c r="F24" s="110">
        <f>SUM(F25:F30)</f>
        <v>1179400</v>
      </c>
      <c r="G24" s="110">
        <f>SUM(G25:G30)</f>
        <v>231500</v>
      </c>
      <c r="H24" s="110">
        <f t="shared" si="1"/>
        <v>853899</v>
      </c>
      <c r="I24" s="110">
        <f>SUM(I25:I30)</f>
        <v>738399</v>
      </c>
      <c r="J24" s="110">
        <f>SUM(J25:J30)</f>
        <v>323315</v>
      </c>
      <c r="K24" s="110">
        <f>SUM(K25:K30)</f>
        <v>44000</v>
      </c>
      <c r="L24" s="110">
        <f>SUM(L25:L30)</f>
        <v>115500</v>
      </c>
      <c r="M24" s="110">
        <f>SUM(M25:M30)</f>
        <v>0</v>
      </c>
      <c r="N24" s="110">
        <f t="shared" si="2"/>
        <v>17374599</v>
      </c>
    </row>
    <row r="25" spans="1:14" ht="12.75">
      <c r="A25" s="41" t="s">
        <v>206</v>
      </c>
      <c r="B25" s="48" t="s">
        <v>59</v>
      </c>
      <c r="C25" s="110">
        <f aca="true" t="shared" si="3" ref="C25:C30">+D25+G25</f>
        <v>5670111</v>
      </c>
      <c r="D25" s="110">
        <f>'[1]Ш'!D14</f>
        <v>5570111</v>
      </c>
      <c r="E25" s="110">
        <f>'[1]Ш'!E14</f>
        <v>3258015</v>
      </c>
      <c r="F25" s="110">
        <f>'[1]Ш'!F14</f>
        <v>443870</v>
      </c>
      <c r="G25" s="110">
        <f>'[1]Ш'!G14</f>
        <v>100000</v>
      </c>
      <c r="H25" s="110">
        <f t="shared" si="1"/>
        <v>57960</v>
      </c>
      <c r="I25" s="110">
        <f>'[1]Ш'!I14</f>
        <v>57960</v>
      </c>
      <c r="J25" s="110">
        <f>'[1]Ш'!J14</f>
        <v>1820</v>
      </c>
      <c r="K25" s="110">
        <f>'[1]Ш'!K14</f>
        <v>7400</v>
      </c>
      <c r="L25" s="110">
        <f>'[1]Ш'!L14</f>
        <v>0</v>
      </c>
      <c r="M25" s="110">
        <f>'[1]Ш'!M14</f>
        <v>0</v>
      </c>
      <c r="N25" s="110">
        <f t="shared" si="2"/>
        <v>5728071</v>
      </c>
    </row>
    <row r="26" spans="1:14" ht="12.75">
      <c r="A26" s="41" t="s">
        <v>260</v>
      </c>
      <c r="B26" s="48" t="s">
        <v>261</v>
      </c>
      <c r="C26" s="110">
        <f t="shared" si="3"/>
        <v>3087215</v>
      </c>
      <c r="D26" s="110">
        <f>'[1]Ш'!D15</f>
        <v>3087215</v>
      </c>
      <c r="E26" s="110">
        <f>'[1]Ш'!E15</f>
        <v>1907510</v>
      </c>
      <c r="F26" s="110">
        <f>'[1]Ш'!F15</f>
        <v>358170</v>
      </c>
      <c r="G26" s="110">
        <f>'[1]Ш'!G15</f>
        <v>0</v>
      </c>
      <c r="H26" s="110">
        <f t="shared" si="1"/>
        <v>30690</v>
      </c>
      <c r="I26" s="110">
        <f>'[1]Ш'!I15</f>
        <v>30690</v>
      </c>
      <c r="J26" s="110">
        <f>'[1]Ш'!J15</f>
        <v>7800</v>
      </c>
      <c r="K26" s="110">
        <f>'[1]Ш'!K15</f>
        <v>10000</v>
      </c>
      <c r="L26" s="110">
        <f>'[1]Ш'!L15</f>
        <v>0</v>
      </c>
      <c r="M26" s="110">
        <f>'[1]Ш'!M15</f>
        <v>0</v>
      </c>
      <c r="N26" s="110">
        <f t="shared" si="2"/>
        <v>3117905</v>
      </c>
    </row>
    <row r="27" spans="1:14" ht="12.75">
      <c r="A27" s="41" t="s">
        <v>208</v>
      </c>
      <c r="B27" s="48" t="s">
        <v>292</v>
      </c>
      <c r="C27" s="110">
        <f t="shared" si="3"/>
        <v>6480370</v>
      </c>
      <c r="D27" s="110">
        <f>'[1]Ш'!D16</f>
        <v>6348870</v>
      </c>
      <c r="E27" s="110">
        <f>'[1]Ш'!E16</f>
        <v>4098955</v>
      </c>
      <c r="F27" s="110">
        <f>'[1]Ш'!F16</f>
        <v>355950</v>
      </c>
      <c r="G27" s="110">
        <f>'[1]Ш'!G16</f>
        <v>131500</v>
      </c>
      <c r="H27" s="110">
        <f t="shared" si="1"/>
        <v>194774</v>
      </c>
      <c r="I27" s="110">
        <f>'[1]Ш'!I16</f>
        <v>179274</v>
      </c>
      <c r="J27" s="110">
        <f>'[1]Ш'!J16</f>
        <v>93695</v>
      </c>
      <c r="K27" s="110">
        <f>'[1]Ш'!K16</f>
        <v>9600</v>
      </c>
      <c r="L27" s="110">
        <f>'[1]Ш'!L16</f>
        <v>15500</v>
      </c>
      <c r="M27" s="110">
        <f>'[1]Ш'!M16</f>
        <v>0</v>
      </c>
      <c r="N27" s="110">
        <f t="shared" si="2"/>
        <v>6675144</v>
      </c>
    </row>
    <row r="28" spans="1:14" ht="12.75">
      <c r="A28" s="41" t="s">
        <v>210</v>
      </c>
      <c r="B28" s="48" t="s">
        <v>293</v>
      </c>
      <c r="C28" s="110">
        <f t="shared" si="3"/>
        <v>932444</v>
      </c>
      <c r="D28" s="110">
        <f>'[1]Ш'!D17</f>
        <v>932444</v>
      </c>
      <c r="E28" s="110">
        <f>'[1]Ш'!E17</f>
        <v>504640</v>
      </c>
      <c r="F28" s="110">
        <f>'[1]Ш'!F17</f>
        <v>20850</v>
      </c>
      <c r="G28" s="110">
        <f>'[1]Ш'!G17</f>
        <v>0</v>
      </c>
      <c r="H28" s="110">
        <f t="shared" si="1"/>
        <v>570475</v>
      </c>
      <c r="I28" s="110">
        <f>'[1]Ш'!I17</f>
        <v>470475</v>
      </c>
      <c r="J28" s="110">
        <f>'[1]Ш'!J17</f>
        <v>220000</v>
      </c>
      <c r="K28" s="110">
        <f>'[1]Ш'!K17</f>
        <v>17000</v>
      </c>
      <c r="L28" s="110">
        <f>'[1]Ш'!L17</f>
        <v>100000</v>
      </c>
      <c r="M28" s="110">
        <f>'[1]Ш'!M17</f>
        <v>0</v>
      </c>
      <c r="N28" s="110">
        <f t="shared" si="2"/>
        <v>1502919</v>
      </c>
    </row>
    <row r="29" spans="1:14" ht="12.75" hidden="1">
      <c r="A29" s="41" t="s">
        <v>213</v>
      </c>
      <c r="B29" s="48" t="s">
        <v>280</v>
      </c>
      <c r="C29" s="110">
        <f t="shared" si="3"/>
        <v>0</v>
      </c>
      <c r="D29" s="110">
        <f>'[1]Ш'!D18</f>
        <v>0</v>
      </c>
      <c r="E29" s="110">
        <f>'[1]Ш'!E18</f>
        <v>0</v>
      </c>
      <c r="F29" s="110">
        <f>'[1]Ш'!F18</f>
        <v>0</v>
      </c>
      <c r="G29" s="110">
        <f>'[1]Ш'!G18</f>
        <v>0</v>
      </c>
      <c r="H29" s="110">
        <f t="shared" si="1"/>
        <v>0</v>
      </c>
      <c r="I29" s="110">
        <f>'[1]Ш'!I18</f>
        <v>0</v>
      </c>
      <c r="J29" s="110">
        <f>'[1]Ш'!J18</f>
        <v>0</v>
      </c>
      <c r="K29" s="110">
        <f>'[1]Ш'!K18</f>
        <v>0</v>
      </c>
      <c r="L29" s="110">
        <f>'[1]Ш'!L18</f>
        <v>0</v>
      </c>
      <c r="M29" s="110">
        <f>'[1]Ш'!M18</f>
        <v>0</v>
      </c>
      <c r="N29" s="110">
        <f t="shared" si="2"/>
        <v>0</v>
      </c>
    </row>
    <row r="30" spans="1:16" ht="12.75">
      <c r="A30" s="41" t="s">
        <v>216</v>
      </c>
      <c r="B30" s="48" t="s">
        <v>217</v>
      </c>
      <c r="C30" s="110">
        <f t="shared" si="3"/>
        <v>350560</v>
      </c>
      <c r="D30" s="110">
        <f>'[1]Ш'!D19</f>
        <v>350560</v>
      </c>
      <c r="E30" s="110">
        <f>'[1]Ш'!E19</f>
        <v>244980</v>
      </c>
      <c r="F30" s="110">
        <f>'[1]Ш'!F19</f>
        <v>560</v>
      </c>
      <c r="G30" s="110">
        <f>'[1]Ш'!G19</f>
        <v>0</v>
      </c>
      <c r="H30" s="110">
        <f t="shared" si="1"/>
        <v>0</v>
      </c>
      <c r="I30" s="110">
        <f>'[1]Ш'!I19</f>
        <v>0</v>
      </c>
      <c r="J30" s="110">
        <f>'[1]Ш'!J19</f>
        <v>0</v>
      </c>
      <c r="K30" s="110">
        <f>'[1]Ш'!K19</f>
        <v>0</v>
      </c>
      <c r="L30" s="110">
        <f>'[1]Ш'!L19</f>
        <v>0</v>
      </c>
      <c r="M30" s="110">
        <f>'[1]Ш'!M19</f>
        <v>0</v>
      </c>
      <c r="N30" s="110">
        <f t="shared" si="2"/>
        <v>350560</v>
      </c>
      <c r="O30" s="58"/>
      <c r="P30" s="32"/>
    </row>
    <row r="31" spans="1:16" ht="25.5">
      <c r="A31" s="41" t="s">
        <v>218</v>
      </c>
      <c r="B31" s="48" t="s">
        <v>307</v>
      </c>
      <c r="C31" s="110">
        <f aca="true" t="shared" si="4" ref="C31:C48">+D31+G31</f>
        <v>18534527</v>
      </c>
      <c r="D31" s="110">
        <f>SUM(D32:D55)</f>
        <v>18534527</v>
      </c>
      <c r="E31" s="110">
        <f>SUM(E32:E55)</f>
        <v>0</v>
      </c>
      <c r="F31" s="110">
        <f>SUM(F32:F55)</f>
        <v>0</v>
      </c>
      <c r="G31" s="110">
        <f>SUM(G32:G55)</f>
        <v>0</v>
      </c>
      <c r="H31" s="110">
        <f t="shared" si="1"/>
        <v>0</v>
      </c>
      <c r="I31" s="110">
        <f>SUM(I32:I55)</f>
        <v>0</v>
      </c>
      <c r="J31" s="110">
        <f>SUM(J32:J55)</f>
        <v>0</v>
      </c>
      <c r="K31" s="110">
        <f>SUM(K32:K55)</f>
        <v>0</v>
      </c>
      <c r="L31" s="110">
        <f>SUM(L32:L55)</f>
        <v>0</v>
      </c>
      <c r="M31" s="110">
        <f>SUM(M32:M55)</f>
        <v>0</v>
      </c>
      <c r="N31" s="110">
        <f t="shared" si="2"/>
        <v>18534527</v>
      </c>
      <c r="O31" s="58"/>
      <c r="P31" s="32"/>
    </row>
    <row r="32" spans="1:15" ht="186" customHeight="1">
      <c r="A32" s="41" t="s">
        <v>317</v>
      </c>
      <c r="B32" s="167" t="s">
        <v>165</v>
      </c>
      <c r="C32" s="110">
        <f t="shared" si="4"/>
        <v>7836950</v>
      </c>
      <c r="D32" s="110">
        <f>'[1]Ш'!D46</f>
        <v>7836950</v>
      </c>
      <c r="E32" s="110">
        <f>'[1]Ш'!E46</f>
        <v>0</v>
      </c>
      <c r="F32" s="110">
        <f>'[1]Ш'!F46</f>
        <v>0</v>
      </c>
      <c r="G32" s="110">
        <f>'[1]Ш'!G46</f>
        <v>0</v>
      </c>
      <c r="H32" s="110">
        <f t="shared" si="1"/>
        <v>0</v>
      </c>
      <c r="I32" s="110">
        <f>'[1]Ш'!I46</f>
        <v>0</v>
      </c>
      <c r="J32" s="110">
        <f>'[1]Ш'!J46</f>
        <v>0</v>
      </c>
      <c r="K32" s="110">
        <f>'[1]Ш'!K46</f>
        <v>0</v>
      </c>
      <c r="L32" s="110">
        <f>'[1]Ш'!L46</f>
        <v>0</v>
      </c>
      <c r="M32" s="110">
        <f>'[1]Ш'!M46</f>
        <v>0</v>
      </c>
      <c r="N32" s="110">
        <f t="shared" si="2"/>
        <v>7836950</v>
      </c>
      <c r="O32" s="32"/>
    </row>
    <row r="33" spans="1:15" ht="191.25">
      <c r="A33" s="41" t="s">
        <v>323</v>
      </c>
      <c r="B33" s="78" t="s">
        <v>166</v>
      </c>
      <c r="C33" s="110">
        <f t="shared" si="4"/>
        <v>99962</v>
      </c>
      <c r="D33" s="110">
        <f>'[1]Ш'!D47</f>
        <v>99962</v>
      </c>
      <c r="E33" s="110">
        <f>'[1]Ш'!E47</f>
        <v>0</v>
      </c>
      <c r="F33" s="110">
        <f>'[1]Ш'!F47</f>
        <v>0</v>
      </c>
      <c r="G33" s="110">
        <f>'[1]Ш'!G47</f>
        <v>0</v>
      </c>
      <c r="H33" s="110">
        <f t="shared" si="1"/>
        <v>0</v>
      </c>
      <c r="I33" s="110">
        <f>'[1]Ш'!I47</f>
        <v>0</v>
      </c>
      <c r="J33" s="110">
        <f>'[1]Ш'!J47</f>
        <v>0</v>
      </c>
      <c r="K33" s="110">
        <f>'[1]Ш'!K47</f>
        <v>0</v>
      </c>
      <c r="L33" s="110">
        <f>'[1]Ш'!L47</f>
        <v>0</v>
      </c>
      <c r="M33" s="110">
        <f>'[1]Ш'!M47</f>
        <v>0</v>
      </c>
      <c r="N33" s="110">
        <f t="shared" si="2"/>
        <v>99962</v>
      </c>
      <c r="O33" s="32"/>
    </row>
    <row r="34" spans="1:15" ht="216.75">
      <c r="A34" s="41" t="s">
        <v>324</v>
      </c>
      <c r="B34" s="78" t="s">
        <v>167</v>
      </c>
      <c r="C34" s="110">
        <f t="shared" si="4"/>
        <v>724821</v>
      </c>
      <c r="D34" s="110">
        <f>'[1]Ш'!D48</f>
        <v>724821</v>
      </c>
      <c r="E34" s="110">
        <f>'[1]Ш'!E48</f>
        <v>0</v>
      </c>
      <c r="F34" s="110">
        <f>'[1]Ш'!F48</f>
        <v>0</v>
      </c>
      <c r="G34" s="110">
        <f>'[1]Ш'!G48</f>
        <v>0</v>
      </c>
      <c r="H34" s="110">
        <f t="shared" si="1"/>
        <v>0</v>
      </c>
      <c r="I34" s="110">
        <f>'[1]Ш'!I48</f>
        <v>0</v>
      </c>
      <c r="J34" s="110">
        <f>'[1]Ш'!J48</f>
        <v>0</v>
      </c>
      <c r="K34" s="110">
        <f>'[1]Ш'!K48</f>
        <v>0</v>
      </c>
      <c r="L34" s="110">
        <f>'[1]Ш'!L48</f>
        <v>0</v>
      </c>
      <c r="M34" s="110">
        <f>'[1]Ш'!M48</f>
        <v>0</v>
      </c>
      <c r="N34" s="110">
        <f t="shared" si="2"/>
        <v>724821</v>
      </c>
      <c r="O34" s="32"/>
    </row>
    <row r="35" spans="1:15" ht="357">
      <c r="A35" s="41" t="s">
        <v>325</v>
      </c>
      <c r="B35" s="21" t="s">
        <v>172</v>
      </c>
      <c r="C35" s="110">
        <f t="shared" si="4"/>
        <v>648000</v>
      </c>
      <c r="D35" s="110">
        <f>'[1]Ш'!D49</f>
        <v>648000</v>
      </c>
      <c r="E35" s="110">
        <f>'[1]Ш'!E49</f>
        <v>0</v>
      </c>
      <c r="F35" s="110">
        <f>'[1]Ш'!F49</f>
        <v>0</v>
      </c>
      <c r="G35" s="110">
        <f>'[1]Ш'!G49</f>
        <v>0</v>
      </c>
      <c r="H35" s="110">
        <f t="shared" si="1"/>
        <v>0</v>
      </c>
      <c r="I35" s="110">
        <f>'[1]Ш'!I49</f>
        <v>0</v>
      </c>
      <c r="J35" s="110">
        <f>'[1]Ш'!J49</f>
        <v>0</v>
      </c>
      <c r="K35" s="110">
        <f>'[1]Ш'!K49</f>
        <v>0</v>
      </c>
      <c r="L35" s="110">
        <f>'[1]Ш'!L49</f>
        <v>0</v>
      </c>
      <c r="M35" s="110">
        <f>'[1]Ш'!M49</f>
        <v>0</v>
      </c>
      <c r="N35" s="110">
        <f t="shared" si="2"/>
        <v>648000</v>
      </c>
      <c r="O35" s="32"/>
    </row>
    <row r="36" spans="1:15" ht="280.5">
      <c r="A36" s="41" t="s">
        <v>326</v>
      </c>
      <c r="B36" s="21" t="s">
        <v>159</v>
      </c>
      <c r="C36" s="110">
        <f t="shared" si="4"/>
        <v>1240</v>
      </c>
      <c r="D36" s="110">
        <f>'[1]Ш'!D50</f>
        <v>1240</v>
      </c>
      <c r="E36" s="110"/>
      <c r="F36" s="110"/>
      <c r="G36" s="110"/>
      <c r="H36" s="110">
        <f t="shared" si="1"/>
        <v>0</v>
      </c>
      <c r="I36" s="110"/>
      <c r="J36" s="110"/>
      <c r="K36" s="110"/>
      <c r="L36" s="110"/>
      <c r="M36" s="110"/>
      <c r="N36" s="110">
        <f t="shared" si="2"/>
        <v>1240</v>
      </c>
      <c r="O36" s="32"/>
    </row>
    <row r="37" spans="1:15" ht="127.5">
      <c r="A37" s="41" t="s">
        <v>318</v>
      </c>
      <c r="B37" s="21" t="s">
        <v>160</v>
      </c>
      <c r="C37" s="110">
        <f t="shared" si="4"/>
        <v>48000</v>
      </c>
      <c r="D37" s="110">
        <f>'[1]Ш'!D51</f>
        <v>48000</v>
      </c>
      <c r="E37" s="110"/>
      <c r="F37" s="110"/>
      <c r="G37" s="110"/>
      <c r="H37" s="110">
        <f t="shared" si="1"/>
        <v>0</v>
      </c>
      <c r="I37" s="110"/>
      <c r="J37" s="110"/>
      <c r="K37" s="110"/>
      <c r="L37" s="110"/>
      <c r="M37" s="110"/>
      <c r="N37" s="110">
        <f t="shared" si="2"/>
        <v>48000</v>
      </c>
      <c r="O37" s="32"/>
    </row>
    <row r="38" spans="1:15" ht="76.5">
      <c r="A38" s="41" t="s">
        <v>327</v>
      </c>
      <c r="B38" s="21" t="s">
        <v>168</v>
      </c>
      <c r="C38" s="110">
        <f t="shared" si="4"/>
        <v>225000</v>
      </c>
      <c r="D38" s="110">
        <f>'[1]Ш'!D52</f>
        <v>225000</v>
      </c>
      <c r="E38" s="110">
        <f>'[1]Ш'!E52</f>
        <v>0</v>
      </c>
      <c r="F38" s="110">
        <f>'[1]Ш'!F52</f>
        <v>0</v>
      </c>
      <c r="G38" s="110">
        <f>'[1]Ш'!G52</f>
        <v>0</v>
      </c>
      <c r="H38" s="110">
        <f t="shared" si="1"/>
        <v>0</v>
      </c>
      <c r="I38" s="110">
        <f>'[1]Ш'!I52</f>
        <v>0</v>
      </c>
      <c r="J38" s="110">
        <f>'[1]Ш'!J52</f>
        <v>0</v>
      </c>
      <c r="K38" s="110">
        <f>'[1]Ш'!K52</f>
        <v>0</v>
      </c>
      <c r="L38" s="110">
        <f>'[1]Ш'!L52</f>
        <v>0</v>
      </c>
      <c r="M38" s="110">
        <f>'[1]Ш'!M52</f>
        <v>0</v>
      </c>
      <c r="N38" s="110">
        <f t="shared" si="2"/>
        <v>225000</v>
      </c>
      <c r="O38" s="32"/>
    </row>
    <row r="39" spans="1:15" ht="76.5">
      <c r="A39" s="41" t="s">
        <v>328</v>
      </c>
      <c r="B39" s="21" t="s">
        <v>169</v>
      </c>
      <c r="C39" s="110">
        <f t="shared" si="4"/>
        <v>624</v>
      </c>
      <c r="D39" s="110">
        <f>'[1]Ш'!D53</f>
        <v>624</v>
      </c>
      <c r="E39" s="110">
        <f>'[1]Ш'!E53</f>
        <v>0</v>
      </c>
      <c r="F39" s="110">
        <f>'[1]Ш'!F53</f>
        <v>0</v>
      </c>
      <c r="G39" s="110">
        <f>'[1]Ш'!G53</f>
        <v>0</v>
      </c>
      <c r="H39" s="110">
        <f t="shared" si="1"/>
        <v>0</v>
      </c>
      <c r="I39" s="110">
        <f>'[1]Ш'!I53</f>
        <v>0</v>
      </c>
      <c r="J39" s="110">
        <f>'[1]Ш'!J53</f>
        <v>0</v>
      </c>
      <c r="K39" s="110">
        <f>'[1]Ш'!K53</f>
        <v>0</v>
      </c>
      <c r="L39" s="110">
        <f>'[1]Ш'!L53</f>
        <v>0</v>
      </c>
      <c r="M39" s="110">
        <f>'[1]Ш'!M53</f>
        <v>0</v>
      </c>
      <c r="N39" s="110">
        <f t="shared" si="2"/>
        <v>624</v>
      </c>
      <c r="O39" s="32"/>
    </row>
    <row r="40" spans="1:15" ht="63.75">
      <c r="A40" s="41" t="s">
        <v>329</v>
      </c>
      <c r="B40" s="21" t="s">
        <v>170</v>
      </c>
      <c r="C40" s="110">
        <f t="shared" si="4"/>
        <v>25000</v>
      </c>
      <c r="D40" s="110">
        <f>'[1]Ш'!D54</f>
        <v>25000</v>
      </c>
      <c r="E40" s="110">
        <f>'[1]Ш'!E54</f>
        <v>0</v>
      </c>
      <c r="F40" s="110">
        <f>'[1]Ш'!F54</f>
        <v>0</v>
      </c>
      <c r="G40" s="110">
        <f>'[1]Ш'!G54</f>
        <v>0</v>
      </c>
      <c r="H40" s="110">
        <f t="shared" si="1"/>
        <v>0</v>
      </c>
      <c r="I40" s="110">
        <f>'[1]Ш'!I54</f>
        <v>0</v>
      </c>
      <c r="J40" s="110">
        <f>'[1]Ш'!J54</f>
        <v>0</v>
      </c>
      <c r="K40" s="110">
        <f>'[1]Ш'!K54</f>
        <v>0</v>
      </c>
      <c r="L40" s="110">
        <f>'[1]Ш'!L54</f>
        <v>0</v>
      </c>
      <c r="M40" s="110">
        <f>'[1]Ш'!M54</f>
        <v>0</v>
      </c>
      <c r="N40" s="110">
        <f t="shared" si="2"/>
        <v>25000</v>
      </c>
      <c r="O40" s="32"/>
    </row>
    <row r="41" spans="1:15" ht="25.5" hidden="1">
      <c r="A41" s="41" t="s">
        <v>301</v>
      </c>
      <c r="B41" s="78" t="s">
        <v>24</v>
      </c>
      <c r="C41" s="110">
        <f t="shared" si="4"/>
        <v>0</v>
      </c>
      <c r="D41" s="110"/>
      <c r="E41" s="110"/>
      <c r="F41" s="110"/>
      <c r="G41" s="110"/>
      <c r="H41" s="110">
        <f t="shared" si="1"/>
        <v>0</v>
      </c>
      <c r="I41" s="110"/>
      <c r="J41" s="110"/>
      <c r="K41" s="110"/>
      <c r="L41" s="110"/>
      <c r="M41" s="110"/>
      <c r="N41" s="110">
        <f t="shared" si="2"/>
        <v>0</v>
      </c>
      <c r="O41" s="32"/>
    </row>
    <row r="42" spans="1:15" ht="25.5">
      <c r="A42" s="41" t="s">
        <v>302</v>
      </c>
      <c r="B42" s="48" t="s">
        <v>2</v>
      </c>
      <c r="C42" s="110">
        <f t="shared" si="4"/>
        <v>223820</v>
      </c>
      <c r="D42" s="110">
        <f>'[1]Ш'!D56</f>
        <v>223820</v>
      </c>
      <c r="E42" s="110">
        <f>'[1]Ш'!E56</f>
        <v>0</v>
      </c>
      <c r="F42" s="110">
        <f>'[1]Ш'!F56</f>
        <v>0</v>
      </c>
      <c r="G42" s="110">
        <f>'[1]Ш'!G56</f>
        <v>0</v>
      </c>
      <c r="H42" s="110">
        <f t="shared" si="1"/>
        <v>0</v>
      </c>
      <c r="I42" s="110">
        <f>'[1]Ш'!I56</f>
        <v>0</v>
      </c>
      <c r="J42" s="110">
        <f>'[1]Ш'!J56</f>
        <v>0</v>
      </c>
      <c r="K42" s="110">
        <f>'[1]Ш'!K56</f>
        <v>0</v>
      </c>
      <c r="L42" s="110">
        <f>'[1]Ш'!L56</f>
        <v>0</v>
      </c>
      <c r="M42" s="110">
        <f>'[1]Ш'!M56</f>
        <v>0</v>
      </c>
      <c r="N42" s="110">
        <f t="shared" si="2"/>
        <v>223820</v>
      </c>
      <c r="O42" s="32"/>
    </row>
    <row r="43" spans="1:15" ht="25.5">
      <c r="A43" s="41" t="s">
        <v>303</v>
      </c>
      <c r="B43" s="48" t="s">
        <v>3</v>
      </c>
      <c r="C43" s="110">
        <f t="shared" si="4"/>
        <v>1335656</v>
      </c>
      <c r="D43" s="110">
        <f>'[1]Ш'!D57</f>
        <v>1335656</v>
      </c>
      <c r="E43" s="110">
        <f>'[1]Ш'!E57</f>
        <v>0</v>
      </c>
      <c r="F43" s="110">
        <f>'[1]Ш'!F57</f>
        <v>0</v>
      </c>
      <c r="G43" s="110">
        <f>'[1]Ш'!G57</f>
        <v>0</v>
      </c>
      <c r="H43" s="110">
        <f t="shared" si="1"/>
        <v>0</v>
      </c>
      <c r="I43" s="110">
        <f>'[1]Ш'!I57</f>
        <v>0</v>
      </c>
      <c r="J43" s="110">
        <f>'[1]Ш'!J57</f>
        <v>0</v>
      </c>
      <c r="K43" s="110">
        <f>'[1]Ш'!K57</f>
        <v>0</v>
      </c>
      <c r="L43" s="110">
        <f>'[1]Ш'!L57</f>
        <v>0</v>
      </c>
      <c r="M43" s="110">
        <f>'[1]Ш'!M57</f>
        <v>0</v>
      </c>
      <c r="N43" s="110">
        <f t="shared" si="2"/>
        <v>1335656</v>
      </c>
      <c r="O43" s="32"/>
    </row>
    <row r="44" spans="1:15" ht="25.5">
      <c r="A44" s="41" t="s">
        <v>304</v>
      </c>
      <c r="B44" s="48" t="s">
        <v>277</v>
      </c>
      <c r="C44" s="110">
        <f t="shared" si="4"/>
        <v>2475323</v>
      </c>
      <c r="D44" s="110">
        <f>'[1]Ш'!D58</f>
        <v>2475323</v>
      </c>
      <c r="E44" s="110">
        <f>'[1]Ш'!E58</f>
        <v>0</v>
      </c>
      <c r="F44" s="110">
        <f>'[1]Ш'!F58</f>
        <v>0</v>
      </c>
      <c r="G44" s="110">
        <f>'[1]Ш'!G58</f>
        <v>0</v>
      </c>
      <c r="H44" s="110">
        <f t="shared" si="1"/>
        <v>0</v>
      </c>
      <c r="I44" s="110">
        <f>'[1]Ш'!I58</f>
        <v>0</v>
      </c>
      <c r="J44" s="110">
        <f>'[1]Ш'!J58</f>
        <v>0</v>
      </c>
      <c r="K44" s="110">
        <f>'[1]Ш'!K58</f>
        <v>0</v>
      </c>
      <c r="L44" s="110">
        <f>'[1]Ш'!L58</f>
        <v>0</v>
      </c>
      <c r="M44" s="110">
        <f>'[1]Ш'!M58</f>
        <v>0</v>
      </c>
      <c r="N44" s="110">
        <f t="shared" si="2"/>
        <v>2475323</v>
      </c>
      <c r="O44" s="32"/>
    </row>
    <row r="45" spans="1:15" ht="25.5">
      <c r="A45" s="41" t="s">
        <v>263</v>
      </c>
      <c r="B45" s="48" t="s">
        <v>331</v>
      </c>
      <c r="C45" s="110">
        <f t="shared" si="4"/>
        <v>470682</v>
      </c>
      <c r="D45" s="110">
        <f>'[1]Ш'!D59</f>
        <v>470682</v>
      </c>
      <c r="E45" s="110">
        <f>'[1]Ш'!E59</f>
        <v>0</v>
      </c>
      <c r="F45" s="110">
        <f>'[1]Ш'!F59</f>
        <v>0</v>
      </c>
      <c r="G45" s="110">
        <f>'[1]Ш'!G59</f>
        <v>0</v>
      </c>
      <c r="H45" s="110">
        <f t="shared" si="1"/>
        <v>0</v>
      </c>
      <c r="I45" s="110">
        <f>'[1]Ш'!I59</f>
        <v>0</v>
      </c>
      <c r="J45" s="110">
        <f>'[1]Ш'!J59</f>
        <v>0</v>
      </c>
      <c r="K45" s="110">
        <f>'[1]Ш'!K59</f>
        <v>0</v>
      </c>
      <c r="L45" s="110">
        <f>'[1]Ш'!L59</f>
        <v>0</v>
      </c>
      <c r="M45" s="110">
        <f>'[1]Ш'!M59</f>
        <v>0</v>
      </c>
      <c r="N45" s="110">
        <f t="shared" si="2"/>
        <v>470682</v>
      </c>
      <c r="O45" s="32"/>
    </row>
    <row r="46" spans="1:15" ht="12.75">
      <c r="A46" s="41" t="s">
        <v>18</v>
      </c>
      <c r="B46" s="48" t="s">
        <v>330</v>
      </c>
      <c r="C46" s="110">
        <f t="shared" si="4"/>
        <v>1618667</v>
      </c>
      <c r="D46" s="110">
        <f>'[1]Ш'!D60</f>
        <v>1618667</v>
      </c>
      <c r="E46" s="110">
        <f>'[1]Ш'!E60</f>
        <v>0</v>
      </c>
      <c r="F46" s="110">
        <f>'[1]Ш'!F60</f>
        <v>0</v>
      </c>
      <c r="G46" s="110">
        <f>'[1]Ш'!G60</f>
        <v>0</v>
      </c>
      <c r="H46" s="110">
        <f t="shared" si="1"/>
        <v>0</v>
      </c>
      <c r="I46" s="110">
        <f>'[1]Ш'!I60</f>
        <v>0</v>
      </c>
      <c r="J46" s="110">
        <f>'[1]Ш'!J60</f>
        <v>0</v>
      </c>
      <c r="K46" s="110">
        <f>'[1]Ш'!K60</f>
        <v>0</v>
      </c>
      <c r="L46" s="110">
        <f>'[1]Ш'!L60</f>
        <v>0</v>
      </c>
      <c r="M46" s="110">
        <f>'[1]Ш'!M60</f>
        <v>0</v>
      </c>
      <c r="N46" s="110">
        <f t="shared" si="2"/>
        <v>1618667</v>
      </c>
      <c r="O46" s="32"/>
    </row>
    <row r="47" spans="1:15" ht="12.75">
      <c r="A47" s="41" t="s">
        <v>154</v>
      </c>
      <c r="B47" s="102" t="s">
        <v>155</v>
      </c>
      <c r="C47" s="110">
        <f>+D47+G47</f>
        <v>23542</v>
      </c>
      <c r="D47" s="110">
        <f>'[1]Ш'!D61</f>
        <v>23542</v>
      </c>
      <c r="E47" s="110"/>
      <c r="F47" s="110"/>
      <c r="G47" s="110"/>
      <c r="H47" s="110"/>
      <c r="I47" s="110"/>
      <c r="J47" s="110"/>
      <c r="K47" s="110"/>
      <c r="L47" s="110"/>
      <c r="M47" s="110"/>
      <c r="N47" s="110">
        <f t="shared" si="2"/>
        <v>23542</v>
      </c>
      <c r="O47" s="32"/>
    </row>
    <row r="48" spans="1:15" ht="25.5">
      <c r="A48" s="41" t="s">
        <v>332</v>
      </c>
      <c r="B48" s="48" t="s">
        <v>4</v>
      </c>
      <c r="C48" s="110">
        <f t="shared" si="4"/>
        <v>709413</v>
      </c>
      <c r="D48" s="110">
        <f>'[1]Ш'!D62</f>
        <v>709413</v>
      </c>
      <c r="E48" s="110">
        <f>'[1]Ш'!E62</f>
        <v>0</v>
      </c>
      <c r="F48" s="110">
        <f>'[1]Ш'!F62</f>
        <v>0</v>
      </c>
      <c r="G48" s="110">
        <f>'[1]Ш'!G62</f>
        <v>0</v>
      </c>
      <c r="H48" s="110">
        <f t="shared" si="1"/>
        <v>0</v>
      </c>
      <c r="I48" s="110">
        <f>'[1]Ш'!I62</f>
        <v>0</v>
      </c>
      <c r="J48" s="110">
        <f>'[1]Ш'!J62</f>
        <v>0</v>
      </c>
      <c r="K48" s="110">
        <f>'[1]Ш'!K62</f>
        <v>0</v>
      </c>
      <c r="L48" s="110">
        <f>'[1]Ш'!L62</f>
        <v>0</v>
      </c>
      <c r="M48" s="110">
        <f>'[1]Ш'!M62</f>
        <v>0</v>
      </c>
      <c r="N48" s="110">
        <f t="shared" si="2"/>
        <v>709413</v>
      </c>
      <c r="O48" s="32"/>
    </row>
    <row r="49" spans="1:15" ht="38.25">
      <c r="A49" s="41" t="s">
        <v>264</v>
      </c>
      <c r="B49" s="48" t="s">
        <v>308</v>
      </c>
      <c r="C49" s="110">
        <f aca="true" t="shared" si="5" ref="C49:C55">+D49+G49</f>
        <v>893732</v>
      </c>
      <c r="D49" s="110">
        <f>'[1]Ш'!D63</f>
        <v>893732</v>
      </c>
      <c r="E49" s="110">
        <f>'[1]Ш'!E63</f>
        <v>0</v>
      </c>
      <c r="F49" s="110">
        <f>'[1]Ш'!F63</f>
        <v>0</v>
      </c>
      <c r="G49" s="110">
        <f>'[1]Ш'!G63</f>
        <v>0</v>
      </c>
      <c r="H49" s="110">
        <f t="shared" si="1"/>
        <v>0</v>
      </c>
      <c r="I49" s="110">
        <f>'[1]Ш'!I63</f>
        <v>0</v>
      </c>
      <c r="J49" s="110">
        <f>'[1]Ш'!J63</f>
        <v>0</v>
      </c>
      <c r="K49" s="110">
        <f>'[1]Ш'!K63</f>
        <v>0</v>
      </c>
      <c r="L49" s="110">
        <f>'[1]Ш'!L63</f>
        <v>0</v>
      </c>
      <c r="M49" s="110">
        <f>'[1]Ш'!M63</f>
        <v>0</v>
      </c>
      <c r="N49" s="110">
        <f t="shared" si="2"/>
        <v>893732</v>
      </c>
      <c r="O49" s="32"/>
    </row>
    <row r="50" spans="1:15" ht="12.75">
      <c r="A50" s="41" t="s">
        <v>220</v>
      </c>
      <c r="B50" s="48" t="s">
        <v>5</v>
      </c>
      <c r="C50" s="110">
        <f t="shared" si="5"/>
        <v>158878</v>
      </c>
      <c r="D50" s="110">
        <f>'[1]Ш'!D67</f>
        <v>158878</v>
      </c>
      <c r="E50" s="110">
        <f>'[1]Ш'!E67</f>
        <v>0</v>
      </c>
      <c r="F50" s="110">
        <f>'[1]Ш'!F67</f>
        <v>0</v>
      </c>
      <c r="G50" s="110">
        <f>'[1]Ш'!G67</f>
        <v>0</v>
      </c>
      <c r="H50" s="110">
        <f t="shared" si="1"/>
        <v>0</v>
      </c>
      <c r="I50" s="110">
        <f>'[1]Ш'!I67</f>
        <v>0</v>
      </c>
      <c r="J50" s="110">
        <f>'[1]Ш'!J67</f>
        <v>0</v>
      </c>
      <c r="K50" s="110">
        <f>'[1]Ш'!K67</f>
        <v>0</v>
      </c>
      <c r="L50" s="110">
        <f>'[1]Ш'!L67</f>
        <v>0</v>
      </c>
      <c r="M50" s="110">
        <f>'[1]Ш'!M67</f>
        <v>0</v>
      </c>
      <c r="N50" s="110">
        <f t="shared" si="2"/>
        <v>158878</v>
      </c>
      <c r="O50" s="32"/>
    </row>
    <row r="51" spans="1:14" ht="63.75">
      <c r="A51" s="41" t="s">
        <v>64</v>
      </c>
      <c r="B51" s="29" t="s">
        <v>151</v>
      </c>
      <c r="C51" s="109">
        <f>D51+G51</f>
        <v>33970</v>
      </c>
      <c r="D51" s="109">
        <f>'[1]Ш'!D41</f>
        <v>33970</v>
      </c>
      <c r="E51" s="109">
        <f>'[1]Ш'!E41</f>
        <v>0</v>
      </c>
      <c r="F51" s="109">
        <f>'[1]Ш'!F41</f>
        <v>0</v>
      </c>
      <c r="G51" s="109">
        <f>'[1]Ш'!G41</f>
        <v>0</v>
      </c>
      <c r="H51" s="109">
        <f t="shared" si="1"/>
        <v>0</v>
      </c>
      <c r="I51" s="109"/>
      <c r="J51" s="109"/>
      <c r="K51" s="109"/>
      <c r="L51" s="109"/>
      <c r="M51" s="109"/>
      <c r="N51" s="110">
        <f>C51+H51</f>
        <v>33970</v>
      </c>
    </row>
    <row r="52" spans="1:15" ht="25.5" hidden="1">
      <c r="A52" s="43" t="s">
        <v>71</v>
      </c>
      <c r="B52" s="70" t="s">
        <v>121</v>
      </c>
      <c r="C52" s="110">
        <f t="shared" si="5"/>
        <v>0</v>
      </c>
      <c r="D52" s="110">
        <f>'[1]Ш'!$D$69</f>
        <v>0</v>
      </c>
      <c r="E52" s="110"/>
      <c r="F52" s="110"/>
      <c r="G52" s="110"/>
      <c r="H52" s="110"/>
      <c r="I52" s="110"/>
      <c r="J52" s="110"/>
      <c r="K52" s="110"/>
      <c r="L52" s="110"/>
      <c r="M52" s="110"/>
      <c r="N52" s="110">
        <f t="shared" si="2"/>
        <v>0</v>
      </c>
      <c r="O52" s="32"/>
    </row>
    <row r="53" spans="1:15" ht="76.5" hidden="1">
      <c r="A53" s="41" t="s">
        <v>68</v>
      </c>
      <c r="B53" s="48" t="s">
        <v>70</v>
      </c>
      <c r="C53" s="110">
        <f t="shared" si="5"/>
        <v>0</v>
      </c>
      <c r="D53" s="110">
        <f>'[1]Ш'!D70</f>
        <v>0</v>
      </c>
      <c r="E53" s="110">
        <f>'[1]Ш'!E70</f>
        <v>0</v>
      </c>
      <c r="F53" s="110">
        <f>'[1]Ш'!F70</f>
        <v>0</v>
      </c>
      <c r="G53" s="110">
        <f>'[1]Ш'!G70</f>
        <v>0</v>
      </c>
      <c r="H53" s="110">
        <f t="shared" si="1"/>
        <v>0</v>
      </c>
      <c r="I53" s="110">
        <f>'[1]Ш'!I70</f>
        <v>0</v>
      </c>
      <c r="J53" s="110">
        <f>'[1]Ш'!J70</f>
        <v>0</v>
      </c>
      <c r="K53" s="110">
        <f>'[1]Ш'!K70</f>
        <v>0</v>
      </c>
      <c r="L53" s="110">
        <f>'[1]Ш'!L70</f>
        <v>0</v>
      </c>
      <c r="M53" s="110">
        <f>'[1]Ш'!M70</f>
        <v>0</v>
      </c>
      <c r="N53" s="110">
        <f t="shared" si="2"/>
        <v>0</v>
      </c>
      <c r="O53" s="32"/>
    </row>
    <row r="54" spans="1:15" ht="25.5">
      <c r="A54" s="41" t="s">
        <v>319</v>
      </c>
      <c r="B54" s="106" t="s">
        <v>152</v>
      </c>
      <c r="C54" s="110">
        <f t="shared" si="5"/>
        <v>25350</v>
      </c>
      <c r="D54" s="110">
        <f>'[1]Ш'!D74</f>
        <v>25350</v>
      </c>
      <c r="E54" s="110">
        <f>'[1]Ш'!E74</f>
        <v>0</v>
      </c>
      <c r="F54" s="110">
        <f>'[1]Ш'!F74</f>
        <v>0</v>
      </c>
      <c r="G54" s="110">
        <f>'[1]Ш'!G74</f>
        <v>0</v>
      </c>
      <c r="H54" s="110">
        <f t="shared" si="1"/>
        <v>0</v>
      </c>
      <c r="I54" s="110">
        <f>'[1]Ш'!I74</f>
        <v>0</v>
      </c>
      <c r="J54" s="110">
        <f>'[1]Ш'!J74</f>
        <v>0</v>
      </c>
      <c r="K54" s="110">
        <f>'[1]Ш'!K74</f>
        <v>0</v>
      </c>
      <c r="L54" s="110">
        <f>'[1]Ш'!L74</f>
        <v>0</v>
      </c>
      <c r="M54" s="110">
        <f>'[1]Ш'!M74</f>
        <v>0</v>
      </c>
      <c r="N54" s="110">
        <f t="shared" si="2"/>
        <v>25350</v>
      </c>
      <c r="O54" s="32"/>
    </row>
    <row r="55" spans="1:15" ht="25.5">
      <c r="A55" s="41" t="s">
        <v>295</v>
      </c>
      <c r="B55" s="48" t="s">
        <v>350</v>
      </c>
      <c r="C55" s="110">
        <f t="shared" si="5"/>
        <v>955897</v>
      </c>
      <c r="D55" s="110">
        <f>'[1]Ш'!D75</f>
        <v>955897</v>
      </c>
      <c r="E55" s="110">
        <f>'[1]Ш'!E75</f>
        <v>0</v>
      </c>
      <c r="F55" s="110">
        <f>'[1]Ш'!F75</f>
        <v>0</v>
      </c>
      <c r="G55" s="110">
        <f>'[1]Ш'!G75</f>
        <v>0</v>
      </c>
      <c r="H55" s="110">
        <f t="shared" si="1"/>
        <v>0</v>
      </c>
      <c r="I55" s="110">
        <f>'[1]Ш'!I75</f>
        <v>0</v>
      </c>
      <c r="J55" s="110">
        <f>'[1]Ш'!J75</f>
        <v>0</v>
      </c>
      <c r="K55" s="110">
        <f>'[1]Ш'!K75</f>
        <v>0</v>
      </c>
      <c r="L55" s="110">
        <f>'[1]Ш'!L75</f>
        <v>0</v>
      </c>
      <c r="M55" s="110">
        <f>'[1]Ш'!M75</f>
        <v>0</v>
      </c>
      <c r="N55" s="110">
        <f t="shared" si="2"/>
        <v>955897</v>
      </c>
      <c r="O55" s="32"/>
    </row>
    <row r="56" spans="1:14" ht="12.75">
      <c r="A56" s="41">
        <v>100000</v>
      </c>
      <c r="B56" s="48" t="s">
        <v>224</v>
      </c>
      <c r="C56" s="110">
        <f>+C57</f>
        <v>325000</v>
      </c>
      <c r="D56" s="110">
        <f>+D57</f>
        <v>325000</v>
      </c>
      <c r="E56" s="110">
        <f>+E57</f>
        <v>0</v>
      </c>
      <c r="F56" s="110">
        <f>+F57</f>
        <v>145000</v>
      </c>
      <c r="G56" s="110">
        <f>+G57</f>
        <v>0</v>
      </c>
      <c r="H56" s="159">
        <f t="shared" si="1"/>
        <v>1555019.36</v>
      </c>
      <c r="I56" s="159">
        <f>I57+I58</f>
        <v>1555019.36</v>
      </c>
      <c r="J56" s="110">
        <f>J57+J58</f>
        <v>0</v>
      </c>
      <c r="K56" s="110">
        <f>K57+K58</f>
        <v>0</v>
      </c>
      <c r="L56" s="110">
        <f>L57+L58</f>
        <v>0</v>
      </c>
      <c r="M56" s="110">
        <f>M57+M58</f>
        <v>0</v>
      </c>
      <c r="N56" s="159">
        <f t="shared" si="2"/>
        <v>1880019.36</v>
      </c>
    </row>
    <row r="57" spans="1:14" ht="12.75">
      <c r="A57" s="41">
        <v>100203</v>
      </c>
      <c r="B57" s="48" t="s">
        <v>225</v>
      </c>
      <c r="C57" s="110">
        <f>+D57+G57</f>
        <v>325000</v>
      </c>
      <c r="D57" s="110">
        <f>'[1]Ш'!D79</f>
        <v>325000</v>
      </c>
      <c r="E57" s="110">
        <f>'[1]Ш'!E79</f>
        <v>0</v>
      </c>
      <c r="F57" s="110">
        <f>'[1]Ш'!F79</f>
        <v>145000</v>
      </c>
      <c r="G57" s="110">
        <f>'[1]Ш'!G79</f>
        <v>0</v>
      </c>
      <c r="H57" s="110">
        <f t="shared" si="1"/>
        <v>0</v>
      </c>
      <c r="I57" s="110">
        <f>'[1]Ш'!I79</f>
        <v>0</v>
      </c>
      <c r="J57" s="110">
        <f>'[1]Ш'!J79</f>
        <v>0</v>
      </c>
      <c r="K57" s="110">
        <f>'[1]Ш'!K79</f>
        <v>0</v>
      </c>
      <c r="L57" s="110">
        <f>'[1]Ш'!L79</f>
        <v>0</v>
      </c>
      <c r="M57" s="110">
        <f>'[1]Ш'!M79</f>
        <v>0</v>
      </c>
      <c r="N57" s="110">
        <f t="shared" si="2"/>
        <v>325000</v>
      </c>
    </row>
    <row r="58" spans="1:14" s="18" customFormat="1" ht="76.5">
      <c r="A58" s="119" t="s">
        <v>128</v>
      </c>
      <c r="B58" s="70" t="s">
        <v>129</v>
      </c>
      <c r="C58" s="126">
        <f>D58+G58</f>
        <v>0</v>
      </c>
      <c r="D58" s="126"/>
      <c r="E58" s="126"/>
      <c r="F58" s="126"/>
      <c r="G58" s="126"/>
      <c r="H58" s="156">
        <f t="shared" si="1"/>
        <v>1555019.36</v>
      </c>
      <c r="I58" s="156">
        <f>'[1]Ш'!I83</f>
        <v>1555019.36</v>
      </c>
      <c r="J58" s="156">
        <f>'[1]Ш'!J83</f>
        <v>0</v>
      </c>
      <c r="K58" s="156">
        <f>'[1]Ш'!K83</f>
        <v>0</v>
      </c>
      <c r="L58" s="156">
        <f>'[1]Ш'!L83</f>
        <v>0</v>
      </c>
      <c r="M58" s="156">
        <f>'[1]Ш'!M83</f>
        <v>0</v>
      </c>
      <c r="N58" s="157">
        <f>C58+H58</f>
        <v>1555019.36</v>
      </c>
    </row>
    <row r="59" spans="1:14" ht="12.75" hidden="1">
      <c r="A59" s="41" t="s">
        <v>31</v>
      </c>
      <c r="B59" s="48" t="s">
        <v>6</v>
      </c>
      <c r="C59" s="110">
        <f>+C60</f>
        <v>0</v>
      </c>
      <c r="D59" s="110">
        <f>+D60</f>
        <v>0</v>
      </c>
      <c r="E59" s="110">
        <v>0</v>
      </c>
      <c r="F59" s="110">
        <v>0</v>
      </c>
      <c r="G59" s="110">
        <v>0</v>
      </c>
      <c r="H59" s="110">
        <f t="shared" si="1"/>
        <v>0</v>
      </c>
      <c r="I59" s="110"/>
      <c r="J59" s="110"/>
      <c r="K59" s="110"/>
      <c r="L59" s="110"/>
      <c r="M59" s="110"/>
      <c r="N59" s="110">
        <f t="shared" si="2"/>
        <v>0</v>
      </c>
    </row>
    <row r="60" spans="1:14" ht="25.5" hidden="1">
      <c r="A60" s="41">
        <v>130102</v>
      </c>
      <c r="B60" s="48" t="s">
        <v>7</v>
      </c>
      <c r="C60" s="110">
        <f>+D60+G60</f>
        <v>0</v>
      </c>
      <c r="D60" s="110"/>
      <c r="E60" s="110"/>
      <c r="F60" s="110"/>
      <c r="G60" s="110"/>
      <c r="H60" s="110">
        <f t="shared" si="1"/>
        <v>0</v>
      </c>
      <c r="I60" s="110"/>
      <c r="J60" s="110"/>
      <c r="K60" s="110"/>
      <c r="L60" s="110"/>
      <c r="M60" s="110"/>
      <c r="N60" s="110">
        <f t="shared" si="2"/>
        <v>0</v>
      </c>
    </row>
    <row r="61" spans="1:14" ht="12.75" hidden="1">
      <c r="A61" s="41" t="s">
        <v>27</v>
      </c>
      <c r="B61" s="48" t="s">
        <v>237</v>
      </c>
      <c r="C61" s="110">
        <f>+D61+G61</f>
        <v>0</v>
      </c>
      <c r="D61" s="110"/>
      <c r="E61" s="110"/>
      <c r="F61" s="110"/>
      <c r="G61" s="110"/>
      <c r="H61" s="110">
        <f t="shared" si="1"/>
        <v>0</v>
      </c>
      <c r="I61" s="110"/>
      <c r="J61" s="110"/>
      <c r="K61" s="110"/>
      <c r="L61" s="110"/>
      <c r="M61" s="110"/>
      <c r="N61" s="110">
        <f t="shared" si="2"/>
        <v>0</v>
      </c>
    </row>
    <row r="62" spans="1:14" ht="12.75">
      <c r="A62" s="41">
        <v>240000</v>
      </c>
      <c r="B62" s="48" t="s">
        <v>265</v>
      </c>
      <c r="C62" s="110">
        <f>+D62+G62</f>
        <v>0</v>
      </c>
      <c r="D62" s="110">
        <f>D63</f>
        <v>0</v>
      </c>
      <c r="E62" s="110">
        <f>E63</f>
        <v>0</v>
      </c>
      <c r="F62" s="110">
        <f>F63</f>
        <v>0</v>
      </c>
      <c r="G62" s="110">
        <f>G63</f>
        <v>0</v>
      </c>
      <c r="H62" s="110">
        <f>I62+L62</f>
        <v>40000</v>
      </c>
      <c r="I62" s="110">
        <f>I63</f>
        <v>40000</v>
      </c>
      <c r="J62" s="110">
        <f>J63</f>
        <v>0</v>
      </c>
      <c r="K62" s="110">
        <f>K63</f>
        <v>8000</v>
      </c>
      <c r="L62" s="110">
        <f>L63</f>
        <v>0</v>
      </c>
      <c r="M62" s="110">
        <f>M63</f>
        <v>0</v>
      </c>
      <c r="N62" s="110">
        <f>H62+C62</f>
        <v>40000</v>
      </c>
    </row>
    <row r="63" spans="1:14" ht="25.5">
      <c r="A63" s="41" t="s">
        <v>244</v>
      </c>
      <c r="B63" s="85" t="s">
        <v>11</v>
      </c>
      <c r="C63" s="110">
        <f>+D63+G63</f>
        <v>0</v>
      </c>
      <c r="D63" s="110">
        <f>'[1]Ш'!D21</f>
        <v>0</v>
      </c>
      <c r="E63" s="110">
        <f>'[1]Ш'!E21</f>
        <v>0</v>
      </c>
      <c r="F63" s="110">
        <f>'[1]Ш'!F21</f>
        <v>0</v>
      </c>
      <c r="G63" s="110">
        <f>'[1]Ш'!G21</f>
        <v>0</v>
      </c>
      <c r="H63" s="110">
        <f>I63+L63</f>
        <v>40000</v>
      </c>
      <c r="I63" s="110">
        <f>'[1]Ш'!I21</f>
        <v>40000</v>
      </c>
      <c r="J63" s="110">
        <f>'[1]Ш'!J21</f>
        <v>0</v>
      </c>
      <c r="K63" s="110">
        <f>'[1]Ш'!K21</f>
        <v>8000</v>
      </c>
      <c r="L63" s="110">
        <f>'[1]Ш'!L21</f>
        <v>0</v>
      </c>
      <c r="M63" s="110">
        <f>'[1]Ш'!M21</f>
        <v>0</v>
      </c>
      <c r="N63" s="110">
        <f>H63+C63</f>
        <v>40000</v>
      </c>
    </row>
    <row r="64" spans="1:14" ht="12.75">
      <c r="A64" s="41">
        <v>250000</v>
      </c>
      <c r="B64" s="48" t="s">
        <v>8</v>
      </c>
      <c r="C64" s="110">
        <f>D64+G64</f>
        <v>206750</v>
      </c>
      <c r="D64" s="110">
        <f>D65</f>
        <v>176042</v>
      </c>
      <c r="E64" s="110">
        <f>E65</f>
        <v>0</v>
      </c>
      <c r="F64" s="110">
        <f>F65</f>
        <v>0</v>
      </c>
      <c r="G64" s="110">
        <f>G65</f>
        <v>30708</v>
      </c>
      <c r="H64" s="110">
        <f t="shared" si="1"/>
        <v>0</v>
      </c>
      <c r="I64" s="110"/>
      <c r="J64" s="110"/>
      <c r="K64" s="110"/>
      <c r="L64" s="110"/>
      <c r="M64" s="110"/>
      <c r="N64" s="110">
        <f t="shared" si="2"/>
        <v>206750</v>
      </c>
    </row>
    <row r="65" spans="1:14" ht="12.75">
      <c r="A65" s="41">
        <v>250404</v>
      </c>
      <c r="B65" s="48" t="s">
        <v>247</v>
      </c>
      <c r="C65" s="110">
        <f>+D65+G65</f>
        <v>206750</v>
      </c>
      <c r="D65" s="110">
        <f>'[1]Ш'!D22+'[1]Ш'!D80+'[1]Ш'!D76+'[1]Ш'!D42</f>
        <v>176042</v>
      </c>
      <c r="E65" s="110">
        <f>'[1]Ш'!E22+'[1]Ш'!E80+'[1]Ш'!E76+'[1]Ш'!E42</f>
        <v>0</v>
      </c>
      <c r="F65" s="110">
        <f>'[1]Ш'!F22+'[1]Ш'!F80+'[1]Ш'!F76+'[1]Ш'!F42</f>
        <v>0</v>
      </c>
      <c r="G65" s="110">
        <f>'[1]Ш'!G22+'[1]Ш'!G80+'[1]Ш'!G76+'[1]Ш'!G42</f>
        <v>30708</v>
      </c>
      <c r="H65" s="110">
        <f t="shared" si="1"/>
        <v>0</v>
      </c>
      <c r="I65" s="110">
        <f>'[1]Ш'!I22+'[1]Ш'!I80</f>
        <v>0</v>
      </c>
      <c r="J65" s="110">
        <f>'[1]Ш'!J22+'[1]Ш'!J80</f>
        <v>0</v>
      </c>
      <c r="K65" s="110">
        <f>'[1]Ш'!K22+'[1]Ш'!K80</f>
        <v>0</v>
      </c>
      <c r="L65" s="110">
        <f>'[1]Ш'!L22+'[1]Ш'!L80</f>
        <v>0</v>
      </c>
      <c r="M65" s="110">
        <f>'[1]Ш'!M22+'[1]Ш'!M80</f>
        <v>0</v>
      </c>
      <c r="N65" s="110">
        <f t="shared" si="2"/>
        <v>206750</v>
      </c>
    </row>
    <row r="66" spans="1:14" ht="12.75">
      <c r="A66" s="41"/>
      <c r="B66" s="28" t="s">
        <v>248</v>
      </c>
      <c r="C66" s="110">
        <f>D66+G66</f>
        <v>79610233</v>
      </c>
      <c r="D66" s="110">
        <f>D11+D12+D24+D31+D56+D64+D62</f>
        <v>79012025</v>
      </c>
      <c r="E66" s="110">
        <f>E11+E12+E24+E31+E56+E64+E62</f>
        <v>34820115</v>
      </c>
      <c r="F66" s="110">
        <f>F11+F12+F24+F31+F56+F64+F62</f>
        <v>5601962</v>
      </c>
      <c r="G66" s="110">
        <f>G11+G12+G24+G31+G56+G64+G62</f>
        <v>598208</v>
      </c>
      <c r="H66" s="159">
        <f>I66+L66</f>
        <v>4143950.3600000003</v>
      </c>
      <c r="I66" s="159">
        <f aca="true" t="shared" si="6" ref="I66:N66">I11+I12+I24+I31+I56+I64+I62</f>
        <v>4028450.3600000003</v>
      </c>
      <c r="J66" s="110">
        <f t="shared" si="6"/>
        <v>499796</v>
      </c>
      <c r="K66" s="110">
        <f t="shared" si="6"/>
        <v>228866</v>
      </c>
      <c r="L66" s="110">
        <f t="shared" si="6"/>
        <v>115500</v>
      </c>
      <c r="M66" s="110">
        <f t="shared" si="6"/>
        <v>0</v>
      </c>
      <c r="N66" s="159">
        <f t="shared" si="6"/>
        <v>83754183.36</v>
      </c>
    </row>
    <row r="67" spans="1:14" ht="38.25" hidden="1">
      <c r="A67" s="41">
        <v>250306</v>
      </c>
      <c r="B67" s="48" t="s">
        <v>320</v>
      </c>
      <c r="C67" s="110">
        <f>+D67+G67</f>
        <v>0</v>
      </c>
      <c r="D67" s="110"/>
      <c r="E67" s="110"/>
      <c r="F67" s="110"/>
      <c r="G67" s="110"/>
      <c r="H67" s="110">
        <f>I67+L67</f>
        <v>0</v>
      </c>
      <c r="I67" s="110"/>
      <c r="J67" s="110"/>
      <c r="K67" s="110"/>
      <c r="L67" s="110"/>
      <c r="M67" s="110"/>
      <c r="N67" s="110">
        <f>H67+C67</f>
        <v>0</v>
      </c>
    </row>
    <row r="68" spans="1:14" ht="12.75" hidden="1">
      <c r="A68" s="41"/>
      <c r="B68" s="48" t="s">
        <v>253</v>
      </c>
      <c r="C68" s="110">
        <f aca="true" t="shared" si="7" ref="C68:M68">C11+C12+C24+C31+C56+C61+C64+C67</f>
        <v>79610233</v>
      </c>
      <c r="D68" s="110">
        <f t="shared" si="7"/>
        <v>79012025</v>
      </c>
      <c r="E68" s="110">
        <f t="shared" si="7"/>
        <v>34820115</v>
      </c>
      <c r="F68" s="110">
        <f t="shared" si="7"/>
        <v>5601962</v>
      </c>
      <c r="G68" s="110">
        <f t="shared" si="7"/>
        <v>598208</v>
      </c>
      <c r="H68" s="110">
        <f t="shared" si="7"/>
        <v>4103950.3600000003</v>
      </c>
      <c r="I68" s="110">
        <f t="shared" si="7"/>
        <v>3988450.3600000003</v>
      </c>
      <c r="J68" s="110">
        <f t="shared" si="7"/>
        <v>499796</v>
      </c>
      <c r="K68" s="110">
        <f t="shared" si="7"/>
        <v>220866</v>
      </c>
      <c r="L68" s="110">
        <f t="shared" si="7"/>
        <v>115500</v>
      </c>
      <c r="M68" s="110">
        <f t="shared" si="7"/>
        <v>0</v>
      </c>
      <c r="N68" s="110">
        <f>H68+C68</f>
        <v>83714183.36</v>
      </c>
    </row>
    <row r="69" spans="3:14" ht="12.75">
      <c r="C69" s="125"/>
      <c r="D69" s="125"/>
      <c r="E69" s="125"/>
      <c r="F69" s="125"/>
      <c r="G69" s="125"/>
      <c r="H69" s="125"/>
      <c r="I69" s="125"/>
      <c r="J69" s="125"/>
      <c r="K69" s="125"/>
      <c r="L69" s="125"/>
      <c r="M69" s="125"/>
      <c r="N69" s="125"/>
    </row>
    <row r="70" spans="1:10" s="34" customFormat="1" ht="15" customHeight="1">
      <c r="A70" s="34" t="s">
        <v>78</v>
      </c>
      <c r="B70" s="170"/>
      <c r="C70" s="170"/>
      <c r="D70" s="170"/>
      <c r="E70" s="170"/>
      <c r="J70" s="34" t="s">
        <v>95</v>
      </c>
    </row>
    <row r="71" spans="3:14" ht="12.75">
      <c r="C71" s="125">
        <f>'[1]Ш'!C85-C66</f>
        <v>0</v>
      </c>
      <c r="D71" s="125">
        <f>'[1]Ш'!D85-D66</f>
        <v>0</v>
      </c>
      <c r="E71" s="125">
        <f>'[1]Ш'!E85-E66</f>
        <v>0</v>
      </c>
      <c r="F71" s="125">
        <f>'[1]Ш'!F85-F66</f>
        <v>0</v>
      </c>
      <c r="G71" s="125">
        <f>'[1]Ш'!G85-G66</f>
        <v>0</v>
      </c>
      <c r="H71" s="125">
        <f>'[1]Ш'!H85-H66</f>
        <v>0</v>
      </c>
      <c r="I71" s="125">
        <f>'[1]Ш'!I85-I66</f>
        <v>0</v>
      </c>
      <c r="J71" s="125">
        <f>'[1]Ш'!J85-J66</f>
        <v>0</v>
      </c>
      <c r="K71" s="125">
        <f>'[1]Ш'!K85-K66</f>
        <v>0</v>
      </c>
      <c r="L71" s="125">
        <f>'[1]Ш'!L85-L66</f>
        <v>0</v>
      </c>
      <c r="M71" s="125">
        <f>'[1]Ш'!M85-M66</f>
        <v>0</v>
      </c>
      <c r="N71" s="125">
        <f>'[1]Ш'!N85-N66</f>
        <v>0</v>
      </c>
    </row>
    <row r="72" spans="3:14" ht="12.75">
      <c r="C72" s="125"/>
      <c r="D72" s="125"/>
      <c r="E72" s="125"/>
      <c r="F72" s="125"/>
      <c r="G72" s="125"/>
      <c r="H72" s="125"/>
      <c r="I72" s="125"/>
      <c r="J72" s="125"/>
      <c r="K72" s="125"/>
      <c r="L72" s="125"/>
      <c r="M72" s="125"/>
      <c r="N72" s="125"/>
    </row>
    <row r="73" spans="3:14" ht="12.75">
      <c r="C73" s="125"/>
      <c r="D73" s="125"/>
      <c r="E73" s="125"/>
      <c r="F73" s="125"/>
      <c r="G73" s="125"/>
      <c r="H73" s="125"/>
      <c r="I73" s="125"/>
      <c r="J73" s="125"/>
      <c r="K73" s="125"/>
      <c r="L73" s="125"/>
      <c r="M73" s="125"/>
      <c r="N73" s="125"/>
    </row>
    <row r="74" spans="3:14" ht="12.75">
      <c r="C74" s="125"/>
      <c r="D74" s="125"/>
      <c r="E74" s="125"/>
      <c r="F74" s="125"/>
      <c r="G74" s="125"/>
      <c r="H74" s="125"/>
      <c r="I74" s="125"/>
      <c r="J74" s="125"/>
      <c r="K74" s="125"/>
      <c r="L74" s="125"/>
      <c r="M74" s="125"/>
      <c r="N74" s="125"/>
    </row>
    <row r="75" spans="3:14" ht="12.75">
      <c r="C75" s="125"/>
      <c r="D75" s="125"/>
      <c r="E75" s="125"/>
      <c r="F75" s="125"/>
      <c r="G75" s="125"/>
      <c r="H75" s="125"/>
      <c r="I75" s="125"/>
      <c r="J75" s="125"/>
      <c r="K75" s="125"/>
      <c r="L75" s="125"/>
      <c r="M75" s="125"/>
      <c r="N75" s="125"/>
    </row>
    <row r="76" spans="3:14" ht="12.75">
      <c r="C76" s="125"/>
      <c r="D76" s="125"/>
      <c r="E76" s="125"/>
      <c r="F76" s="125"/>
      <c r="G76" s="125"/>
      <c r="H76" s="125"/>
      <c r="I76" s="125"/>
      <c r="J76" s="125"/>
      <c r="K76" s="125"/>
      <c r="L76" s="125"/>
      <c r="M76" s="125"/>
      <c r="N76" s="125"/>
    </row>
    <row r="77" spans="3:14" ht="12.75">
      <c r="C77" s="125"/>
      <c r="D77" s="125"/>
      <c r="E77" s="125"/>
      <c r="F77" s="125"/>
      <c r="G77" s="125"/>
      <c r="H77" s="125"/>
      <c r="I77" s="125"/>
      <c r="J77" s="125"/>
      <c r="K77" s="125"/>
      <c r="L77" s="125"/>
      <c r="M77" s="125"/>
      <c r="N77" s="125"/>
    </row>
    <row r="78" spans="3:14" ht="12.75">
      <c r="C78" s="125"/>
      <c r="D78" s="125"/>
      <c r="E78" s="125"/>
      <c r="F78" s="125"/>
      <c r="G78" s="125"/>
      <c r="H78" s="125"/>
      <c r="I78" s="125"/>
      <c r="J78" s="125"/>
      <c r="K78" s="125"/>
      <c r="L78" s="125"/>
      <c r="M78" s="125"/>
      <c r="N78" s="125"/>
    </row>
    <row r="79" spans="3:14" ht="12.75">
      <c r="C79" s="125"/>
      <c r="D79" s="125"/>
      <c r="E79" s="125"/>
      <c r="F79" s="125"/>
      <c r="G79" s="125"/>
      <c r="H79" s="125"/>
      <c r="I79" s="125"/>
      <c r="J79" s="125"/>
      <c r="K79" s="125"/>
      <c r="L79" s="125"/>
      <c r="M79" s="125"/>
      <c r="N79" s="125"/>
    </row>
    <row r="80" spans="3:14" ht="12.75">
      <c r="C80" s="125"/>
      <c r="D80" s="125"/>
      <c r="E80" s="125"/>
      <c r="F80" s="125"/>
      <c r="G80" s="125"/>
      <c r="H80" s="125"/>
      <c r="I80" s="125"/>
      <c r="J80" s="125"/>
      <c r="K80" s="125"/>
      <c r="L80" s="125"/>
      <c r="M80" s="125"/>
      <c r="N80" s="125"/>
    </row>
    <row r="81" spans="3:14" ht="12.75">
      <c r="C81" s="125"/>
      <c r="D81" s="125"/>
      <c r="E81" s="125"/>
      <c r="F81" s="125"/>
      <c r="G81" s="125"/>
      <c r="H81" s="125"/>
      <c r="I81" s="125"/>
      <c r="J81" s="125"/>
      <c r="K81" s="125"/>
      <c r="L81" s="125"/>
      <c r="M81" s="125"/>
      <c r="N81" s="125"/>
    </row>
    <row r="82" spans="3:14" ht="12.75">
      <c r="C82" s="125"/>
      <c r="D82" s="125"/>
      <c r="E82" s="125"/>
      <c r="F82" s="125"/>
      <c r="G82" s="125"/>
      <c r="H82" s="125"/>
      <c r="I82" s="125"/>
      <c r="J82" s="125"/>
      <c r="K82" s="125"/>
      <c r="L82" s="125"/>
      <c r="M82" s="125"/>
      <c r="N82" s="125"/>
    </row>
    <row r="83" spans="3:14" ht="12.75">
      <c r="C83" s="125"/>
      <c r="D83" s="125"/>
      <c r="E83" s="125"/>
      <c r="F83" s="125"/>
      <c r="G83" s="125"/>
      <c r="H83" s="125"/>
      <c r="I83" s="125"/>
      <c r="J83" s="125"/>
      <c r="K83" s="125"/>
      <c r="L83" s="125"/>
      <c r="M83" s="125"/>
      <c r="N83" s="125"/>
    </row>
    <row r="84" spans="3:14" ht="12.75">
      <c r="C84" s="125"/>
      <c r="D84" s="125"/>
      <c r="E84" s="125"/>
      <c r="F84" s="125"/>
      <c r="G84" s="125"/>
      <c r="H84" s="125"/>
      <c r="I84" s="125"/>
      <c r="J84" s="125"/>
      <c r="K84" s="125"/>
      <c r="L84" s="125"/>
      <c r="M84" s="125"/>
      <c r="N84" s="125"/>
    </row>
    <row r="85" spans="3:14" ht="12.75">
      <c r="C85" s="125"/>
      <c r="D85" s="125"/>
      <c r="E85" s="125"/>
      <c r="F85" s="125"/>
      <c r="G85" s="125"/>
      <c r="H85" s="125"/>
      <c r="I85" s="125"/>
      <c r="J85" s="125"/>
      <c r="K85" s="125"/>
      <c r="L85" s="125"/>
      <c r="M85" s="125"/>
      <c r="N85" s="125"/>
    </row>
    <row r="86" spans="3:14" ht="12.75">
      <c r="C86" s="125"/>
      <c r="D86" s="125"/>
      <c r="E86" s="125"/>
      <c r="F86" s="125"/>
      <c r="G86" s="125"/>
      <c r="H86" s="125"/>
      <c r="I86" s="125"/>
      <c r="J86" s="125"/>
      <c r="K86" s="125"/>
      <c r="L86" s="125"/>
      <c r="M86" s="125"/>
      <c r="N86" s="125"/>
    </row>
    <row r="87" spans="3:14" ht="12.75">
      <c r="C87" s="125"/>
      <c r="D87" s="125"/>
      <c r="E87" s="125"/>
      <c r="F87" s="125"/>
      <c r="G87" s="125"/>
      <c r="H87" s="125"/>
      <c r="I87" s="125"/>
      <c r="J87" s="125"/>
      <c r="K87" s="125"/>
      <c r="L87" s="125"/>
      <c r="M87" s="125"/>
      <c r="N87" s="125"/>
    </row>
    <row r="88" spans="3:14" ht="12.75">
      <c r="C88" s="125"/>
      <c r="D88" s="125"/>
      <c r="E88" s="125"/>
      <c r="F88" s="125"/>
      <c r="G88" s="125"/>
      <c r="H88" s="125"/>
      <c r="I88" s="125"/>
      <c r="J88" s="125"/>
      <c r="K88" s="125"/>
      <c r="L88" s="125"/>
      <c r="M88" s="125"/>
      <c r="N88" s="125"/>
    </row>
    <row r="89" spans="3:14" ht="12.75">
      <c r="C89" s="125"/>
      <c r="D89" s="125"/>
      <c r="E89" s="125"/>
      <c r="F89" s="125"/>
      <c r="G89" s="125"/>
      <c r="H89" s="125"/>
      <c r="I89" s="125"/>
      <c r="J89" s="125"/>
      <c r="K89" s="125"/>
      <c r="L89" s="125"/>
      <c r="M89" s="125"/>
      <c r="N89" s="125"/>
    </row>
    <row r="90" spans="3:14" ht="12.75">
      <c r="C90" s="125"/>
      <c r="D90" s="125"/>
      <c r="E90" s="125"/>
      <c r="F90" s="125"/>
      <c r="G90" s="125"/>
      <c r="H90" s="125"/>
      <c r="I90" s="125"/>
      <c r="J90" s="125"/>
      <c r="K90" s="125"/>
      <c r="L90" s="125"/>
      <c r="M90" s="125"/>
      <c r="N90" s="125"/>
    </row>
    <row r="91" spans="3:14" ht="12.75">
      <c r="C91" s="125"/>
      <c r="D91" s="125"/>
      <c r="E91" s="125"/>
      <c r="F91" s="125"/>
      <c r="G91" s="125"/>
      <c r="H91" s="125"/>
      <c r="I91" s="125"/>
      <c r="J91" s="125"/>
      <c r="K91" s="125"/>
      <c r="L91" s="125"/>
      <c r="M91" s="125"/>
      <c r="N91" s="125"/>
    </row>
    <row r="92" spans="3:14" ht="12.75">
      <c r="C92" s="125"/>
      <c r="D92" s="125"/>
      <c r="E92" s="125"/>
      <c r="F92" s="125"/>
      <c r="G92" s="125"/>
      <c r="H92" s="125"/>
      <c r="I92" s="125"/>
      <c r="J92" s="125"/>
      <c r="K92" s="125"/>
      <c r="L92" s="125"/>
      <c r="M92" s="125"/>
      <c r="N92" s="125"/>
    </row>
    <row r="93" spans="3:14" ht="12.75">
      <c r="C93" s="125"/>
      <c r="D93" s="125"/>
      <c r="E93" s="125"/>
      <c r="F93" s="125"/>
      <c r="G93" s="125"/>
      <c r="H93" s="125"/>
      <c r="I93" s="125"/>
      <c r="J93" s="125"/>
      <c r="K93" s="125"/>
      <c r="L93" s="125"/>
      <c r="M93" s="125"/>
      <c r="N93" s="125"/>
    </row>
    <row r="94" spans="3:14" ht="12.75">
      <c r="C94" s="125"/>
      <c r="D94" s="125"/>
      <c r="E94" s="125"/>
      <c r="F94" s="125"/>
      <c r="G94" s="125"/>
      <c r="H94" s="125"/>
      <c r="I94" s="125"/>
      <c r="J94" s="125"/>
      <c r="K94" s="125"/>
      <c r="L94" s="125"/>
      <c r="M94" s="125"/>
      <c r="N94" s="125"/>
    </row>
    <row r="95" spans="3:14" ht="12.75">
      <c r="C95" s="125"/>
      <c r="D95" s="125"/>
      <c r="E95" s="125"/>
      <c r="F95" s="125"/>
      <c r="G95" s="125"/>
      <c r="H95" s="125"/>
      <c r="I95" s="125"/>
      <c r="J95" s="125"/>
      <c r="K95" s="125"/>
      <c r="L95" s="125"/>
      <c r="M95" s="125"/>
      <c r="N95" s="125"/>
    </row>
    <row r="96" spans="3:14" ht="12.75">
      <c r="C96" s="125"/>
      <c r="D96" s="125"/>
      <c r="E96" s="125"/>
      <c r="F96" s="125"/>
      <c r="G96" s="125"/>
      <c r="H96" s="125"/>
      <c r="I96" s="125"/>
      <c r="J96" s="125"/>
      <c r="K96" s="125"/>
      <c r="L96" s="125"/>
      <c r="M96" s="125"/>
      <c r="N96" s="125"/>
    </row>
    <row r="97" spans="3:14" ht="12.75">
      <c r="C97" s="125"/>
      <c r="D97" s="125"/>
      <c r="E97" s="125"/>
      <c r="F97" s="125"/>
      <c r="G97" s="125"/>
      <c r="H97" s="125"/>
      <c r="I97" s="125"/>
      <c r="J97" s="125"/>
      <c r="K97" s="125"/>
      <c r="L97" s="125"/>
      <c r="M97" s="125"/>
      <c r="N97" s="125"/>
    </row>
    <row r="98" spans="3:14" ht="12.75">
      <c r="C98" s="125"/>
      <c r="D98" s="125"/>
      <c r="E98" s="125"/>
      <c r="F98" s="125"/>
      <c r="G98" s="125"/>
      <c r="H98" s="125"/>
      <c r="I98" s="125"/>
      <c r="J98" s="125"/>
      <c r="K98" s="125"/>
      <c r="L98" s="125"/>
      <c r="M98" s="125"/>
      <c r="N98" s="125"/>
    </row>
    <row r="99" spans="3:14" ht="12.75">
      <c r="C99" s="125"/>
      <c r="D99" s="125"/>
      <c r="E99" s="125"/>
      <c r="F99" s="125"/>
      <c r="G99" s="125"/>
      <c r="H99" s="125"/>
      <c r="I99" s="125"/>
      <c r="J99" s="125"/>
      <c r="K99" s="125"/>
      <c r="L99" s="125"/>
      <c r="M99" s="125"/>
      <c r="N99" s="125"/>
    </row>
    <row r="100" spans="3:14" ht="12.75">
      <c r="C100" s="125"/>
      <c r="D100" s="125"/>
      <c r="E100" s="125"/>
      <c r="F100" s="125"/>
      <c r="G100" s="125"/>
      <c r="H100" s="125"/>
      <c r="I100" s="125"/>
      <c r="J100" s="125"/>
      <c r="K100" s="125"/>
      <c r="L100" s="125"/>
      <c r="M100" s="125"/>
      <c r="N100" s="125"/>
    </row>
    <row r="101" spans="3:14" ht="12.75">
      <c r="C101" s="125"/>
      <c r="D101" s="125"/>
      <c r="E101" s="125"/>
      <c r="F101" s="125"/>
      <c r="G101" s="125"/>
      <c r="H101" s="125"/>
      <c r="I101" s="125"/>
      <c r="J101" s="125"/>
      <c r="K101" s="125"/>
      <c r="L101" s="125"/>
      <c r="M101" s="125"/>
      <c r="N101" s="125"/>
    </row>
    <row r="102" spans="3:14" ht="12.75">
      <c r="C102" s="125"/>
      <c r="D102" s="125"/>
      <c r="E102" s="125"/>
      <c r="F102" s="125"/>
      <c r="G102" s="125"/>
      <c r="H102" s="125"/>
      <c r="I102" s="125"/>
      <c r="J102" s="125"/>
      <c r="K102" s="125"/>
      <c r="L102" s="125"/>
      <c r="M102" s="125"/>
      <c r="N102" s="125"/>
    </row>
    <row r="103" spans="3:14" ht="12.75">
      <c r="C103" s="125"/>
      <c r="D103" s="125"/>
      <c r="E103" s="125"/>
      <c r="F103" s="125"/>
      <c r="G103" s="125"/>
      <c r="H103" s="125"/>
      <c r="I103" s="125"/>
      <c r="J103" s="125"/>
      <c r="K103" s="125"/>
      <c r="L103" s="125"/>
      <c r="M103" s="125"/>
      <c r="N103" s="125"/>
    </row>
    <row r="104" spans="3:14" ht="12.75">
      <c r="C104" s="125"/>
      <c r="D104" s="125"/>
      <c r="E104" s="125"/>
      <c r="F104" s="125"/>
      <c r="G104" s="125"/>
      <c r="H104" s="125"/>
      <c r="I104" s="125"/>
      <c r="J104" s="125"/>
      <c r="K104" s="125"/>
      <c r="L104" s="125"/>
      <c r="M104" s="125"/>
      <c r="N104" s="125"/>
    </row>
    <row r="105" spans="3:14" ht="12.75">
      <c r="C105" s="125"/>
      <c r="D105" s="125"/>
      <c r="E105" s="125"/>
      <c r="F105" s="125"/>
      <c r="G105" s="125"/>
      <c r="H105" s="125"/>
      <c r="I105" s="125"/>
      <c r="J105" s="125"/>
      <c r="K105" s="125"/>
      <c r="L105" s="125"/>
      <c r="M105" s="125"/>
      <c r="N105" s="125"/>
    </row>
    <row r="106" spans="3:14" ht="12.75">
      <c r="C106" s="125"/>
      <c r="D106" s="125"/>
      <c r="E106" s="125"/>
      <c r="F106" s="125"/>
      <c r="G106" s="125"/>
      <c r="H106" s="125"/>
      <c r="I106" s="125"/>
      <c r="J106" s="125"/>
      <c r="K106" s="125"/>
      <c r="L106" s="125"/>
      <c r="M106" s="125"/>
      <c r="N106" s="125"/>
    </row>
    <row r="107" spans="3:14" ht="12.75">
      <c r="C107" s="125"/>
      <c r="D107" s="125"/>
      <c r="E107" s="125"/>
      <c r="F107" s="125"/>
      <c r="G107" s="125"/>
      <c r="H107" s="125"/>
      <c r="I107" s="125"/>
      <c r="J107" s="125"/>
      <c r="K107" s="125"/>
      <c r="L107" s="125"/>
      <c r="M107" s="125"/>
      <c r="N107" s="125"/>
    </row>
    <row r="108" spans="3:14" ht="12.75">
      <c r="C108" s="125"/>
      <c r="D108" s="125"/>
      <c r="E108" s="125"/>
      <c r="F108" s="125"/>
      <c r="G108" s="125"/>
      <c r="H108" s="125"/>
      <c r="I108" s="125"/>
      <c r="J108" s="125"/>
      <c r="K108" s="125"/>
      <c r="L108" s="125"/>
      <c r="M108" s="125"/>
      <c r="N108" s="125"/>
    </row>
    <row r="109" spans="3:14" ht="12.75">
      <c r="C109" s="125"/>
      <c r="D109" s="125"/>
      <c r="E109" s="125"/>
      <c r="F109" s="125"/>
      <c r="G109" s="125"/>
      <c r="H109" s="125"/>
      <c r="I109" s="125"/>
      <c r="J109" s="125"/>
      <c r="K109" s="125"/>
      <c r="L109" s="125"/>
      <c r="M109" s="125"/>
      <c r="N109" s="125"/>
    </row>
    <row r="110" spans="3:14" ht="12.75">
      <c r="C110" s="125"/>
      <c r="D110" s="125"/>
      <c r="E110" s="125"/>
      <c r="F110" s="125"/>
      <c r="G110" s="125"/>
      <c r="H110" s="125"/>
      <c r="I110" s="125"/>
      <c r="J110" s="125"/>
      <c r="K110" s="125"/>
      <c r="L110" s="125"/>
      <c r="M110" s="125"/>
      <c r="N110" s="125"/>
    </row>
    <row r="111" spans="3:14" ht="12.75">
      <c r="C111" s="125"/>
      <c r="D111" s="125"/>
      <c r="E111" s="125"/>
      <c r="F111" s="125"/>
      <c r="G111" s="125"/>
      <c r="H111" s="125"/>
      <c r="I111" s="125"/>
      <c r="J111" s="125"/>
      <c r="K111" s="125"/>
      <c r="L111" s="125"/>
      <c r="M111" s="125"/>
      <c r="N111" s="125"/>
    </row>
    <row r="112" spans="3:14" ht="12.75">
      <c r="C112" s="125"/>
      <c r="D112" s="125"/>
      <c r="E112" s="125"/>
      <c r="F112" s="125"/>
      <c r="G112" s="125"/>
      <c r="H112" s="125"/>
      <c r="I112" s="125"/>
      <c r="J112" s="125"/>
      <c r="K112" s="125"/>
      <c r="L112" s="125"/>
      <c r="M112" s="125"/>
      <c r="N112" s="125"/>
    </row>
    <row r="113" spans="3:14" ht="12.75">
      <c r="C113" s="125"/>
      <c r="D113" s="125"/>
      <c r="E113" s="125"/>
      <c r="F113" s="125"/>
      <c r="G113" s="125"/>
      <c r="H113" s="125"/>
      <c r="I113" s="125"/>
      <c r="J113" s="125"/>
      <c r="K113" s="125"/>
      <c r="L113" s="125"/>
      <c r="M113" s="125"/>
      <c r="N113" s="125"/>
    </row>
    <row r="114" spans="3:14" ht="12.75">
      <c r="C114" s="125"/>
      <c r="D114" s="125"/>
      <c r="E114" s="125"/>
      <c r="F114" s="125"/>
      <c r="G114" s="125"/>
      <c r="H114" s="125"/>
      <c r="I114" s="125"/>
      <c r="J114" s="125"/>
      <c r="K114" s="125"/>
      <c r="L114" s="125"/>
      <c r="M114" s="125"/>
      <c r="N114" s="125"/>
    </row>
    <row r="115" spans="3:14" ht="12.75">
      <c r="C115" s="125"/>
      <c r="D115" s="125"/>
      <c r="E115" s="125"/>
      <c r="F115" s="125"/>
      <c r="G115" s="125"/>
      <c r="H115" s="125"/>
      <c r="I115" s="125"/>
      <c r="J115" s="125"/>
      <c r="K115" s="125"/>
      <c r="L115" s="125"/>
      <c r="M115" s="125"/>
      <c r="N115" s="125"/>
    </row>
    <row r="116" spans="3:14" ht="12.75">
      <c r="C116" s="125"/>
      <c r="D116" s="125"/>
      <c r="E116" s="125"/>
      <c r="F116" s="125"/>
      <c r="G116" s="125"/>
      <c r="H116" s="125"/>
      <c r="I116" s="125"/>
      <c r="J116" s="125"/>
      <c r="K116" s="125"/>
      <c r="L116" s="125"/>
      <c r="M116" s="125"/>
      <c r="N116" s="125"/>
    </row>
    <row r="117" spans="3:14" ht="12.75">
      <c r="C117" s="125"/>
      <c r="D117" s="125"/>
      <c r="E117" s="125"/>
      <c r="F117" s="125"/>
      <c r="G117" s="125"/>
      <c r="H117" s="125"/>
      <c r="I117" s="125"/>
      <c r="J117" s="125"/>
      <c r="K117" s="125"/>
      <c r="L117" s="125"/>
      <c r="M117" s="125"/>
      <c r="N117" s="125"/>
    </row>
    <row r="118" spans="3:14" ht="12.75">
      <c r="C118" s="125"/>
      <c r="D118" s="125"/>
      <c r="E118" s="125"/>
      <c r="F118" s="125"/>
      <c r="G118" s="125"/>
      <c r="H118" s="125"/>
      <c r="I118" s="125"/>
      <c r="J118" s="125"/>
      <c r="K118" s="125"/>
      <c r="L118" s="125"/>
      <c r="M118" s="125"/>
      <c r="N118" s="125"/>
    </row>
    <row r="119" spans="3:14" ht="12.75">
      <c r="C119" s="125"/>
      <c r="D119" s="125"/>
      <c r="E119" s="125"/>
      <c r="F119" s="125"/>
      <c r="G119" s="125"/>
      <c r="H119" s="125"/>
      <c r="I119" s="125"/>
      <c r="J119" s="125"/>
      <c r="K119" s="125"/>
      <c r="L119" s="125"/>
      <c r="M119" s="125"/>
      <c r="N119" s="125"/>
    </row>
    <row r="120" spans="3:14" ht="12.75">
      <c r="C120" s="125"/>
      <c r="D120" s="125"/>
      <c r="E120" s="125"/>
      <c r="F120" s="125"/>
      <c r="G120" s="125"/>
      <c r="H120" s="125"/>
      <c r="I120" s="125"/>
      <c r="J120" s="125"/>
      <c r="K120" s="125"/>
      <c r="L120" s="125"/>
      <c r="M120" s="125"/>
      <c r="N120" s="125"/>
    </row>
    <row r="121" spans="3:14" ht="12.75">
      <c r="C121" s="125"/>
      <c r="D121" s="125"/>
      <c r="E121" s="125"/>
      <c r="F121" s="125"/>
      <c r="G121" s="125"/>
      <c r="H121" s="125"/>
      <c r="I121" s="125"/>
      <c r="J121" s="125"/>
      <c r="K121" s="125"/>
      <c r="L121" s="125"/>
      <c r="M121" s="125"/>
      <c r="N121" s="125"/>
    </row>
    <row r="122" spans="3:14" ht="12.75">
      <c r="C122" s="125"/>
      <c r="D122" s="125"/>
      <c r="E122" s="125"/>
      <c r="F122" s="125"/>
      <c r="G122" s="125"/>
      <c r="H122" s="125"/>
      <c r="I122" s="125"/>
      <c r="J122" s="125"/>
      <c r="K122" s="125"/>
      <c r="L122" s="125"/>
      <c r="M122" s="125"/>
      <c r="N122" s="125"/>
    </row>
    <row r="123" spans="3:14" ht="12.75">
      <c r="C123" s="125"/>
      <c r="D123" s="125"/>
      <c r="E123" s="125"/>
      <c r="F123" s="125"/>
      <c r="G123" s="125"/>
      <c r="H123" s="125"/>
      <c r="I123" s="125"/>
      <c r="J123" s="125"/>
      <c r="K123" s="125"/>
      <c r="L123" s="125"/>
      <c r="M123" s="125"/>
      <c r="N123" s="125"/>
    </row>
    <row r="124" spans="3:14" ht="12.75">
      <c r="C124" s="125"/>
      <c r="D124" s="125"/>
      <c r="E124" s="125"/>
      <c r="F124" s="125"/>
      <c r="G124" s="125"/>
      <c r="H124" s="125"/>
      <c r="I124" s="125"/>
      <c r="J124" s="125"/>
      <c r="K124" s="125"/>
      <c r="L124" s="125"/>
      <c r="M124" s="125"/>
      <c r="N124" s="125"/>
    </row>
    <row r="125" spans="3:14" ht="12.75">
      <c r="C125" s="125"/>
      <c r="D125" s="125"/>
      <c r="E125" s="125"/>
      <c r="F125" s="125"/>
      <c r="G125" s="125"/>
      <c r="H125" s="125"/>
      <c r="I125" s="125"/>
      <c r="J125" s="125"/>
      <c r="K125" s="125"/>
      <c r="L125" s="125"/>
      <c r="M125" s="125"/>
      <c r="N125" s="125"/>
    </row>
    <row r="126" spans="3:14" ht="12.75">
      <c r="C126" s="125"/>
      <c r="D126" s="125"/>
      <c r="E126" s="125"/>
      <c r="F126" s="125"/>
      <c r="G126" s="125"/>
      <c r="H126" s="125"/>
      <c r="I126" s="125"/>
      <c r="J126" s="125"/>
      <c r="K126" s="125"/>
      <c r="L126" s="125"/>
      <c r="M126" s="125"/>
      <c r="N126" s="125"/>
    </row>
    <row r="127" spans="3:14" ht="12.75">
      <c r="C127" s="125"/>
      <c r="D127" s="125"/>
      <c r="E127" s="125"/>
      <c r="F127" s="125"/>
      <c r="G127" s="125"/>
      <c r="H127" s="125"/>
      <c r="I127" s="125"/>
      <c r="J127" s="125"/>
      <c r="K127" s="125"/>
      <c r="L127" s="125"/>
      <c r="M127" s="125"/>
      <c r="N127" s="125"/>
    </row>
    <row r="128" spans="3:14" ht="12.75">
      <c r="C128" s="125"/>
      <c r="D128" s="125"/>
      <c r="E128" s="125"/>
      <c r="F128" s="125"/>
      <c r="G128" s="125"/>
      <c r="H128" s="125"/>
      <c r="I128" s="125"/>
      <c r="J128" s="125"/>
      <c r="K128" s="125"/>
      <c r="L128" s="125"/>
      <c r="M128" s="125"/>
      <c r="N128" s="125"/>
    </row>
    <row r="129" spans="3:14" ht="12.75">
      <c r="C129" s="125"/>
      <c r="D129" s="125"/>
      <c r="E129" s="125"/>
      <c r="F129" s="125"/>
      <c r="G129" s="125"/>
      <c r="H129" s="125"/>
      <c r="I129" s="125"/>
      <c r="J129" s="125"/>
      <c r="K129" s="125"/>
      <c r="L129" s="125"/>
      <c r="M129" s="125"/>
      <c r="N129" s="125"/>
    </row>
    <row r="130" spans="3:14" ht="12.75">
      <c r="C130" s="125"/>
      <c r="D130" s="125"/>
      <c r="E130" s="125"/>
      <c r="F130" s="125"/>
      <c r="G130" s="125"/>
      <c r="H130" s="125"/>
      <c r="I130" s="125"/>
      <c r="J130" s="125"/>
      <c r="K130" s="125"/>
      <c r="L130" s="125"/>
      <c r="M130" s="125"/>
      <c r="N130" s="125"/>
    </row>
    <row r="131" spans="3:14" ht="12.75">
      <c r="C131" s="125"/>
      <c r="D131" s="125"/>
      <c r="E131" s="125"/>
      <c r="F131" s="125"/>
      <c r="G131" s="125"/>
      <c r="H131" s="125"/>
      <c r="I131" s="125"/>
      <c r="J131" s="125"/>
      <c r="K131" s="125"/>
      <c r="L131" s="125"/>
      <c r="M131" s="125"/>
      <c r="N131" s="125"/>
    </row>
    <row r="132" spans="3:14" ht="12.75">
      <c r="C132" s="125"/>
      <c r="D132" s="125"/>
      <c r="E132" s="125"/>
      <c r="F132" s="125"/>
      <c r="G132" s="125"/>
      <c r="H132" s="125"/>
      <c r="I132" s="125"/>
      <c r="J132" s="125"/>
      <c r="K132" s="125"/>
      <c r="L132" s="125"/>
      <c r="M132" s="125"/>
      <c r="N132" s="125"/>
    </row>
    <row r="133" spans="3:14" ht="12.75">
      <c r="C133" s="125"/>
      <c r="D133" s="125"/>
      <c r="E133" s="125"/>
      <c r="F133" s="125"/>
      <c r="G133" s="125"/>
      <c r="H133" s="125"/>
      <c r="I133" s="125"/>
      <c r="J133" s="125"/>
      <c r="K133" s="125"/>
      <c r="L133" s="125"/>
      <c r="M133" s="125"/>
      <c r="N133" s="125"/>
    </row>
    <row r="134" spans="3:14" ht="12.75">
      <c r="C134" s="125"/>
      <c r="D134" s="125"/>
      <c r="E134" s="125"/>
      <c r="F134" s="125"/>
      <c r="G134" s="125"/>
      <c r="H134" s="125"/>
      <c r="I134" s="125"/>
      <c r="J134" s="125"/>
      <c r="K134" s="125"/>
      <c r="L134" s="125"/>
      <c r="M134" s="125"/>
      <c r="N134" s="125"/>
    </row>
    <row r="135" spans="3:14" ht="12.75">
      <c r="C135" s="125"/>
      <c r="D135" s="125"/>
      <c r="E135" s="125"/>
      <c r="F135" s="125"/>
      <c r="G135" s="125"/>
      <c r="H135" s="125"/>
      <c r="I135" s="125"/>
      <c r="J135" s="125"/>
      <c r="K135" s="125"/>
      <c r="L135" s="125"/>
      <c r="M135" s="125"/>
      <c r="N135" s="125"/>
    </row>
    <row r="136" spans="3:14" ht="12.75">
      <c r="C136" s="125"/>
      <c r="D136" s="125"/>
      <c r="E136" s="125"/>
      <c r="F136" s="125"/>
      <c r="G136" s="125"/>
      <c r="H136" s="125"/>
      <c r="I136" s="125"/>
      <c r="J136" s="125"/>
      <c r="K136" s="125"/>
      <c r="L136" s="125"/>
      <c r="M136" s="125"/>
      <c r="N136" s="125"/>
    </row>
    <row r="137" spans="3:14" ht="12.75">
      <c r="C137" s="125"/>
      <c r="D137" s="125"/>
      <c r="E137" s="125"/>
      <c r="F137" s="125"/>
      <c r="G137" s="125"/>
      <c r="H137" s="125"/>
      <c r="I137" s="125"/>
      <c r="J137" s="125"/>
      <c r="K137" s="125"/>
      <c r="L137" s="125"/>
      <c r="M137" s="125"/>
      <c r="N137" s="125"/>
    </row>
    <row r="138" spans="3:14" ht="12.75">
      <c r="C138" s="125"/>
      <c r="D138" s="125"/>
      <c r="E138" s="125"/>
      <c r="F138" s="125"/>
      <c r="G138" s="125"/>
      <c r="H138" s="125"/>
      <c r="I138" s="125"/>
      <c r="J138" s="125"/>
      <c r="K138" s="125"/>
      <c r="L138" s="125"/>
      <c r="M138" s="125"/>
      <c r="N138" s="125"/>
    </row>
    <row r="139" spans="3:14" ht="12.75">
      <c r="C139" s="125"/>
      <c r="D139" s="125"/>
      <c r="E139" s="125"/>
      <c r="F139" s="125"/>
      <c r="G139" s="125"/>
      <c r="H139" s="125"/>
      <c r="I139" s="125"/>
      <c r="J139" s="125"/>
      <c r="K139" s="125"/>
      <c r="L139" s="125"/>
      <c r="M139" s="125"/>
      <c r="N139" s="125"/>
    </row>
    <row r="140" spans="3:14" ht="12.75">
      <c r="C140" s="125"/>
      <c r="D140" s="125"/>
      <c r="E140" s="125"/>
      <c r="F140" s="125"/>
      <c r="G140" s="125"/>
      <c r="H140" s="125"/>
      <c r="I140" s="125"/>
      <c r="J140" s="125"/>
      <c r="K140" s="125"/>
      <c r="L140" s="125"/>
      <c r="M140" s="125"/>
      <c r="N140" s="125"/>
    </row>
    <row r="141" spans="3:14" ht="12.75">
      <c r="C141" s="125"/>
      <c r="D141" s="125"/>
      <c r="E141" s="125"/>
      <c r="F141" s="125"/>
      <c r="G141" s="125"/>
      <c r="H141" s="125"/>
      <c r="I141" s="125"/>
      <c r="J141" s="125"/>
      <c r="K141" s="125"/>
      <c r="L141" s="125"/>
      <c r="M141" s="125"/>
      <c r="N141" s="125"/>
    </row>
    <row r="142" spans="3:14" ht="12.75">
      <c r="C142" s="125"/>
      <c r="D142" s="125"/>
      <c r="E142" s="125"/>
      <c r="F142" s="125"/>
      <c r="G142" s="125"/>
      <c r="H142" s="125"/>
      <c r="I142" s="125"/>
      <c r="J142" s="125"/>
      <c r="K142" s="125"/>
      <c r="L142" s="125"/>
      <c r="M142" s="125"/>
      <c r="N142" s="125"/>
    </row>
    <row r="143" spans="3:14" ht="12.75">
      <c r="C143" s="125"/>
      <c r="D143" s="125"/>
      <c r="E143" s="125"/>
      <c r="F143" s="125"/>
      <c r="G143" s="125"/>
      <c r="H143" s="125"/>
      <c r="I143" s="125"/>
      <c r="J143" s="125"/>
      <c r="K143" s="125"/>
      <c r="L143" s="125"/>
      <c r="M143" s="125"/>
      <c r="N143" s="125"/>
    </row>
    <row r="144" spans="3:14" ht="12.75">
      <c r="C144" s="125"/>
      <c r="D144" s="125"/>
      <c r="E144" s="125"/>
      <c r="F144" s="125"/>
      <c r="G144" s="125"/>
      <c r="H144" s="125"/>
      <c r="I144" s="125"/>
      <c r="J144" s="125"/>
      <c r="K144" s="125"/>
      <c r="L144" s="125"/>
      <c r="M144" s="125"/>
      <c r="N144" s="125"/>
    </row>
    <row r="145" spans="3:14" ht="12.75">
      <c r="C145" s="125"/>
      <c r="D145" s="125"/>
      <c r="E145" s="125"/>
      <c r="F145" s="125"/>
      <c r="G145" s="125"/>
      <c r="H145" s="125"/>
      <c r="I145" s="125"/>
      <c r="J145" s="125"/>
      <c r="K145" s="125"/>
      <c r="L145" s="125"/>
      <c r="M145" s="125"/>
      <c r="N145" s="125"/>
    </row>
    <row r="146" spans="3:14" ht="12.75">
      <c r="C146" s="125"/>
      <c r="D146" s="125"/>
      <c r="E146" s="125"/>
      <c r="F146" s="125"/>
      <c r="G146" s="125"/>
      <c r="H146" s="125"/>
      <c r="I146" s="125"/>
      <c r="J146" s="125"/>
      <c r="K146" s="125"/>
      <c r="L146" s="125"/>
      <c r="M146" s="125"/>
      <c r="N146" s="125"/>
    </row>
    <row r="147" spans="3:14" ht="12.75">
      <c r="C147" s="125"/>
      <c r="D147" s="125"/>
      <c r="E147" s="125"/>
      <c r="F147" s="125"/>
      <c r="G147" s="125"/>
      <c r="H147" s="125"/>
      <c r="I147" s="125"/>
      <c r="J147" s="125"/>
      <c r="K147" s="125"/>
      <c r="L147" s="125"/>
      <c r="M147" s="125"/>
      <c r="N147" s="125"/>
    </row>
    <row r="148" spans="3:14" ht="12.75">
      <c r="C148" s="125"/>
      <c r="D148" s="125"/>
      <c r="E148" s="125"/>
      <c r="F148" s="125"/>
      <c r="G148" s="125"/>
      <c r="H148" s="125"/>
      <c r="I148" s="125"/>
      <c r="J148" s="125"/>
      <c r="K148" s="125"/>
      <c r="L148" s="125"/>
      <c r="M148" s="125"/>
      <c r="N148" s="125"/>
    </row>
    <row r="149" spans="3:14" ht="12.75">
      <c r="C149" s="125"/>
      <c r="D149" s="125"/>
      <c r="E149" s="125"/>
      <c r="F149" s="125"/>
      <c r="G149" s="125"/>
      <c r="H149" s="125"/>
      <c r="I149" s="125"/>
      <c r="J149" s="125"/>
      <c r="K149" s="125"/>
      <c r="L149" s="125"/>
      <c r="M149" s="125"/>
      <c r="N149" s="125"/>
    </row>
    <row r="150" spans="3:14" ht="12.75">
      <c r="C150" s="125"/>
      <c r="D150" s="125"/>
      <c r="E150" s="125"/>
      <c r="F150" s="125"/>
      <c r="G150" s="125"/>
      <c r="H150" s="125"/>
      <c r="I150" s="125"/>
      <c r="J150" s="125"/>
      <c r="K150" s="125"/>
      <c r="L150" s="125"/>
      <c r="M150" s="125"/>
      <c r="N150" s="125"/>
    </row>
    <row r="151" spans="3:14" ht="12.75">
      <c r="C151" s="125"/>
      <c r="D151" s="125"/>
      <c r="E151" s="125"/>
      <c r="F151" s="125"/>
      <c r="G151" s="125"/>
      <c r="H151" s="125"/>
      <c r="I151" s="125"/>
      <c r="J151" s="125"/>
      <c r="K151" s="125"/>
      <c r="L151" s="125"/>
      <c r="M151" s="125"/>
      <c r="N151" s="125"/>
    </row>
    <row r="152" spans="3:14" ht="12.75">
      <c r="C152" s="125"/>
      <c r="D152" s="125"/>
      <c r="E152" s="125"/>
      <c r="F152" s="125"/>
      <c r="G152" s="125"/>
      <c r="H152" s="125"/>
      <c r="I152" s="125"/>
      <c r="J152" s="125"/>
      <c r="K152" s="125"/>
      <c r="L152" s="125"/>
      <c r="M152" s="125"/>
      <c r="N152" s="125"/>
    </row>
    <row r="153" spans="3:14" ht="12.75">
      <c r="C153" s="125"/>
      <c r="D153" s="125"/>
      <c r="E153" s="125"/>
      <c r="F153" s="125"/>
      <c r="G153" s="125"/>
      <c r="H153" s="125"/>
      <c r="I153" s="125"/>
      <c r="J153" s="125"/>
      <c r="K153" s="125"/>
      <c r="L153" s="125"/>
      <c r="M153" s="125"/>
      <c r="N153" s="125"/>
    </row>
    <row r="154" spans="3:14" ht="12.75">
      <c r="C154" s="125"/>
      <c r="D154" s="125"/>
      <c r="E154" s="125"/>
      <c r="F154" s="125"/>
      <c r="G154" s="125"/>
      <c r="H154" s="125"/>
      <c r="I154" s="125"/>
      <c r="J154" s="125"/>
      <c r="K154" s="125"/>
      <c r="L154" s="125"/>
      <c r="M154" s="125"/>
      <c r="N154" s="125"/>
    </row>
    <row r="155" spans="3:14" ht="12.75">
      <c r="C155" s="125"/>
      <c r="D155" s="125"/>
      <c r="E155" s="125"/>
      <c r="F155" s="125"/>
      <c r="G155" s="125"/>
      <c r="H155" s="125"/>
      <c r="I155" s="125"/>
      <c r="J155" s="125"/>
      <c r="K155" s="125"/>
      <c r="L155" s="125"/>
      <c r="M155" s="125"/>
      <c r="N155" s="125"/>
    </row>
    <row r="156" spans="3:14" ht="12.75">
      <c r="C156" s="125"/>
      <c r="D156" s="125"/>
      <c r="E156" s="125"/>
      <c r="F156" s="125"/>
      <c r="G156" s="125"/>
      <c r="H156" s="125"/>
      <c r="I156" s="125"/>
      <c r="J156" s="125"/>
      <c r="K156" s="125"/>
      <c r="L156" s="125"/>
      <c r="M156" s="125"/>
      <c r="N156" s="125"/>
    </row>
    <row r="157" spans="3:14" ht="12.75">
      <c r="C157" s="125"/>
      <c r="D157" s="125"/>
      <c r="E157" s="125"/>
      <c r="F157" s="125"/>
      <c r="G157" s="125"/>
      <c r="H157" s="125"/>
      <c r="I157" s="125"/>
      <c r="J157" s="125"/>
      <c r="K157" s="125"/>
      <c r="L157" s="125"/>
      <c r="M157" s="125"/>
      <c r="N157" s="125"/>
    </row>
    <row r="158" spans="3:14" ht="12.75">
      <c r="C158" s="125"/>
      <c r="D158" s="125"/>
      <c r="E158" s="125"/>
      <c r="F158" s="125"/>
      <c r="G158" s="125"/>
      <c r="H158" s="125"/>
      <c r="I158" s="125"/>
      <c r="J158" s="125"/>
      <c r="K158" s="125"/>
      <c r="L158" s="125"/>
      <c r="M158" s="125"/>
      <c r="N158" s="125"/>
    </row>
    <row r="159" spans="3:14" ht="12.75">
      <c r="C159" s="125"/>
      <c r="D159" s="125"/>
      <c r="E159" s="125"/>
      <c r="F159" s="125"/>
      <c r="G159" s="125"/>
      <c r="H159" s="125"/>
      <c r="I159" s="125"/>
      <c r="J159" s="125"/>
      <c r="K159" s="125"/>
      <c r="L159" s="125"/>
      <c r="M159" s="125"/>
      <c r="N159" s="125"/>
    </row>
    <row r="160" spans="3:14" ht="12.75">
      <c r="C160" s="125"/>
      <c r="D160" s="125"/>
      <c r="E160" s="125"/>
      <c r="F160" s="125"/>
      <c r="G160" s="125"/>
      <c r="H160" s="125"/>
      <c r="I160" s="125"/>
      <c r="J160" s="125"/>
      <c r="K160" s="125"/>
      <c r="L160" s="125"/>
      <c r="M160" s="125"/>
      <c r="N160" s="125"/>
    </row>
    <row r="161" spans="3:14" ht="12.75">
      <c r="C161" s="125"/>
      <c r="D161" s="125"/>
      <c r="E161" s="125"/>
      <c r="F161" s="125"/>
      <c r="G161" s="125"/>
      <c r="H161" s="125"/>
      <c r="I161" s="125"/>
      <c r="J161" s="125"/>
      <c r="K161" s="125"/>
      <c r="L161" s="125"/>
      <c r="M161" s="125"/>
      <c r="N161" s="125"/>
    </row>
    <row r="162" spans="3:14" ht="12.75">
      <c r="C162" s="125"/>
      <c r="D162" s="125"/>
      <c r="E162" s="125"/>
      <c r="F162" s="125"/>
      <c r="G162" s="125"/>
      <c r="H162" s="125"/>
      <c r="I162" s="125"/>
      <c r="J162" s="125"/>
      <c r="K162" s="125"/>
      <c r="L162" s="125"/>
      <c r="M162" s="125"/>
      <c r="N162" s="125"/>
    </row>
    <row r="163" spans="3:14" ht="12.75">
      <c r="C163" s="125"/>
      <c r="D163" s="125"/>
      <c r="E163" s="125"/>
      <c r="F163" s="125"/>
      <c r="G163" s="125"/>
      <c r="H163" s="125"/>
      <c r="I163" s="125"/>
      <c r="J163" s="125"/>
      <c r="K163" s="125"/>
      <c r="L163" s="125"/>
      <c r="M163" s="125"/>
      <c r="N163" s="125"/>
    </row>
    <row r="164" spans="3:14" ht="12.75">
      <c r="C164" s="125"/>
      <c r="D164" s="125"/>
      <c r="E164" s="125"/>
      <c r="F164" s="125"/>
      <c r="G164" s="125"/>
      <c r="H164" s="125"/>
      <c r="I164" s="125"/>
      <c r="J164" s="125"/>
      <c r="K164" s="125"/>
      <c r="L164" s="125"/>
      <c r="M164" s="125"/>
      <c r="N164" s="125"/>
    </row>
    <row r="165" spans="3:14" ht="12.75">
      <c r="C165" s="125"/>
      <c r="D165" s="125"/>
      <c r="E165" s="125"/>
      <c r="F165" s="125"/>
      <c r="G165" s="125"/>
      <c r="H165" s="125"/>
      <c r="I165" s="125"/>
      <c r="J165" s="125"/>
      <c r="K165" s="125"/>
      <c r="L165" s="125"/>
      <c r="M165" s="125"/>
      <c r="N165" s="125"/>
    </row>
    <row r="166" spans="3:14" ht="12.75">
      <c r="C166" s="125"/>
      <c r="D166" s="125"/>
      <c r="E166" s="125"/>
      <c r="F166" s="125"/>
      <c r="G166" s="125"/>
      <c r="H166" s="125"/>
      <c r="I166" s="125"/>
      <c r="J166" s="125"/>
      <c r="K166" s="125"/>
      <c r="L166" s="125"/>
      <c r="M166" s="125"/>
      <c r="N166" s="125"/>
    </row>
    <row r="167" spans="3:14" ht="12.75">
      <c r="C167" s="125"/>
      <c r="D167" s="125"/>
      <c r="E167" s="125"/>
      <c r="F167" s="125"/>
      <c r="G167" s="125"/>
      <c r="H167" s="125"/>
      <c r="I167" s="125"/>
      <c r="J167" s="125"/>
      <c r="K167" s="125"/>
      <c r="L167" s="125"/>
      <c r="M167" s="125"/>
      <c r="N167" s="125"/>
    </row>
    <row r="168" spans="3:14" ht="12.75">
      <c r="C168" s="125"/>
      <c r="D168" s="125"/>
      <c r="E168" s="125"/>
      <c r="F168" s="125"/>
      <c r="G168" s="125"/>
      <c r="H168" s="125"/>
      <c r="I168" s="125"/>
      <c r="J168" s="125"/>
      <c r="K168" s="125"/>
      <c r="L168" s="125"/>
      <c r="M168" s="125"/>
      <c r="N168" s="125"/>
    </row>
    <row r="169" spans="3:14" ht="12.75">
      <c r="C169" s="125"/>
      <c r="D169" s="125"/>
      <c r="E169" s="125"/>
      <c r="F169" s="125"/>
      <c r="G169" s="125"/>
      <c r="H169" s="125"/>
      <c r="I169" s="125"/>
      <c r="J169" s="125"/>
      <c r="K169" s="125"/>
      <c r="L169" s="125"/>
      <c r="M169" s="125"/>
      <c r="N169" s="125"/>
    </row>
    <row r="170" spans="3:14" ht="12.75">
      <c r="C170" s="125"/>
      <c r="D170" s="125"/>
      <c r="E170" s="125"/>
      <c r="F170" s="125"/>
      <c r="G170" s="125"/>
      <c r="H170" s="125"/>
      <c r="I170" s="125"/>
      <c r="J170" s="125"/>
      <c r="K170" s="125"/>
      <c r="L170" s="125"/>
      <c r="M170" s="125"/>
      <c r="N170" s="125"/>
    </row>
    <row r="171" spans="3:14" ht="12.75">
      <c r="C171" s="125"/>
      <c r="D171" s="125"/>
      <c r="E171" s="125"/>
      <c r="F171" s="125"/>
      <c r="G171" s="125"/>
      <c r="H171" s="125"/>
      <c r="I171" s="125"/>
      <c r="J171" s="125"/>
      <c r="K171" s="125"/>
      <c r="L171" s="125"/>
      <c r="M171" s="125"/>
      <c r="N171" s="125"/>
    </row>
    <row r="172" spans="3:14" ht="12.75">
      <c r="C172" s="125"/>
      <c r="D172" s="125"/>
      <c r="E172" s="125"/>
      <c r="F172" s="125"/>
      <c r="G172" s="125"/>
      <c r="H172" s="125"/>
      <c r="I172" s="125"/>
      <c r="J172" s="125"/>
      <c r="K172" s="125"/>
      <c r="L172" s="125"/>
      <c r="M172" s="125"/>
      <c r="N172" s="125"/>
    </row>
    <row r="173" spans="3:14" ht="12.75">
      <c r="C173" s="125"/>
      <c r="D173" s="125"/>
      <c r="E173" s="125"/>
      <c r="F173" s="125"/>
      <c r="G173" s="125"/>
      <c r="H173" s="125"/>
      <c r="I173" s="125"/>
      <c r="J173" s="125"/>
      <c r="K173" s="125"/>
      <c r="L173" s="125"/>
      <c r="M173" s="125"/>
      <c r="N173" s="125"/>
    </row>
    <row r="174" spans="3:14" ht="12.75">
      <c r="C174" s="125"/>
      <c r="D174" s="125"/>
      <c r="E174" s="125"/>
      <c r="F174" s="125"/>
      <c r="G174" s="125"/>
      <c r="H174" s="125"/>
      <c r="I174" s="125"/>
      <c r="J174" s="125"/>
      <c r="K174" s="125"/>
      <c r="L174" s="125"/>
      <c r="M174" s="125"/>
      <c r="N174" s="125"/>
    </row>
    <row r="175" spans="3:14" ht="12.75">
      <c r="C175" s="125"/>
      <c r="D175" s="125"/>
      <c r="E175" s="125"/>
      <c r="F175" s="125"/>
      <c r="G175" s="125"/>
      <c r="H175" s="125"/>
      <c r="I175" s="125"/>
      <c r="J175" s="125"/>
      <c r="K175" s="125"/>
      <c r="L175" s="125"/>
      <c r="M175" s="125"/>
      <c r="N175" s="125"/>
    </row>
    <row r="176" spans="3:14" ht="12.75">
      <c r="C176" s="125"/>
      <c r="D176" s="125"/>
      <c r="E176" s="125"/>
      <c r="F176" s="125"/>
      <c r="G176" s="125"/>
      <c r="H176" s="125"/>
      <c r="I176" s="125"/>
      <c r="J176" s="125"/>
      <c r="K176" s="125"/>
      <c r="L176" s="125"/>
      <c r="M176" s="125"/>
      <c r="N176" s="125"/>
    </row>
    <row r="177" spans="3:14" ht="12.75">
      <c r="C177" s="125"/>
      <c r="D177" s="125"/>
      <c r="E177" s="125"/>
      <c r="F177" s="125"/>
      <c r="G177" s="125"/>
      <c r="H177" s="125"/>
      <c r="I177" s="125"/>
      <c r="J177" s="125"/>
      <c r="K177" s="125"/>
      <c r="L177" s="125"/>
      <c r="M177" s="125"/>
      <c r="N177" s="125"/>
    </row>
    <row r="178" spans="3:14" ht="12.75">
      <c r="C178" s="125"/>
      <c r="D178" s="125"/>
      <c r="E178" s="125"/>
      <c r="F178" s="125"/>
      <c r="G178" s="125"/>
      <c r="H178" s="125"/>
      <c r="I178" s="125"/>
      <c r="J178" s="125"/>
      <c r="K178" s="125"/>
      <c r="L178" s="125"/>
      <c r="M178" s="125"/>
      <c r="N178" s="125"/>
    </row>
    <row r="179" spans="3:14" ht="12.75">
      <c r="C179" s="125"/>
      <c r="D179" s="125"/>
      <c r="E179" s="125"/>
      <c r="F179" s="125"/>
      <c r="G179" s="125"/>
      <c r="H179" s="125"/>
      <c r="I179" s="125"/>
      <c r="J179" s="125"/>
      <c r="K179" s="125"/>
      <c r="L179" s="125"/>
      <c r="M179" s="125"/>
      <c r="N179" s="125"/>
    </row>
    <row r="180" spans="3:14" ht="12.75">
      <c r="C180" s="125"/>
      <c r="D180" s="125"/>
      <c r="E180" s="125"/>
      <c r="F180" s="125"/>
      <c r="G180" s="125"/>
      <c r="H180" s="125"/>
      <c r="I180" s="125"/>
      <c r="J180" s="125"/>
      <c r="K180" s="125"/>
      <c r="L180" s="125"/>
      <c r="M180" s="125"/>
      <c r="N180" s="125"/>
    </row>
    <row r="181" spans="3:14" ht="12.75">
      <c r="C181" s="125"/>
      <c r="D181" s="125"/>
      <c r="E181" s="125"/>
      <c r="F181" s="125"/>
      <c r="G181" s="125"/>
      <c r="H181" s="125"/>
      <c r="I181" s="125"/>
      <c r="J181" s="125"/>
      <c r="K181" s="125"/>
      <c r="L181" s="125"/>
      <c r="M181" s="125"/>
      <c r="N181" s="125"/>
    </row>
    <row r="182" spans="3:14" ht="12.75">
      <c r="C182" s="125"/>
      <c r="D182" s="125"/>
      <c r="E182" s="125"/>
      <c r="F182" s="125"/>
      <c r="G182" s="125"/>
      <c r="H182" s="125"/>
      <c r="I182" s="125"/>
      <c r="J182" s="125"/>
      <c r="K182" s="125"/>
      <c r="L182" s="125"/>
      <c r="M182" s="125"/>
      <c r="N182" s="125"/>
    </row>
    <row r="183" spans="3:14" ht="12.75">
      <c r="C183" s="125"/>
      <c r="D183" s="125"/>
      <c r="E183" s="125"/>
      <c r="F183" s="125"/>
      <c r="G183" s="125"/>
      <c r="H183" s="125"/>
      <c r="I183" s="125"/>
      <c r="J183" s="125"/>
      <c r="K183" s="125"/>
      <c r="L183" s="125"/>
      <c r="M183" s="125"/>
      <c r="N183" s="125"/>
    </row>
    <row r="184" spans="3:14" ht="12.75">
      <c r="C184" s="125"/>
      <c r="D184" s="125"/>
      <c r="E184" s="125"/>
      <c r="F184" s="125"/>
      <c r="G184" s="125"/>
      <c r="H184" s="125"/>
      <c r="I184" s="125"/>
      <c r="J184" s="125"/>
      <c r="K184" s="125"/>
      <c r="L184" s="125"/>
      <c r="M184" s="125"/>
      <c r="N184" s="125"/>
    </row>
    <row r="185" spans="3:14" ht="12.75">
      <c r="C185" s="125"/>
      <c r="D185" s="125"/>
      <c r="E185" s="125"/>
      <c r="F185" s="125"/>
      <c r="G185" s="125"/>
      <c r="H185" s="125"/>
      <c r="I185" s="125"/>
      <c r="J185" s="125"/>
      <c r="K185" s="125"/>
      <c r="L185" s="125"/>
      <c r="M185" s="125"/>
      <c r="N185" s="125"/>
    </row>
    <row r="186" spans="3:14" ht="12.75">
      <c r="C186" s="125"/>
      <c r="D186" s="125"/>
      <c r="E186" s="125"/>
      <c r="F186" s="125"/>
      <c r="G186" s="125"/>
      <c r="H186" s="125"/>
      <c r="I186" s="125"/>
      <c r="J186" s="125"/>
      <c r="K186" s="125"/>
      <c r="L186" s="125"/>
      <c r="M186" s="125"/>
      <c r="N186" s="125"/>
    </row>
    <row r="187" spans="3:14" ht="12.75">
      <c r="C187" s="125"/>
      <c r="D187" s="125"/>
      <c r="E187" s="125"/>
      <c r="F187" s="125"/>
      <c r="G187" s="125"/>
      <c r="H187" s="125"/>
      <c r="I187" s="125"/>
      <c r="J187" s="125"/>
      <c r="K187" s="125"/>
      <c r="L187" s="125"/>
      <c r="M187" s="125"/>
      <c r="N187" s="125"/>
    </row>
    <row r="188" spans="3:14" ht="12.75">
      <c r="C188" s="125"/>
      <c r="D188" s="125"/>
      <c r="E188" s="125"/>
      <c r="F188" s="125"/>
      <c r="G188" s="125"/>
      <c r="H188" s="125"/>
      <c r="I188" s="125"/>
      <c r="J188" s="125"/>
      <c r="K188" s="125"/>
      <c r="L188" s="125"/>
      <c r="M188" s="125"/>
      <c r="N188" s="125"/>
    </row>
    <row r="189" spans="3:14" ht="12.75">
      <c r="C189" s="125"/>
      <c r="D189" s="125"/>
      <c r="E189" s="125"/>
      <c r="F189" s="125"/>
      <c r="G189" s="125"/>
      <c r="H189" s="125"/>
      <c r="I189" s="125"/>
      <c r="J189" s="125"/>
      <c r="K189" s="125"/>
      <c r="L189" s="125"/>
      <c r="M189" s="125"/>
      <c r="N189" s="125"/>
    </row>
    <row r="190" spans="3:14" ht="12.75">
      <c r="C190" s="125"/>
      <c r="D190" s="125"/>
      <c r="E190" s="125"/>
      <c r="F190" s="125"/>
      <c r="G190" s="125"/>
      <c r="H190" s="125"/>
      <c r="I190" s="125"/>
      <c r="J190" s="125"/>
      <c r="K190" s="125"/>
      <c r="L190" s="125"/>
      <c r="M190" s="125"/>
      <c r="N190" s="125"/>
    </row>
    <row r="191" spans="3:14" ht="12.75">
      <c r="C191" s="125"/>
      <c r="D191" s="125"/>
      <c r="E191" s="125"/>
      <c r="F191" s="125"/>
      <c r="G191" s="125"/>
      <c r="H191" s="125"/>
      <c r="I191" s="125"/>
      <c r="J191" s="125"/>
      <c r="K191" s="125"/>
      <c r="L191" s="125"/>
      <c r="M191" s="125"/>
      <c r="N191" s="125"/>
    </row>
    <row r="192" spans="3:14" ht="12.75">
      <c r="C192" s="125"/>
      <c r="D192" s="125"/>
      <c r="E192" s="125"/>
      <c r="F192" s="125"/>
      <c r="G192" s="125"/>
      <c r="H192" s="125"/>
      <c r="I192" s="125"/>
      <c r="J192" s="125"/>
      <c r="K192" s="125"/>
      <c r="L192" s="125"/>
      <c r="M192" s="125"/>
      <c r="N192" s="125"/>
    </row>
    <row r="193" spans="3:14" ht="12.75">
      <c r="C193" s="125"/>
      <c r="D193" s="125"/>
      <c r="E193" s="125"/>
      <c r="F193" s="125"/>
      <c r="G193" s="125"/>
      <c r="H193" s="125"/>
      <c r="I193" s="125"/>
      <c r="J193" s="125"/>
      <c r="K193" s="125"/>
      <c r="L193" s="125"/>
      <c r="M193" s="125"/>
      <c r="N193" s="125"/>
    </row>
    <row r="194" spans="3:14" ht="12.75">
      <c r="C194" s="125"/>
      <c r="D194" s="125"/>
      <c r="E194" s="125"/>
      <c r="F194" s="125"/>
      <c r="G194" s="125"/>
      <c r="H194" s="125"/>
      <c r="I194" s="125"/>
      <c r="J194" s="125"/>
      <c r="K194" s="125"/>
      <c r="L194" s="125"/>
      <c r="M194" s="125"/>
      <c r="N194" s="125"/>
    </row>
    <row r="195" spans="3:14" ht="12.75">
      <c r="C195" s="125"/>
      <c r="D195" s="125"/>
      <c r="E195" s="125"/>
      <c r="F195" s="125"/>
      <c r="G195" s="125"/>
      <c r="H195" s="125"/>
      <c r="I195" s="125"/>
      <c r="J195" s="125"/>
      <c r="K195" s="125"/>
      <c r="L195" s="125"/>
      <c r="M195" s="125"/>
      <c r="N195" s="125"/>
    </row>
    <row r="196" spans="3:14" ht="12.75">
      <c r="C196" s="125"/>
      <c r="D196" s="125"/>
      <c r="E196" s="125"/>
      <c r="F196" s="125"/>
      <c r="G196" s="125"/>
      <c r="H196" s="125"/>
      <c r="I196" s="125"/>
      <c r="J196" s="125"/>
      <c r="K196" s="125"/>
      <c r="L196" s="125"/>
      <c r="M196" s="125"/>
      <c r="N196" s="125"/>
    </row>
    <row r="197" spans="3:14" ht="12.75">
      <c r="C197" s="125"/>
      <c r="D197" s="125"/>
      <c r="E197" s="125"/>
      <c r="F197" s="125"/>
      <c r="G197" s="125"/>
      <c r="H197" s="125"/>
      <c r="I197" s="125"/>
      <c r="J197" s="125"/>
      <c r="K197" s="125"/>
      <c r="L197" s="125"/>
      <c r="M197" s="125"/>
      <c r="N197" s="125"/>
    </row>
    <row r="198" spans="3:14" ht="12.75">
      <c r="C198" s="125"/>
      <c r="D198" s="125"/>
      <c r="E198" s="125"/>
      <c r="F198" s="125"/>
      <c r="G198" s="125"/>
      <c r="H198" s="125"/>
      <c r="I198" s="125"/>
      <c r="J198" s="125"/>
      <c r="K198" s="125"/>
      <c r="L198" s="125"/>
      <c r="M198" s="125"/>
      <c r="N198" s="125"/>
    </row>
    <row r="199" spans="3:14" ht="12.75">
      <c r="C199" s="125"/>
      <c r="D199" s="125"/>
      <c r="E199" s="125"/>
      <c r="F199" s="125"/>
      <c r="G199" s="125"/>
      <c r="H199" s="125"/>
      <c r="I199" s="125"/>
      <c r="J199" s="125"/>
      <c r="K199" s="125"/>
      <c r="L199" s="125"/>
      <c r="M199" s="125"/>
      <c r="N199" s="125"/>
    </row>
    <row r="200" spans="3:14" ht="12.75">
      <c r="C200" s="125"/>
      <c r="D200" s="125"/>
      <c r="E200" s="125"/>
      <c r="F200" s="125"/>
      <c r="G200" s="125"/>
      <c r="H200" s="125"/>
      <c r="I200" s="125"/>
      <c r="J200" s="125"/>
      <c r="K200" s="125"/>
      <c r="L200" s="125"/>
      <c r="M200" s="125"/>
      <c r="N200" s="125"/>
    </row>
    <row r="201" spans="3:14" ht="12.75">
      <c r="C201" s="125"/>
      <c r="D201" s="125"/>
      <c r="E201" s="125"/>
      <c r="F201" s="125"/>
      <c r="G201" s="125"/>
      <c r="H201" s="125"/>
      <c r="I201" s="125"/>
      <c r="J201" s="125"/>
      <c r="K201" s="125"/>
      <c r="L201" s="125"/>
      <c r="M201" s="125"/>
      <c r="N201" s="125"/>
    </row>
    <row r="202" spans="3:14" ht="12.75">
      <c r="C202" s="125"/>
      <c r="D202" s="125"/>
      <c r="E202" s="125"/>
      <c r="F202" s="125"/>
      <c r="G202" s="125"/>
      <c r="H202" s="125"/>
      <c r="I202" s="125"/>
      <c r="J202" s="125"/>
      <c r="K202" s="125"/>
      <c r="L202" s="125"/>
      <c r="M202" s="125"/>
      <c r="N202" s="125"/>
    </row>
    <row r="203" spans="3:14" ht="12.75">
      <c r="C203" s="125"/>
      <c r="D203" s="125"/>
      <c r="E203" s="125"/>
      <c r="F203" s="125"/>
      <c r="G203" s="125"/>
      <c r="H203" s="125"/>
      <c r="I203" s="125"/>
      <c r="J203" s="125"/>
      <c r="K203" s="125"/>
      <c r="L203" s="125"/>
      <c r="M203" s="125"/>
      <c r="N203" s="125"/>
    </row>
    <row r="204" spans="3:14" ht="12.75">
      <c r="C204" s="125"/>
      <c r="D204" s="125"/>
      <c r="E204" s="125"/>
      <c r="F204" s="125"/>
      <c r="G204" s="125"/>
      <c r="H204" s="125"/>
      <c r="I204" s="125"/>
      <c r="J204" s="125"/>
      <c r="K204" s="125"/>
      <c r="L204" s="125"/>
      <c r="M204" s="125"/>
      <c r="N204" s="125"/>
    </row>
    <row r="205" spans="3:14" ht="12.75">
      <c r="C205" s="125"/>
      <c r="D205" s="125"/>
      <c r="E205" s="125"/>
      <c r="F205" s="125"/>
      <c r="G205" s="125"/>
      <c r="H205" s="125"/>
      <c r="I205" s="125"/>
      <c r="J205" s="125"/>
      <c r="K205" s="125"/>
      <c r="L205" s="125"/>
      <c r="M205" s="125"/>
      <c r="N205" s="125"/>
    </row>
    <row r="206" spans="3:14" ht="12.75">
      <c r="C206" s="125"/>
      <c r="D206" s="125"/>
      <c r="E206" s="125"/>
      <c r="F206" s="125"/>
      <c r="G206" s="125"/>
      <c r="H206" s="125"/>
      <c r="I206" s="125"/>
      <c r="J206" s="125"/>
      <c r="K206" s="125"/>
      <c r="L206" s="125"/>
      <c r="M206" s="125"/>
      <c r="N206" s="125"/>
    </row>
    <row r="207" spans="3:14" ht="12.75">
      <c r="C207" s="125"/>
      <c r="D207" s="125"/>
      <c r="E207" s="125"/>
      <c r="F207" s="125"/>
      <c r="G207" s="125"/>
      <c r="H207" s="125"/>
      <c r="I207" s="125"/>
      <c r="J207" s="125"/>
      <c r="K207" s="125"/>
      <c r="L207" s="125"/>
      <c r="M207" s="125"/>
      <c r="N207" s="125"/>
    </row>
    <row r="208" spans="3:14" ht="12.75">
      <c r="C208" s="125"/>
      <c r="D208" s="125"/>
      <c r="E208" s="125"/>
      <c r="F208" s="125"/>
      <c r="G208" s="125"/>
      <c r="H208" s="125"/>
      <c r="I208" s="125"/>
      <c r="J208" s="125"/>
      <c r="K208" s="125"/>
      <c r="L208" s="125"/>
      <c r="M208" s="125"/>
      <c r="N208" s="125"/>
    </row>
    <row r="209" spans="3:14" ht="12.75">
      <c r="C209" s="125"/>
      <c r="D209" s="125"/>
      <c r="E209" s="125"/>
      <c r="F209" s="125"/>
      <c r="G209" s="125"/>
      <c r="H209" s="125"/>
      <c r="I209" s="125"/>
      <c r="J209" s="125"/>
      <c r="K209" s="125"/>
      <c r="L209" s="125"/>
      <c r="M209" s="125"/>
      <c r="N209" s="125"/>
    </row>
    <row r="210" spans="3:14" ht="12.75">
      <c r="C210" s="125"/>
      <c r="D210" s="125"/>
      <c r="E210" s="125"/>
      <c r="F210" s="125"/>
      <c r="G210" s="125"/>
      <c r="H210" s="125"/>
      <c r="I210" s="125"/>
      <c r="J210" s="125"/>
      <c r="K210" s="125"/>
      <c r="L210" s="125"/>
      <c r="M210" s="125"/>
      <c r="N210" s="125"/>
    </row>
    <row r="211" spans="3:14" ht="12.75">
      <c r="C211" s="125"/>
      <c r="D211" s="125"/>
      <c r="E211" s="125"/>
      <c r="F211" s="125"/>
      <c r="G211" s="125"/>
      <c r="H211" s="125"/>
      <c r="I211" s="125"/>
      <c r="J211" s="125"/>
      <c r="K211" s="125"/>
      <c r="L211" s="125"/>
      <c r="M211" s="125"/>
      <c r="N211" s="125"/>
    </row>
    <row r="212" spans="3:14" ht="12.75">
      <c r="C212" s="125"/>
      <c r="D212" s="125"/>
      <c r="E212" s="125"/>
      <c r="F212" s="125"/>
      <c r="G212" s="125"/>
      <c r="H212" s="125"/>
      <c r="I212" s="125"/>
      <c r="J212" s="125"/>
      <c r="K212" s="125"/>
      <c r="L212" s="125"/>
      <c r="M212" s="125"/>
      <c r="N212" s="125"/>
    </row>
    <row r="213" spans="3:14" ht="12.75">
      <c r="C213" s="125"/>
      <c r="D213" s="125"/>
      <c r="E213" s="125"/>
      <c r="F213" s="125"/>
      <c r="G213" s="125"/>
      <c r="H213" s="125"/>
      <c r="I213" s="125"/>
      <c r="J213" s="125"/>
      <c r="K213" s="125"/>
      <c r="L213" s="125"/>
      <c r="M213" s="125"/>
      <c r="N213" s="125"/>
    </row>
    <row r="214" spans="3:14" ht="12.75">
      <c r="C214" s="125"/>
      <c r="D214" s="125"/>
      <c r="E214" s="125"/>
      <c r="F214" s="125"/>
      <c r="G214" s="125"/>
      <c r="H214" s="125"/>
      <c r="I214" s="125"/>
      <c r="J214" s="125"/>
      <c r="K214" s="125"/>
      <c r="L214" s="125"/>
      <c r="M214" s="125"/>
      <c r="N214" s="125"/>
    </row>
    <row r="215" spans="3:14" ht="12.75">
      <c r="C215" s="125"/>
      <c r="D215" s="125"/>
      <c r="E215" s="125"/>
      <c r="F215" s="125"/>
      <c r="G215" s="125"/>
      <c r="H215" s="125"/>
      <c r="I215" s="125"/>
      <c r="J215" s="125"/>
      <c r="K215" s="125"/>
      <c r="L215" s="125"/>
      <c r="M215" s="125"/>
      <c r="N215" s="125"/>
    </row>
    <row r="216" spans="3:14" ht="12.75">
      <c r="C216" s="125"/>
      <c r="D216" s="125"/>
      <c r="E216" s="125"/>
      <c r="F216" s="125"/>
      <c r="G216" s="125"/>
      <c r="H216" s="125"/>
      <c r="I216" s="125"/>
      <c r="J216" s="125"/>
      <c r="K216" s="125"/>
      <c r="L216" s="125"/>
      <c r="M216" s="125"/>
      <c r="N216" s="125"/>
    </row>
    <row r="217" spans="3:14" ht="12.75">
      <c r="C217" s="125"/>
      <c r="D217" s="125"/>
      <c r="E217" s="125"/>
      <c r="F217" s="125"/>
      <c r="G217" s="125"/>
      <c r="H217" s="125"/>
      <c r="I217" s="125"/>
      <c r="J217" s="125"/>
      <c r="K217" s="125"/>
      <c r="L217" s="125"/>
      <c r="M217" s="125"/>
      <c r="N217" s="125"/>
    </row>
    <row r="218" spans="3:14" ht="12.75">
      <c r="C218" s="125"/>
      <c r="D218" s="125"/>
      <c r="E218" s="125"/>
      <c r="F218" s="125"/>
      <c r="G218" s="125"/>
      <c r="H218" s="125"/>
      <c r="I218" s="125"/>
      <c r="J218" s="125"/>
      <c r="K218" s="125"/>
      <c r="L218" s="125"/>
      <c r="M218" s="125"/>
      <c r="N218" s="125"/>
    </row>
    <row r="219" spans="3:14" ht="12.75">
      <c r="C219" s="125"/>
      <c r="D219" s="125"/>
      <c r="E219" s="125"/>
      <c r="F219" s="125"/>
      <c r="G219" s="125"/>
      <c r="H219" s="125"/>
      <c r="I219" s="125"/>
      <c r="J219" s="125"/>
      <c r="K219" s="125"/>
      <c r="L219" s="125"/>
      <c r="M219" s="125"/>
      <c r="N219" s="125"/>
    </row>
    <row r="220" spans="3:14" ht="12.75">
      <c r="C220" s="125"/>
      <c r="D220" s="125"/>
      <c r="E220" s="125"/>
      <c r="F220" s="125"/>
      <c r="G220" s="125"/>
      <c r="H220" s="125"/>
      <c r="I220" s="125"/>
      <c r="J220" s="125"/>
      <c r="K220" s="125"/>
      <c r="L220" s="125"/>
      <c r="M220" s="125"/>
      <c r="N220" s="125"/>
    </row>
    <row r="221" spans="3:14" ht="12.75">
      <c r="C221" s="125"/>
      <c r="D221" s="125"/>
      <c r="E221" s="125"/>
      <c r="F221" s="125"/>
      <c r="G221" s="125"/>
      <c r="H221" s="125"/>
      <c r="I221" s="125"/>
      <c r="J221" s="125"/>
      <c r="K221" s="125"/>
      <c r="L221" s="125"/>
      <c r="M221" s="125"/>
      <c r="N221" s="125"/>
    </row>
    <row r="222" spans="3:14" ht="12.75">
      <c r="C222" s="125"/>
      <c r="D222" s="125"/>
      <c r="E222" s="125"/>
      <c r="F222" s="125"/>
      <c r="G222" s="125"/>
      <c r="H222" s="125"/>
      <c r="I222" s="125"/>
      <c r="J222" s="125"/>
      <c r="K222" s="125"/>
      <c r="L222" s="125"/>
      <c r="M222" s="125"/>
      <c r="N222" s="125"/>
    </row>
    <row r="223" spans="3:14" ht="12.75">
      <c r="C223" s="125"/>
      <c r="D223" s="125"/>
      <c r="E223" s="125"/>
      <c r="F223" s="125"/>
      <c r="G223" s="125"/>
      <c r="H223" s="125"/>
      <c r="I223" s="125"/>
      <c r="J223" s="125"/>
      <c r="K223" s="125"/>
      <c r="L223" s="125"/>
      <c r="M223" s="125"/>
      <c r="N223" s="125"/>
    </row>
    <row r="224" spans="3:14" ht="12.75">
      <c r="C224" s="125"/>
      <c r="D224" s="125"/>
      <c r="E224" s="125"/>
      <c r="F224" s="125"/>
      <c r="G224" s="125"/>
      <c r="H224" s="125"/>
      <c r="I224" s="125"/>
      <c r="J224" s="125"/>
      <c r="K224" s="125"/>
      <c r="L224" s="125"/>
      <c r="M224" s="125"/>
      <c r="N224" s="125"/>
    </row>
    <row r="225" spans="3:14" ht="12.75">
      <c r="C225" s="125"/>
      <c r="D225" s="125"/>
      <c r="E225" s="125"/>
      <c r="F225" s="125"/>
      <c r="G225" s="125"/>
      <c r="H225" s="125"/>
      <c r="I225" s="125"/>
      <c r="J225" s="125"/>
      <c r="K225" s="125"/>
      <c r="L225" s="125"/>
      <c r="M225" s="125"/>
      <c r="N225" s="125"/>
    </row>
    <row r="226" spans="3:14" ht="12.75">
      <c r="C226" s="125"/>
      <c r="D226" s="125"/>
      <c r="E226" s="125"/>
      <c r="F226" s="125"/>
      <c r="G226" s="125"/>
      <c r="H226" s="125"/>
      <c r="I226" s="125"/>
      <c r="J226" s="125"/>
      <c r="K226" s="125"/>
      <c r="L226" s="125"/>
      <c r="M226" s="125"/>
      <c r="N226" s="125"/>
    </row>
    <row r="227" spans="3:14" ht="12.75">
      <c r="C227" s="125"/>
      <c r="D227" s="125"/>
      <c r="E227" s="125"/>
      <c r="F227" s="125"/>
      <c r="G227" s="125"/>
      <c r="H227" s="125"/>
      <c r="I227" s="125"/>
      <c r="J227" s="125"/>
      <c r="K227" s="125"/>
      <c r="L227" s="125"/>
      <c r="M227" s="125"/>
      <c r="N227" s="125"/>
    </row>
    <row r="228" spans="3:14" ht="12.75">
      <c r="C228" s="125"/>
      <c r="D228" s="125"/>
      <c r="E228" s="125"/>
      <c r="F228" s="125"/>
      <c r="G228" s="125"/>
      <c r="H228" s="125"/>
      <c r="I228" s="125"/>
      <c r="J228" s="125"/>
      <c r="K228" s="125"/>
      <c r="L228" s="125"/>
      <c r="M228" s="125"/>
      <c r="N228" s="125"/>
    </row>
    <row r="229" spans="3:14" ht="12.75">
      <c r="C229" s="125"/>
      <c r="D229" s="125"/>
      <c r="E229" s="125"/>
      <c r="F229" s="125"/>
      <c r="G229" s="125"/>
      <c r="H229" s="125"/>
      <c r="I229" s="125"/>
      <c r="J229" s="125"/>
      <c r="K229" s="125"/>
      <c r="L229" s="125"/>
      <c r="M229" s="125"/>
      <c r="N229" s="125"/>
    </row>
    <row r="230" spans="3:14" ht="12.75">
      <c r="C230" s="125"/>
      <c r="D230" s="125"/>
      <c r="E230" s="125"/>
      <c r="F230" s="125"/>
      <c r="G230" s="125"/>
      <c r="H230" s="125"/>
      <c r="I230" s="125"/>
      <c r="J230" s="125"/>
      <c r="K230" s="125"/>
      <c r="L230" s="125"/>
      <c r="M230" s="125"/>
      <c r="N230" s="125"/>
    </row>
    <row r="231" spans="3:14" ht="12.75">
      <c r="C231" s="125"/>
      <c r="D231" s="125"/>
      <c r="E231" s="125"/>
      <c r="F231" s="125"/>
      <c r="G231" s="125"/>
      <c r="H231" s="125"/>
      <c r="I231" s="125"/>
      <c r="J231" s="125"/>
      <c r="K231" s="125"/>
      <c r="L231" s="125"/>
      <c r="M231" s="125"/>
      <c r="N231" s="125"/>
    </row>
    <row r="232" spans="3:14" ht="12.75">
      <c r="C232" s="125"/>
      <c r="D232" s="125"/>
      <c r="E232" s="125"/>
      <c r="F232" s="125"/>
      <c r="G232" s="125"/>
      <c r="H232" s="125"/>
      <c r="I232" s="125"/>
      <c r="J232" s="125"/>
      <c r="K232" s="125"/>
      <c r="L232" s="125"/>
      <c r="M232" s="125"/>
      <c r="N232" s="125"/>
    </row>
    <row r="233" spans="3:14" ht="12.75">
      <c r="C233" s="125"/>
      <c r="D233" s="125"/>
      <c r="E233" s="125"/>
      <c r="F233" s="125"/>
      <c r="G233" s="125"/>
      <c r="H233" s="125"/>
      <c r="I233" s="125"/>
      <c r="J233" s="125"/>
      <c r="K233" s="125"/>
      <c r="L233" s="125"/>
      <c r="M233" s="125"/>
      <c r="N233" s="125"/>
    </row>
    <row r="234" spans="3:14" ht="12.75">
      <c r="C234" s="125"/>
      <c r="D234" s="125"/>
      <c r="E234" s="125"/>
      <c r="F234" s="125"/>
      <c r="G234" s="125"/>
      <c r="H234" s="125"/>
      <c r="I234" s="125"/>
      <c r="J234" s="125"/>
      <c r="K234" s="125"/>
      <c r="L234" s="125"/>
      <c r="M234" s="125"/>
      <c r="N234" s="125"/>
    </row>
    <row r="235" spans="3:14" ht="12.75">
      <c r="C235" s="125"/>
      <c r="D235" s="125"/>
      <c r="E235" s="125"/>
      <c r="F235" s="125"/>
      <c r="G235" s="125"/>
      <c r="H235" s="125"/>
      <c r="I235" s="125"/>
      <c r="J235" s="125"/>
      <c r="K235" s="125"/>
      <c r="L235" s="125"/>
      <c r="M235" s="125"/>
      <c r="N235" s="125"/>
    </row>
    <row r="236" spans="3:14" ht="12.75">
      <c r="C236" s="125"/>
      <c r="D236" s="125"/>
      <c r="E236" s="125"/>
      <c r="F236" s="125"/>
      <c r="G236" s="125"/>
      <c r="H236" s="125"/>
      <c r="I236" s="125"/>
      <c r="J236" s="125"/>
      <c r="K236" s="125"/>
      <c r="L236" s="125"/>
      <c r="M236" s="125"/>
      <c r="N236" s="125"/>
    </row>
    <row r="237" spans="3:14" ht="12.75">
      <c r="C237" s="125"/>
      <c r="D237" s="125"/>
      <c r="E237" s="125"/>
      <c r="F237" s="125"/>
      <c r="G237" s="125"/>
      <c r="H237" s="125"/>
      <c r="I237" s="125"/>
      <c r="J237" s="125"/>
      <c r="K237" s="125"/>
      <c r="L237" s="125"/>
      <c r="M237" s="125"/>
      <c r="N237" s="125"/>
    </row>
    <row r="238" spans="3:14" ht="12.75">
      <c r="C238" s="125"/>
      <c r="D238" s="125"/>
      <c r="E238" s="125"/>
      <c r="F238" s="125"/>
      <c r="G238" s="125"/>
      <c r="H238" s="125"/>
      <c r="I238" s="125"/>
      <c r="J238" s="125"/>
      <c r="K238" s="125"/>
      <c r="L238" s="125"/>
      <c r="M238" s="125"/>
      <c r="N238" s="125"/>
    </row>
    <row r="239" spans="3:14" ht="12.75">
      <c r="C239" s="125"/>
      <c r="D239" s="125"/>
      <c r="E239" s="125"/>
      <c r="F239" s="125"/>
      <c r="G239" s="125"/>
      <c r="H239" s="125"/>
      <c r="I239" s="125"/>
      <c r="J239" s="125"/>
      <c r="K239" s="125"/>
      <c r="L239" s="125"/>
      <c r="M239" s="125"/>
      <c r="N239" s="125"/>
    </row>
    <row r="240" spans="3:14" ht="12.75">
      <c r="C240" s="125"/>
      <c r="D240" s="125"/>
      <c r="E240" s="125"/>
      <c r="F240" s="125"/>
      <c r="G240" s="125"/>
      <c r="H240" s="125"/>
      <c r="I240" s="125"/>
      <c r="J240" s="125"/>
      <c r="K240" s="125"/>
      <c r="L240" s="125"/>
      <c r="M240" s="125"/>
      <c r="N240" s="125"/>
    </row>
    <row r="241" spans="3:14" ht="12.75">
      <c r="C241" s="125"/>
      <c r="D241" s="125"/>
      <c r="E241" s="125"/>
      <c r="F241" s="125"/>
      <c r="G241" s="125"/>
      <c r="H241" s="125"/>
      <c r="I241" s="125"/>
      <c r="J241" s="125"/>
      <c r="K241" s="125"/>
      <c r="L241" s="125"/>
      <c r="M241" s="125"/>
      <c r="N241" s="125"/>
    </row>
    <row r="242" spans="3:14" ht="12.75">
      <c r="C242" s="125"/>
      <c r="D242" s="125"/>
      <c r="E242" s="125"/>
      <c r="F242" s="125"/>
      <c r="G242" s="125"/>
      <c r="H242" s="125"/>
      <c r="I242" s="125"/>
      <c r="J242" s="125"/>
      <c r="K242" s="125"/>
      <c r="L242" s="125"/>
      <c r="M242" s="125"/>
      <c r="N242" s="125"/>
    </row>
    <row r="243" spans="3:14" ht="12.75">
      <c r="C243" s="125"/>
      <c r="D243" s="125"/>
      <c r="E243" s="125"/>
      <c r="F243" s="125"/>
      <c r="G243" s="125"/>
      <c r="H243" s="125"/>
      <c r="I243" s="125"/>
      <c r="J243" s="125"/>
      <c r="K243" s="125"/>
      <c r="L243" s="125"/>
      <c r="M243" s="125"/>
      <c r="N243" s="125"/>
    </row>
    <row r="244" spans="3:14" ht="12.75">
      <c r="C244" s="125"/>
      <c r="D244" s="125"/>
      <c r="E244" s="125"/>
      <c r="F244" s="125"/>
      <c r="G244" s="125"/>
      <c r="H244" s="125"/>
      <c r="I244" s="125"/>
      <c r="J244" s="125"/>
      <c r="K244" s="125"/>
      <c r="L244" s="125"/>
      <c r="M244" s="125"/>
      <c r="N244" s="125"/>
    </row>
    <row r="245" spans="3:14" ht="12.75">
      <c r="C245" s="125"/>
      <c r="D245" s="125"/>
      <c r="E245" s="125"/>
      <c r="F245" s="125"/>
      <c r="G245" s="125"/>
      <c r="H245" s="125"/>
      <c r="I245" s="125"/>
      <c r="J245" s="125"/>
      <c r="K245" s="125"/>
      <c r="L245" s="125"/>
      <c r="M245" s="125"/>
      <c r="N245" s="125"/>
    </row>
    <row r="246" spans="3:14" ht="12.75">
      <c r="C246" s="125"/>
      <c r="D246" s="125"/>
      <c r="E246" s="125"/>
      <c r="F246" s="125"/>
      <c r="G246" s="125"/>
      <c r="H246" s="125"/>
      <c r="I246" s="125"/>
      <c r="J246" s="125"/>
      <c r="K246" s="125"/>
      <c r="L246" s="125"/>
      <c r="M246" s="125"/>
      <c r="N246" s="125"/>
    </row>
    <row r="247" spans="3:14" ht="12.75">
      <c r="C247" s="125"/>
      <c r="D247" s="125"/>
      <c r="E247" s="125"/>
      <c r="F247" s="125"/>
      <c r="G247" s="125"/>
      <c r="H247" s="125"/>
      <c r="I247" s="125"/>
      <c r="J247" s="125"/>
      <c r="K247" s="125"/>
      <c r="L247" s="125"/>
      <c r="M247" s="125"/>
      <c r="N247" s="125"/>
    </row>
    <row r="248" spans="3:14" ht="12.75">
      <c r="C248" s="125"/>
      <c r="D248" s="125"/>
      <c r="E248" s="125"/>
      <c r="F248" s="125"/>
      <c r="G248" s="125"/>
      <c r="H248" s="125"/>
      <c r="I248" s="125"/>
      <c r="J248" s="125"/>
      <c r="K248" s="125"/>
      <c r="L248" s="125"/>
      <c r="M248" s="125"/>
      <c r="N248" s="125"/>
    </row>
    <row r="249" spans="3:14" ht="12.75">
      <c r="C249" s="125"/>
      <c r="D249" s="125"/>
      <c r="E249" s="125"/>
      <c r="F249" s="125"/>
      <c r="G249" s="125"/>
      <c r="H249" s="125"/>
      <c r="I249" s="125"/>
      <c r="J249" s="125"/>
      <c r="K249" s="125"/>
      <c r="L249" s="125"/>
      <c r="M249" s="125"/>
      <c r="N249" s="125"/>
    </row>
    <row r="250" spans="3:14" ht="12.75">
      <c r="C250" s="125"/>
      <c r="D250" s="125"/>
      <c r="E250" s="125"/>
      <c r="F250" s="125"/>
      <c r="G250" s="125"/>
      <c r="H250" s="125"/>
      <c r="I250" s="125"/>
      <c r="J250" s="125"/>
      <c r="K250" s="125"/>
      <c r="L250" s="125"/>
      <c r="M250" s="125"/>
      <c r="N250" s="125"/>
    </row>
    <row r="251" spans="3:14" ht="12.75">
      <c r="C251" s="125"/>
      <c r="D251" s="125"/>
      <c r="E251" s="125"/>
      <c r="F251" s="125"/>
      <c r="G251" s="125"/>
      <c r="H251" s="125"/>
      <c r="I251" s="125"/>
      <c r="J251" s="125"/>
      <c r="K251" s="125"/>
      <c r="L251" s="125"/>
      <c r="M251" s="125"/>
      <c r="N251" s="125"/>
    </row>
    <row r="252" spans="3:14" ht="12.75">
      <c r="C252" s="125"/>
      <c r="D252" s="125"/>
      <c r="E252" s="125"/>
      <c r="F252" s="125"/>
      <c r="G252" s="125"/>
      <c r="H252" s="125"/>
      <c r="I252" s="125"/>
      <c r="J252" s="125"/>
      <c r="K252" s="125"/>
      <c r="L252" s="125"/>
      <c r="M252" s="125"/>
      <c r="N252" s="125"/>
    </row>
    <row r="253" spans="3:14" ht="12.75">
      <c r="C253" s="125"/>
      <c r="D253" s="125"/>
      <c r="E253" s="125"/>
      <c r="F253" s="125"/>
      <c r="G253" s="125"/>
      <c r="H253" s="125"/>
      <c r="I253" s="125"/>
      <c r="J253" s="125"/>
      <c r="K253" s="125"/>
      <c r="L253" s="125"/>
      <c r="M253" s="125"/>
      <c r="N253" s="125"/>
    </row>
    <row r="254" spans="3:14" ht="12.75">
      <c r="C254" s="125"/>
      <c r="D254" s="125"/>
      <c r="E254" s="125"/>
      <c r="F254" s="125"/>
      <c r="G254" s="125"/>
      <c r="H254" s="125"/>
      <c r="I254" s="125"/>
      <c r="J254" s="125"/>
      <c r="K254" s="125"/>
      <c r="L254" s="125"/>
      <c r="M254" s="125"/>
      <c r="N254" s="125"/>
    </row>
    <row r="255" spans="3:14" ht="12.75">
      <c r="C255" s="125"/>
      <c r="D255" s="125"/>
      <c r="E255" s="125"/>
      <c r="F255" s="125"/>
      <c r="G255" s="125"/>
      <c r="H255" s="125"/>
      <c r="I255" s="125"/>
      <c r="J255" s="125"/>
      <c r="K255" s="125"/>
      <c r="L255" s="125"/>
      <c r="M255" s="125"/>
      <c r="N255" s="125"/>
    </row>
    <row r="256" spans="3:14" ht="12.75">
      <c r="C256" s="125"/>
      <c r="D256" s="125"/>
      <c r="E256" s="125"/>
      <c r="F256" s="125"/>
      <c r="G256" s="125"/>
      <c r="H256" s="125"/>
      <c r="I256" s="125"/>
      <c r="J256" s="125"/>
      <c r="K256" s="125"/>
      <c r="L256" s="125"/>
      <c r="M256" s="125"/>
      <c r="N256" s="125"/>
    </row>
    <row r="257" spans="3:14" ht="12.75">
      <c r="C257" s="125"/>
      <c r="D257" s="125"/>
      <c r="E257" s="125"/>
      <c r="F257" s="125"/>
      <c r="G257" s="125"/>
      <c r="H257" s="125"/>
      <c r="I257" s="125"/>
      <c r="J257" s="125"/>
      <c r="K257" s="125"/>
      <c r="L257" s="125"/>
      <c r="M257" s="125"/>
      <c r="N257" s="125"/>
    </row>
    <row r="258" spans="3:14" ht="12.75">
      <c r="C258" s="125"/>
      <c r="D258" s="125"/>
      <c r="E258" s="125"/>
      <c r="F258" s="125"/>
      <c r="G258" s="125"/>
      <c r="H258" s="125"/>
      <c r="I258" s="125"/>
      <c r="J258" s="125"/>
      <c r="K258" s="125"/>
      <c r="L258" s="125"/>
      <c r="M258" s="125"/>
      <c r="N258" s="125"/>
    </row>
    <row r="259" spans="3:14" ht="12.75">
      <c r="C259" s="125"/>
      <c r="D259" s="125"/>
      <c r="E259" s="125"/>
      <c r="F259" s="125"/>
      <c r="G259" s="125"/>
      <c r="H259" s="125"/>
      <c r="I259" s="125"/>
      <c r="J259" s="125"/>
      <c r="K259" s="125"/>
      <c r="L259" s="125"/>
      <c r="M259" s="125"/>
      <c r="N259" s="125"/>
    </row>
    <row r="260" spans="3:14" ht="12.75">
      <c r="C260" s="125"/>
      <c r="D260" s="125"/>
      <c r="E260" s="125"/>
      <c r="F260" s="125"/>
      <c r="G260" s="125"/>
      <c r="H260" s="125"/>
      <c r="I260" s="125"/>
      <c r="J260" s="125"/>
      <c r="K260" s="125"/>
      <c r="L260" s="125"/>
      <c r="M260" s="125"/>
      <c r="N260" s="125"/>
    </row>
    <row r="261" spans="3:14" ht="12.75">
      <c r="C261" s="125"/>
      <c r="D261" s="125"/>
      <c r="E261" s="125"/>
      <c r="F261" s="125"/>
      <c r="G261" s="125"/>
      <c r="H261" s="125"/>
      <c r="I261" s="125"/>
      <c r="J261" s="125"/>
      <c r="K261" s="125"/>
      <c r="L261" s="125"/>
      <c r="M261" s="125"/>
      <c r="N261" s="125"/>
    </row>
    <row r="262" spans="3:14" ht="12.75">
      <c r="C262" s="125"/>
      <c r="D262" s="125"/>
      <c r="E262" s="125"/>
      <c r="F262" s="125"/>
      <c r="G262" s="125"/>
      <c r="H262" s="125"/>
      <c r="I262" s="125"/>
      <c r="J262" s="125"/>
      <c r="K262" s="125"/>
      <c r="L262" s="125"/>
      <c r="M262" s="125"/>
      <c r="N262" s="125"/>
    </row>
    <row r="263" spans="3:14" ht="12.75">
      <c r="C263" s="125"/>
      <c r="D263" s="125"/>
      <c r="E263" s="125"/>
      <c r="F263" s="125"/>
      <c r="G263" s="125"/>
      <c r="H263" s="125"/>
      <c r="I263" s="125"/>
      <c r="J263" s="125"/>
      <c r="K263" s="125"/>
      <c r="L263" s="125"/>
      <c r="M263" s="125"/>
      <c r="N263" s="125"/>
    </row>
    <row r="264" spans="3:14" ht="12.75">
      <c r="C264" s="125"/>
      <c r="D264" s="125"/>
      <c r="E264" s="125"/>
      <c r="F264" s="125"/>
      <c r="G264" s="125"/>
      <c r="H264" s="125"/>
      <c r="I264" s="125"/>
      <c r="J264" s="125"/>
      <c r="K264" s="125"/>
      <c r="L264" s="125"/>
      <c r="M264" s="125"/>
      <c r="N264" s="125"/>
    </row>
    <row r="265" spans="3:14" ht="12.75">
      <c r="C265" s="125"/>
      <c r="D265" s="125"/>
      <c r="E265" s="125"/>
      <c r="F265" s="125"/>
      <c r="G265" s="125"/>
      <c r="H265" s="125"/>
      <c r="I265" s="125"/>
      <c r="J265" s="125"/>
      <c r="K265" s="125"/>
      <c r="L265" s="125"/>
      <c r="M265" s="125"/>
      <c r="N265" s="125"/>
    </row>
    <row r="266" spans="3:14" ht="12.75">
      <c r="C266" s="125"/>
      <c r="D266" s="125"/>
      <c r="E266" s="125"/>
      <c r="F266" s="125"/>
      <c r="G266" s="125"/>
      <c r="H266" s="125"/>
      <c r="I266" s="125"/>
      <c r="J266" s="125"/>
      <c r="K266" s="125"/>
      <c r="L266" s="125"/>
      <c r="M266" s="125"/>
      <c r="N266" s="125"/>
    </row>
    <row r="267" spans="3:14" ht="12.75">
      <c r="C267" s="125"/>
      <c r="D267" s="125"/>
      <c r="E267" s="125"/>
      <c r="F267" s="125"/>
      <c r="G267" s="125"/>
      <c r="H267" s="125"/>
      <c r="I267" s="125"/>
      <c r="J267" s="125"/>
      <c r="K267" s="125"/>
      <c r="L267" s="125"/>
      <c r="M267" s="125"/>
      <c r="N267" s="125"/>
    </row>
    <row r="268" spans="3:14" ht="12.75">
      <c r="C268" s="125"/>
      <c r="D268" s="125"/>
      <c r="E268" s="125"/>
      <c r="F268" s="125"/>
      <c r="G268" s="125"/>
      <c r="H268" s="125"/>
      <c r="I268" s="125"/>
      <c r="J268" s="125"/>
      <c r="K268" s="125"/>
      <c r="L268" s="125"/>
      <c r="M268" s="125"/>
      <c r="N268" s="125"/>
    </row>
    <row r="269" spans="3:14" ht="12.75">
      <c r="C269" s="125"/>
      <c r="D269" s="125"/>
      <c r="E269" s="125"/>
      <c r="F269" s="125"/>
      <c r="G269" s="125"/>
      <c r="H269" s="125"/>
      <c r="I269" s="125"/>
      <c r="J269" s="125"/>
      <c r="K269" s="125"/>
      <c r="L269" s="125"/>
      <c r="M269" s="125"/>
      <c r="N269" s="125"/>
    </row>
    <row r="270" spans="3:14" ht="12.75">
      <c r="C270" s="125"/>
      <c r="D270" s="125"/>
      <c r="E270" s="125"/>
      <c r="F270" s="125"/>
      <c r="G270" s="125"/>
      <c r="H270" s="125"/>
      <c r="I270" s="125"/>
      <c r="J270" s="125"/>
      <c r="K270" s="125"/>
      <c r="L270" s="125"/>
      <c r="M270" s="125"/>
      <c r="N270" s="125"/>
    </row>
    <row r="271" spans="3:14" ht="12.75">
      <c r="C271" s="125"/>
      <c r="D271" s="125"/>
      <c r="E271" s="125"/>
      <c r="F271" s="125"/>
      <c r="G271" s="125"/>
      <c r="H271" s="125"/>
      <c r="I271" s="125"/>
      <c r="J271" s="125"/>
      <c r="K271" s="125"/>
      <c r="L271" s="125"/>
      <c r="M271" s="125"/>
      <c r="N271" s="125"/>
    </row>
    <row r="272" spans="3:14" ht="12.75">
      <c r="C272" s="125"/>
      <c r="D272" s="125"/>
      <c r="E272" s="125"/>
      <c r="F272" s="125"/>
      <c r="G272" s="125"/>
      <c r="H272" s="125"/>
      <c r="I272" s="125"/>
      <c r="J272" s="125"/>
      <c r="K272" s="125"/>
      <c r="L272" s="125"/>
      <c r="M272" s="125"/>
      <c r="N272" s="125"/>
    </row>
    <row r="273" spans="3:14" ht="12.75">
      <c r="C273" s="125"/>
      <c r="D273" s="125"/>
      <c r="E273" s="125"/>
      <c r="F273" s="125"/>
      <c r="G273" s="125"/>
      <c r="H273" s="125"/>
      <c r="I273" s="125"/>
      <c r="J273" s="125"/>
      <c r="K273" s="125"/>
      <c r="L273" s="125"/>
      <c r="M273" s="125"/>
      <c r="N273" s="125"/>
    </row>
    <row r="274" spans="3:14" ht="12.75">
      <c r="C274" s="125"/>
      <c r="D274" s="125"/>
      <c r="E274" s="125"/>
      <c r="F274" s="125"/>
      <c r="G274" s="125"/>
      <c r="H274" s="125"/>
      <c r="I274" s="125"/>
      <c r="J274" s="125"/>
      <c r="K274" s="125"/>
      <c r="L274" s="125"/>
      <c r="M274" s="125"/>
      <c r="N274" s="125"/>
    </row>
    <row r="275" spans="3:14" ht="12.75">
      <c r="C275" s="125"/>
      <c r="D275" s="125"/>
      <c r="E275" s="125"/>
      <c r="F275" s="125"/>
      <c r="G275" s="125"/>
      <c r="H275" s="125"/>
      <c r="I275" s="125"/>
      <c r="J275" s="125"/>
      <c r="K275" s="125"/>
      <c r="L275" s="125"/>
      <c r="M275" s="125"/>
      <c r="N275" s="125"/>
    </row>
    <row r="276" spans="3:14" ht="12.75">
      <c r="C276" s="125"/>
      <c r="D276" s="125"/>
      <c r="E276" s="125"/>
      <c r="F276" s="125"/>
      <c r="G276" s="125"/>
      <c r="H276" s="125"/>
      <c r="I276" s="125"/>
      <c r="J276" s="125"/>
      <c r="K276" s="125"/>
      <c r="L276" s="125"/>
      <c r="M276" s="125"/>
      <c r="N276" s="125"/>
    </row>
    <row r="277" spans="3:14" ht="12.75">
      <c r="C277" s="125"/>
      <c r="D277" s="125"/>
      <c r="E277" s="125"/>
      <c r="F277" s="125"/>
      <c r="G277" s="125"/>
      <c r="H277" s="125"/>
      <c r="I277" s="125"/>
      <c r="J277" s="125"/>
      <c r="K277" s="125"/>
      <c r="L277" s="125"/>
      <c r="M277" s="125"/>
      <c r="N277" s="125"/>
    </row>
    <row r="278" spans="3:14" ht="12.75">
      <c r="C278" s="125"/>
      <c r="D278" s="125"/>
      <c r="E278" s="125"/>
      <c r="F278" s="125"/>
      <c r="G278" s="125"/>
      <c r="H278" s="125"/>
      <c r="I278" s="125"/>
      <c r="J278" s="125"/>
      <c r="K278" s="125"/>
      <c r="L278" s="125"/>
      <c r="M278" s="125"/>
      <c r="N278" s="125"/>
    </row>
    <row r="279" spans="3:14" ht="12.75">
      <c r="C279" s="125"/>
      <c r="D279" s="125"/>
      <c r="E279" s="125"/>
      <c r="F279" s="125"/>
      <c r="G279" s="125"/>
      <c r="H279" s="125"/>
      <c r="I279" s="125"/>
      <c r="J279" s="125"/>
      <c r="K279" s="125"/>
      <c r="L279" s="125"/>
      <c r="M279" s="125"/>
      <c r="N279" s="125"/>
    </row>
    <row r="280" spans="3:14" ht="12.75">
      <c r="C280" s="125"/>
      <c r="D280" s="125"/>
      <c r="E280" s="125"/>
      <c r="F280" s="125"/>
      <c r="G280" s="125"/>
      <c r="H280" s="125"/>
      <c r="I280" s="125"/>
      <c r="J280" s="125"/>
      <c r="K280" s="125"/>
      <c r="L280" s="125"/>
      <c r="M280" s="125"/>
      <c r="N280" s="125"/>
    </row>
    <row r="281" spans="3:14" ht="12.75">
      <c r="C281" s="125"/>
      <c r="D281" s="125"/>
      <c r="E281" s="125"/>
      <c r="F281" s="125"/>
      <c r="G281" s="125"/>
      <c r="H281" s="125"/>
      <c r="I281" s="125"/>
      <c r="J281" s="125"/>
      <c r="K281" s="125"/>
      <c r="L281" s="125"/>
      <c r="M281" s="125"/>
      <c r="N281" s="125"/>
    </row>
    <row r="282" spans="3:14" ht="12.75">
      <c r="C282" s="125"/>
      <c r="D282" s="125"/>
      <c r="E282" s="125"/>
      <c r="F282" s="125"/>
      <c r="G282" s="125"/>
      <c r="H282" s="125"/>
      <c r="I282" s="125"/>
      <c r="J282" s="125"/>
      <c r="K282" s="125"/>
      <c r="L282" s="125"/>
      <c r="M282" s="125"/>
      <c r="N282" s="125"/>
    </row>
    <row r="283" spans="3:14" ht="12.75">
      <c r="C283" s="125"/>
      <c r="D283" s="125"/>
      <c r="E283" s="125"/>
      <c r="F283" s="125"/>
      <c r="G283" s="125"/>
      <c r="H283" s="125"/>
      <c r="I283" s="125"/>
      <c r="J283" s="125"/>
      <c r="K283" s="125"/>
      <c r="L283" s="125"/>
      <c r="M283" s="125"/>
      <c r="N283" s="125"/>
    </row>
    <row r="284" spans="3:14" ht="12.75">
      <c r="C284" s="125"/>
      <c r="D284" s="125"/>
      <c r="E284" s="125"/>
      <c r="F284" s="125"/>
      <c r="G284" s="125"/>
      <c r="H284" s="125"/>
      <c r="I284" s="125"/>
      <c r="J284" s="125"/>
      <c r="K284" s="125"/>
      <c r="L284" s="125"/>
      <c r="M284" s="125"/>
      <c r="N284" s="125"/>
    </row>
    <row r="285" spans="3:14" ht="12.75">
      <c r="C285" s="125"/>
      <c r="D285" s="125"/>
      <c r="E285" s="125"/>
      <c r="F285" s="125"/>
      <c r="G285" s="125"/>
      <c r="H285" s="125"/>
      <c r="I285" s="125"/>
      <c r="J285" s="125"/>
      <c r="K285" s="125"/>
      <c r="L285" s="125"/>
      <c r="M285" s="125"/>
      <c r="N285" s="125"/>
    </row>
    <row r="286" spans="3:14" ht="12.75">
      <c r="C286" s="125"/>
      <c r="D286" s="125"/>
      <c r="E286" s="125"/>
      <c r="F286" s="125"/>
      <c r="G286" s="125"/>
      <c r="H286" s="125"/>
      <c r="I286" s="125"/>
      <c r="J286" s="125"/>
      <c r="K286" s="125"/>
      <c r="L286" s="125"/>
      <c r="M286" s="125"/>
      <c r="N286" s="125"/>
    </row>
    <row r="287" spans="3:14" ht="12.75">
      <c r="C287" s="125"/>
      <c r="D287" s="125"/>
      <c r="E287" s="125"/>
      <c r="F287" s="125"/>
      <c r="G287" s="125"/>
      <c r="H287" s="125"/>
      <c r="I287" s="125"/>
      <c r="J287" s="125"/>
      <c r="K287" s="125"/>
      <c r="L287" s="125"/>
      <c r="M287" s="125"/>
      <c r="N287" s="125"/>
    </row>
    <row r="288" spans="3:14" ht="12.75">
      <c r="C288" s="125"/>
      <c r="D288" s="125"/>
      <c r="E288" s="125"/>
      <c r="F288" s="125"/>
      <c r="G288" s="125"/>
      <c r="H288" s="125"/>
      <c r="I288" s="125"/>
      <c r="J288" s="125"/>
      <c r="K288" s="125"/>
      <c r="L288" s="125"/>
      <c r="M288" s="125"/>
      <c r="N288" s="125"/>
    </row>
    <row r="289" spans="3:14" ht="12.75">
      <c r="C289" s="125"/>
      <c r="D289" s="125"/>
      <c r="E289" s="125"/>
      <c r="F289" s="125"/>
      <c r="G289" s="125"/>
      <c r="H289" s="125"/>
      <c r="I289" s="125"/>
      <c r="J289" s="125"/>
      <c r="K289" s="125"/>
      <c r="L289" s="125"/>
      <c r="M289" s="125"/>
      <c r="N289" s="125"/>
    </row>
    <row r="290" spans="3:14" ht="12.75">
      <c r="C290" s="125"/>
      <c r="D290" s="125"/>
      <c r="E290" s="125"/>
      <c r="F290" s="125"/>
      <c r="G290" s="125"/>
      <c r="H290" s="125"/>
      <c r="I290" s="125"/>
      <c r="J290" s="125"/>
      <c r="K290" s="125"/>
      <c r="L290" s="125"/>
      <c r="M290" s="125"/>
      <c r="N290" s="125"/>
    </row>
    <row r="291" spans="3:14" ht="12.75">
      <c r="C291" s="125"/>
      <c r="D291" s="125"/>
      <c r="E291" s="125"/>
      <c r="F291" s="125"/>
      <c r="G291" s="125"/>
      <c r="H291" s="125"/>
      <c r="I291" s="125"/>
      <c r="J291" s="125"/>
      <c r="K291" s="125"/>
      <c r="L291" s="125"/>
      <c r="M291" s="125"/>
      <c r="N291" s="125"/>
    </row>
    <row r="292" spans="3:14" ht="12.75">
      <c r="C292" s="125"/>
      <c r="D292" s="125"/>
      <c r="E292" s="125"/>
      <c r="F292" s="125"/>
      <c r="G292" s="125"/>
      <c r="H292" s="125"/>
      <c r="I292" s="125"/>
      <c r="J292" s="125"/>
      <c r="K292" s="125"/>
      <c r="L292" s="125"/>
      <c r="M292" s="125"/>
      <c r="N292" s="125"/>
    </row>
    <row r="293" spans="3:14" ht="12.75">
      <c r="C293" s="125"/>
      <c r="D293" s="125"/>
      <c r="E293" s="125"/>
      <c r="F293" s="125"/>
      <c r="G293" s="125"/>
      <c r="H293" s="125"/>
      <c r="I293" s="125"/>
      <c r="J293" s="125"/>
      <c r="K293" s="125"/>
      <c r="L293" s="125"/>
      <c r="M293" s="125"/>
      <c r="N293" s="125"/>
    </row>
    <row r="294" spans="3:14" ht="12.75">
      <c r="C294" s="125"/>
      <c r="D294" s="125"/>
      <c r="E294" s="125"/>
      <c r="F294" s="125"/>
      <c r="G294" s="125"/>
      <c r="H294" s="125"/>
      <c r="I294" s="125"/>
      <c r="J294" s="125"/>
      <c r="K294" s="125"/>
      <c r="L294" s="125"/>
      <c r="M294" s="125"/>
      <c r="N294" s="125"/>
    </row>
    <row r="295" spans="3:14" ht="12.75">
      <c r="C295" s="125"/>
      <c r="D295" s="125"/>
      <c r="E295" s="125"/>
      <c r="F295" s="125"/>
      <c r="G295" s="125"/>
      <c r="H295" s="125"/>
      <c r="I295" s="125"/>
      <c r="J295" s="125"/>
      <c r="K295" s="125"/>
      <c r="L295" s="125"/>
      <c r="M295" s="125"/>
      <c r="N295" s="125"/>
    </row>
    <row r="296" spans="3:14" ht="12.75">
      <c r="C296" s="125"/>
      <c r="D296" s="125"/>
      <c r="E296" s="125"/>
      <c r="F296" s="125"/>
      <c r="G296" s="125"/>
      <c r="H296" s="125"/>
      <c r="I296" s="125"/>
      <c r="J296" s="125"/>
      <c r="K296" s="125"/>
      <c r="L296" s="125"/>
      <c r="M296" s="125"/>
      <c r="N296" s="125"/>
    </row>
    <row r="297" spans="3:14" ht="12.75">
      <c r="C297" s="125"/>
      <c r="D297" s="125"/>
      <c r="E297" s="125"/>
      <c r="F297" s="125"/>
      <c r="G297" s="125"/>
      <c r="H297" s="125"/>
      <c r="I297" s="125"/>
      <c r="J297" s="125"/>
      <c r="K297" s="125"/>
      <c r="L297" s="125"/>
      <c r="M297" s="125"/>
      <c r="N297" s="125"/>
    </row>
    <row r="298" spans="3:14" ht="12.75">
      <c r="C298" s="125"/>
      <c r="D298" s="125"/>
      <c r="E298" s="125"/>
      <c r="F298" s="125"/>
      <c r="G298" s="125"/>
      <c r="H298" s="125"/>
      <c r="I298" s="125"/>
      <c r="J298" s="125"/>
      <c r="K298" s="125"/>
      <c r="L298" s="125"/>
      <c r="M298" s="125"/>
      <c r="N298" s="125"/>
    </row>
    <row r="299" spans="3:14" ht="12.75">
      <c r="C299" s="125"/>
      <c r="D299" s="125"/>
      <c r="E299" s="125"/>
      <c r="F299" s="125"/>
      <c r="G299" s="125"/>
      <c r="H299" s="125"/>
      <c r="I299" s="125"/>
      <c r="J299" s="125"/>
      <c r="K299" s="125"/>
      <c r="L299" s="125"/>
      <c r="M299" s="125"/>
      <c r="N299" s="125"/>
    </row>
    <row r="300" spans="3:14" ht="12.75">
      <c r="C300" s="125"/>
      <c r="D300" s="125"/>
      <c r="E300" s="125"/>
      <c r="F300" s="125"/>
      <c r="G300" s="125"/>
      <c r="H300" s="125"/>
      <c r="I300" s="125"/>
      <c r="J300" s="125"/>
      <c r="K300" s="125"/>
      <c r="L300" s="125"/>
      <c r="M300" s="125"/>
      <c r="N300" s="125"/>
    </row>
    <row r="301" spans="3:14" ht="12.75">
      <c r="C301" s="125"/>
      <c r="D301" s="125"/>
      <c r="E301" s="125"/>
      <c r="F301" s="125"/>
      <c r="G301" s="125"/>
      <c r="H301" s="125"/>
      <c r="I301" s="125"/>
      <c r="J301" s="125"/>
      <c r="K301" s="125"/>
      <c r="L301" s="125"/>
      <c r="M301" s="125"/>
      <c r="N301" s="125"/>
    </row>
    <row r="302" spans="3:14" ht="12.75">
      <c r="C302" s="125"/>
      <c r="D302" s="125"/>
      <c r="E302" s="125"/>
      <c r="F302" s="125"/>
      <c r="G302" s="125"/>
      <c r="H302" s="125"/>
      <c r="I302" s="125"/>
      <c r="J302" s="125"/>
      <c r="K302" s="125"/>
      <c r="L302" s="125"/>
      <c r="M302" s="125"/>
      <c r="N302" s="125"/>
    </row>
    <row r="303" spans="3:14" ht="12.75">
      <c r="C303" s="125"/>
      <c r="D303" s="125"/>
      <c r="E303" s="125"/>
      <c r="F303" s="125"/>
      <c r="G303" s="125"/>
      <c r="H303" s="125"/>
      <c r="I303" s="125"/>
      <c r="J303" s="125"/>
      <c r="K303" s="125"/>
      <c r="L303" s="125"/>
      <c r="M303" s="125"/>
      <c r="N303" s="125"/>
    </row>
    <row r="304" spans="3:14" ht="12.75">
      <c r="C304" s="125"/>
      <c r="D304" s="125"/>
      <c r="E304" s="125"/>
      <c r="F304" s="125"/>
      <c r="G304" s="125"/>
      <c r="H304" s="125"/>
      <c r="I304" s="125"/>
      <c r="J304" s="125"/>
      <c r="K304" s="125"/>
      <c r="L304" s="125"/>
      <c r="M304" s="125"/>
      <c r="N304" s="125"/>
    </row>
    <row r="305" spans="3:14" ht="12.75">
      <c r="C305" s="125"/>
      <c r="D305" s="125"/>
      <c r="E305" s="125"/>
      <c r="F305" s="125"/>
      <c r="G305" s="125"/>
      <c r="H305" s="125"/>
      <c r="I305" s="125"/>
      <c r="J305" s="125"/>
      <c r="K305" s="125"/>
      <c r="L305" s="125"/>
      <c r="M305" s="125"/>
      <c r="N305" s="125"/>
    </row>
    <row r="306" spans="3:14" ht="12.75">
      <c r="C306" s="125"/>
      <c r="D306" s="125"/>
      <c r="E306" s="125"/>
      <c r="F306" s="125"/>
      <c r="G306" s="125"/>
      <c r="H306" s="125"/>
      <c r="I306" s="125"/>
      <c r="J306" s="125"/>
      <c r="K306" s="125"/>
      <c r="L306" s="125"/>
      <c r="M306" s="125"/>
      <c r="N306" s="125"/>
    </row>
    <row r="307" spans="3:14" ht="12.75">
      <c r="C307" s="125"/>
      <c r="D307" s="125"/>
      <c r="E307" s="125"/>
      <c r="F307" s="125"/>
      <c r="G307" s="125"/>
      <c r="H307" s="125"/>
      <c r="I307" s="125"/>
      <c r="J307" s="125"/>
      <c r="K307" s="125"/>
      <c r="L307" s="125"/>
      <c r="M307" s="125"/>
      <c r="N307" s="125"/>
    </row>
    <row r="308" spans="3:14" ht="12.75">
      <c r="C308" s="125"/>
      <c r="D308" s="125"/>
      <c r="E308" s="125"/>
      <c r="F308" s="125"/>
      <c r="G308" s="125"/>
      <c r="H308" s="125"/>
      <c r="I308" s="125"/>
      <c r="J308" s="125"/>
      <c r="K308" s="125"/>
      <c r="L308" s="125"/>
      <c r="M308" s="125"/>
      <c r="N308" s="125"/>
    </row>
    <row r="309" spans="3:14" ht="12.75">
      <c r="C309" s="125"/>
      <c r="D309" s="125"/>
      <c r="E309" s="125"/>
      <c r="F309" s="125"/>
      <c r="G309" s="125"/>
      <c r="H309" s="125"/>
      <c r="I309" s="125"/>
      <c r="J309" s="125"/>
      <c r="K309" s="125"/>
      <c r="L309" s="125"/>
      <c r="M309" s="125"/>
      <c r="N309" s="125"/>
    </row>
    <row r="310" spans="3:14" ht="12.75">
      <c r="C310" s="125"/>
      <c r="D310" s="125"/>
      <c r="E310" s="125"/>
      <c r="F310" s="125"/>
      <c r="G310" s="125"/>
      <c r="H310" s="125"/>
      <c r="I310" s="125"/>
      <c r="J310" s="125"/>
      <c r="K310" s="125"/>
      <c r="L310" s="125"/>
      <c r="M310" s="125"/>
      <c r="N310" s="125"/>
    </row>
    <row r="311" spans="3:14" ht="12.75">
      <c r="C311" s="125"/>
      <c r="D311" s="125"/>
      <c r="E311" s="125"/>
      <c r="F311" s="125"/>
      <c r="G311" s="125"/>
      <c r="H311" s="125"/>
      <c r="I311" s="125"/>
      <c r="J311" s="125"/>
      <c r="K311" s="125"/>
      <c r="L311" s="125"/>
      <c r="M311" s="125"/>
      <c r="N311" s="125"/>
    </row>
    <row r="312" spans="3:14" ht="12.75">
      <c r="C312" s="125"/>
      <c r="D312" s="125"/>
      <c r="E312" s="125"/>
      <c r="F312" s="125"/>
      <c r="G312" s="125"/>
      <c r="H312" s="125"/>
      <c r="I312" s="125"/>
      <c r="J312" s="125"/>
      <c r="K312" s="125"/>
      <c r="L312" s="125"/>
      <c r="M312" s="125"/>
      <c r="N312" s="125"/>
    </row>
    <row r="313" spans="3:14" ht="12.75">
      <c r="C313" s="125"/>
      <c r="D313" s="125"/>
      <c r="E313" s="125"/>
      <c r="F313" s="125"/>
      <c r="G313" s="125"/>
      <c r="H313" s="125"/>
      <c r="I313" s="125"/>
      <c r="J313" s="125"/>
      <c r="K313" s="125"/>
      <c r="L313" s="125"/>
      <c r="M313" s="125"/>
      <c r="N313" s="125"/>
    </row>
    <row r="314" spans="3:14" ht="12.75">
      <c r="C314" s="125"/>
      <c r="D314" s="125"/>
      <c r="E314" s="125"/>
      <c r="F314" s="125"/>
      <c r="G314" s="125"/>
      <c r="H314" s="125"/>
      <c r="I314" s="125"/>
      <c r="J314" s="125"/>
      <c r="K314" s="125"/>
      <c r="L314" s="125"/>
      <c r="M314" s="125"/>
      <c r="N314" s="125"/>
    </row>
    <row r="315" spans="3:14" ht="12.75">
      <c r="C315" s="125"/>
      <c r="D315" s="125"/>
      <c r="E315" s="125"/>
      <c r="F315" s="125"/>
      <c r="G315" s="125"/>
      <c r="H315" s="125"/>
      <c r="I315" s="125"/>
      <c r="J315" s="125"/>
      <c r="K315" s="125"/>
      <c r="L315" s="125"/>
      <c r="M315" s="125"/>
      <c r="N315" s="125"/>
    </row>
    <row r="316" spans="3:14" ht="12.75">
      <c r="C316" s="125"/>
      <c r="D316" s="125"/>
      <c r="E316" s="125"/>
      <c r="F316" s="125"/>
      <c r="G316" s="125"/>
      <c r="H316" s="125"/>
      <c r="I316" s="125"/>
      <c r="J316" s="125"/>
      <c r="K316" s="125"/>
      <c r="L316" s="125"/>
      <c r="M316" s="125"/>
      <c r="N316" s="125"/>
    </row>
    <row r="317" spans="3:14" ht="12.75">
      <c r="C317" s="125"/>
      <c r="D317" s="125"/>
      <c r="E317" s="125"/>
      <c r="F317" s="125"/>
      <c r="G317" s="125"/>
      <c r="H317" s="125"/>
      <c r="I317" s="125"/>
      <c r="J317" s="125"/>
      <c r="K317" s="125"/>
      <c r="L317" s="125"/>
      <c r="M317" s="125"/>
      <c r="N317" s="125"/>
    </row>
    <row r="318" spans="3:14" ht="12.75">
      <c r="C318" s="125"/>
      <c r="D318" s="125"/>
      <c r="E318" s="125"/>
      <c r="F318" s="125"/>
      <c r="G318" s="125"/>
      <c r="H318" s="125"/>
      <c r="I318" s="125"/>
      <c r="J318" s="125"/>
      <c r="K318" s="125"/>
      <c r="L318" s="125"/>
      <c r="M318" s="125"/>
      <c r="N318" s="125"/>
    </row>
    <row r="319" spans="3:14" ht="12.75">
      <c r="C319" s="125"/>
      <c r="D319" s="125"/>
      <c r="E319" s="125"/>
      <c r="F319" s="125"/>
      <c r="G319" s="125"/>
      <c r="H319" s="125"/>
      <c r="I319" s="125"/>
      <c r="J319" s="125"/>
      <c r="K319" s="125"/>
      <c r="L319" s="125"/>
      <c r="M319" s="125"/>
      <c r="N319" s="125"/>
    </row>
    <row r="320" spans="3:14" ht="12.75">
      <c r="C320" s="125"/>
      <c r="D320" s="125"/>
      <c r="E320" s="125"/>
      <c r="F320" s="125"/>
      <c r="G320" s="125"/>
      <c r="H320" s="125"/>
      <c r="I320" s="125"/>
      <c r="J320" s="125"/>
      <c r="K320" s="125"/>
      <c r="L320" s="125"/>
      <c r="M320" s="125"/>
      <c r="N320" s="125"/>
    </row>
    <row r="321" spans="3:14" ht="12.75">
      <c r="C321" s="125"/>
      <c r="D321" s="125"/>
      <c r="E321" s="125"/>
      <c r="F321" s="125"/>
      <c r="G321" s="125"/>
      <c r="H321" s="125"/>
      <c r="I321" s="125"/>
      <c r="J321" s="125"/>
      <c r="K321" s="125"/>
      <c r="L321" s="125"/>
      <c r="M321" s="125"/>
      <c r="N321" s="125"/>
    </row>
    <row r="322" spans="3:14" ht="12.75">
      <c r="C322" s="125"/>
      <c r="D322" s="125"/>
      <c r="E322" s="125"/>
      <c r="F322" s="125"/>
      <c r="G322" s="125"/>
      <c r="H322" s="125"/>
      <c r="I322" s="125"/>
      <c r="J322" s="125"/>
      <c r="K322" s="125"/>
      <c r="L322" s="125"/>
      <c r="M322" s="125"/>
      <c r="N322" s="125"/>
    </row>
    <row r="323" spans="3:14" ht="12.75">
      <c r="C323" s="125"/>
      <c r="D323" s="125"/>
      <c r="E323" s="125"/>
      <c r="F323" s="125"/>
      <c r="G323" s="125"/>
      <c r="H323" s="125"/>
      <c r="I323" s="125"/>
      <c r="J323" s="125"/>
      <c r="K323" s="125"/>
      <c r="L323" s="125"/>
      <c r="M323" s="125"/>
      <c r="N323" s="125"/>
    </row>
    <row r="324" spans="3:14" ht="12.75">
      <c r="C324" s="125"/>
      <c r="D324" s="125"/>
      <c r="E324" s="125"/>
      <c r="F324" s="125"/>
      <c r="G324" s="125"/>
      <c r="H324" s="125"/>
      <c r="I324" s="125"/>
      <c r="J324" s="125"/>
      <c r="K324" s="125"/>
      <c r="L324" s="125"/>
      <c r="M324" s="125"/>
      <c r="N324" s="125"/>
    </row>
    <row r="325" spans="3:14" ht="12.75">
      <c r="C325" s="125"/>
      <c r="D325" s="125"/>
      <c r="E325" s="125"/>
      <c r="F325" s="125"/>
      <c r="G325" s="125"/>
      <c r="H325" s="125"/>
      <c r="I325" s="125"/>
      <c r="J325" s="125"/>
      <c r="K325" s="125"/>
      <c r="L325" s="125"/>
      <c r="M325" s="125"/>
      <c r="N325" s="125"/>
    </row>
    <row r="326" spans="3:14" ht="12.75">
      <c r="C326" s="125"/>
      <c r="D326" s="125"/>
      <c r="E326" s="125"/>
      <c r="F326" s="125"/>
      <c r="G326" s="125"/>
      <c r="H326" s="125"/>
      <c r="I326" s="125"/>
      <c r="J326" s="125"/>
      <c r="K326" s="125"/>
      <c r="L326" s="125"/>
      <c r="M326" s="125"/>
      <c r="N326" s="125"/>
    </row>
    <row r="327" spans="3:14" ht="12.75">
      <c r="C327" s="125"/>
      <c r="D327" s="125"/>
      <c r="E327" s="125"/>
      <c r="F327" s="125"/>
      <c r="G327" s="125"/>
      <c r="H327" s="125"/>
      <c r="I327" s="125"/>
      <c r="J327" s="125"/>
      <c r="K327" s="125"/>
      <c r="L327" s="125"/>
      <c r="M327" s="125"/>
      <c r="N327" s="125"/>
    </row>
    <row r="328" spans="3:14" ht="12.75">
      <c r="C328" s="125"/>
      <c r="D328" s="125"/>
      <c r="E328" s="125"/>
      <c r="F328" s="125"/>
      <c r="G328" s="125"/>
      <c r="H328" s="125"/>
      <c r="I328" s="125"/>
      <c r="J328" s="125"/>
      <c r="K328" s="125"/>
      <c r="L328" s="125"/>
      <c r="M328" s="125"/>
      <c r="N328" s="125"/>
    </row>
    <row r="329" spans="3:14" ht="12.75">
      <c r="C329" s="125"/>
      <c r="D329" s="125"/>
      <c r="E329" s="125"/>
      <c r="F329" s="125"/>
      <c r="G329" s="125"/>
      <c r="H329" s="125"/>
      <c r="I329" s="125"/>
      <c r="J329" s="125"/>
      <c r="K329" s="125"/>
      <c r="L329" s="125"/>
      <c r="M329" s="125"/>
      <c r="N329" s="125"/>
    </row>
    <row r="330" spans="3:14" ht="12.75">
      <c r="C330" s="125"/>
      <c r="D330" s="125"/>
      <c r="E330" s="125"/>
      <c r="F330" s="125"/>
      <c r="G330" s="125"/>
      <c r="H330" s="125"/>
      <c r="I330" s="125"/>
      <c r="J330" s="125"/>
      <c r="K330" s="125"/>
      <c r="L330" s="125"/>
      <c r="M330" s="125"/>
      <c r="N330" s="125"/>
    </row>
    <row r="331" spans="3:14" ht="12.75">
      <c r="C331" s="125"/>
      <c r="D331" s="125"/>
      <c r="E331" s="125"/>
      <c r="F331" s="125"/>
      <c r="G331" s="125"/>
      <c r="H331" s="125"/>
      <c r="I331" s="125"/>
      <c r="J331" s="125"/>
      <c r="K331" s="125"/>
      <c r="L331" s="125"/>
      <c r="M331" s="125"/>
      <c r="N331" s="125"/>
    </row>
    <row r="332" spans="3:14" ht="12.75">
      <c r="C332" s="125"/>
      <c r="D332" s="125"/>
      <c r="E332" s="125"/>
      <c r="F332" s="125"/>
      <c r="G332" s="125"/>
      <c r="H332" s="125"/>
      <c r="I332" s="125"/>
      <c r="J332" s="125"/>
      <c r="K332" s="125"/>
      <c r="L332" s="125"/>
      <c r="M332" s="125"/>
      <c r="N332" s="125"/>
    </row>
    <row r="333" spans="3:14" ht="12.75">
      <c r="C333" s="125"/>
      <c r="D333" s="125"/>
      <c r="E333" s="125"/>
      <c r="F333" s="125"/>
      <c r="G333" s="125"/>
      <c r="H333" s="125"/>
      <c r="I333" s="125"/>
      <c r="J333" s="125"/>
      <c r="K333" s="125"/>
      <c r="L333" s="125"/>
      <c r="M333" s="125"/>
      <c r="N333" s="125"/>
    </row>
    <row r="334" spans="3:14" ht="12.75">
      <c r="C334" s="125"/>
      <c r="D334" s="125"/>
      <c r="E334" s="125"/>
      <c r="F334" s="125"/>
      <c r="G334" s="125"/>
      <c r="H334" s="125"/>
      <c r="I334" s="125"/>
      <c r="J334" s="125"/>
      <c r="K334" s="125"/>
      <c r="L334" s="125"/>
      <c r="M334" s="125"/>
      <c r="N334" s="125"/>
    </row>
    <row r="335" spans="3:14" ht="12.75">
      <c r="C335" s="125"/>
      <c r="D335" s="125"/>
      <c r="E335" s="125"/>
      <c r="F335" s="125"/>
      <c r="G335" s="125"/>
      <c r="H335" s="125"/>
      <c r="I335" s="125"/>
      <c r="J335" s="125"/>
      <c r="K335" s="125"/>
      <c r="L335" s="125"/>
      <c r="M335" s="125"/>
      <c r="N335" s="125"/>
    </row>
    <row r="336" spans="3:14" ht="12.75">
      <c r="C336" s="125"/>
      <c r="D336" s="125"/>
      <c r="E336" s="125"/>
      <c r="F336" s="125"/>
      <c r="G336" s="125"/>
      <c r="H336" s="125"/>
      <c r="I336" s="125"/>
      <c r="J336" s="125"/>
      <c r="K336" s="125"/>
      <c r="L336" s="125"/>
      <c r="M336" s="125"/>
      <c r="N336" s="125"/>
    </row>
    <row r="337" spans="3:14" ht="12.75">
      <c r="C337" s="125"/>
      <c r="D337" s="125"/>
      <c r="E337" s="125"/>
      <c r="F337" s="125"/>
      <c r="G337" s="125"/>
      <c r="H337" s="125"/>
      <c r="I337" s="125"/>
      <c r="J337" s="125"/>
      <c r="K337" s="125"/>
      <c r="L337" s="125"/>
      <c r="M337" s="125"/>
      <c r="N337" s="125"/>
    </row>
    <row r="338" spans="3:14" ht="12.75">
      <c r="C338" s="125"/>
      <c r="D338" s="125"/>
      <c r="E338" s="125"/>
      <c r="F338" s="125"/>
      <c r="G338" s="125"/>
      <c r="H338" s="125"/>
      <c r="I338" s="125"/>
      <c r="J338" s="125"/>
      <c r="K338" s="125"/>
      <c r="L338" s="125"/>
      <c r="M338" s="125"/>
      <c r="N338" s="125"/>
    </row>
    <row r="339" spans="3:14" ht="12.75">
      <c r="C339" s="125"/>
      <c r="D339" s="125"/>
      <c r="E339" s="125"/>
      <c r="F339" s="125"/>
      <c r="G339" s="125"/>
      <c r="H339" s="125"/>
      <c r="I339" s="125"/>
      <c r="J339" s="125"/>
      <c r="K339" s="125"/>
      <c r="L339" s="125"/>
      <c r="M339" s="125"/>
      <c r="N339" s="125"/>
    </row>
    <row r="340" spans="3:14" ht="12.75">
      <c r="C340" s="125"/>
      <c r="D340" s="125"/>
      <c r="E340" s="125"/>
      <c r="F340" s="125"/>
      <c r="G340" s="125"/>
      <c r="H340" s="125"/>
      <c r="I340" s="125"/>
      <c r="J340" s="125"/>
      <c r="K340" s="125"/>
      <c r="L340" s="125"/>
      <c r="M340" s="125"/>
      <c r="N340" s="125"/>
    </row>
    <row r="341" spans="3:14" ht="12.75">
      <c r="C341" s="125"/>
      <c r="D341" s="125"/>
      <c r="E341" s="125"/>
      <c r="F341" s="125"/>
      <c r="G341" s="125"/>
      <c r="H341" s="125"/>
      <c r="I341" s="125"/>
      <c r="J341" s="125"/>
      <c r="K341" s="125"/>
      <c r="L341" s="125"/>
      <c r="M341" s="125"/>
      <c r="N341" s="125"/>
    </row>
    <row r="342" spans="3:14" ht="12.75">
      <c r="C342" s="125"/>
      <c r="D342" s="125"/>
      <c r="E342" s="125"/>
      <c r="F342" s="125"/>
      <c r="G342" s="125"/>
      <c r="H342" s="125"/>
      <c r="I342" s="125"/>
      <c r="J342" s="125"/>
      <c r="K342" s="125"/>
      <c r="L342" s="125"/>
      <c r="M342" s="125"/>
      <c r="N342" s="125"/>
    </row>
    <row r="343" spans="3:14" ht="12.75">
      <c r="C343" s="125"/>
      <c r="D343" s="125"/>
      <c r="E343" s="125"/>
      <c r="F343" s="125"/>
      <c r="G343" s="125"/>
      <c r="H343" s="125"/>
      <c r="I343" s="125"/>
      <c r="J343" s="125"/>
      <c r="K343" s="125"/>
      <c r="L343" s="125"/>
      <c r="M343" s="125"/>
      <c r="N343" s="125"/>
    </row>
    <row r="344" spans="3:14" ht="12.75">
      <c r="C344" s="125"/>
      <c r="D344" s="125"/>
      <c r="E344" s="125"/>
      <c r="F344" s="125"/>
      <c r="G344" s="125"/>
      <c r="H344" s="125"/>
      <c r="I344" s="125"/>
      <c r="J344" s="125"/>
      <c r="K344" s="125"/>
      <c r="L344" s="125"/>
      <c r="M344" s="125"/>
      <c r="N344" s="125"/>
    </row>
    <row r="345" spans="3:14" ht="12.75">
      <c r="C345" s="125"/>
      <c r="D345" s="125"/>
      <c r="E345" s="125"/>
      <c r="F345" s="125"/>
      <c r="G345" s="125"/>
      <c r="H345" s="125"/>
      <c r="I345" s="125"/>
      <c r="J345" s="125"/>
      <c r="K345" s="125"/>
      <c r="L345" s="125"/>
      <c r="M345" s="125"/>
      <c r="N345" s="125"/>
    </row>
    <row r="346" spans="3:14" ht="12.75">
      <c r="C346" s="125"/>
      <c r="D346" s="125"/>
      <c r="E346" s="125"/>
      <c r="F346" s="125"/>
      <c r="G346" s="125"/>
      <c r="H346" s="125"/>
      <c r="I346" s="125"/>
      <c r="J346" s="125"/>
      <c r="K346" s="125"/>
      <c r="L346" s="125"/>
      <c r="M346" s="125"/>
      <c r="N346" s="125"/>
    </row>
    <row r="347" spans="3:14" ht="12.75">
      <c r="C347" s="125"/>
      <c r="D347" s="125"/>
      <c r="E347" s="125"/>
      <c r="F347" s="125"/>
      <c r="G347" s="125"/>
      <c r="H347" s="125"/>
      <c r="I347" s="125"/>
      <c r="J347" s="125"/>
      <c r="K347" s="125"/>
      <c r="L347" s="125"/>
      <c r="M347" s="125"/>
      <c r="N347" s="125"/>
    </row>
    <row r="348" spans="3:14" ht="12.75">
      <c r="C348" s="125"/>
      <c r="D348" s="125"/>
      <c r="E348" s="125"/>
      <c r="F348" s="125"/>
      <c r="G348" s="125"/>
      <c r="H348" s="125"/>
      <c r="I348" s="125"/>
      <c r="J348" s="125"/>
      <c r="K348" s="125"/>
      <c r="L348" s="125"/>
      <c r="M348" s="125"/>
      <c r="N348" s="125"/>
    </row>
    <row r="349" spans="3:14" ht="12.75">
      <c r="C349" s="125"/>
      <c r="D349" s="125"/>
      <c r="E349" s="125"/>
      <c r="F349" s="125"/>
      <c r="G349" s="125"/>
      <c r="H349" s="125"/>
      <c r="I349" s="125"/>
      <c r="J349" s="125"/>
      <c r="K349" s="125"/>
      <c r="L349" s="125"/>
      <c r="M349" s="125"/>
      <c r="N349" s="125"/>
    </row>
    <row r="350" spans="3:14" ht="12.75">
      <c r="C350" s="125"/>
      <c r="D350" s="125"/>
      <c r="E350" s="125"/>
      <c r="F350" s="125"/>
      <c r="G350" s="125"/>
      <c r="H350" s="125"/>
      <c r="I350" s="125"/>
      <c r="J350" s="125"/>
      <c r="K350" s="125"/>
      <c r="L350" s="125"/>
      <c r="M350" s="125"/>
      <c r="N350" s="125"/>
    </row>
    <row r="351" spans="3:14" ht="12.75">
      <c r="C351" s="125"/>
      <c r="D351" s="125"/>
      <c r="E351" s="125"/>
      <c r="F351" s="125"/>
      <c r="G351" s="125"/>
      <c r="H351" s="125"/>
      <c r="I351" s="125"/>
      <c r="J351" s="125"/>
      <c r="K351" s="125"/>
      <c r="L351" s="125"/>
      <c r="M351" s="125"/>
      <c r="N351" s="125"/>
    </row>
    <row r="352" spans="3:14" ht="12.75">
      <c r="C352" s="125"/>
      <c r="D352" s="125"/>
      <c r="E352" s="125"/>
      <c r="F352" s="125"/>
      <c r="G352" s="125"/>
      <c r="H352" s="125"/>
      <c r="I352" s="125"/>
      <c r="J352" s="125"/>
      <c r="K352" s="125"/>
      <c r="L352" s="125"/>
      <c r="M352" s="125"/>
      <c r="N352" s="125"/>
    </row>
    <row r="353" spans="3:14" ht="12.75">
      <c r="C353" s="125"/>
      <c r="D353" s="125"/>
      <c r="E353" s="125"/>
      <c r="F353" s="125"/>
      <c r="G353" s="125"/>
      <c r="H353" s="125"/>
      <c r="I353" s="125"/>
      <c r="J353" s="125"/>
      <c r="K353" s="125"/>
      <c r="L353" s="125"/>
      <c r="M353" s="125"/>
      <c r="N353" s="125"/>
    </row>
    <row r="354" spans="3:14" ht="12.75">
      <c r="C354" s="125"/>
      <c r="D354" s="125"/>
      <c r="E354" s="125"/>
      <c r="F354" s="125"/>
      <c r="G354" s="125"/>
      <c r="H354" s="125"/>
      <c r="I354" s="125"/>
      <c r="J354" s="125"/>
      <c r="K354" s="125"/>
      <c r="L354" s="125"/>
      <c r="M354" s="125"/>
      <c r="N354" s="125"/>
    </row>
    <row r="355" spans="3:14" ht="12.75">
      <c r="C355" s="125"/>
      <c r="D355" s="125"/>
      <c r="E355" s="125"/>
      <c r="F355" s="125"/>
      <c r="G355" s="125"/>
      <c r="H355" s="125"/>
      <c r="I355" s="125"/>
      <c r="J355" s="125"/>
      <c r="K355" s="125"/>
      <c r="L355" s="125"/>
      <c r="M355" s="125"/>
      <c r="N355" s="125"/>
    </row>
    <row r="356" spans="3:14" ht="12.75">
      <c r="C356" s="125"/>
      <c r="D356" s="125"/>
      <c r="E356" s="125"/>
      <c r="F356" s="125"/>
      <c r="G356" s="125"/>
      <c r="H356" s="125"/>
      <c r="I356" s="125"/>
      <c r="J356" s="125"/>
      <c r="K356" s="125"/>
      <c r="L356" s="125"/>
      <c r="M356" s="125"/>
      <c r="N356" s="125"/>
    </row>
    <row r="357" spans="3:14" ht="12.75">
      <c r="C357" s="125"/>
      <c r="D357" s="125"/>
      <c r="E357" s="125"/>
      <c r="F357" s="125"/>
      <c r="G357" s="125"/>
      <c r="H357" s="125"/>
      <c r="I357" s="125"/>
      <c r="J357" s="125"/>
      <c r="K357" s="125"/>
      <c r="L357" s="125"/>
      <c r="M357" s="125"/>
      <c r="N357" s="125"/>
    </row>
    <row r="358" spans="3:14" ht="12.75">
      <c r="C358" s="125"/>
      <c r="D358" s="125"/>
      <c r="E358" s="125"/>
      <c r="F358" s="125"/>
      <c r="G358" s="125"/>
      <c r="H358" s="125"/>
      <c r="I358" s="125"/>
      <c r="J358" s="125"/>
      <c r="K358" s="125"/>
      <c r="L358" s="125"/>
      <c r="M358" s="125"/>
      <c r="N358" s="125"/>
    </row>
    <row r="359" spans="3:14" ht="12.75">
      <c r="C359" s="125"/>
      <c r="D359" s="125"/>
      <c r="E359" s="125"/>
      <c r="F359" s="125"/>
      <c r="G359" s="125"/>
      <c r="H359" s="125"/>
      <c r="I359" s="125"/>
      <c r="J359" s="125"/>
      <c r="K359" s="125"/>
      <c r="L359" s="125"/>
      <c r="M359" s="125"/>
      <c r="N359" s="125"/>
    </row>
    <row r="360" spans="3:14" ht="12.75">
      <c r="C360" s="125"/>
      <c r="D360" s="125"/>
      <c r="E360" s="125"/>
      <c r="F360" s="125"/>
      <c r="G360" s="125"/>
      <c r="H360" s="125"/>
      <c r="I360" s="125"/>
      <c r="J360" s="125"/>
      <c r="K360" s="125"/>
      <c r="L360" s="125"/>
      <c r="M360" s="125"/>
      <c r="N360" s="125"/>
    </row>
    <row r="361" spans="3:14" ht="12.75">
      <c r="C361" s="125"/>
      <c r="D361" s="125"/>
      <c r="E361" s="125"/>
      <c r="F361" s="125"/>
      <c r="G361" s="125"/>
      <c r="H361" s="125"/>
      <c r="I361" s="125"/>
      <c r="J361" s="125"/>
      <c r="K361" s="125"/>
      <c r="L361" s="125"/>
      <c r="M361" s="125"/>
      <c r="N361" s="125"/>
    </row>
    <row r="362" spans="3:14" ht="12.75">
      <c r="C362" s="125"/>
      <c r="D362" s="125"/>
      <c r="E362" s="125"/>
      <c r="F362" s="125"/>
      <c r="G362" s="125"/>
      <c r="H362" s="125"/>
      <c r="I362" s="125"/>
      <c r="J362" s="125"/>
      <c r="K362" s="125"/>
      <c r="L362" s="125"/>
      <c r="M362" s="125"/>
      <c r="N362" s="125"/>
    </row>
    <row r="363" spans="3:14" ht="12.75">
      <c r="C363" s="125"/>
      <c r="D363" s="125"/>
      <c r="E363" s="125"/>
      <c r="F363" s="125"/>
      <c r="G363" s="125"/>
      <c r="H363" s="125"/>
      <c r="I363" s="125"/>
      <c r="J363" s="125"/>
      <c r="K363" s="125"/>
      <c r="L363" s="125"/>
      <c r="M363" s="125"/>
      <c r="N363" s="125"/>
    </row>
    <row r="364" spans="3:14" ht="12.75">
      <c r="C364" s="125"/>
      <c r="D364" s="125"/>
      <c r="E364" s="125"/>
      <c r="F364" s="125"/>
      <c r="G364" s="125"/>
      <c r="H364" s="125"/>
      <c r="I364" s="125"/>
      <c r="J364" s="125"/>
      <c r="K364" s="125"/>
      <c r="L364" s="125"/>
      <c r="M364" s="125"/>
      <c r="N364" s="125"/>
    </row>
    <row r="365" spans="3:14" ht="12.75">
      <c r="C365" s="125"/>
      <c r="D365" s="125"/>
      <c r="E365" s="125"/>
      <c r="F365" s="125"/>
      <c r="G365" s="125"/>
      <c r="H365" s="125"/>
      <c r="I365" s="125"/>
      <c r="J365" s="125"/>
      <c r="K365" s="125"/>
      <c r="L365" s="125"/>
      <c r="M365" s="125"/>
      <c r="N365" s="125"/>
    </row>
    <row r="366" spans="3:14" ht="12.75">
      <c r="C366" s="125"/>
      <c r="D366" s="125"/>
      <c r="E366" s="125"/>
      <c r="F366" s="125"/>
      <c r="G366" s="125"/>
      <c r="H366" s="125"/>
      <c r="I366" s="125"/>
      <c r="J366" s="125"/>
      <c r="K366" s="125"/>
      <c r="L366" s="125"/>
      <c r="M366" s="125"/>
      <c r="N366" s="125"/>
    </row>
  </sheetData>
  <mergeCells count="14">
    <mergeCell ref="N8:N9"/>
    <mergeCell ref="A8:A9"/>
    <mergeCell ref="B8:B9"/>
    <mergeCell ref="C8:G8"/>
    <mergeCell ref="H8:M8"/>
    <mergeCell ref="G7:H7"/>
    <mergeCell ref="E1:G1"/>
    <mergeCell ref="E2:G2"/>
    <mergeCell ref="E3:G3"/>
    <mergeCell ref="F6:G6"/>
    <mergeCell ref="K1:M1"/>
    <mergeCell ref="K2:M2"/>
    <mergeCell ref="K3:M3"/>
    <mergeCell ref="A5:M5"/>
  </mergeCells>
  <printOptions/>
  <pageMargins left="0.91" right="0.35433070866141736" top="0.5" bottom="0.24" header="0.38" footer="0.29"/>
  <pageSetup fitToHeight="0" fitToWidth="1" horizontalDpi="600" verticalDpi="600" orientation="landscape" paperSize="9" scale="72" r:id="rId1"/>
  <headerFooter alignWithMargins="0">
    <oddHeader>&amp;C&amp;P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P67"/>
  <sheetViews>
    <sheetView showZeros="0" view="pageBreakPreview" zoomScale="75" zoomScaleNormal="75" zoomScaleSheetLayoutView="75" workbookViewId="0" topLeftCell="C1">
      <selection activeCell="L3" sqref="L3:N3"/>
    </sheetView>
  </sheetViews>
  <sheetFormatPr defaultColWidth="9.00390625" defaultRowHeight="12.75"/>
  <cols>
    <col min="1" max="1" width="7.875" style="62" customWidth="1"/>
    <col min="2" max="2" width="39.375" style="64" customWidth="1"/>
    <col min="3" max="3" width="12.125" style="63" customWidth="1"/>
    <col min="4" max="4" width="11.75390625" style="63" customWidth="1"/>
    <col min="5" max="5" width="11.875" style="63" customWidth="1"/>
    <col min="6" max="6" width="9.875" style="63" customWidth="1"/>
    <col min="7" max="7" width="11.375" style="63" customWidth="1"/>
    <col min="8" max="9" width="13.25390625" style="63" bestFit="1" customWidth="1"/>
    <col min="10" max="10" width="11.75390625" style="63" customWidth="1"/>
    <col min="11" max="11" width="9.875" style="63" customWidth="1"/>
    <col min="12" max="12" width="11.375" style="63" customWidth="1"/>
    <col min="13" max="13" width="9.625" style="63" customWidth="1"/>
    <col min="14" max="14" width="12.875" style="63" customWidth="1"/>
    <col min="15" max="15" width="9.125" style="63" customWidth="1"/>
    <col min="16" max="16384" width="9.125" style="23" customWidth="1"/>
  </cols>
  <sheetData>
    <row r="1" spans="3:14" s="18" customFormat="1" ht="18">
      <c r="C1" s="193"/>
      <c r="D1" s="193"/>
      <c r="E1" s="193"/>
      <c r="F1" s="95"/>
      <c r="G1" s="95"/>
      <c r="H1" s="96"/>
      <c r="L1" s="195" t="s">
        <v>86</v>
      </c>
      <c r="M1" s="195"/>
      <c r="N1" s="195"/>
    </row>
    <row r="2" spans="3:14" s="18" customFormat="1" ht="18">
      <c r="C2" s="193"/>
      <c r="D2" s="193"/>
      <c r="E2" s="193"/>
      <c r="F2" s="95"/>
      <c r="G2" s="95"/>
      <c r="H2" s="96"/>
      <c r="L2" s="195" t="s">
        <v>82</v>
      </c>
      <c r="M2" s="195"/>
      <c r="N2" s="195"/>
    </row>
    <row r="3" spans="3:14" s="18" customFormat="1" ht="18">
      <c r="C3" s="193"/>
      <c r="D3" s="193"/>
      <c r="E3" s="193"/>
      <c r="F3" s="95"/>
      <c r="G3" s="95"/>
      <c r="H3" s="96"/>
      <c r="L3" s="195" t="s">
        <v>360</v>
      </c>
      <c r="M3" s="195"/>
      <c r="N3" s="195"/>
    </row>
    <row r="4" s="18" customFormat="1" ht="6.75" customHeight="1"/>
    <row r="5" spans="1:13" s="18" customFormat="1" ht="18">
      <c r="A5" s="188" t="s">
        <v>141</v>
      </c>
      <c r="B5" s="188"/>
      <c r="C5" s="188"/>
      <c r="D5" s="188"/>
      <c r="E5" s="188"/>
      <c r="F5" s="188"/>
      <c r="G5" s="188"/>
      <c r="H5" s="188"/>
      <c r="I5" s="188"/>
      <c r="J5" s="188"/>
      <c r="K5" s="188"/>
      <c r="L5" s="94"/>
      <c r="M5" s="94"/>
    </row>
    <row r="6" spans="1:15" ht="15.75">
      <c r="A6" s="75"/>
      <c r="B6" s="3"/>
      <c r="C6" s="23"/>
      <c r="D6" s="136"/>
      <c r="E6" s="182"/>
      <c r="F6" s="182"/>
      <c r="G6" s="136"/>
      <c r="H6" s="23"/>
      <c r="I6" s="23"/>
      <c r="J6" s="23"/>
      <c r="K6" s="23"/>
      <c r="L6" s="23"/>
      <c r="M6" s="23" t="s">
        <v>81</v>
      </c>
      <c r="N6" s="23"/>
      <c r="O6" s="23"/>
    </row>
    <row r="7" spans="1:14" ht="12.75">
      <c r="A7" s="203" t="s">
        <v>181</v>
      </c>
      <c r="B7" s="203" t="s">
        <v>9</v>
      </c>
      <c r="C7" s="206" t="s">
        <v>183</v>
      </c>
      <c r="D7" s="206"/>
      <c r="E7" s="206"/>
      <c r="F7" s="206"/>
      <c r="G7" s="206"/>
      <c r="H7" s="206" t="s">
        <v>184</v>
      </c>
      <c r="I7" s="206"/>
      <c r="J7" s="206"/>
      <c r="K7" s="206"/>
      <c r="L7" s="206"/>
      <c r="M7" s="206"/>
      <c r="N7" s="205" t="s">
        <v>269</v>
      </c>
    </row>
    <row r="8" spans="1:14" ht="51">
      <c r="A8" s="204"/>
      <c r="B8" s="204"/>
      <c r="C8" s="65" t="s">
        <v>185</v>
      </c>
      <c r="D8" s="66" t="s">
        <v>186</v>
      </c>
      <c r="E8" s="66" t="s">
        <v>187</v>
      </c>
      <c r="F8" s="66" t="s">
        <v>188</v>
      </c>
      <c r="G8" s="66" t="s">
        <v>189</v>
      </c>
      <c r="H8" s="65" t="s">
        <v>185</v>
      </c>
      <c r="I8" s="66" t="s">
        <v>186</v>
      </c>
      <c r="J8" s="66" t="s">
        <v>187</v>
      </c>
      <c r="K8" s="66" t="s">
        <v>188</v>
      </c>
      <c r="L8" s="66" t="s">
        <v>189</v>
      </c>
      <c r="M8" s="66" t="s">
        <v>190</v>
      </c>
      <c r="N8" s="205"/>
    </row>
    <row r="9" spans="1:14" ht="12.75">
      <c r="A9" s="67">
        <v>1</v>
      </c>
      <c r="B9" s="111">
        <v>2</v>
      </c>
      <c r="C9" s="68">
        <v>3</v>
      </c>
      <c r="D9" s="68">
        <v>4</v>
      </c>
      <c r="E9" s="68">
        <v>5</v>
      </c>
      <c r="F9" s="68">
        <v>6</v>
      </c>
      <c r="G9" s="68">
        <v>7</v>
      </c>
      <c r="H9" s="68">
        <v>8</v>
      </c>
      <c r="I9" s="68">
        <v>9</v>
      </c>
      <c r="J9" s="68">
        <v>10</v>
      </c>
      <c r="K9" s="68">
        <v>11</v>
      </c>
      <c r="L9" s="68">
        <v>12</v>
      </c>
      <c r="M9" s="68">
        <v>13</v>
      </c>
      <c r="N9" s="68">
        <v>14</v>
      </c>
    </row>
    <row r="10" spans="1:15" s="59" customFormat="1" ht="12.75">
      <c r="A10" s="137" t="s">
        <v>191</v>
      </c>
      <c r="B10" s="146" t="s">
        <v>192</v>
      </c>
      <c r="C10" s="138">
        <f>D10+G10</f>
        <v>3661946</v>
      </c>
      <c r="D10" s="138">
        <f>'[1]З'!D12+'[1]З'!D25+'[1]З'!D40+'[1]З'!D74+'[1]З'!D79</f>
        <v>3545946</v>
      </c>
      <c r="E10" s="138">
        <f>'[1]З'!E12+'[1]З'!E25+'[1]З'!E40+'[1]З'!E74+'[1]З'!E79</f>
        <v>2299643</v>
      </c>
      <c r="F10" s="138">
        <f>'[1]З'!F12+'[1]З'!F25+'[1]З'!F40+'[1]З'!F74+'[1]З'!F79</f>
        <v>136570</v>
      </c>
      <c r="G10" s="138">
        <f>'[1]З'!G12+'[1]З'!G25+'[1]З'!G40+'[1]З'!G74+'[1]З'!G79</f>
        <v>116000</v>
      </c>
      <c r="H10" s="138">
        <f>I10+L10</f>
        <v>22463</v>
      </c>
      <c r="I10" s="138">
        <f>'[1]З'!I12+'[1]З'!I25+'[1]З'!I40+'[1]З'!I74+'[1]З'!I79</f>
        <v>22463</v>
      </c>
      <c r="J10" s="138">
        <f>'[1]З'!J12+'[1]З'!J25+'[1]З'!J40+'[1]З'!J74+'[1]З'!J79</f>
        <v>0</v>
      </c>
      <c r="K10" s="138">
        <f>'[1]З'!K12+'[1]З'!K25+'[1]З'!K40+'[1]З'!K74+'[1]З'!K79</f>
        <v>12097</v>
      </c>
      <c r="L10" s="138">
        <f>'[1]З'!L12+'[1]З'!L25+'[1]З'!L40+'[1]З'!L74+'[1]З'!L79</f>
        <v>0</v>
      </c>
      <c r="M10" s="138">
        <f>'[1]З'!M12+'[1]З'!M25+'[1]З'!M40+'[1]З'!M74+'[1]З'!M79</f>
        <v>0</v>
      </c>
      <c r="N10" s="138">
        <f>H10+C10</f>
        <v>3684409</v>
      </c>
      <c r="O10" s="63"/>
    </row>
    <row r="11" spans="1:15" s="59" customFormat="1" ht="12.75">
      <c r="A11" s="137" t="s">
        <v>195</v>
      </c>
      <c r="B11" s="146" t="s">
        <v>314</v>
      </c>
      <c r="C11" s="138">
        <f>D11+G11</f>
        <v>14461536</v>
      </c>
      <c r="D11" s="138">
        <f>SUM(D12:D21)</f>
        <v>14276536</v>
      </c>
      <c r="E11" s="138">
        <f>SUM(E12:E21)</f>
        <v>8133189</v>
      </c>
      <c r="F11" s="138">
        <f>SUM(F12:F21)</f>
        <v>1187200</v>
      </c>
      <c r="G11" s="138">
        <f>SUM(G12:G21)</f>
        <v>185000</v>
      </c>
      <c r="H11" s="138">
        <f>I11+L11</f>
        <v>1214489</v>
      </c>
      <c r="I11" s="138">
        <f>SUM(I12:I19)</f>
        <v>1070989</v>
      </c>
      <c r="J11" s="138">
        <f>SUM(J12:J19)</f>
        <v>45721</v>
      </c>
      <c r="K11" s="138">
        <f>SUM(K12:K19)</f>
        <v>18691</v>
      </c>
      <c r="L11" s="138">
        <f>SUM(L12:L19)</f>
        <v>143500</v>
      </c>
      <c r="M11" s="138">
        <f>SUM(M12:M19)</f>
        <v>0</v>
      </c>
      <c r="N11" s="138">
        <f>H11+C11</f>
        <v>15676025</v>
      </c>
      <c r="O11" s="63"/>
    </row>
    <row r="12" spans="1:14" ht="12.75">
      <c r="A12" s="137" t="s">
        <v>255</v>
      </c>
      <c r="B12" s="146" t="s">
        <v>251</v>
      </c>
      <c r="C12" s="138">
        <f aca="true" t="shared" si="0" ref="C12:C22">D12+G12</f>
        <v>3975687</v>
      </c>
      <c r="D12" s="138">
        <f>'[1]З'!D27</f>
        <v>3975687</v>
      </c>
      <c r="E12" s="138">
        <f>'[1]З'!E27</f>
        <v>1952954</v>
      </c>
      <c r="F12" s="138">
        <f>'[1]З'!F27</f>
        <v>467756</v>
      </c>
      <c r="G12" s="138">
        <f>'[1]З'!G27</f>
        <v>0</v>
      </c>
      <c r="H12" s="138">
        <f aca="true" t="shared" si="1" ref="H12:H22">I12+L12</f>
        <v>526088</v>
      </c>
      <c r="I12" s="138">
        <f>'[1]З'!I27</f>
        <v>521088</v>
      </c>
      <c r="J12" s="138">
        <f>'[1]З'!J27</f>
        <v>0</v>
      </c>
      <c r="K12" s="138">
        <f>'[1]З'!K27</f>
        <v>0</v>
      </c>
      <c r="L12" s="138">
        <f>'[1]З'!L27</f>
        <v>5000</v>
      </c>
      <c r="M12" s="138">
        <f>'[1]З'!M27</f>
        <v>0</v>
      </c>
      <c r="N12" s="138">
        <f>H12+C12</f>
        <v>4501775</v>
      </c>
    </row>
    <row r="13" spans="1:14" ht="39.75" customHeight="1">
      <c r="A13" s="137" t="s">
        <v>197</v>
      </c>
      <c r="B13" s="146" t="s">
        <v>38</v>
      </c>
      <c r="C13" s="138">
        <f t="shared" si="0"/>
        <v>9258768</v>
      </c>
      <c r="D13" s="138">
        <f>'[1]З'!D28</f>
        <v>9108768</v>
      </c>
      <c r="E13" s="138">
        <f>'[1]З'!E28</f>
        <v>5614351</v>
      </c>
      <c r="F13" s="138">
        <f>'[1]З'!F28</f>
        <v>668264</v>
      </c>
      <c r="G13" s="138">
        <f>'[1]З'!G28</f>
        <v>150000</v>
      </c>
      <c r="H13" s="138">
        <f t="shared" si="1"/>
        <v>626490</v>
      </c>
      <c r="I13" s="138">
        <f>'[1]З'!I28</f>
        <v>501490</v>
      </c>
      <c r="J13" s="138">
        <f>'[1]З'!J28</f>
        <v>45168</v>
      </c>
      <c r="K13" s="138">
        <f>'[1]З'!K28</f>
        <v>18599</v>
      </c>
      <c r="L13" s="138">
        <f>'[1]З'!L28</f>
        <v>125000</v>
      </c>
      <c r="M13" s="138">
        <f>'[1]З'!M28</f>
        <v>0</v>
      </c>
      <c r="N13" s="138">
        <f aca="true" t="shared" si="2" ref="N13:N22">H13+C13</f>
        <v>9885258</v>
      </c>
    </row>
    <row r="14" spans="1:14" ht="12.75">
      <c r="A14" s="137" t="s">
        <v>256</v>
      </c>
      <c r="B14" s="146" t="s">
        <v>270</v>
      </c>
      <c r="C14" s="138">
        <f t="shared" si="0"/>
        <v>217209</v>
      </c>
      <c r="D14" s="138">
        <f>'[1]З'!D29</f>
        <v>217209</v>
      </c>
      <c r="E14" s="138">
        <f>'[1]З'!E29</f>
        <v>159122</v>
      </c>
      <c r="F14" s="138">
        <f>'[1]З'!F29</f>
        <v>0</v>
      </c>
      <c r="G14" s="138">
        <f>'[1]З'!G29</f>
        <v>0</v>
      </c>
      <c r="H14" s="138">
        <f t="shared" si="1"/>
        <v>0</v>
      </c>
      <c r="I14" s="138">
        <f>'[1]З'!I29</f>
        <v>0</v>
      </c>
      <c r="J14" s="138">
        <f>'[1]З'!J29</f>
        <v>0</v>
      </c>
      <c r="K14" s="138">
        <f>'[1]З'!K29</f>
        <v>0</v>
      </c>
      <c r="L14" s="138">
        <f>'[1]З'!L29</f>
        <v>0</v>
      </c>
      <c r="M14" s="138">
        <f>'[1]З'!M29</f>
        <v>0</v>
      </c>
      <c r="N14" s="138">
        <f t="shared" si="2"/>
        <v>217209</v>
      </c>
    </row>
    <row r="15" spans="1:14" ht="39" customHeight="1" hidden="1">
      <c r="A15" s="41" t="s">
        <v>91</v>
      </c>
      <c r="B15" s="47" t="s">
        <v>92</v>
      </c>
      <c r="C15" s="138">
        <f t="shared" si="0"/>
        <v>0</v>
      </c>
      <c r="D15" s="138">
        <f>'[1]З'!D30</f>
        <v>0</v>
      </c>
      <c r="E15" s="138">
        <f>'[1]З'!E30</f>
        <v>0</v>
      </c>
      <c r="F15" s="138">
        <f>'[1]З'!F30</f>
        <v>0</v>
      </c>
      <c r="G15" s="138">
        <f>'[1]З'!G30</f>
        <v>0</v>
      </c>
      <c r="H15" s="138">
        <f t="shared" si="1"/>
        <v>0</v>
      </c>
      <c r="I15" s="138">
        <f>'[1]З'!I30</f>
        <v>0</v>
      </c>
      <c r="J15" s="138">
        <f>'[1]З'!J30</f>
        <v>0</v>
      </c>
      <c r="K15" s="138">
        <f>'[1]З'!K30</f>
        <v>0</v>
      </c>
      <c r="L15" s="138">
        <f>'[1]З'!L30</f>
        <v>0</v>
      </c>
      <c r="M15" s="138">
        <f>'[1]З'!M30</f>
        <v>0</v>
      </c>
      <c r="N15" s="138">
        <f t="shared" si="2"/>
        <v>0</v>
      </c>
    </row>
    <row r="16" spans="1:14" ht="25.5">
      <c r="A16" s="137" t="s">
        <v>200</v>
      </c>
      <c r="B16" s="146" t="s">
        <v>39</v>
      </c>
      <c r="C16" s="138">
        <f t="shared" si="0"/>
        <v>127184</v>
      </c>
      <c r="D16" s="138">
        <f>'[1]З'!D31</f>
        <v>127184</v>
      </c>
      <c r="E16" s="138">
        <f>'[1]З'!E31</f>
        <v>78885</v>
      </c>
      <c r="F16" s="138">
        <f>'[1]З'!F31</f>
        <v>8107</v>
      </c>
      <c r="G16" s="138">
        <f>'[1]З'!G31</f>
        <v>0</v>
      </c>
      <c r="H16" s="138">
        <f t="shared" si="1"/>
        <v>0</v>
      </c>
      <c r="I16" s="138">
        <f>'[1]З'!I31</f>
        <v>0</v>
      </c>
      <c r="J16" s="138">
        <f>'[1]З'!J31</f>
        <v>0</v>
      </c>
      <c r="K16" s="138">
        <f>'[1]З'!K31</f>
        <v>0</v>
      </c>
      <c r="L16" s="138">
        <f>'[1]З'!L31</f>
        <v>0</v>
      </c>
      <c r="M16" s="138">
        <f>'[1]З'!M31</f>
        <v>0</v>
      </c>
      <c r="N16" s="138">
        <f t="shared" si="2"/>
        <v>127184</v>
      </c>
    </row>
    <row r="17" spans="1:14" ht="25.5">
      <c r="A17" s="137" t="s">
        <v>201</v>
      </c>
      <c r="B17" s="146" t="s">
        <v>40</v>
      </c>
      <c r="C17" s="138">
        <f t="shared" si="0"/>
        <v>248223</v>
      </c>
      <c r="D17" s="138">
        <f>'[1]З'!D32</f>
        <v>248223</v>
      </c>
      <c r="E17" s="138">
        <f>'[1]З'!E32</f>
        <v>162642</v>
      </c>
      <c r="F17" s="138">
        <f>'[1]З'!F32</f>
        <v>8107</v>
      </c>
      <c r="G17" s="138">
        <f>'[1]З'!G32</f>
        <v>0</v>
      </c>
      <c r="H17" s="138">
        <f t="shared" si="1"/>
        <v>0</v>
      </c>
      <c r="I17" s="138">
        <f>'[1]З'!I32</f>
        <v>0</v>
      </c>
      <c r="J17" s="138">
        <f>'[1]З'!J32</f>
        <v>0</v>
      </c>
      <c r="K17" s="138">
        <f>'[1]З'!K32</f>
        <v>0</v>
      </c>
      <c r="L17" s="138">
        <f>'[1]З'!L32</f>
        <v>0</v>
      </c>
      <c r="M17" s="138">
        <f>'[1]З'!M32</f>
        <v>0</v>
      </c>
      <c r="N17" s="138">
        <f t="shared" si="2"/>
        <v>248223</v>
      </c>
    </row>
    <row r="18" spans="1:14" ht="25.5">
      <c r="A18" s="137" t="s">
        <v>202</v>
      </c>
      <c r="B18" s="146" t="s">
        <v>203</v>
      </c>
      <c r="C18" s="138">
        <f t="shared" si="0"/>
        <v>203161</v>
      </c>
      <c r="D18" s="138">
        <f>'[1]З'!D33</f>
        <v>168161</v>
      </c>
      <c r="E18" s="138">
        <f>'[1]З'!E33</f>
        <v>99154</v>
      </c>
      <c r="F18" s="138">
        <f>'[1]З'!F33</f>
        <v>8886</v>
      </c>
      <c r="G18" s="138">
        <f>'[1]З'!G33</f>
        <v>35000</v>
      </c>
      <c r="H18" s="138">
        <f t="shared" si="1"/>
        <v>39060</v>
      </c>
      <c r="I18" s="138">
        <f>'[1]З'!I33</f>
        <v>31560</v>
      </c>
      <c r="J18" s="138">
        <f>'[1]З'!J33</f>
        <v>0</v>
      </c>
      <c r="K18" s="138">
        <f>'[1]З'!K33</f>
        <v>0</v>
      </c>
      <c r="L18" s="138">
        <f>'[1]З'!L33</f>
        <v>7500</v>
      </c>
      <c r="M18" s="138">
        <f>'[1]З'!M33</f>
        <v>0</v>
      </c>
      <c r="N18" s="138">
        <f t="shared" si="2"/>
        <v>242221</v>
      </c>
    </row>
    <row r="19" spans="1:14" ht="12.75">
      <c r="A19" s="137" t="s">
        <v>279</v>
      </c>
      <c r="B19" s="146" t="s">
        <v>271</v>
      </c>
      <c r="C19" s="138">
        <f t="shared" si="0"/>
        <v>119793</v>
      </c>
      <c r="D19" s="138">
        <f>'[1]З'!D34</f>
        <v>119793</v>
      </c>
      <c r="E19" s="138">
        <f>'[1]З'!E34</f>
        <v>66081</v>
      </c>
      <c r="F19" s="138">
        <f>'[1]З'!F34</f>
        <v>26080</v>
      </c>
      <c r="G19" s="138">
        <f>'[1]З'!G34</f>
        <v>0</v>
      </c>
      <c r="H19" s="138">
        <f t="shared" si="1"/>
        <v>22851</v>
      </c>
      <c r="I19" s="138">
        <f>'[1]З'!I34</f>
        <v>16851</v>
      </c>
      <c r="J19" s="138">
        <f>'[1]З'!J34</f>
        <v>553</v>
      </c>
      <c r="K19" s="138">
        <f>'[1]З'!K34</f>
        <v>92</v>
      </c>
      <c r="L19" s="138">
        <f>'[1]З'!L34</f>
        <v>6000</v>
      </c>
      <c r="M19" s="138">
        <f>'[1]З'!M34</f>
        <v>0</v>
      </c>
      <c r="N19" s="138">
        <f t="shared" si="2"/>
        <v>142644</v>
      </c>
    </row>
    <row r="20" spans="1:14" ht="38.25">
      <c r="A20" s="41" t="s">
        <v>93</v>
      </c>
      <c r="B20" s="29" t="s">
        <v>94</v>
      </c>
      <c r="C20" s="138">
        <f>D20+G20</f>
        <v>3975</v>
      </c>
      <c r="D20" s="138">
        <f>'[1]З'!D35</f>
        <v>3975</v>
      </c>
      <c r="E20" s="138">
        <f>'[1]З'!E35</f>
        <v>0</v>
      </c>
      <c r="F20" s="138">
        <f>'[1]З'!F35</f>
        <v>0</v>
      </c>
      <c r="G20" s="138">
        <f>'[1]З'!G35</f>
        <v>0</v>
      </c>
      <c r="H20" s="138">
        <f>I20+L20</f>
        <v>0</v>
      </c>
      <c r="I20" s="138">
        <f>'[1]З'!I35</f>
        <v>0</v>
      </c>
      <c r="J20" s="138">
        <f>'[1]З'!J35</f>
        <v>0</v>
      </c>
      <c r="K20" s="138">
        <f>'[1]З'!K35</f>
        <v>0</v>
      </c>
      <c r="L20" s="138">
        <f>'[1]З'!L35</f>
        <v>0</v>
      </c>
      <c r="M20" s="138">
        <f>'[1]З'!M35</f>
        <v>0</v>
      </c>
      <c r="N20" s="138">
        <f>H20+C20</f>
        <v>3975</v>
      </c>
    </row>
    <row r="21" spans="1:16" ht="78" customHeight="1">
      <c r="A21" s="41" t="s">
        <v>132</v>
      </c>
      <c r="B21" s="29" t="s">
        <v>131</v>
      </c>
      <c r="C21" s="109">
        <f>D21+G21</f>
        <v>307536</v>
      </c>
      <c r="D21" s="109">
        <f>'[1]З'!D36</f>
        <v>307536</v>
      </c>
      <c r="E21" s="109">
        <f>'[1]З'!E36</f>
        <v>0</v>
      </c>
      <c r="F21" s="109">
        <f>'[1]З'!F36</f>
        <v>0</v>
      </c>
      <c r="G21" s="109">
        <f>'[1]З'!G36</f>
        <v>0</v>
      </c>
      <c r="H21" s="109">
        <f>'[1]З'!H36</f>
        <v>0</v>
      </c>
      <c r="I21" s="109">
        <f>'[1]З'!I36</f>
        <v>0</v>
      </c>
      <c r="J21" s="109">
        <f>'[1]З'!J36</f>
        <v>0</v>
      </c>
      <c r="K21" s="109">
        <f>'[1]З'!K36</f>
        <v>0</v>
      </c>
      <c r="L21" s="109">
        <f>'[1]З'!L36</f>
        <v>0</v>
      </c>
      <c r="M21" s="109">
        <f>'[1]З'!M36</f>
        <v>0</v>
      </c>
      <c r="N21" s="110">
        <f>C21+H21</f>
        <v>307536</v>
      </c>
      <c r="O21" s="125"/>
      <c r="P21" s="125"/>
    </row>
    <row r="22" spans="1:15" s="59" customFormat="1" ht="12.75">
      <c r="A22" s="137" t="s">
        <v>204</v>
      </c>
      <c r="B22" s="147" t="s">
        <v>205</v>
      </c>
      <c r="C22" s="138">
        <f t="shared" si="0"/>
        <v>10181026</v>
      </c>
      <c r="D22" s="138">
        <f>SUM(D23:D25)</f>
        <v>10181026</v>
      </c>
      <c r="E22" s="138">
        <f>SUM(E23:E25)</f>
        <v>6367367</v>
      </c>
      <c r="F22" s="138">
        <f>SUM(F23:F25)</f>
        <v>709700</v>
      </c>
      <c r="G22" s="138">
        <f>SUM(G23:G25)</f>
        <v>0</v>
      </c>
      <c r="H22" s="138">
        <f t="shared" si="1"/>
        <v>10867067</v>
      </c>
      <c r="I22" s="138">
        <f>SUM(I23:I25)</f>
        <v>10402129</v>
      </c>
      <c r="J22" s="138">
        <f>SUM(J23:J25)</f>
        <v>6091534</v>
      </c>
      <c r="K22" s="138">
        <f>SUM(K23:K25)</f>
        <v>252258</v>
      </c>
      <c r="L22" s="138">
        <f>SUM(L23:L25)</f>
        <v>464938</v>
      </c>
      <c r="M22" s="138">
        <f>SUM(M23:M25)</f>
        <v>0</v>
      </c>
      <c r="N22" s="138">
        <f t="shared" si="2"/>
        <v>21048093</v>
      </c>
      <c r="O22" s="63"/>
    </row>
    <row r="23" spans="1:14" ht="12.75">
      <c r="A23" s="137" t="s">
        <v>206</v>
      </c>
      <c r="B23" s="146" t="s">
        <v>59</v>
      </c>
      <c r="C23" s="138">
        <f>D23+G23</f>
        <v>9546843</v>
      </c>
      <c r="D23" s="138">
        <f>'[1]З'!D14</f>
        <v>9546843</v>
      </c>
      <c r="E23" s="138">
        <f>'[1]З'!E14</f>
        <v>5965092</v>
      </c>
      <c r="F23" s="138">
        <f>'[1]З'!F14</f>
        <v>696600</v>
      </c>
      <c r="G23" s="138">
        <f>'[1]З'!G14</f>
        <v>0</v>
      </c>
      <c r="H23" s="138">
        <f>I23+L23</f>
        <v>10078555</v>
      </c>
      <c r="I23" s="138">
        <f>'[1]З'!I14</f>
        <v>9769785</v>
      </c>
      <c r="J23" s="138">
        <f>'[1]З'!J14</f>
        <v>5839893</v>
      </c>
      <c r="K23" s="138">
        <f>'[1]З'!K14</f>
        <v>232831</v>
      </c>
      <c r="L23" s="138">
        <f>'[1]З'!L14</f>
        <v>308770</v>
      </c>
      <c r="M23" s="138">
        <f>'[1]З'!M14</f>
        <v>0</v>
      </c>
      <c r="N23" s="138">
        <f>H23+C23</f>
        <v>19625398</v>
      </c>
    </row>
    <row r="24" spans="1:14" ht="25.5">
      <c r="A24" s="137" t="s">
        <v>210</v>
      </c>
      <c r="B24" s="146" t="s">
        <v>211</v>
      </c>
      <c r="C24" s="138">
        <f>D24+G24</f>
        <v>634183</v>
      </c>
      <c r="D24" s="138">
        <f>'[1]З'!D15</f>
        <v>634183</v>
      </c>
      <c r="E24" s="138">
        <f>'[1]З'!E15</f>
        <v>402275</v>
      </c>
      <c r="F24" s="138">
        <f>'[1]З'!F15</f>
        <v>13100</v>
      </c>
      <c r="G24" s="138">
        <f>'[1]З'!G15</f>
        <v>0</v>
      </c>
      <c r="H24" s="138">
        <f>I24+L24</f>
        <v>788512</v>
      </c>
      <c r="I24" s="138">
        <f>'[1]З'!I15</f>
        <v>632344</v>
      </c>
      <c r="J24" s="138">
        <f>'[1]З'!J15</f>
        <v>251641</v>
      </c>
      <c r="K24" s="138">
        <f>'[1]З'!K15</f>
        <v>19427</v>
      </c>
      <c r="L24" s="138">
        <f>'[1]З'!L15</f>
        <v>156168</v>
      </c>
      <c r="M24" s="138">
        <f>'[1]З'!M15</f>
        <v>0</v>
      </c>
      <c r="N24" s="138">
        <f>H24+C24</f>
        <v>1422695</v>
      </c>
    </row>
    <row r="25" spans="1:14" ht="12.75" hidden="1">
      <c r="A25" s="137" t="s">
        <v>213</v>
      </c>
      <c r="B25" s="147" t="s">
        <v>214</v>
      </c>
      <c r="C25" s="138">
        <f>D25+G25</f>
        <v>0</v>
      </c>
      <c r="D25" s="138">
        <f>'[1]З'!D16</f>
        <v>0</v>
      </c>
      <c r="E25" s="138">
        <f>'[1]З'!E16</f>
        <v>0</v>
      </c>
      <c r="F25" s="138">
        <f>'[1]З'!F16</f>
        <v>0</v>
      </c>
      <c r="G25" s="138">
        <f>'[1]З'!G16</f>
        <v>0</v>
      </c>
      <c r="H25" s="138">
        <f>I25+L25</f>
        <v>0</v>
      </c>
      <c r="I25" s="138">
        <f>'[1]З'!I16</f>
        <v>0</v>
      </c>
      <c r="J25" s="138">
        <f>'[1]З'!J16</f>
        <v>0</v>
      </c>
      <c r="K25" s="138">
        <f>'[1]З'!K16</f>
        <v>0</v>
      </c>
      <c r="L25" s="138">
        <f>'[1]З'!L16</f>
        <v>0</v>
      </c>
      <c r="M25" s="138">
        <f>'[1]З'!M16</f>
        <v>0</v>
      </c>
      <c r="N25" s="138">
        <f>H25+C25</f>
        <v>0</v>
      </c>
    </row>
    <row r="26" spans="1:15" s="59" customFormat="1" ht="25.5">
      <c r="A26" s="137" t="s">
        <v>218</v>
      </c>
      <c r="B26" s="145" t="s">
        <v>307</v>
      </c>
      <c r="C26" s="138">
        <f>D26+G26</f>
        <v>7950434</v>
      </c>
      <c r="D26" s="138">
        <f>SUM(D27:D49)</f>
        <v>7950434</v>
      </c>
      <c r="E26" s="138">
        <f>SUM(E27:E49)</f>
        <v>0</v>
      </c>
      <c r="F26" s="138">
        <f>SUM(F27:F49)</f>
        <v>0</v>
      </c>
      <c r="G26" s="138">
        <f>SUM(G27:G49)</f>
        <v>0</v>
      </c>
      <c r="H26" s="138">
        <f>I26+L26</f>
        <v>2857</v>
      </c>
      <c r="I26" s="138">
        <f>SUM(I27:I49)</f>
        <v>2857</v>
      </c>
      <c r="J26" s="138">
        <f>SUM(J27:J49)</f>
        <v>0</v>
      </c>
      <c r="K26" s="138">
        <f>SUM(K27:K49)</f>
        <v>0</v>
      </c>
      <c r="L26" s="138">
        <f>SUM(L27:L49)</f>
        <v>0</v>
      </c>
      <c r="M26" s="138">
        <f>SUM(M27:M49)</f>
        <v>0</v>
      </c>
      <c r="N26" s="138">
        <f>H26+C26</f>
        <v>7953291</v>
      </c>
      <c r="O26" s="63"/>
    </row>
    <row r="27" spans="1:14" ht="205.5" customHeight="1">
      <c r="A27" s="137" t="s">
        <v>317</v>
      </c>
      <c r="B27" s="78" t="s">
        <v>165</v>
      </c>
      <c r="C27" s="138">
        <f aca="true" t="shared" si="3" ref="C27:C47">D27+G27</f>
        <v>3063165</v>
      </c>
      <c r="D27" s="138">
        <f>'[1]З'!D42</f>
        <v>3063165</v>
      </c>
      <c r="E27" s="138">
        <f>'[1]З'!E42</f>
        <v>0</v>
      </c>
      <c r="F27" s="138">
        <f>'[1]З'!F42</f>
        <v>0</v>
      </c>
      <c r="G27" s="138">
        <f>'[1]З'!G42</f>
        <v>0</v>
      </c>
      <c r="H27" s="138">
        <f aca="true" t="shared" si="4" ref="H27:H45">I27+L27</f>
        <v>0</v>
      </c>
      <c r="I27" s="138">
        <f>'[1]З'!I42</f>
        <v>0</v>
      </c>
      <c r="J27" s="138">
        <f>'[1]З'!J42</f>
        <v>0</v>
      </c>
      <c r="K27" s="138">
        <f>'[1]З'!K42</f>
        <v>0</v>
      </c>
      <c r="L27" s="138">
        <f>'[1]З'!L42</f>
        <v>0</v>
      </c>
      <c r="M27" s="138">
        <f>'[1]З'!M42</f>
        <v>0</v>
      </c>
      <c r="N27" s="138">
        <f aca="true" t="shared" si="5" ref="N27:N43">H27+C27</f>
        <v>3063165</v>
      </c>
    </row>
    <row r="28" spans="1:14" ht="191.25">
      <c r="A28" s="137" t="s">
        <v>323</v>
      </c>
      <c r="B28" s="78" t="s">
        <v>166</v>
      </c>
      <c r="C28" s="138">
        <f t="shared" si="3"/>
        <v>62754</v>
      </c>
      <c r="D28" s="138">
        <f>'[1]З'!D43</f>
        <v>62754</v>
      </c>
      <c r="E28" s="138">
        <f>'[1]З'!E43</f>
        <v>0</v>
      </c>
      <c r="F28" s="138">
        <f>'[1]З'!F43</f>
        <v>0</v>
      </c>
      <c r="G28" s="138">
        <f>'[1]З'!G43</f>
        <v>0</v>
      </c>
      <c r="H28" s="138">
        <f t="shared" si="4"/>
        <v>0</v>
      </c>
      <c r="I28" s="138">
        <f>'[1]З'!I43</f>
        <v>0</v>
      </c>
      <c r="J28" s="138">
        <f>'[1]З'!J43</f>
        <v>0</v>
      </c>
      <c r="K28" s="138">
        <f>'[1]З'!K43</f>
        <v>0</v>
      </c>
      <c r="L28" s="138">
        <f>'[1]З'!L43</f>
        <v>0</v>
      </c>
      <c r="M28" s="138">
        <f>'[1]З'!M43</f>
        <v>0</v>
      </c>
      <c r="N28" s="138">
        <f t="shared" si="5"/>
        <v>62754</v>
      </c>
    </row>
    <row r="29" spans="1:14" ht="198.75" customHeight="1">
      <c r="A29" s="137" t="s">
        <v>324</v>
      </c>
      <c r="B29" s="78" t="s">
        <v>167</v>
      </c>
      <c r="C29" s="138">
        <f t="shared" si="3"/>
        <v>527631</v>
      </c>
      <c r="D29" s="138">
        <f>'[1]З'!D44</f>
        <v>527631</v>
      </c>
      <c r="E29" s="138">
        <f>'[1]З'!E44</f>
        <v>0</v>
      </c>
      <c r="F29" s="138">
        <f>'[1]З'!F44</f>
        <v>0</v>
      </c>
      <c r="G29" s="138">
        <f>'[1]З'!G44</f>
        <v>0</v>
      </c>
      <c r="H29" s="138">
        <f t="shared" si="4"/>
        <v>0</v>
      </c>
      <c r="I29" s="138">
        <f>'[1]З'!I44</f>
        <v>0</v>
      </c>
      <c r="J29" s="138">
        <f>'[1]З'!J44</f>
        <v>0</v>
      </c>
      <c r="K29" s="138">
        <f>'[1]З'!K44</f>
        <v>0</v>
      </c>
      <c r="L29" s="138">
        <f>'[1]З'!L44</f>
        <v>0</v>
      </c>
      <c r="M29" s="138">
        <f>'[1]З'!M44</f>
        <v>0</v>
      </c>
      <c r="N29" s="138">
        <f t="shared" si="5"/>
        <v>527631</v>
      </c>
    </row>
    <row r="30" spans="1:14" ht="353.25" customHeight="1">
      <c r="A30" s="137" t="s">
        <v>325</v>
      </c>
      <c r="B30" s="21" t="s">
        <v>172</v>
      </c>
      <c r="C30" s="138">
        <f t="shared" si="3"/>
        <v>84000</v>
      </c>
      <c r="D30" s="138">
        <f>'[1]З'!D45</f>
        <v>84000</v>
      </c>
      <c r="E30" s="138">
        <f>'[1]З'!E45</f>
        <v>0</v>
      </c>
      <c r="F30" s="138">
        <f>'[1]З'!F45</f>
        <v>0</v>
      </c>
      <c r="G30" s="138">
        <f>'[1]З'!G45</f>
        <v>0</v>
      </c>
      <c r="H30" s="138">
        <f t="shared" si="4"/>
        <v>0</v>
      </c>
      <c r="I30" s="138">
        <f>'[1]З'!I45</f>
        <v>0</v>
      </c>
      <c r="J30" s="138">
        <f>'[1]З'!J45</f>
        <v>0</v>
      </c>
      <c r="K30" s="138">
        <f>'[1]З'!K45</f>
        <v>0</v>
      </c>
      <c r="L30" s="138">
        <f>'[1]З'!L45</f>
        <v>0</v>
      </c>
      <c r="M30" s="138">
        <f>'[1]З'!M45</f>
        <v>0</v>
      </c>
      <c r="N30" s="138">
        <f t="shared" si="5"/>
        <v>84000</v>
      </c>
    </row>
    <row r="31" spans="1:14" ht="280.5">
      <c r="A31" s="137" t="s">
        <v>326</v>
      </c>
      <c r="B31" s="21" t="s">
        <v>159</v>
      </c>
      <c r="C31" s="138">
        <f t="shared" si="3"/>
        <v>1200</v>
      </c>
      <c r="D31" s="138">
        <f>'[1]З'!D46</f>
        <v>1200</v>
      </c>
      <c r="E31" s="138">
        <f>'[1]З'!E46</f>
        <v>0</v>
      </c>
      <c r="F31" s="138">
        <f>'[1]З'!F46</f>
        <v>0</v>
      </c>
      <c r="G31" s="138">
        <f>'[1]З'!G46</f>
        <v>0</v>
      </c>
      <c r="H31" s="138">
        <f t="shared" si="4"/>
        <v>0</v>
      </c>
      <c r="I31" s="138">
        <f>'[1]З'!I46</f>
        <v>0</v>
      </c>
      <c r="J31" s="138">
        <f>'[1]З'!J46</f>
        <v>0</v>
      </c>
      <c r="K31" s="138">
        <f>'[1]З'!K46</f>
        <v>0</v>
      </c>
      <c r="L31" s="138">
        <f>'[1]З'!L46</f>
        <v>0</v>
      </c>
      <c r="M31" s="138">
        <f>'[1]З'!M46</f>
        <v>0</v>
      </c>
      <c r="N31" s="138">
        <f t="shared" si="5"/>
        <v>1200</v>
      </c>
    </row>
    <row r="32" spans="1:14" ht="127.5">
      <c r="A32" s="137" t="s">
        <v>87</v>
      </c>
      <c r="B32" s="21" t="s">
        <v>160</v>
      </c>
      <c r="C32" s="138">
        <f>D32+G32</f>
        <v>7492</v>
      </c>
      <c r="D32" s="138">
        <f>'[1]З'!D47</f>
        <v>7492</v>
      </c>
      <c r="E32" s="138">
        <f>'[1]З'!E47</f>
        <v>0</v>
      </c>
      <c r="F32" s="138">
        <f>'[1]З'!F47</f>
        <v>0</v>
      </c>
      <c r="G32" s="138">
        <f>'[1]З'!G47</f>
        <v>0</v>
      </c>
      <c r="H32" s="138">
        <f>I32+L32</f>
        <v>0</v>
      </c>
      <c r="I32" s="138">
        <f>'[1]З'!I47</f>
        <v>0</v>
      </c>
      <c r="J32" s="138">
        <f>'[1]З'!J47</f>
        <v>0</v>
      </c>
      <c r="K32" s="138">
        <f>'[1]З'!K47</f>
        <v>0</v>
      </c>
      <c r="L32" s="138">
        <f>'[1]З'!L47</f>
        <v>0</v>
      </c>
      <c r="M32" s="138">
        <f>'[1]З'!M47</f>
        <v>0</v>
      </c>
      <c r="N32" s="138">
        <f>H32+C32</f>
        <v>7492</v>
      </c>
    </row>
    <row r="33" spans="1:14" ht="76.5">
      <c r="A33" s="137" t="s">
        <v>327</v>
      </c>
      <c r="B33" s="21" t="s">
        <v>168</v>
      </c>
      <c r="C33" s="138">
        <f t="shared" si="3"/>
        <v>94500</v>
      </c>
      <c r="D33" s="138">
        <f>'[1]З'!D48</f>
        <v>94500</v>
      </c>
      <c r="E33" s="138">
        <f>'[1]З'!E48</f>
        <v>0</v>
      </c>
      <c r="F33" s="138">
        <f>'[1]З'!F48</f>
        <v>0</v>
      </c>
      <c r="G33" s="138">
        <f>'[1]З'!G48</f>
        <v>0</v>
      </c>
      <c r="H33" s="138">
        <f t="shared" si="4"/>
        <v>0</v>
      </c>
      <c r="I33" s="138">
        <f>'[1]З'!I48</f>
        <v>0</v>
      </c>
      <c r="J33" s="138">
        <f>'[1]З'!J48</f>
        <v>0</v>
      </c>
      <c r="K33" s="138">
        <f>'[1]З'!K48</f>
        <v>0</v>
      </c>
      <c r="L33" s="138">
        <f>'[1]З'!L48</f>
        <v>0</v>
      </c>
      <c r="M33" s="138">
        <f>'[1]З'!M48</f>
        <v>0</v>
      </c>
      <c r="N33" s="138">
        <f t="shared" si="5"/>
        <v>94500</v>
      </c>
    </row>
    <row r="34" spans="1:14" ht="76.5">
      <c r="A34" s="137" t="s">
        <v>328</v>
      </c>
      <c r="B34" s="21" t="s">
        <v>169</v>
      </c>
      <c r="C34" s="138">
        <f t="shared" si="3"/>
        <v>2000</v>
      </c>
      <c r="D34" s="138">
        <f>'[1]З'!D49</f>
        <v>2000</v>
      </c>
      <c r="E34" s="138">
        <f>'[1]З'!E49</f>
        <v>0</v>
      </c>
      <c r="F34" s="138">
        <f>'[1]З'!F49</f>
        <v>0</v>
      </c>
      <c r="G34" s="138">
        <f>'[1]З'!G49</f>
        <v>0</v>
      </c>
      <c r="H34" s="138">
        <f t="shared" si="4"/>
        <v>0</v>
      </c>
      <c r="I34" s="138">
        <f>'[1]З'!I49</f>
        <v>0</v>
      </c>
      <c r="J34" s="138">
        <f>'[1]З'!J49</f>
        <v>0</v>
      </c>
      <c r="K34" s="138">
        <f>'[1]З'!K49</f>
        <v>0</v>
      </c>
      <c r="L34" s="138">
        <f>'[1]З'!L49</f>
        <v>0</v>
      </c>
      <c r="M34" s="138">
        <f>'[1]З'!M49</f>
        <v>0</v>
      </c>
      <c r="N34" s="138">
        <f t="shared" si="5"/>
        <v>2000</v>
      </c>
    </row>
    <row r="35" spans="1:14" ht="63.75">
      <c r="A35" s="137" t="s">
        <v>329</v>
      </c>
      <c r="B35" s="21" t="s">
        <v>170</v>
      </c>
      <c r="C35" s="138">
        <f t="shared" si="3"/>
        <v>11785</v>
      </c>
      <c r="D35" s="138">
        <f>'[1]З'!D50</f>
        <v>11785</v>
      </c>
      <c r="E35" s="138">
        <f>'[1]З'!E50</f>
        <v>0</v>
      </c>
      <c r="F35" s="138">
        <f>'[1]З'!F50</f>
        <v>0</v>
      </c>
      <c r="G35" s="138">
        <f>'[1]З'!G50</f>
        <v>0</v>
      </c>
      <c r="H35" s="138">
        <f t="shared" si="4"/>
        <v>0</v>
      </c>
      <c r="I35" s="138">
        <f>'[1]З'!I50</f>
        <v>0</v>
      </c>
      <c r="J35" s="138">
        <f>'[1]З'!J50</f>
        <v>0</v>
      </c>
      <c r="K35" s="138">
        <f>'[1]З'!K50</f>
        <v>0</v>
      </c>
      <c r="L35" s="138">
        <f>'[1]З'!L50</f>
        <v>0</v>
      </c>
      <c r="M35" s="138">
        <f>'[1]З'!M50</f>
        <v>0</v>
      </c>
      <c r="N35" s="138">
        <f t="shared" si="5"/>
        <v>11785</v>
      </c>
    </row>
    <row r="36" spans="1:14" ht="12.75">
      <c r="A36" s="137" t="s">
        <v>302</v>
      </c>
      <c r="B36" s="145" t="s">
        <v>357</v>
      </c>
      <c r="C36" s="138">
        <f t="shared" si="3"/>
        <v>109780</v>
      </c>
      <c r="D36" s="138">
        <f>'[1]З'!D52</f>
        <v>109780</v>
      </c>
      <c r="E36" s="138">
        <f>'[1]З'!E52</f>
        <v>0</v>
      </c>
      <c r="F36" s="138">
        <f>'[1]З'!F52</f>
        <v>0</v>
      </c>
      <c r="G36" s="138">
        <f>'[1]З'!G52</f>
        <v>0</v>
      </c>
      <c r="H36" s="138">
        <f t="shared" si="4"/>
        <v>0</v>
      </c>
      <c r="I36" s="138">
        <f>'[1]З'!I52</f>
        <v>0</v>
      </c>
      <c r="J36" s="138">
        <f>'[1]З'!J52</f>
        <v>0</v>
      </c>
      <c r="K36" s="138">
        <f>'[1]З'!K52</f>
        <v>0</v>
      </c>
      <c r="L36" s="138">
        <f>'[1]З'!L52</f>
        <v>0</v>
      </c>
      <c r="M36" s="138">
        <f>'[1]З'!M52</f>
        <v>0</v>
      </c>
      <c r="N36" s="138">
        <f t="shared" si="5"/>
        <v>109780</v>
      </c>
    </row>
    <row r="37" spans="1:14" ht="25.5">
      <c r="A37" s="137" t="s">
        <v>303</v>
      </c>
      <c r="B37" s="145" t="s">
        <v>10</v>
      </c>
      <c r="C37" s="138">
        <f t="shared" si="3"/>
        <v>672085</v>
      </c>
      <c r="D37" s="138">
        <f>'[1]З'!D53</f>
        <v>672085</v>
      </c>
      <c r="E37" s="138">
        <f>'[1]З'!E53</f>
        <v>0</v>
      </c>
      <c r="F37" s="138">
        <f>'[1]З'!F53</f>
        <v>0</v>
      </c>
      <c r="G37" s="138">
        <f>'[1]З'!G53</f>
        <v>0</v>
      </c>
      <c r="H37" s="138">
        <f t="shared" si="4"/>
        <v>0</v>
      </c>
      <c r="I37" s="138">
        <f>'[1]З'!I53</f>
        <v>0</v>
      </c>
      <c r="J37" s="138">
        <f>'[1]З'!J53</f>
        <v>0</v>
      </c>
      <c r="K37" s="138">
        <f>'[1]З'!K53</f>
        <v>0</v>
      </c>
      <c r="L37" s="138">
        <f>'[1]З'!L53</f>
        <v>0</v>
      </c>
      <c r="M37" s="138">
        <f>'[1]З'!M53</f>
        <v>0</v>
      </c>
      <c r="N37" s="138">
        <f t="shared" si="5"/>
        <v>672085</v>
      </c>
    </row>
    <row r="38" spans="1:14" ht="25.5">
      <c r="A38" s="137" t="s">
        <v>304</v>
      </c>
      <c r="B38" s="145" t="s">
        <v>277</v>
      </c>
      <c r="C38" s="138">
        <f t="shared" si="3"/>
        <v>1164260</v>
      </c>
      <c r="D38" s="138">
        <f>'[1]З'!D54</f>
        <v>1164260</v>
      </c>
      <c r="E38" s="138">
        <f>'[1]З'!E54</f>
        <v>0</v>
      </c>
      <c r="F38" s="138">
        <f>'[1]З'!F54</f>
        <v>0</v>
      </c>
      <c r="G38" s="138">
        <f>'[1]З'!G54</f>
        <v>0</v>
      </c>
      <c r="H38" s="138">
        <f t="shared" si="4"/>
        <v>0</v>
      </c>
      <c r="I38" s="138">
        <f>'[1]З'!I54</f>
        <v>0</v>
      </c>
      <c r="J38" s="138">
        <f>'[1]З'!J54</f>
        <v>0</v>
      </c>
      <c r="K38" s="138">
        <f>'[1]З'!K54</f>
        <v>0</v>
      </c>
      <c r="L38" s="138">
        <f>'[1]З'!L54</f>
        <v>0</v>
      </c>
      <c r="M38" s="138">
        <f>'[1]З'!M54</f>
        <v>0</v>
      </c>
      <c r="N38" s="138">
        <f t="shared" si="5"/>
        <v>1164260</v>
      </c>
    </row>
    <row r="39" spans="1:14" ht="25.5">
      <c r="A39" s="137" t="s">
        <v>263</v>
      </c>
      <c r="B39" s="144" t="s">
        <v>347</v>
      </c>
      <c r="C39" s="138">
        <f t="shared" si="3"/>
        <v>188152</v>
      </c>
      <c r="D39" s="138">
        <f>'[1]З'!D55</f>
        <v>188152</v>
      </c>
      <c r="E39" s="138">
        <f>'[1]З'!E55</f>
        <v>0</v>
      </c>
      <c r="F39" s="138">
        <f>'[1]З'!F55</f>
        <v>0</v>
      </c>
      <c r="G39" s="138">
        <f>'[1]З'!G55</f>
        <v>0</v>
      </c>
      <c r="H39" s="138">
        <f t="shared" si="4"/>
        <v>0</v>
      </c>
      <c r="I39" s="138">
        <f>'[1]З'!I55</f>
        <v>0</v>
      </c>
      <c r="J39" s="138">
        <f>'[1]З'!J55</f>
        <v>0</v>
      </c>
      <c r="K39" s="138">
        <f>'[1]З'!K55</f>
        <v>0</v>
      </c>
      <c r="L39" s="138">
        <f>'[1]З'!L55</f>
        <v>0</v>
      </c>
      <c r="M39" s="138">
        <f>'[1]З'!M55</f>
        <v>0</v>
      </c>
      <c r="N39" s="138">
        <f t="shared" si="5"/>
        <v>188152</v>
      </c>
    </row>
    <row r="40" spans="1:14" ht="12.75">
      <c r="A40" s="137" t="s">
        <v>18</v>
      </c>
      <c r="B40" s="144" t="s">
        <v>20</v>
      </c>
      <c r="C40" s="138">
        <f t="shared" si="3"/>
        <v>693745</v>
      </c>
      <c r="D40" s="138">
        <f>'[1]З'!D56</f>
        <v>693745</v>
      </c>
      <c r="E40" s="138">
        <f>'[1]З'!E56</f>
        <v>0</v>
      </c>
      <c r="F40" s="138">
        <f>'[1]З'!F56</f>
        <v>0</v>
      </c>
      <c r="G40" s="138">
        <f>'[1]З'!G56</f>
        <v>0</v>
      </c>
      <c r="H40" s="138">
        <f t="shared" si="4"/>
        <v>0</v>
      </c>
      <c r="I40" s="138">
        <f>'[1]З'!I56</f>
        <v>0</v>
      </c>
      <c r="J40" s="138">
        <f>'[1]З'!J56</f>
        <v>0</v>
      </c>
      <c r="K40" s="138">
        <f>'[1]З'!K56</f>
        <v>0</v>
      </c>
      <c r="L40" s="138">
        <f>'[1]З'!L56</f>
        <v>0</v>
      </c>
      <c r="M40" s="138">
        <f>'[1]З'!M56</f>
        <v>0</v>
      </c>
      <c r="N40" s="138">
        <f t="shared" si="5"/>
        <v>693745</v>
      </c>
    </row>
    <row r="41" spans="1:14" ht="12.75">
      <c r="A41" s="137">
        <v>90307</v>
      </c>
      <c r="B41" s="102" t="s">
        <v>155</v>
      </c>
      <c r="C41" s="138">
        <f>D41+G41</f>
        <v>34563</v>
      </c>
      <c r="D41" s="138">
        <f>'[1]З'!D57</f>
        <v>34563</v>
      </c>
      <c r="E41" s="138"/>
      <c r="F41" s="138"/>
      <c r="G41" s="138"/>
      <c r="H41" s="138"/>
      <c r="I41" s="138"/>
      <c r="J41" s="138"/>
      <c r="K41" s="138"/>
      <c r="L41" s="138"/>
      <c r="M41" s="138"/>
      <c r="N41" s="138">
        <f t="shared" si="5"/>
        <v>34563</v>
      </c>
    </row>
    <row r="42" spans="1:14" ht="25.5">
      <c r="A42" s="137" t="s">
        <v>332</v>
      </c>
      <c r="B42" s="148" t="s">
        <v>4</v>
      </c>
      <c r="C42" s="138">
        <f t="shared" si="3"/>
        <v>483175</v>
      </c>
      <c r="D42" s="138">
        <f>'[1]З'!D58</f>
        <v>483175</v>
      </c>
      <c r="E42" s="138">
        <f>'[1]З'!E58</f>
        <v>0</v>
      </c>
      <c r="F42" s="138">
        <f>'[1]З'!F58</f>
        <v>0</v>
      </c>
      <c r="G42" s="138">
        <f>'[1]З'!G58</f>
        <v>0</v>
      </c>
      <c r="H42" s="138">
        <f t="shared" si="4"/>
        <v>0</v>
      </c>
      <c r="I42" s="138">
        <f>'[1]З'!I58</f>
        <v>0</v>
      </c>
      <c r="J42" s="138">
        <f>'[1]З'!J58</f>
        <v>0</v>
      </c>
      <c r="K42" s="138">
        <f>'[1]З'!K58</f>
        <v>0</v>
      </c>
      <c r="L42" s="138">
        <f>'[1]З'!L58</f>
        <v>0</v>
      </c>
      <c r="M42" s="138">
        <f>'[1]З'!M58</f>
        <v>0</v>
      </c>
      <c r="N42" s="138">
        <f t="shared" si="5"/>
        <v>483175</v>
      </c>
    </row>
    <row r="43" spans="1:15" s="59" customFormat="1" ht="38.25">
      <c r="A43" s="139" t="s">
        <v>264</v>
      </c>
      <c r="B43" s="149" t="s">
        <v>308</v>
      </c>
      <c r="C43" s="138">
        <f t="shared" si="3"/>
        <v>327728</v>
      </c>
      <c r="D43" s="138">
        <f>'[1]З'!D59</f>
        <v>327728</v>
      </c>
      <c r="E43" s="138">
        <f>'[1]З'!E59</f>
        <v>0</v>
      </c>
      <c r="F43" s="138">
        <f>'[1]З'!F59</f>
        <v>0</v>
      </c>
      <c r="G43" s="138">
        <f>'[1]З'!G59</f>
        <v>0</v>
      </c>
      <c r="H43" s="138">
        <f t="shared" si="4"/>
        <v>0</v>
      </c>
      <c r="I43" s="138">
        <f>'[1]З'!I59</f>
        <v>0</v>
      </c>
      <c r="J43" s="138">
        <f>'[1]З'!J59</f>
        <v>0</v>
      </c>
      <c r="K43" s="138">
        <f>'[1]З'!K59</f>
        <v>0</v>
      </c>
      <c r="L43" s="138">
        <f>'[1]З'!L59</f>
        <v>0</v>
      </c>
      <c r="M43" s="138">
        <f>'[1]З'!M59</f>
        <v>0</v>
      </c>
      <c r="N43" s="138">
        <f t="shared" si="5"/>
        <v>327728</v>
      </c>
      <c r="O43" s="63"/>
    </row>
    <row r="44" spans="1:15" s="59" customFormat="1" ht="25.5">
      <c r="A44" s="137" t="s">
        <v>220</v>
      </c>
      <c r="B44" s="145" t="s">
        <v>349</v>
      </c>
      <c r="C44" s="138">
        <f t="shared" si="3"/>
        <v>51200</v>
      </c>
      <c r="D44" s="138">
        <f>'[1]З'!D63</f>
        <v>51200</v>
      </c>
      <c r="E44" s="138">
        <f>'[1]З'!E63</f>
        <v>0</v>
      </c>
      <c r="F44" s="138">
        <f>'[1]З'!F63</f>
        <v>0</v>
      </c>
      <c r="G44" s="138">
        <f>'[1]З'!G63</f>
        <v>0</v>
      </c>
      <c r="H44" s="138">
        <f t="shared" si="4"/>
        <v>0</v>
      </c>
      <c r="I44" s="138">
        <f>'[1]З'!I63</f>
        <v>0</v>
      </c>
      <c r="J44" s="138">
        <f>'[1]З'!J63</f>
        <v>0</v>
      </c>
      <c r="K44" s="138">
        <f>'[1]З'!K63</f>
        <v>0</v>
      </c>
      <c r="L44" s="138">
        <f>'[1]З'!L63</f>
        <v>0</v>
      </c>
      <c r="M44" s="138">
        <f>'[1]З'!M63</f>
        <v>0</v>
      </c>
      <c r="N44" s="138">
        <f aca="true" t="shared" si="6" ref="N44:N50">H44+C44</f>
        <v>51200</v>
      </c>
      <c r="O44" s="63"/>
    </row>
    <row r="45" spans="1:15" ht="63.75">
      <c r="A45" s="41" t="s">
        <v>64</v>
      </c>
      <c r="B45" s="29" t="s">
        <v>151</v>
      </c>
      <c r="C45" s="109">
        <f t="shared" si="3"/>
        <v>3629</v>
      </c>
      <c r="D45" s="109">
        <f>'[1]З'!D37</f>
        <v>3629</v>
      </c>
      <c r="E45" s="109">
        <f>'[1]З'!E37</f>
        <v>0</v>
      </c>
      <c r="F45" s="109">
        <f>'[1]З'!F37</f>
        <v>0</v>
      </c>
      <c r="G45" s="109">
        <f>'[1]З'!G37</f>
        <v>0</v>
      </c>
      <c r="H45" s="109">
        <f t="shared" si="4"/>
        <v>2857</v>
      </c>
      <c r="I45" s="109">
        <f>'[1]З'!I37</f>
        <v>2857</v>
      </c>
      <c r="J45" s="109">
        <f>'[1]З'!J37</f>
        <v>0</v>
      </c>
      <c r="K45" s="109">
        <f>'[1]З'!K37</f>
        <v>0</v>
      </c>
      <c r="L45" s="109">
        <f>'[1]З'!L37</f>
        <v>0</v>
      </c>
      <c r="M45" s="109">
        <f>'[1]З'!M37</f>
        <v>0</v>
      </c>
      <c r="N45" s="110">
        <f>C45+H45</f>
        <v>6486</v>
      </c>
      <c r="O45" s="23"/>
    </row>
    <row r="46" spans="1:15" s="59" customFormat="1" ht="25.5" hidden="1">
      <c r="A46" s="43" t="s">
        <v>71</v>
      </c>
      <c r="B46" s="70" t="s">
        <v>121</v>
      </c>
      <c r="C46" s="138">
        <f t="shared" si="3"/>
        <v>0</v>
      </c>
      <c r="D46" s="138">
        <f>'[1]З'!$D$65</f>
        <v>0</v>
      </c>
      <c r="E46" s="138"/>
      <c r="F46" s="138"/>
      <c r="G46" s="138"/>
      <c r="H46" s="138"/>
      <c r="I46" s="138"/>
      <c r="J46" s="138"/>
      <c r="K46" s="138"/>
      <c r="L46" s="138"/>
      <c r="M46" s="138"/>
      <c r="N46" s="138">
        <f t="shared" si="6"/>
        <v>0</v>
      </c>
      <c r="O46" s="63"/>
    </row>
    <row r="47" spans="1:14" ht="38.25" hidden="1">
      <c r="A47" s="137" t="s">
        <v>68</v>
      </c>
      <c r="B47" s="145" t="s">
        <v>69</v>
      </c>
      <c r="C47" s="138">
        <f t="shared" si="3"/>
        <v>0</v>
      </c>
      <c r="D47" s="138">
        <f>'[1]З'!D66</f>
        <v>0</v>
      </c>
      <c r="E47" s="138">
        <f>'[1]З'!E66</f>
        <v>0</v>
      </c>
      <c r="F47" s="138">
        <f>'[1]З'!F66</f>
        <v>0</v>
      </c>
      <c r="G47" s="138">
        <f>'[1]З'!G66</f>
        <v>0</v>
      </c>
      <c r="H47" s="138"/>
      <c r="I47" s="138">
        <f>'[1]З'!I66</f>
        <v>0</v>
      </c>
      <c r="J47" s="138">
        <f>'[1]З'!J66</f>
        <v>0</v>
      </c>
      <c r="K47" s="138">
        <f>'[1]З'!K66</f>
        <v>0</v>
      </c>
      <c r="L47" s="138">
        <f>'[1]З'!L66</f>
        <v>0</v>
      </c>
      <c r="M47" s="138">
        <f>'[1]З'!M66</f>
        <v>0</v>
      </c>
      <c r="N47" s="138">
        <f t="shared" si="6"/>
        <v>0</v>
      </c>
    </row>
    <row r="48" spans="1:14" ht="25.5">
      <c r="A48" s="137" t="s">
        <v>319</v>
      </c>
      <c r="B48" s="106" t="s">
        <v>152</v>
      </c>
      <c r="C48" s="138">
        <f aca="true" t="shared" si="7" ref="C48:C58">D48+G48</f>
        <v>25350</v>
      </c>
      <c r="D48" s="138">
        <f>'[1]З'!$D$64</f>
        <v>25350</v>
      </c>
      <c r="E48" s="138">
        <f>'[1]З'!E18</f>
        <v>0</v>
      </c>
      <c r="F48" s="138">
        <f>'[1]З'!F18</f>
        <v>0</v>
      </c>
      <c r="G48" s="138">
        <f>'[1]З'!G18</f>
        <v>0</v>
      </c>
      <c r="H48" s="138">
        <f>I48+L48</f>
        <v>0</v>
      </c>
      <c r="I48" s="138">
        <f>'[1]З'!I18</f>
        <v>0</v>
      </c>
      <c r="J48" s="138">
        <f>'[1]З'!J18</f>
        <v>0</v>
      </c>
      <c r="K48" s="138">
        <f>'[1]З'!K18</f>
        <v>0</v>
      </c>
      <c r="L48" s="138">
        <f>'[1]З'!L18</f>
        <v>0</v>
      </c>
      <c r="M48" s="138">
        <f>'[1]З'!M18</f>
        <v>0</v>
      </c>
      <c r="N48" s="138">
        <f t="shared" si="6"/>
        <v>25350</v>
      </c>
    </row>
    <row r="49" spans="1:14" ht="25.5">
      <c r="A49" s="137" t="s">
        <v>295</v>
      </c>
      <c r="B49" s="144" t="s">
        <v>309</v>
      </c>
      <c r="C49" s="138">
        <f t="shared" si="7"/>
        <v>342240</v>
      </c>
      <c r="D49" s="138">
        <f>'[1]З'!$D$71</f>
        <v>342240</v>
      </c>
      <c r="E49" s="138">
        <f>'[1]З'!E70</f>
        <v>0</v>
      </c>
      <c r="F49" s="138">
        <f>'[1]З'!F70</f>
        <v>0</v>
      </c>
      <c r="G49" s="138">
        <f>'[1]З'!G70</f>
        <v>0</v>
      </c>
      <c r="H49" s="138">
        <f>I49+L49</f>
        <v>0</v>
      </c>
      <c r="I49" s="138">
        <f>'[1]З'!I70</f>
        <v>0</v>
      </c>
      <c r="J49" s="138">
        <f>'[1]З'!J70</f>
        <v>0</v>
      </c>
      <c r="K49" s="138">
        <f>'[1]З'!K70</f>
        <v>0</v>
      </c>
      <c r="L49" s="138">
        <f>'[1]З'!L70</f>
        <v>0</v>
      </c>
      <c r="M49" s="138">
        <f>'[1]З'!M70</f>
        <v>0</v>
      </c>
      <c r="N49" s="138">
        <f t="shared" si="6"/>
        <v>342240</v>
      </c>
    </row>
    <row r="50" spans="1:15" s="59" customFormat="1" ht="12.75">
      <c r="A50" s="137">
        <v>100000</v>
      </c>
      <c r="B50" s="145" t="s">
        <v>224</v>
      </c>
      <c r="C50" s="138">
        <f t="shared" si="7"/>
        <v>325000</v>
      </c>
      <c r="D50" s="138">
        <f>D51</f>
        <v>317000</v>
      </c>
      <c r="E50" s="138">
        <f>E51</f>
        <v>0</v>
      </c>
      <c r="F50" s="138">
        <f>F51</f>
        <v>178497</v>
      </c>
      <c r="G50" s="138">
        <f>G51</f>
        <v>8000</v>
      </c>
      <c r="H50" s="161">
        <f aca="true" t="shared" si="8" ref="H50:M50">H51+H52</f>
        <v>543920.07</v>
      </c>
      <c r="I50" s="161">
        <f t="shared" si="8"/>
        <v>543920.07</v>
      </c>
      <c r="J50" s="138">
        <f t="shared" si="8"/>
        <v>0</v>
      </c>
      <c r="K50" s="138">
        <f t="shared" si="8"/>
        <v>0</v>
      </c>
      <c r="L50" s="138">
        <f t="shared" si="8"/>
        <v>0</v>
      </c>
      <c r="M50" s="138">
        <f t="shared" si="8"/>
        <v>0</v>
      </c>
      <c r="N50" s="161">
        <f t="shared" si="6"/>
        <v>868920.07</v>
      </c>
      <c r="O50" s="63"/>
    </row>
    <row r="51" spans="1:14" ht="12.75">
      <c r="A51" s="137">
        <v>100203</v>
      </c>
      <c r="B51" s="145" t="s">
        <v>225</v>
      </c>
      <c r="C51" s="138">
        <f t="shared" si="7"/>
        <v>325000</v>
      </c>
      <c r="D51" s="138">
        <f>'[1]З'!D75</f>
        <v>317000</v>
      </c>
      <c r="E51" s="138">
        <f>'[1]З'!E75</f>
        <v>0</v>
      </c>
      <c r="F51" s="138">
        <f>'[1]З'!F75</f>
        <v>178497</v>
      </c>
      <c r="G51" s="138">
        <f>'[1]З'!G75</f>
        <v>8000</v>
      </c>
      <c r="H51" s="138">
        <f aca="true" t="shared" si="9" ref="H51:H58">I51+L51</f>
        <v>0</v>
      </c>
      <c r="I51" s="138">
        <f>'[1]З'!I74</f>
        <v>0</v>
      </c>
      <c r="J51" s="138">
        <f>'[1]З'!J74</f>
        <v>0</v>
      </c>
      <c r="K51" s="138">
        <f>'[1]З'!K74</f>
        <v>0</v>
      </c>
      <c r="L51" s="138">
        <f>'[1]З'!L74</f>
        <v>0</v>
      </c>
      <c r="M51" s="138">
        <f>'[1]З'!M74</f>
        <v>0</v>
      </c>
      <c r="N51" s="138">
        <f aca="true" t="shared" si="10" ref="N51:N58">H51+C51</f>
        <v>325000</v>
      </c>
    </row>
    <row r="52" spans="1:14" s="18" customFormat="1" ht="76.5">
      <c r="A52" s="119" t="s">
        <v>128</v>
      </c>
      <c r="B52" s="70" t="s">
        <v>129</v>
      </c>
      <c r="C52" s="126">
        <f t="shared" si="7"/>
        <v>0</v>
      </c>
      <c r="D52" s="126"/>
      <c r="E52" s="126"/>
      <c r="F52" s="126"/>
      <c r="G52" s="126"/>
      <c r="H52" s="156">
        <f t="shared" si="9"/>
        <v>543920.07</v>
      </c>
      <c r="I52" s="156">
        <f>'[1]З'!$I$80</f>
        <v>543920.07</v>
      </c>
      <c r="J52" s="156">
        <f>'[1]З'!J79</f>
        <v>0</v>
      </c>
      <c r="K52" s="156">
        <f>'[1]З'!K79</f>
        <v>0</v>
      </c>
      <c r="L52" s="156">
        <f>'[1]З'!L79</f>
        <v>0</v>
      </c>
      <c r="M52" s="156">
        <f>'[1]З'!M79</f>
        <v>0</v>
      </c>
      <c r="N52" s="157">
        <f>C52+H52</f>
        <v>543920.07</v>
      </c>
    </row>
    <row r="53" spans="1:15" s="59" customFormat="1" ht="12.75" hidden="1">
      <c r="A53" s="140">
        <v>130000</v>
      </c>
      <c r="B53" s="145" t="s">
        <v>252</v>
      </c>
      <c r="C53" s="138">
        <f t="shared" si="7"/>
        <v>0</v>
      </c>
      <c r="D53" s="138">
        <f>D54</f>
        <v>0</v>
      </c>
      <c r="E53" s="138">
        <f>E54</f>
        <v>0</v>
      </c>
      <c r="F53" s="138">
        <f>F54</f>
        <v>0</v>
      </c>
      <c r="G53" s="138">
        <f>G54</f>
        <v>0</v>
      </c>
      <c r="H53" s="138">
        <f t="shared" si="9"/>
        <v>0</v>
      </c>
      <c r="I53" s="138">
        <f>I54</f>
        <v>0</v>
      </c>
      <c r="J53" s="138">
        <f>J54</f>
        <v>0</v>
      </c>
      <c r="K53" s="138">
        <f>K54</f>
        <v>0</v>
      </c>
      <c r="L53" s="138">
        <f>L54</f>
        <v>0</v>
      </c>
      <c r="M53" s="138">
        <f>M54</f>
        <v>0</v>
      </c>
      <c r="N53" s="138">
        <f t="shared" si="10"/>
        <v>0</v>
      </c>
      <c r="O53" s="63"/>
    </row>
    <row r="54" spans="1:14" ht="25.5" hidden="1">
      <c r="A54" s="140">
        <v>130102</v>
      </c>
      <c r="B54" s="145" t="s">
        <v>177</v>
      </c>
      <c r="C54" s="138">
        <f t="shared" si="7"/>
        <v>0</v>
      </c>
      <c r="D54" s="138"/>
      <c r="E54" s="138"/>
      <c r="F54" s="138"/>
      <c r="G54" s="138"/>
      <c r="H54" s="138">
        <f t="shared" si="9"/>
        <v>0</v>
      </c>
      <c r="I54" s="138"/>
      <c r="J54" s="138"/>
      <c r="K54" s="138"/>
      <c r="L54" s="138"/>
      <c r="M54" s="138"/>
      <c r="N54" s="138">
        <f t="shared" si="10"/>
        <v>0</v>
      </c>
    </row>
    <row r="55" spans="1:15" s="59" customFormat="1" ht="12.75">
      <c r="A55" s="140" t="s">
        <v>310</v>
      </c>
      <c r="B55" s="145" t="s">
        <v>265</v>
      </c>
      <c r="C55" s="138">
        <f t="shared" si="7"/>
        <v>0</v>
      </c>
      <c r="D55" s="138">
        <f>SUM(D56)</f>
        <v>0</v>
      </c>
      <c r="E55" s="138">
        <f>SUM(E56)</f>
        <v>0</v>
      </c>
      <c r="F55" s="138">
        <f>SUM(F56)</f>
        <v>0</v>
      </c>
      <c r="G55" s="138">
        <f>SUM(G56)</f>
        <v>0</v>
      </c>
      <c r="H55" s="138">
        <f t="shared" si="9"/>
        <v>200000</v>
      </c>
      <c r="I55" s="138">
        <f>SUM(I56)</f>
        <v>135000</v>
      </c>
      <c r="J55" s="138">
        <f>SUM(J56)</f>
        <v>0</v>
      </c>
      <c r="K55" s="138">
        <f>SUM(K56)</f>
        <v>0</v>
      </c>
      <c r="L55" s="138">
        <f>SUM(L56)</f>
        <v>65000</v>
      </c>
      <c r="M55" s="138">
        <f>SUM(M56)</f>
        <v>0</v>
      </c>
      <c r="N55" s="138">
        <f t="shared" si="10"/>
        <v>200000</v>
      </c>
      <c r="O55" s="63"/>
    </row>
    <row r="56" spans="1:14" ht="25.5">
      <c r="A56" s="140" t="s">
        <v>244</v>
      </c>
      <c r="B56" s="145" t="s">
        <v>11</v>
      </c>
      <c r="C56" s="138">
        <f t="shared" si="7"/>
        <v>0</v>
      </c>
      <c r="D56" s="138">
        <f>'[1]З'!D19</f>
        <v>0</v>
      </c>
      <c r="E56" s="138">
        <f>'[1]З'!E19</f>
        <v>0</v>
      </c>
      <c r="F56" s="138">
        <f>'[1]З'!F19</f>
        <v>0</v>
      </c>
      <c r="G56" s="138">
        <f>'[1]З'!G19</f>
        <v>0</v>
      </c>
      <c r="H56" s="138">
        <f t="shared" si="9"/>
        <v>200000</v>
      </c>
      <c r="I56" s="138">
        <f>'[1]З'!I19</f>
        <v>135000</v>
      </c>
      <c r="J56" s="138">
        <f>'[1]З'!J19</f>
        <v>0</v>
      </c>
      <c r="K56" s="138">
        <f>'[1]З'!K19</f>
        <v>0</v>
      </c>
      <c r="L56" s="138">
        <f>'[1]З'!L19</f>
        <v>65000</v>
      </c>
      <c r="M56" s="138">
        <f>'[1]З'!M19</f>
        <v>0</v>
      </c>
      <c r="N56" s="138">
        <f t="shared" si="10"/>
        <v>200000</v>
      </c>
    </row>
    <row r="57" spans="1:15" s="59" customFormat="1" ht="12.75">
      <c r="A57" s="140" t="s">
        <v>311</v>
      </c>
      <c r="B57" s="144" t="s">
        <v>245</v>
      </c>
      <c r="C57" s="138">
        <f t="shared" si="7"/>
        <v>82150</v>
      </c>
      <c r="D57" s="138">
        <f>D58</f>
        <v>78150</v>
      </c>
      <c r="E57" s="138">
        <f>E58</f>
        <v>0</v>
      </c>
      <c r="F57" s="138">
        <f>F58</f>
        <v>0</v>
      </c>
      <c r="G57" s="138">
        <f>G58</f>
        <v>4000</v>
      </c>
      <c r="H57" s="138">
        <f t="shared" si="9"/>
        <v>0</v>
      </c>
      <c r="I57" s="138">
        <f>I58</f>
        <v>0</v>
      </c>
      <c r="J57" s="138">
        <f>J58</f>
        <v>0</v>
      </c>
      <c r="K57" s="138">
        <f>K58</f>
        <v>0</v>
      </c>
      <c r="L57" s="138">
        <f>L58</f>
        <v>0</v>
      </c>
      <c r="M57" s="138">
        <f>M58</f>
        <v>0</v>
      </c>
      <c r="N57" s="138">
        <f t="shared" si="10"/>
        <v>82150</v>
      </c>
      <c r="O57" s="63"/>
    </row>
    <row r="58" spans="1:14" ht="12.75">
      <c r="A58" s="140" t="s">
        <v>246</v>
      </c>
      <c r="B58" s="144" t="s">
        <v>12</v>
      </c>
      <c r="C58" s="138">
        <f t="shared" si="7"/>
        <v>82150</v>
      </c>
      <c r="D58" s="138">
        <f>'[1]З'!D20+'[1]З'!D76+'[1]З'!D72+'[1]З'!D38</f>
        <v>78150</v>
      </c>
      <c r="E58" s="138">
        <f>'[1]З'!E20+'[1]З'!E76+'[1]З'!E72+'[1]З'!E38</f>
        <v>0</v>
      </c>
      <c r="F58" s="138">
        <f>'[1]З'!F20+'[1]З'!F76+'[1]З'!F72+'[1]З'!F38</f>
        <v>0</v>
      </c>
      <c r="G58" s="138">
        <f>'[1]З'!G20+'[1]З'!G76+'[1]З'!G72+'[1]З'!G38</f>
        <v>4000</v>
      </c>
      <c r="H58" s="138">
        <f t="shared" si="9"/>
        <v>0</v>
      </c>
      <c r="I58" s="138">
        <f>'[1]З'!I20+'[1]З'!I75</f>
        <v>0</v>
      </c>
      <c r="J58" s="138">
        <f>'[1]З'!J20+'[1]З'!J75</f>
        <v>0</v>
      </c>
      <c r="K58" s="138">
        <f>'[1]З'!K20+'[1]З'!K75</f>
        <v>0</v>
      </c>
      <c r="L58" s="138">
        <f>'[1]З'!L20+'[1]З'!L75</f>
        <v>0</v>
      </c>
      <c r="M58" s="138">
        <f>'[1]З'!M20+'[1]З'!M75</f>
        <v>0</v>
      </c>
      <c r="N58" s="138">
        <f t="shared" si="10"/>
        <v>82150</v>
      </c>
    </row>
    <row r="59" spans="1:15" s="59" customFormat="1" ht="12.75">
      <c r="A59" s="137"/>
      <c r="B59" s="145" t="s">
        <v>248</v>
      </c>
      <c r="C59" s="138">
        <f>C22+C11+C10+C26+C50+C53+C55+C57</f>
        <v>36662092</v>
      </c>
      <c r="D59" s="138">
        <f>D10+D11+D22+D26+D50+D55+D57</f>
        <v>36349092</v>
      </c>
      <c r="E59" s="138">
        <f>E10+E11+E22+E26+E50+E55+E57</f>
        <v>16800199</v>
      </c>
      <c r="F59" s="138">
        <f>F10+F11+F22+F26+F50+F55+F57</f>
        <v>2211967</v>
      </c>
      <c r="G59" s="138">
        <f>G10+G11+G22+G26+G50+G55+G57</f>
        <v>313000</v>
      </c>
      <c r="H59" s="161">
        <f aca="true" t="shared" si="11" ref="H59:M59">H10+H11+H22+H26+H50+H55+H57</f>
        <v>12850796.07</v>
      </c>
      <c r="I59" s="161">
        <f t="shared" si="11"/>
        <v>12177358.07</v>
      </c>
      <c r="J59" s="138">
        <f t="shared" si="11"/>
        <v>6137255</v>
      </c>
      <c r="K59" s="138">
        <f t="shared" si="11"/>
        <v>283046</v>
      </c>
      <c r="L59" s="138">
        <f t="shared" si="11"/>
        <v>673438</v>
      </c>
      <c r="M59" s="138">
        <f t="shared" si="11"/>
        <v>0</v>
      </c>
      <c r="N59" s="161">
        <f>N22+N11+N10+N26+N50+N53+N55+N57</f>
        <v>49512888.07</v>
      </c>
      <c r="O59" s="63"/>
    </row>
    <row r="60" spans="1:14" ht="12.75">
      <c r="A60" s="141"/>
      <c r="B60" s="143"/>
      <c r="C60" s="142"/>
      <c r="D60" s="142"/>
      <c r="E60" s="142"/>
      <c r="F60" s="142"/>
      <c r="G60" s="142"/>
      <c r="H60" s="142"/>
      <c r="I60" s="142"/>
      <c r="J60" s="142"/>
      <c r="K60" s="142"/>
      <c r="L60" s="142"/>
      <c r="M60" s="142"/>
      <c r="N60" s="142"/>
    </row>
    <row r="61" spans="1:10" s="34" customFormat="1" ht="15" customHeight="1">
      <c r="A61" s="34" t="s">
        <v>78</v>
      </c>
      <c r="B61" s="170"/>
      <c r="C61" s="170"/>
      <c r="D61" s="170"/>
      <c r="E61" s="170"/>
      <c r="J61" s="34" t="s">
        <v>95</v>
      </c>
    </row>
    <row r="62" spans="1:14" ht="12.75">
      <c r="A62" s="141"/>
      <c r="B62" s="143"/>
      <c r="C62" s="142">
        <f>'[1]З'!C81-C59</f>
        <v>0</v>
      </c>
      <c r="D62" s="142">
        <f>'[1]З'!D81-D59</f>
        <v>0</v>
      </c>
      <c r="E62" s="142">
        <f>'[1]З'!E81-E59</f>
        <v>0</v>
      </c>
      <c r="F62" s="142">
        <f>'[1]З'!F81-F59</f>
        <v>0</v>
      </c>
      <c r="G62" s="142">
        <f>'[1]З'!G81-G59</f>
        <v>0</v>
      </c>
      <c r="H62" s="142">
        <f>'[1]З'!H81-H59</f>
        <v>0</v>
      </c>
      <c r="I62" s="142">
        <f>'[1]З'!I81-I59</f>
        <v>0</v>
      </c>
      <c r="J62" s="142">
        <f>'[1]З'!J81-J59</f>
        <v>0</v>
      </c>
      <c r="K62" s="142">
        <f>'[1]З'!K81-K59</f>
        <v>0</v>
      </c>
      <c r="L62" s="142">
        <f>'[1]З'!L81-L59</f>
        <v>0</v>
      </c>
      <c r="M62" s="142">
        <f>'[1]З'!M81-M59</f>
        <v>0</v>
      </c>
      <c r="N62" s="142">
        <f>'[1]З'!N81-N59</f>
        <v>0</v>
      </c>
    </row>
    <row r="63" spans="1:14" ht="12.75">
      <c r="A63" s="141"/>
      <c r="B63" s="143"/>
      <c r="C63" s="142"/>
      <c r="D63" s="142"/>
      <c r="E63" s="142"/>
      <c r="F63" s="142"/>
      <c r="G63" s="142"/>
      <c r="H63" s="142"/>
      <c r="I63" s="142"/>
      <c r="J63" s="142"/>
      <c r="K63" s="142"/>
      <c r="L63" s="142"/>
      <c r="M63" s="142"/>
      <c r="N63" s="142"/>
    </row>
    <row r="64" spans="1:14" ht="12.75">
      <c r="A64" s="141"/>
      <c r="B64" s="143"/>
      <c r="C64" s="142"/>
      <c r="D64" s="142"/>
      <c r="E64" s="142"/>
      <c r="F64" s="142"/>
      <c r="G64" s="142"/>
      <c r="H64" s="142"/>
      <c r="I64" s="142"/>
      <c r="J64" s="142"/>
      <c r="K64" s="142"/>
      <c r="L64" s="142"/>
      <c r="M64" s="142"/>
      <c r="N64" s="142"/>
    </row>
    <row r="65" spans="1:14" ht="12.75">
      <c r="A65" s="141"/>
      <c r="B65" s="143"/>
      <c r="C65" s="142"/>
      <c r="D65" s="142"/>
      <c r="E65" s="142"/>
      <c r="F65" s="142"/>
      <c r="G65" s="142"/>
      <c r="H65" s="142"/>
      <c r="I65" s="142"/>
      <c r="J65" s="142"/>
      <c r="K65" s="142"/>
      <c r="L65" s="142"/>
      <c r="M65" s="142"/>
      <c r="N65" s="142"/>
    </row>
    <row r="66" spans="1:14" ht="12.75">
      <c r="A66" s="141"/>
      <c r="B66" s="143"/>
      <c r="C66" s="142"/>
      <c r="D66" s="142"/>
      <c r="E66" s="142"/>
      <c r="F66" s="142"/>
      <c r="G66" s="142"/>
      <c r="H66" s="142"/>
      <c r="I66" s="142"/>
      <c r="J66" s="142"/>
      <c r="K66" s="142"/>
      <c r="L66" s="142"/>
      <c r="M66" s="142"/>
      <c r="N66" s="142"/>
    </row>
    <row r="67" spans="1:14" ht="12.75">
      <c r="A67" s="141"/>
      <c r="B67" s="143"/>
      <c r="C67" s="142"/>
      <c r="D67" s="142"/>
      <c r="E67" s="142"/>
      <c r="F67" s="142"/>
      <c r="G67" s="142"/>
      <c r="H67" s="142"/>
      <c r="I67" s="142"/>
      <c r="J67" s="142"/>
      <c r="K67" s="142"/>
      <c r="L67" s="142"/>
      <c r="M67" s="142"/>
      <c r="N67" s="142"/>
    </row>
  </sheetData>
  <mergeCells count="13">
    <mergeCell ref="C3:E3"/>
    <mergeCell ref="L3:N3"/>
    <mergeCell ref="A5:K5"/>
    <mergeCell ref="C1:E1"/>
    <mergeCell ref="L1:N1"/>
    <mergeCell ref="C2:E2"/>
    <mergeCell ref="L2:N2"/>
    <mergeCell ref="E6:F6"/>
    <mergeCell ref="B7:B8"/>
    <mergeCell ref="A7:A8"/>
    <mergeCell ref="N7:N8"/>
    <mergeCell ref="C7:G7"/>
    <mergeCell ref="H7:M7"/>
  </mergeCells>
  <printOptions/>
  <pageMargins left="0.9055118110236221" right="0.35433070866141736" top="0.6299212598425197" bottom="0.31496062992125984" header="0.5118110236220472" footer="0.5118110236220472"/>
  <pageSetup fitToHeight="4" fitToWidth="1" horizontalDpi="120" verticalDpi="120" orientation="landscape" paperSize="9" scale="71" r:id="rId1"/>
  <headerFooter alignWithMargins="0">
    <oddHeader>&amp;C&amp;P</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P387"/>
  <sheetViews>
    <sheetView showZeros="0" view="pageBreakPreview" zoomScale="75" zoomScaleNormal="75" zoomScaleSheetLayoutView="75" workbookViewId="0" topLeftCell="D1">
      <selection activeCell="K3" sqref="K3"/>
    </sheetView>
  </sheetViews>
  <sheetFormatPr defaultColWidth="9.00390625" defaultRowHeight="12.75"/>
  <cols>
    <col min="1" max="1" width="7.875" style="35" customWidth="1"/>
    <col min="2" max="2" width="38.75390625" style="36" customWidth="1"/>
    <col min="3" max="3" width="12.75390625" style="23" customWidth="1"/>
    <col min="4" max="4" width="12.875" style="23" customWidth="1"/>
    <col min="5" max="5" width="12.25390625" style="23" customWidth="1"/>
    <col min="6" max="6" width="11.875" style="23" customWidth="1"/>
    <col min="7" max="7" width="12.00390625" style="23" customWidth="1"/>
    <col min="8" max="8" width="12.125" style="23" customWidth="1"/>
    <col min="9" max="9" width="11.875" style="23" customWidth="1"/>
    <col min="10" max="10" width="11.75390625" style="23" customWidth="1"/>
    <col min="11" max="11" width="11.125" style="23" customWidth="1"/>
    <col min="12" max="12" width="11.375" style="23" customWidth="1"/>
    <col min="13" max="13" width="9.25390625" style="23" customWidth="1"/>
    <col min="14" max="15" width="13.25390625" style="23" customWidth="1"/>
    <col min="16" max="16" width="12.25390625" style="23" customWidth="1"/>
    <col min="17" max="16384" width="9.125" style="23" customWidth="1"/>
  </cols>
  <sheetData>
    <row r="1" spans="4:15" s="18" customFormat="1" ht="15.75">
      <c r="D1" s="193"/>
      <c r="E1" s="193"/>
      <c r="F1" s="193"/>
      <c r="G1" s="95"/>
      <c r="H1" s="95"/>
      <c r="I1" s="96"/>
      <c r="L1" s="195" t="s">
        <v>88</v>
      </c>
      <c r="M1" s="208"/>
      <c r="N1" s="208"/>
      <c r="O1" s="208"/>
    </row>
    <row r="2" spans="4:15" s="18" customFormat="1" ht="15.75">
      <c r="D2" s="193"/>
      <c r="E2" s="193"/>
      <c r="F2" s="193"/>
      <c r="G2" s="95"/>
      <c r="H2" s="95"/>
      <c r="I2" s="96"/>
      <c r="L2" s="195" t="s">
        <v>82</v>
      </c>
      <c r="M2" s="208"/>
      <c r="N2" s="208"/>
      <c r="O2" s="208"/>
    </row>
    <row r="3" spans="4:15" s="18" customFormat="1" ht="14.25" customHeight="1">
      <c r="D3" s="193"/>
      <c r="E3" s="193"/>
      <c r="F3" s="193"/>
      <c r="G3" s="95"/>
      <c r="H3" s="95"/>
      <c r="I3" s="96"/>
      <c r="L3" s="195" t="s">
        <v>360</v>
      </c>
      <c r="M3" s="208"/>
      <c r="N3" s="208"/>
      <c r="O3" s="208"/>
    </row>
    <row r="4" s="18" customFormat="1" ht="4.5" customHeight="1" hidden="1"/>
    <row r="5" spans="1:14" s="18" customFormat="1" ht="18">
      <c r="A5" s="188" t="s">
        <v>140</v>
      </c>
      <c r="B5" s="188"/>
      <c r="C5" s="188"/>
      <c r="D5" s="188"/>
      <c r="E5" s="188"/>
      <c r="F5" s="188"/>
      <c r="G5" s="188"/>
      <c r="H5" s="188"/>
      <c r="I5" s="188"/>
      <c r="J5" s="188"/>
      <c r="K5" s="188"/>
      <c r="L5" s="188"/>
      <c r="M5" s="94"/>
      <c r="N5" s="94"/>
    </row>
    <row r="6" spans="5:7" s="60" customFormat="1" ht="12.75" hidden="1">
      <c r="E6" s="197"/>
      <c r="F6" s="197"/>
      <c r="G6" s="135"/>
    </row>
    <row r="7" spans="1:14" ht="12.75">
      <c r="A7" s="75"/>
      <c r="B7" s="23"/>
      <c r="C7" s="2"/>
      <c r="E7" s="136"/>
      <c r="F7" s="182"/>
      <c r="G7" s="182"/>
      <c r="H7" s="136"/>
      <c r="N7" s="23" t="s">
        <v>81</v>
      </c>
    </row>
    <row r="8" spans="1:16" ht="12.75">
      <c r="A8" s="210" t="s">
        <v>180</v>
      </c>
      <c r="B8" s="178" t="s">
        <v>278</v>
      </c>
      <c r="C8" s="211" t="s">
        <v>183</v>
      </c>
      <c r="D8" s="212"/>
      <c r="E8" s="212"/>
      <c r="F8" s="212"/>
      <c r="G8" s="213"/>
      <c r="H8" s="183" t="s">
        <v>184</v>
      </c>
      <c r="I8" s="212"/>
      <c r="J8" s="212"/>
      <c r="K8" s="212"/>
      <c r="L8" s="212"/>
      <c r="M8" s="213"/>
      <c r="N8" s="180" t="s">
        <v>269</v>
      </c>
      <c r="O8" s="37"/>
      <c r="P8" s="38"/>
    </row>
    <row r="9" spans="1:14" ht="54.75" customHeight="1">
      <c r="A9" s="207"/>
      <c r="B9" s="209"/>
      <c r="C9" s="5" t="s">
        <v>185</v>
      </c>
      <c r="D9" s="5" t="s">
        <v>254</v>
      </c>
      <c r="E9" s="5" t="s">
        <v>281</v>
      </c>
      <c r="F9" s="5" t="s">
        <v>188</v>
      </c>
      <c r="G9" s="5" t="s">
        <v>283</v>
      </c>
      <c r="H9" s="5" t="s">
        <v>185</v>
      </c>
      <c r="I9" s="5" t="s">
        <v>254</v>
      </c>
      <c r="J9" s="5" t="s">
        <v>281</v>
      </c>
      <c r="K9" s="5" t="s">
        <v>282</v>
      </c>
      <c r="L9" s="5" t="s">
        <v>283</v>
      </c>
      <c r="M9" s="5" t="s">
        <v>284</v>
      </c>
      <c r="N9" s="207"/>
    </row>
    <row r="10" spans="1:14" ht="12" customHeight="1">
      <c r="A10" s="165">
        <v>1</v>
      </c>
      <c r="B10" s="166">
        <v>2</v>
      </c>
      <c r="C10" s="24">
        <v>3</v>
      </c>
      <c r="D10" s="5">
        <v>4</v>
      </c>
      <c r="E10" s="24">
        <v>5</v>
      </c>
      <c r="F10" s="5">
        <v>6</v>
      </c>
      <c r="G10" s="24">
        <v>7</v>
      </c>
      <c r="H10" s="5">
        <v>8</v>
      </c>
      <c r="I10" s="24">
        <v>9</v>
      </c>
      <c r="J10" s="5">
        <v>10</v>
      </c>
      <c r="K10" s="24">
        <v>11</v>
      </c>
      <c r="L10" s="5">
        <v>12</v>
      </c>
      <c r="M10" s="164">
        <v>13</v>
      </c>
      <c r="N10" s="24">
        <v>14</v>
      </c>
    </row>
    <row r="11" spans="1:14" ht="12.75">
      <c r="A11" s="55" t="s">
        <v>191</v>
      </c>
      <c r="B11" s="71" t="s">
        <v>192</v>
      </c>
      <c r="C11" s="109">
        <f>D11+G11</f>
        <v>4049767</v>
      </c>
      <c r="D11" s="109">
        <f>'[1]К'!D11+'[1]К'!D26+'[1]К'!D40+'[1]К'!D73+'[1]К'!D77</f>
        <v>3951617</v>
      </c>
      <c r="E11" s="109">
        <f>'[1]К'!E11+'[1]К'!E26+'[1]К'!E40+'[1]К'!E73+'[1]К'!E77</f>
        <v>2707314</v>
      </c>
      <c r="F11" s="109">
        <f>'[1]К'!F11+'[1]К'!F26+'[1]К'!F40+'[1]К'!F73+'[1]К'!F77</f>
        <v>82952</v>
      </c>
      <c r="G11" s="109">
        <f>'[1]К'!G11+'[1]К'!G26+'[1]К'!G40+'[1]К'!G73+'[1]К'!G77</f>
        <v>98150</v>
      </c>
      <c r="H11" s="109">
        <f>I11+L11</f>
        <v>15320</v>
      </c>
      <c r="I11" s="109">
        <f>'[1]К'!I11+'[1]К'!I26+'[1]К'!I40+'[1]К'!I73+'[1]К'!I77</f>
        <v>15320</v>
      </c>
      <c r="J11" s="109">
        <f>'[1]К'!J11+'[1]К'!J26+'[1]К'!J40+'[1]К'!J73+'[1]К'!J77</f>
        <v>0</v>
      </c>
      <c r="K11" s="109">
        <f>'[1]К'!K11+'[1]К'!K26+'[1]К'!K40+'[1]К'!K73+'[1]К'!K77</f>
        <v>13880</v>
      </c>
      <c r="L11" s="109">
        <f>'[1]К'!L11+'[1]К'!L26+'[1]К'!L40+'[1]К'!L73+'[1]К'!L77</f>
        <v>0</v>
      </c>
      <c r="M11" s="109">
        <f>'[1]К'!M11+'[1]К'!M26+'[1]К'!M40+'[1]К'!M73+'[1]К'!M77</f>
        <v>0</v>
      </c>
      <c r="N11" s="109">
        <f aca="true" t="shared" si="0" ref="N11:N60">C11+H11</f>
        <v>4065087</v>
      </c>
    </row>
    <row r="12" spans="1:14" ht="12.75">
      <c r="A12" s="39" t="s">
        <v>195</v>
      </c>
      <c r="B12" s="71" t="s">
        <v>196</v>
      </c>
      <c r="C12" s="109">
        <f>SUM(C13:C21)</f>
        <v>38595898</v>
      </c>
      <c r="D12" s="109">
        <f>SUM(D13:D21)</f>
        <v>38305898</v>
      </c>
      <c r="E12" s="109">
        <f>SUM(E13:E19)</f>
        <v>21920218</v>
      </c>
      <c r="F12" s="109">
        <f>SUM(F13:F19)</f>
        <v>3558448</v>
      </c>
      <c r="G12" s="109">
        <f>SUM(G13:G19)</f>
        <v>290000</v>
      </c>
      <c r="H12" s="109">
        <f>SUM(H13:H21)</f>
        <v>1587207</v>
      </c>
      <c r="I12" s="109">
        <f>SUM(I13:I21)</f>
        <v>1587207</v>
      </c>
      <c r="J12" s="109">
        <f>SUM(J13:J21)</f>
        <v>52817</v>
      </c>
      <c r="K12" s="109">
        <f>SUM(K13:K19)</f>
        <v>41142</v>
      </c>
      <c r="L12" s="109">
        <f>SUM(L13:L19)</f>
        <v>0</v>
      </c>
      <c r="M12" s="109">
        <f>SUM(M13:M19)</f>
        <v>0</v>
      </c>
      <c r="N12" s="109">
        <f t="shared" si="0"/>
        <v>40183105</v>
      </c>
    </row>
    <row r="13" spans="1:14" ht="12.75">
      <c r="A13" s="39" t="s">
        <v>255</v>
      </c>
      <c r="B13" s="71" t="s">
        <v>251</v>
      </c>
      <c r="C13" s="109">
        <f aca="true" t="shared" si="1" ref="C13:C19">D13+G13</f>
        <v>9281119</v>
      </c>
      <c r="D13" s="109">
        <f>'[1]К'!D28</f>
        <v>9281119</v>
      </c>
      <c r="E13" s="109">
        <f>'[1]К'!E28</f>
        <v>4560070</v>
      </c>
      <c r="F13" s="109">
        <f>'[1]К'!F28</f>
        <v>1242439</v>
      </c>
      <c r="G13" s="109">
        <f>'[1]К'!G28</f>
        <v>0</v>
      </c>
      <c r="H13" s="109">
        <f>I13+L13</f>
        <v>1131458</v>
      </c>
      <c r="I13" s="109">
        <f>'[1]К'!I28</f>
        <v>1131458</v>
      </c>
      <c r="J13" s="109">
        <f>'[1]К'!J28</f>
        <v>11007</v>
      </c>
      <c r="K13" s="109">
        <f>'[1]К'!K28</f>
        <v>3620</v>
      </c>
      <c r="L13" s="109">
        <f>'[1]К'!L28</f>
        <v>0</v>
      </c>
      <c r="M13" s="109">
        <f>'[1]К'!M28</f>
        <v>0</v>
      </c>
      <c r="N13" s="109">
        <f t="shared" si="0"/>
        <v>10412577</v>
      </c>
    </row>
    <row r="14" spans="1:14" ht="42" customHeight="1">
      <c r="A14" s="39" t="s">
        <v>197</v>
      </c>
      <c r="B14" s="71" t="s">
        <v>38</v>
      </c>
      <c r="C14" s="109">
        <f t="shared" si="1"/>
        <v>26993845</v>
      </c>
      <c r="D14" s="109">
        <f>'[1]К'!D29</f>
        <v>26733845</v>
      </c>
      <c r="E14" s="109">
        <f>'[1]К'!E29</f>
        <v>16534445</v>
      </c>
      <c r="F14" s="109">
        <f>'[1]К'!F29</f>
        <v>2268191</v>
      </c>
      <c r="G14" s="109">
        <f>'[1]К'!G29</f>
        <v>260000</v>
      </c>
      <c r="H14" s="109">
        <f aca="true" t="shared" si="2" ref="H14:H19">I14+L14</f>
        <v>455749</v>
      </c>
      <c r="I14" s="109">
        <f>'[1]К'!I29</f>
        <v>455749</v>
      </c>
      <c r="J14" s="109">
        <f>'[1]К'!J29</f>
        <v>41810</v>
      </c>
      <c r="K14" s="109">
        <f>'[1]К'!K29</f>
        <v>37522</v>
      </c>
      <c r="L14" s="109">
        <f>'[1]К'!L29</f>
        <v>0</v>
      </c>
      <c r="M14" s="109">
        <f>'[1]К'!M29</f>
        <v>0</v>
      </c>
      <c r="N14" s="109">
        <f t="shared" si="0"/>
        <v>27449594</v>
      </c>
    </row>
    <row r="15" spans="1:14" ht="50.25" customHeight="1">
      <c r="A15" s="39" t="s">
        <v>257</v>
      </c>
      <c r="B15" s="71" t="s">
        <v>285</v>
      </c>
      <c r="C15" s="109">
        <f t="shared" si="1"/>
        <v>223318</v>
      </c>
      <c r="D15" s="109">
        <f>'[1]К'!D30</f>
        <v>223318</v>
      </c>
      <c r="E15" s="109">
        <f>'[1]К'!E30</f>
        <v>163093</v>
      </c>
      <c r="F15" s="109">
        <f>'[1]К'!F30</f>
        <v>0</v>
      </c>
      <c r="G15" s="109">
        <f>'[1]К'!G30</f>
        <v>0</v>
      </c>
      <c r="H15" s="109">
        <f t="shared" si="2"/>
        <v>0</v>
      </c>
      <c r="I15" s="109">
        <f>'[1]К'!I30</f>
        <v>0</v>
      </c>
      <c r="J15" s="109">
        <f>'[1]К'!J30</f>
        <v>0</v>
      </c>
      <c r="K15" s="109">
        <f>'[1]К'!K30</f>
        <v>0</v>
      </c>
      <c r="L15" s="109">
        <f>'[1]К'!L30</f>
        <v>0</v>
      </c>
      <c r="M15" s="109">
        <f>'[1]К'!M30</f>
        <v>0</v>
      </c>
      <c r="N15" s="109">
        <f t="shared" si="0"/>
        <v>223318</v>
      </c>
    </row>
    <row r="16" spans="1:14" ht="51" hidden="1">
      <c r="A16" s="41" t="s">
        <v>91</v>
      </c>
      <c r="B16" s="47" t="s">
        <v>92</v>
      </c>
      <c r="C16" s="109">
        <f t="shared" si="1"/>
        <v>0</v>
      </c>
      <c r="D16" s="109">
        <f>'[1]К'!D31</f>
        <v>0</v>
      </c>
      <c r="E16" s="109">
        <f>'[1]К'!E31</f>
        <v>0</v>
      </c>
      <c r="F16" s="109">
        <f>'[1]К'!F31</f>
        <v>0</v>
      </c>
      <c r="G16" s="109">
        <f>'[1]К'!G31</f>
        <v>0</v>
      </c>
      <c r="H16" s="109">
        <f t="shared" si="2"/>
        <v>0</v>
      </c>
      <c r="I16" s="109">
        <f>'[1]К'!I31</f>
        <v>0</v>
      </c>
      <c r="J16" s="109">
        <f>'[1]К'!J31</f>
        <v>0</v>
      </c>
      <c r="K16" s="109">
        <f>'[1]К'!K31</f>
        <v>0</v>
      </c>
      <c r="L16" s="109">
        <f>'[1]К'!L31</f>
        <v>0</v>
      </c>
      <c r="M16" s="109">
        <f>'[1]К'!M31</f>
        <v>0</v>
      </c>
      <c r="N16" s="109">
        <f t="shared" si="0"/>
        <v>0</v>
      </c>
    </row>
    <row r="17" spans="1:14" ht="25.5">
      <c r="A17" s="39" t="s">
        <v>200</v>
      </c>
      <c r="B17" s="71" t="s">
        <v>39</v>
      </c>
      <c r="C17" s="109">
        <f t="shared" si="1"/>
        <v>345927</v>
      </c>
      <c r="D17" s="109">
        <f>'[1]К'!D32</f>
        <v>345927</v>
      </c>
      <c r="E17" s="109">
        <f>'[1]К'!E32</f>
        <v>238522</v>
      </c>
      <c r="F17" s="109">
        <f>'[1]К'!F32</f>
        <v>0</v>
      </c>
      <c r="G17" s="109">
        <f>'[1]К'!G32</f>
        <v>0</v>
      </c>
      <c r="H17" s="109">
        <f t="shared" si="2"/>
        <v>0</v>
      </c>
      <c r="I17" s="109">
        <f>'[1]К'!I32</f>
        <v>0</v>
      </c>
      <c r="J17" s="109">
        <f>'[1]К'!J32</f>
        <v>0</v>
      </c>
      <c r="K17" s="109">
        <f>'[1]К'!K32</f>
        <v>0</v>
      </c>
      <c r="L17" s="109">
        <f>'[1]К'!L32</f>
        <v>0</v>
      </c>
      <c r="M17" s="109">
        <f>'[1]К'!M32</f>
        <v>0</v>
      </c>
      <c r="N17" s="109">
        <f t="shared" si="0"/>
        <v>345927</v>
      </c>
    </row>
    <row r="18" spans="1:14" ht="25.5">
      <c r="A18" s="39" t="s">
        <v>201</v>
      </c>
      <c r="B18" s="71" t="s">
        <v>40</v>
      </c>
      <c r="C18" s="109">
        <f t="shared" si="1"/>
        <v>482402</v>
      </c>
      <c r="D18" s="109">
        <f>'[1]К'!D33</f>
        <v>452402</v>
      </c>
      <c r="E18" s="109">
        <f>'[1]К'!E33</f>
        <v>296125</v>
      </c>
      <c r="F18" s="109">
        <f>'[1]К'!F33</f>
        <v>0</v>
      </c>
      <c r="G18" s="109">
        <f>'[1]К'!G33</f>
        <v>30000</v>
      </c>
      <c r="H18" s="109">
        <f t="shared" si="2"/>
        <v>0</v>
      </c>
      <c r="I18" s="109">
        <f>'[1]К'!I33</f>
        <v>0</v>
      </c>
      <c r="J18" s="109">
        <f>'[1]К'!J33</f>
        <v>0</v>
      </c>
      <c r="K18" s="109">
        <f>'[1]К'!K33</f>
        <v>0</v>
      </c>
      <c r="L18" s="109">
        <f>'[1]К'!L33</f>
        <v>0</v>
      </c>
      <c r="M18" s="109">
        <f>'[1]К'!M33</f>
        <v>0</v>
      </c>
      <c r="N18" s="109">
        <f t="shared" si="0"/>
        <v>482402</v>
      </c>
    </row>
    <row r="19" spans="1:14" ht="25.5">
      <c r="A19" s="39" t="s">
        <v>202</v>
      </c>
      <c r="B19" s="71" t="s">
        <v>203</v>
      </c>
      <c r="C19" s="109">
        <f t="shared" si="1"/>
        <v>299489</v>
      </c>
      <c r="D19" s="109">
        <f>'[1]К'!D34</f>
        <v>299489</v>
      </c>
      <c r="E19" s="109">
        <f>'[1]К'!E34</f>
        <v>127963</v>
      </c>
      <c r="F19" s="109">
        <f>'[1]К'!F34</f>
        <v>47818</v>
      </c>
      <c r="G19" s="109">
        <f>'[1]К'!G34</f>
        <v>0</v>
      </c>
      <c r="H19" s="109">
        <f t="shared" si="2"/>
        <v>0</v>
      </c>
      <c r="I19" s="109">
        <f>'[1]К'!I34</f>
        <v>0</v>
      </c>
      <c r="J19" s="109">
        <f>'[1]К'!J34</f>
        <v>0</v>
      </c>
      <c r="K19" s="109">
        <f>'[1]К'!K34</f>
        <v>0</v>
      </c>
      <c r="L19" s="109">
        <f>'[1]К'!L34</f>
        <v>0</v>
      </c>
      <c r="M19" s="109">
        <f>'[1]К'!M34</f>
        <v>0</v>
      </c>
      <c r="N19" s="109">
        <f t="shared" si="0"/>
        <v>299489</v>
      </c>
    </row>
    <row r="20" spans="1:14" ht="38.25">
      <c r="A20" s="41" t="s">
        <v>93</v>
      </c>
      <c r="B20" s="29" t="s">
        <v>94</v>
      </c>
      <c r="C20" s="109">
        <f>D20+G20</f>
        <v>15900</v>
      </c>
      <c r="D20" s="109">
        <f>'[1]К'!D35</f>
        <v>15900</v>
      </c>
      <c r="E20" s="109">
        <f>'[1]К'!E35</f>
        <v>0</v>
      </c>
      <c r="F20" s="109">
        <f>'[1]К'!F35</f>
        <v>0</v>
      </c>
      <c r="G20" s="109">
        <f>'[1]К'!G35</f>
        <v>0</v>
      </c>
      <c r="H20" s="109">
        <f>I20+L20</f>
        <v>0</v>
      </c>
      <c r="I20" s="109">
        <f>'[1]К'!I35</f>
        <v>0</v>
      </c>
      <c r="J20" s="109">
        <f>'[1]К'!J35</f>
        <v>0</v>
      </c>
      <c r="K20" s="109">
        <f>'[1]К'!K35</f>
        <v>0</v>
      </c>
      <c r="L20" s="109">
        <f>'[1]К'!L35</f>
        <v>0</v>
      </c>
      <c r="M20" s="109">
        <f>'[1]К'!M35</f>
        <v>0</v>
      </c>
      <c r="N20" s="109">
        <f>C20+H20</f>
        <v>15900</v>
      </c>
    </row>
    <row r="21" spans="1:16" ht="78" customHeight="1">
      <c r="A21" s="41" t="s">
        <v>132</v>
      </c>
      <c r="B21" s="29" t="s">
        <v>131</v>
      </c>
      <c r="C21" s="109">
        <f>D21+G21</f>
        <v>953898</v>
      </c>
      <c r="D21" s="109">
        <f>'[1]К'!D36</f>
        <v>953898</v>
      </c>
      <c r="E21" s="109">
        <f>'[1]К'!E36</f>
        <v>0</v>
      </c>
      <c r="F21" s="109">
        <f>'[1]К'!F36</f>
        <v>0</v>
      </c>
      <c r="G21" s="109">
        <f>'[1]К'!G36</f>
        <v>0</v>
      </c>
      <c r="H21" s="109">
        <f>'[1]К'!H36</f>
        <v>0</v>
      </c>
      <c r="I21" s="109">
        <f>'[1]К'!I36</f>
        <v>0</v>
      </c>
      <c r="J21" s="109">
        <f>'[1]К'!J36</f>
        <v>0</v>
      </c>
      <c r="K21" s="109">
        <f>'[1]К'!K36</f>
        <v>0</v>
      </c>
      <c r="L21" s="109">
        <f>'[1]К'!L36</f>
        <v>0</v>
      </c>
      <c r="M21" s="109">
        <f>'[1]К'!M36</f>
        <v>0</v>
      </c>
      <c r="N21" s="110">
        <f>C21+H21</f>
        <v>953898</v>
      </c>
      <c r="O21" s="125"/>
      <c r="P21" s="125"/>
    </row>
    <row r="22" spans="1:14" ht="12.75">
      <c r="A22" s="39" t="s">
        <v>204</v>
      </c>
      <c r="B22" s="71" t="s">
        <v>289</v>
      </c>
      <c r="C22" s="109">
        <f aca="true" t="shared" si="3" ref="C22:C27">D22+G22</f>
        <v>15254600</v>
      </c>
      <c r="D22" s="109">
        <f>SUM(D23:D26)</f>
        <v>15254600</v>
      </c>
      <c r="E22" s="109">
        <f>SUM(E23:E26)</f>
        <v>9430000</v>
      </c>
      <c r="F22" s="109">
        <f>SUM(F23:F26)</f>
        <v>1183724</v>
      </c>
      <c r="G22" s="109">
        <f>SUM(G23:G26)</f>
        <v>0</v>
      </c>
      <c r="H22" s="109">
        <f>I22+L22</f>
        <v>827152</v>
      </c>
      <c r="I22" s="109">
        <f>SUM(I23:I26)</f>
        <v>797152</v>
      </c>
      <c r="J22" s="109">
        <f>SUM(J23:J26)</f>
        <v>404805</v>
      </c>
      <c r="K22" s="109">
        <f>SUM(K23:K26)</f>
        <v>37200</v>
      </c>
      <c r="L22" s="109">
        <f>SUM(L23:L26)</f>
        <v>30000</v>
      </c>
      <c r="M22" s="109">
        <f>SUM(M23:M26)</f>
        <v>0</v>
      </c>
      <c r="N22" s="109">
        <f t="shared" si="0"/>
        <v>16081752</v>
      </c>
    </row>
    <row r="23" spans="1:14" ht="12.75">
      <c r="A23" s="39" t="s">
        <v>206</v>
      </c>
      <c r="B23" s="71" t="s">
        <v>59</v>
      </c>
      <c r="C23" s="109">
        <f t="shared" si="3"/>
        <v>10651859</v>
      </c>
      <c r="D23" s="109">
        <f>'[1]К'!D13</f>
        <v>10651859</v>
      </c>
      <c r="E23" s="109">
        <f>'[1]К'!E13</f>
        <v>6436134</v>
      </c>
      <c r="F23" s="109">
        <f>'[1]К'!F13</f>
        <v>1012124</v>
      </c>
      <c r="G23" s="109">
        <f>'[1]К'!G13</f>
        <v>0</v>
      </c>
      <c r="H23" s="109">
        <f aca="true" t="shared" si="4" ref="H23:H44">I23+L23</f>
        <v>230860</v>
      </c>
      <c r="I23" s="109">
        <f>'[1]К'!I13</f>
        <v>230860</v>
      </c>
      <c r="J23" s="109">
        <f>'[1]К'!J13</f>
        <v>114140</v>
      </c>
      <c r="K23" s="109">
        <f>'[1]К'!K13</f>
        <v>15000</v>
      </c>
      <c r="L23" s="109">
        <f>'[1]К'!L13</f>
        <v>0</v>
      </c>
      <c r="M23" s="109">
        <f>'[1]К'!M13</f>
        <v>0</v>
      </c>
      <c r="N23" s="109">
        <f t="shared" si="0"/>
        <v>10882719</v>
      </c>
    </row>
    <row r="24" spans="1:14" ht="12.75">
      <c r="A24" s="39" t="s">
        <v>208</v>
      </c>
      <c r="B24" s="71" t="s">
        <v>209</v>
      </c>
      <c r="C24" s="109">
        <f t="shared" si="3"/>
        <v>3665790</v>
      </c>
      <c r="D24" s="109">
        <f>'[1]К'!D14</f>
        <v>3665790</v>
      </c>
      <c r="E24" s="109">
        <f>'[1]К'!E14</f>
        <v>2467804</v>
      </c>
      <c r="F24" s="109">
        <f>'[1]К'!F14</f>
        <v>142200</v>
      </c>
      <c r="G24" s="109">
        <f>'[1]К'!G14</f>
        <v>0</v>
      </c>
      <c r="H24" s="109">
        <f t="shared" si="4"/>
        <v>16000</v>
      </c>
      <c r="I24" s="109">
        <f>'[1]К'!I14</f>
        <v>16000</v>
      </c>
      <c r="J24" s="109">
        <f>'[1]К'!J14</f>
        <v>0</v>
      </c>
      <c r="K24" s="109">
        <f>'[1]К'!K14</f>
        <v>1400</v>
      </c>
      <c r="L24" s="109">
        <f>'[1]К'!L14</f>
        <v>0</v>
      </c>
      <c r="M24" s="109">
        <f>'[1]К'!M14</f>
        <v>0</v>
      </c>
      <c r="N24" s="109">
        <f t="shared" si="0"/>
        <v>3681790</v>
      </c>
    </row>
    <row r="25" spans="1:14" ht="12.75">
      <c r="A25" s="39" t="s">
        <v>210</v>
      </c>
      <c r="B25" s="71" t="s">
        <v>293</v>
      </c>
      <c r="C25" s="109">
        <f t="shared" si="3"/>
        <v>936951</v>
      </c>
      <c r="D25" s="109">
        <f>'[1]К'!D15</f>
        <v>936951</v>
      </c>
      <c r="E25" s="109">
        <f>'[1]К'!E15</f>
        <v>526062</v>
      </c>
      <c r="F25" s="109">
        <f>'[1]К'!F15</f>
        <v>29400</v>
      </c>
      <c r="G25" s="109">
        <f>'[1]К'!G15</f>
        <v>0</v>
      </c>
      <c r="H25" s="109">
        <f t="shared" si="4"/>
        <v>580292</v>
      </c>
      <c r="I25" s="109">
        <f>'[1]К'!I15</f>
        <v>550292</v>
      </c>
      <c r="J25" s="109">
        <f>'[1]К'!J15</f>
        <v>290665</v>
      </c>
      <c r="K25" s="109">
        <f>'[1]К'!K15</f>
        <v>20800</v>
      </c>
      <c r="L25" s="109">
        <f>'[1]К'!L15</f>
        <v>30000</v>
      </c>
      <c r="M25" s="109">
        <f>'[1]К'!M15</f>
        <v>0</v>
      </c>
      <c r="N25" s="109">
        <f t="shared" si="0"/>
        <v>1517243</v>
      </c>
    </row>
    <row r="26" spans="1:14" ht="12.75" hidden="1">
      <c r="A26" s="39" t="s">
        <v>213</v>
      </c>
      <c r="B26" s="71" t="s">
        <v>286</v>
      </c>
      <c r="C26" s="109">
        <f t="shared" si="3"/>
        <v>0</v>
      </c>
      <c r="D26" s="109">
        <f>'[1]К'!D16</f>
        <v>0</v>
      </c>
      <c r="E26" s="109">
        <f>'[1]К'!E16</f>
        <v>0</v>
      </c>
      <c r="F26" s="109">
        <f>'[1]К'!F16</f>
        <v>0</v>
      </c>
      <c r="G26" s="109">
        <f>'[1]К'!G16</f>
        <v>0</v>
      </c>
      <c r="H26" s="109">
        <f t="shared" si="4"/>
        <v>0</v>
      </c>
      <c r="I26" s="109">
        <f>'[1]К'!I16</f>
        <v>0</v>
      </c>
      <c r="J26" s="109">
        <f>'[1]К'!J16</f>
        <v>0</v>
      </c>
      <c r="K26" s="109">
        <f>'[1]К'!K16</f>
        <v>0</v>
      </c>
      <c r="L26" s="109">
        <f>'[1]К'!L16</f>
        <v>0</v>
      </c>
      <c r="M26" s="109">
        <f>'[1]К'!M16</f>
        <v>0</v>
      </c>
      <c r="N26" s="109">
        <f t="shared" si="0"/>
        <v>0</v>
      </c>
    </row>
    <row r="27" spans="1:14" ht="25.5">
      <c r="A27" s="27" t="s">
        <v>218</v>
      </c>
      <c r="B27" s="28" t="s">
        <v>307</v>
      </c>
      <c r="C27" s="109">
        <f t="shared" si="3"/>
        <v>16862323</v>
      </c>
      <c r="D27" s="109">
        <f>SUM(D28:D51)</f>
        <v>16862323</v>
      </c>
      <c r="E27" s="109">
        <f>SUM(E28:E51)</f>
        <v>0</v>
      </c>
      <c r="F27" s="109">
        <f>SUM(F28:F51)</f>
        <v>0</v>
      </c>
      <c r="G27" s="109">
        <f>SUM(G28:G51)</f>
        <v>0</v>
      </c>
      <c r="H27" s="109">
        <f>I27+L27</f>
        <v>0</v>
      </c>
      <c r="I27" s="109">
        <f>SUM(I28:I51)</f>
        <v>0</v>
      </c>
      <c r="J27" s="109">
        <f>SUM(J28:J51)</f>
        <v>0</v>
      </c>
      <c r="K27" s="109">
        <f>SUM(K28:K51)</f>
        <v>0</v>
      </c>
      <c r="L27" s="109">
        <f>SUM(L28:L51)</f>
        <v>0</v>
      </c>
      <c r="M27" s="109">
        <f>SUM(M28:M51)</f>
        <v>0</v>
      </c>
      <c r="N27" s="109">
        <f t="shared" si="0"/>
        <v>16862323</v>
      </c>
    </row>
    <row r="28" spans="1:14" ht="188.25" customHeight="1">
      <c r="A28" s="27" t="s">
        <v>317</v>
      </c>
      <c r="B28" s="167" t="s">
        <v>165</v>
      </c>
      <c r="C28" s="109">
        <f aca="true" t="shared" si="5" ref="C28:C36">D28</f>
        <v>7019643</v>
      </c>
      <c r="D28" s="109">
        <f>'[1]К'!D42</f>
        <v>7019643</v>
      </c>
      <c r="E28" s="109">
        <f>'[1]К'!E42</f>
        <v>0</v>
      </c>
      <c r="F28" s="109">
        <f>'[1]К'!F42</f>
        <v>0</v>
      </c>
      <c r="G28" s="109">
        <f>'[1]К'!G42</f>
        <v>0</v>
      </c>
      <c r="H28" s="109">
        <f t="shared" si="4"/>
        <v>0</v>
      </c>
      <c r="I28" s="109">
        <f>'[1]К'!I42</f>
        <v>0</v>
      </c>
      <c r="J28" s="109">
        <f>'[1]К'!J42</f>
        <v>0</v>
      </c>
      <c r="K28" s="109">
        <f>'[1]К'!K42</f>
        <v>0</v>
      </c>
      <c r="L28" s="109">
        <f>'[1]К'!L42</f>
        <v>0</v>
      </c>
      <c r="M28" s="109">
        <f>'[1]К'!M42</f>
        <v>0</v>
      </c>
      <c r="N28" s="109">
        <f t="shared" si="0"/>
        <v>7019643</v>
      </c>
    </row>
    <row r="29" spans="1:14" ht="191.25">
      <c r="A29" s="27" t="s">
        <v>323</v>
      </c>
      <c r="B29" s="78" t="s">
        <v>166</v>
      </c>
      <c r="C29" s="109">
        <f t="shared" si="5"/>
        <v>57915</v>
      </c>
      <c r="D29" s="109">
        <f>'[1]К'!D43</f>
        <v>57915</v>
      </c>
      <c r="E29" s="109">
        <f>'[1]К'!E43</f>
        <v>0</v>
      </c>
      <c r="F29" s="109">
        <f>'[1]К'!F43</f>
        <v>0</v>
      </c>
      <c r="G29" s="109">
        <f>'[1]К'!G43</f>
        <v>0</v>
      </c>
      <c r="H29" s="109">
        <f t="shared" si="4"/>
        <v>0</v>
      </c>
      <c r="I29" s="109">
        <f>'[1]К'!I43</f>
        <v>0</v>
      </c>
      <c r="J29" s="109">
        <f>'[1]К'!J43</f>
        <v>0</v>
      </c>
      <c r="K29" s="109">
        <f>'[1]К'!K43</f>
        <v>0</v>
      </c>
      <c r="L29" s="109">
        <f>'[1]К'!L43</f>
        <v>0</v>
      </c>
      <c r="M29" s="109">
        <f>'[1]К'!M43</f>
        <v>0</v>
      </c>
      <c r="N29" s="109">
        <f t="shared" si="0"/>
        <v>57915</v>
      </c>
    </row>
    <row r="30" spans="1:14" ht="205.5" customHeight="1">
      <c r="A30" s="27" t="s">
        <v>324</v>
      </c>
      <c r="B30" s="78" t="s">
        <v>167</v>
      </c>
      <c r="C30" s="109">
        <f t="shared" si="5"/>
        <v>985062</v>
      </c>
      <c r="D30" s="109">
        <f>'[1]К'!D44</f>
        <v>985062</v>
      </c>
      <c r="E30" s="109">
        <f>'[1]К'!E44</f>
        <v>0</v>
      </c>
      <c r="F30" s="109">
        <f>'[1]К'!F44</f>
        <v>0</v>
      </c>
      <c r="G30" s="109">
        <f>'[1]К'!G44</f>
        <v>0</v>
      </c>
      <c r="H30" s="109">
        <f t="shared" si="4"/>
        <v>0</v>
      </c>
      <c r="I30" s="109">
        <f>'[1]К'!I44</f>
        <v>0</v>
      </c>
      <c r="J30" s="109">
        <f>'[1]К'!J44</f>
        <v>0</v>
      </c>
      <c r="K30" s="109">
        <f>'[1]К'!K44</f>
        <v>0</v>
      </c>
      <c r="L30" s="109">
        <f>'[1]К'!L44</f>
        <v>0</v>
      </c>
      <c r="M30" s="109">
        <f>'[1]К'!M44</f>
        <v>0</v>
      </c>
      <c r="N30" s="109">
        <f t="shared" si="0"/>
        <v>985062</v>
      </c>
    </row>
    <row r="31" spans="1:14" ht="344.25">
      <c r="A31" s="27" t="s">
        <v>325</v>
      </c>
      <c r="B31" s="21" t="s">
        <v>172</v>
      </c>
      <c r="C31" s="109">
        <f t="shared" si="5"/>
        <v>764363</v>
      </c>
      <c r="D31" s="109">
        <f>'[1]К'!D45</f>
        <v>764363</v>
      </c>
      <c r="E31" s="109">
        <f>'[1]К'!E45</f>
        <v>0</v>
      </c>
      <c r="F31" s="109">
        <f>'[1]К'!F45</f>
        <v>0</v>
      </c>
      <c r="G31" s="109">
        <f>'[1]К'!G45</f>
        <v>0</v>
      </c>
      <c r="H31" s="109">
        <f t="shared" si="4"/>
        <v>0</v>
      </c>
      <c r="I31" s="109">
        <f>'[1]К'!I45</f>
        <v>0</v>
      </c>
      <c r="J31" s="109">
        <f>'[1]К'!J45</f>
        <v>0</v>
      </c>
      <c r="K31" s="109">
        <f>'[1]К'!K45</f>
        <v>0</v>
      </c>
      <c r="L31" s="109">
        <f>'[1]К'!L45</f>
        <v>0</v>
      </c>
      <c r="M31" s="109">
        <f>'[1]К'!M45</f>
        <v>0</v>
      </c>
      <c r="N31" s="109">
        <f t="shared" si="0"/>
        <v>764363</v>
      </c>
    </row>
    <row r="32" spans="1:14" ht="280.5">
      <c r="A32" s="27" t="s">
        <v>326</v>
      </c>
      <c r="B32" s="21" t="s">
        <v>159</v>
      </c>
      <c r="C32" s="109">
        <f t="shared" si="5"/>
        <v>590</v>
      </c>
      <c r="D32" s="109">
        <f>'[1]К'!D46</f>
        <v>590</v>
      </c>
      <c r="E32" s="109">
        <f>'[1]К'!E46</f>
        <v>0</v>
      </c>
      <c r="F32" s="109">
        <f>'[1]К'!F46</f>
        <v>0</v>
      </c>
      <c r="G32" s="109">
        <f>'[1]К'!G46</f>
        <v>0</v>
      </c>
      <c r="H32" s="109">
        <f t="shared" si="4"/>
        <v>0</v>
      </c>
      <c r="I32" s="109">
        <f>'[1]К'!I46</f>
        <v>0</v>
      </c>
      <c r="J32" s="109">
        <f>'[1]К'!J46</f>
        <v>0</v>
      </c>
      <c r="K32" s="109">
        <f>'[1]К'!K46</f>
        <v>0</v>
      </c>
      <c r="L32" s="109">
        <f>'[1]К'!L46</f>
        <v>0</v>
      </c>
      <c r="M32" s="109">
        <f>'[1]К'!M46</f>
        <v>0</v>
      </c>
      <c r="N32" s="109">
        <f t="shared" si="0"/>
        <v>590</v>
      </c>
    </row>
    <row r="33" spans="1:14" ht="127.5">
      <c r="A33" s="27" t="s">
        <v>318</v>
      </c>
      <c r="B33" s="21" t="s">
        <v>160</v>
      </c>
      <c r="C33" s="109">
        <f t="shared" si="5"/>
        <v>70406</v>
      </c>
      <c r="D33" s="109">
        <f>'[1]К'!D47</f>
        <v>70406</v>
      </c>
      <c r="E33" s="109">
        <f>'[1]К'!E47</f>
        <v>0</v>
      </c>
      <c r="F33" s="109">
        <f>'[1]К'!F47</f>
        <v>0</v>
      </c>
      <c r="G33" s="109">
        <f>'[1]К'!G47</f>
        <v>0</v>
      </c>
      <c r="H33" s="109">
        <f t="shared" si="4"/>
        <v>0</v>
      </c>
      <c r="I33" s="109">
        <f>'[1]К'!I47</f>
        <v>0</v>
      </c>
      <c r="J33" s="109">
        <f>'[1]К'!J47</f>
        <v>0</v>
      </c>
      <c r="K33" s="109">
        <f>'[1]К'!K47</f>
        <v>0</v>
      </c>
      <c r="L33" s="109">
        <f>'[1]К'!L47</f>
        <v>0</v>
      </c>
      <c r="M33" s="109">
        <f>'[1]К'!M47</f>
        <v>0</v>
      </c>
      <c r="N33" s="109">
        <f t="shared" si="0"/>
        <v>70406</v>
      </c>
    </row>
    <row r="34" spans="1:14" ht="76.5">
      <c r="A34" s="27" t="s">
        <v>327</v>
      </c>
      <c r="B34" s="21" t="s">
        <v>168</v>
      </c>
      <c r="C34" s="109">
        <f t="shared" si="5"/>
        <v>372066</v>
      </c>
      <c r="D34" s="109">
        <f>'[1]К'!D48</f>
        <v>372066</v>
      </c>
      <c r="E34" s="109">
        <f>'[1]К'!E48</f>
        <v>0</v>
      </c>
      <c r="F34" s="109">
        <f>'[1]К'!F48</f>
        <v>0</v>
      </c>
      <c r="G34" s="109">
        <f>'[1]К'!G48</f>
        <v>0</v>
      </c>
      <c r="H34" s="109">
        <f t="shared" si="4"/>
        <v>0</v>
      </c>
      <c r="I34" s="109">
        <f>'[1]К'!I48</f>
        <v>0</v>
      </c>
      <c r="J34" s="109">
        <f>'[1]К'!J48</f>
        <v>0</v>
      </c>
      <c r="K34" s="109">
        <f>'[1]К'!K48</f>
        <v>0</v>
      </c>
      <c r="L34" s="109">
        <f>'[1]К'!L48</f>
        <v>0</v>
      </c>
      <c r="M34" s="109">
        <f>'[1]К'!M48</f>
        <v>0</v>
      </c>
      <c r="N34" s="109">
        <f t="shared" si="0"/>
        <v>372066</v>
      </c>
    </row>
    <row r="35" spans="1:14" ht="76.5">
      <c r="A35" s="27" t="s">
        <v>328</v>
      </c>
      <c r="B35" s="21" t="s">
        <v>169</v>
      </c>
      <c r="C35" s="109">
        <f t="shared" si="5"/>
        <v>884</v>
      </c>
      <c r="D35" s="109">
        <f>'[1]К'!D49</f>
        <v>884</v>
      </c>
      <c r="E35" s="109">
        <f>'[1]К'!E49</f>
        <v>0</v>
      </c>
      <c r="F35" s="109">
        <f>'[1]К'!F49</f>
        <v>0</v>
      </c>
      <c r="G35" s="109">
        <f>'[1]К'!G49</f>
        <v>0</v>
      </c>
      <c r="H35" s="109">
        <f t="shared" si="4"/>
        <v>0</v>
      </c>
      <c r="I35" s="109">
        <f>'[1]К'!I49</f>
        <v>0</v>
      </c>
      <c r="J35" s="109">
        <f>'[1]К'!J49</f>
        <v>0</v>
      </c>
      <c r="K35" s="109">
        <f>'[1]К'!K49</f>
        <v>0</v>
      </c>
      <c r="L35" s="109">
        <f>'[1]К'!L49</f>
        <v>0</v>
      </c>
      <c r="M35" s="109">
        <f>'[1]К'!M49</f>
        <v>0</v>
      </c>
      <c r="N35" s="109">
        <f t="shared" si="0"/>
        <v>884</v>
      </c>
    </row>
    <row r="36" spans="1:14" ht="63.75">
      <c r="A36" s="27" t="s">
        <v>329</v>
      </c>
      <c r="B36" s="21" t="s">
        <v>170</v>
      </c>
      <c r="C36" s="109">
        <f t="shared" si="5"/>
        <v>63603</v>
      </c>
      <c r="D36" s="109">
        <f>'[1]К'!D50</f>
        <v>63603</v>
      </c>
      <c r="E36" s="109">
        <f>'[1]К'!E50</f>
        <v>0</v>
      </c>
      <c r="F36" s="109">
        <f>'[1]К'!F50</f>
        <v>0</v>
      </c>
      <c r="G36" s="109">
        <f>'[1]К'!G50</f>
        <v>0</v>
      </c>
      <c r="H36" s="109">
        <f t="shared" si="4"/>
        <v>0</v>
      </c>
      <c r="I36" s="109">
        <f>'[1]К'!I50</f>
        <v>0</v>
      </c>
      <c r="J36" s="109">
        <f>'[1]К'!J50</f>
        <v>0</v>
      </c>
      <c r="K36" s="109">
        <f>'[1]К'!K50</f>
        <v>0</v>
      </c>
      <c r="L36" s="109">
        <f>'[1]К'!L50</f>
        <v>0</v>
      </c>
      <c r="M36" s="109">
        <f>'[1]К'!M50</f>
        <v>0</v>
      </c>
      <c r="N36" s="109">
        <f t="shared" si="0"/>
        <v>63603</v>
      </c>
    </row>
    <row r="37" spans="1:14" ht="12.75">
      <c r="A37" s="27" t="s">
        <v>302</v>
      </c>
      <c r="B37" s="17" t="s">
        <v>357</v>
      </c>
      <c r="C37" s="109">
        <f aca="true" t="shared" si="6" ref="C37:C42">D37+G37</f>
        <v>178093</v>
      </c>
      <c r="D37" s="109">
        <f>'[1]К'!D52</f>
        <v>178093</v>
      </c>
      <c r="E37" s="109">
        <f>'[1]К'!E52</f>
        <v>0</v>
      </c>
      <c r="F37" s="109">
        <f>'[1]К'!F52</f>
        <v>0</v>
      </c>
      <c r="G37" s="109">
        <f>'[1]К'!G52</f>
        <v>0</v>
      </c>
      <c r="H37" s="109">
        <f t="shared" si="4"/>
        <v>0</v>
      </c>
      <c r="I37" s="109">
        <f>'[1]К'!I52</f>
        <v>0</v>
      </c>
      <c r="J37" s="109">
        <f>'[1]К'!J52</f>
        <v>0</v>
      </c>
      <c r="K37" s="109">
        <f>'[1]К'!K52</f>
        <v>0</v>
      </c>
      <c r="L37" s="109">
        <f>'[1]К'!L52</f>
        <v>0</v>
      </c>
      <c r="M37" s="109">
        <f>'[1]К'!M52</f>
        <v>0</v>
      </c>
      <c r="N37" s="109">
        <f t="shared" si="0"/>
        <v>178093</v>
      </c>
    </row>
    <row r="38" spans="1:14" ht="25.5">
      <c r="A38" s="27" t="s">
        <v>303</v>
      </c>
      <c r="B38" s="17" t="s">
        <v>346</v>
      </c>
      <c r="C38" s="109">
        <f t="shared" si="6"/>
        <v>1073892</v>
      </c>
      <c r="D38" s="109">
        <f>'[1]К'!D53</f>
        <v>1073892</v>
      </c>
      <c r="E38" s="109">
        <f>'[1]К'!E53</f>
        <v>0</v>
      </c>
      <c r="F38" s="109">
        <f>'[1]К'!F53</f>
        <v>0</v>
      </c>
      <c r="G38" s="109">
        <f>'[1]К'!G53</f>
        <v>0</v>
      </c>
      <c r="H38" s="109">
        <f t="shared" si="4"/>
        <v>0</v>
      </c>
      <c r="I38" s="109">
        <f>'[1]К'!I53</f>
        <v>0</v>
      </c>
      <c r="J38" s="109">
        <f>'[1]К'!J53</f>
        <v>0</v>
      </c>
      <c r="K38" s="109">
        <f>'[1]К'!K53</f>
        <v>0</v>
      </c>
      <c r="L38" s="109">
        <f>'[1]К'!L53</f>
        <v>0</v>
      </c>
      <c r="M38" s="109">
        <f>'[1]К'!M53</f>
        <v>0</v>
      </c>
      <c r="N38" s="109">
        <f t="shared" si="0"/>
        <v>1073892</v>
      </c>
    </row>
    <row r="39" spans="1:14" ht="25.5">
      <c r="A39" s="27" t="s">
        <v>304</v>
      </c>
      <c r="B39" s="17" t="s">
        <v>277</v>
      </c>
      <c r="C39" s="109">
        <f t="shared" si="6"/>
        <v>2211876</v>
      </c>
      <c r="D39" s="109">
        <f>'[1]К'!D54</f>
        <v>2211876</v>
      </c>
      <c r="E39" s="109">
        <f>'[1]К'!E54</f>
        <v>0</v>
      </c>
      <c r="F39" s="109">
        <f>'[1]К'!F54</f>
        <v>0</v>
      </c>
      <c r="G39" s="109">
        <f>'[1]К'!G54</f>
        <v>0</v>
      </c>
      <c r="H39" s="109">
        <f t="shared" si="4"/>
        <v>0</v>
      </c>
      <c r="I39" s="109">
        <f>'[1]К'!I54</f>
        <v>0</v>
      </c>
      <c r="J39" s="109">
        <f>'[1]К'!J54</f>
        <v>0</v>
      </c>
      <c r="K39" s="109">
        <f>'[1]К'!K54</f>
        <v>0</v>
      </c>
      <c r="L39" s="109">
        <f>'[1]К'!L54</f>
        <v>0</v>
      </c>
      <c r="M39" s="109">
        <f>'[1]К'!M54</f>
        <v>0</v>
      </c>
      <c r="N39" s="109">
        <f t="shared" si="0"/>
        <v>2211876</v>
      </c>
    </row>
    <row r="40" spans="1:14" ht="25.5">
      <c r="A40" s="27" t="s">
        <v>263</v>
      </c>
      <c r="B40" s="70" t="s">
        <v>331</v>
      </c>
      <c r="C40" s="109">
        <f t="shared" si="6"/>
        <v>395814</v>
      </c>
      <c r="D40" s="109">
        <f>'[1]К'!D55</f>
        <v>395814</v>
      </c>
      <c r="E40" s="109">
        <f>'[1]К'!E55</f>
        <v>0</v>
      </c>
      <c r="F40" s="109">
        <f>'[1]К'!F55</f>
        <v>0</v>
      </c>
      <c r="G40" s="109">
        <f>'[1]К'!G55</f>
        <v>0</v>
      </c>
      <c r="H40" s="109">
        <f t="shared" si="4"/>
        <v>0</v>
      </c>
      <c r="I40" s="109">
        <f>'[1]К'!I55</f>
        <v>0</v>
      </c>
      <c r="J40" s="109">
        <f>'[1]К'!J55</f>
        <v>0</v>
      </c>
      <c r="K40" s="109">
        <f>'[1]К'!K55</f>
        <v>0</v>
      </c>
      <c r="L40" s="109">
        <f>'[1]К'!L55</f>
        <v>0</v>
      </c>
      <c r="M40" s="109">
        <f>'[1]К'!M55</f>
        <v>0</v>
      </c>
      <c r="N40" s="109">
        <f t="shared" si="0"/>
        <v>395814</v>
      </c>
    </row>
    <row r="41" spans="1:14" ht="12.75">
      <c r="A41" s="27" t="s">
        <v>18</v>
      </c>
      <c r="B41" s="70" t="s">
        <v>330</v>
      </c>
      <c r="C41" s="109">
        <f t="shared" si="6"/>
        <v>1247415</v>
      </c>
      <c r="D41" s="109">
        <f>'[1]К'!D56</f>
        <v>1247415</v>
      </c>
      <c r="E41" s="109">
        <f>'[1]К'!E56</f>
        <v>0</v>
      </c>
      <c r="F41" s="109">
        <f>'[1]К'!F56</f>
        <v>0</v>
      </c>
      <c r="G41" s="109">
        <f>'[1]К'!G56</f>
        <v>0</v>
      </c>
      <c r="H41" s="109">
        <f t="shared" si="4"/>
        <v>0</v>
      </c>
      <c r="I41" s="109">
        <f>'[1]К'!I56</f>
        <v>0</v>
      </c>
      <c r="J41" s="109">
        <f>'[1]К'!J56</f>
        <v>0</v>
      </c>
      <c r="K41" s="109">
        <f>'[1]К'!K56</f>
        <v>0</v>
      </c>
      <c r="L41" s="109">
        <f>'[1]К'!L56</f>
        <v>0</v>
      </c>
      <c r="M41" s="109">
        <f>'[1]К'!M56</f>
        <v>0</v>
      </c>
      <c r="N41" s="109">
        <f t="shared" si="0"/>
        <v>1247415</v>
      </c>
    </row>
    <row r="42" spans="1:14" ht="12.75">
      <c r="A42" s="27" t="s">
        <v>154</v>
      </c>
      <c r="B42" s="102" t="s">
        <v>155</v>
      </c>
      <c r="C42" s="109">
        <f t="shared" si="6"/>
        <v>63922</v>
      </c>
      <c r="D42" s="109">
        <f>'[1]К'!D57</f>
        <v>63922</v>
      </c>
      <c r="E42" s="109"/>
      <c r="F42" s="109"/>
      <c r="G42" s="109"/>
      <c r="H42" s="109"/>
      <c r="I42" s="109"/>
      <c r="J42" s="109"/>
      <c r="K42" s="109"/>
      <c r="L42" s="109"/>
      <c r="M42" s="109"/>
      <c r="N42" s="109">
        <f t="shared" si="0"/>
        <v>63922</v>
      </c>
    </row>
    <row r="43" spans="1:14" ht="25.5">
      <c r="A43" s="27" t="s">
        <v>332</v>
      </c>
      <c r="B43" s="70" t="s">
        <v>358</v>
      </c>
      <c r="C43" s="109">
        <f>D43</f>
        <v>654526</v>
      </c>
      <c r="D43" s="109">
        <f>'[1]К'!D58</f>
        <v>654526</v>
      </c>
      <c r="E43" s="109">
        <f>'[1]К'!E58</f>
        <v>0</v>
      </c>
      <c r="F43" s="109">
        <f>'[1]К'!F58</f>
        <v>0</v>
      </c>
      <c r="G43" s="109">
        <f>'[1]К'!G58</f>
        <v>0</v>
      </c>
      <c r="H43" s="109">
        <f t="shared" si="4"/>
        <v>0</v>
      </c>
      <c r="I43" s="109">
        <f>'[1]К'!I58</f>
        <v>0</v>
      </c>
      <c r="J43" s="109">
        <f>'[1]К'!J58</f>
        <v>0</v>
      </c>
      <c r="K43" s="109">
        <f>'[1]К'!K58</f>
        <v>0</v>
      </c>
      <c r="L43" s="109">
        <f>'[1]К'!L58</f>
        <v>0</v>
      </c>
      <c r="M43" s="109">
        <f>'[1]К'!M58</f>
        <v>0</v>
      </c>
      <c r="N43" s="109">
        <f t="shared" si="0"/>
        <v>654526</v>
      </c>
    </row>
    <row r="44" spans="1:14" ht="38.25">
      <c r="A44" s="26" t="s">
        <v>264</v>
      </c>
      <c r="B44" s="70" t="s">
        <v>308</v>
      </c>
      <c r="C44" s="109">
        <f>D44+G44</f>
        <v>621148</v>
      </c>
      <c r="D44" s="109">
        <f>'[1]К'!D59</f>
        <v>621148</v>
      </c>
      <c r="E44" s="109">
        <f>'[1]К'!E59</f>
        <v>0</v>
      </c>
      <c r="F44" s="109">
        <f>'[1]К'!F59</f>
        <v>0</v>
      </c>
      <c r="G44" s="109">
        <f>'[1]К'!G59</f>
        <v>0</v>
      </c>
      <c r="H44" s="109">
        <f t="shared" si="4"/>
        <v>0</v>
      </c>
      <c r="I44" s="109">
        <f>'[1]К'!I59</f>
        <v>0</v>
      </c>
      <c r="J44" s="109">
        <f>'[1]К'!J59</f>
        <v>0</v>
      </c>
      <c r="K44" s="109">
        <f>'[1]К'!K59</f>
        <v>0</v>
      </c>
      <c r="L44" s="109">
        <f>'[1]К'!L59</f>
        <v>0</v>
      </c>
      <c r="M44" s="109">
        <f>'[1]К'!M59</f>
        <v>0</v>
      </c>
      <c r="N44" s="109">
        <f t="shared" si="0"/>
        <v>621148</v>
      </c>
    </row>
    <row r="45" spans="1:14" ht="25.5">
      <c r="A45" s="27" t="s">
        <v>220</v>
      </c>
      <c r="B45" s="17" t="s">
        <v>349</v>
      </c>
      <c r="C45" s="109">
        <f>0+D45</f>
        <v>133673</v>
      </c>
      <c r="D45" s="109">
        <f>'[1]К'!D63+'[1]К'!D17</f>
        <v>133673</v>
      </c>
      <c r="E45" s="109">
        <f>'[1]К'!E63+'[1]К'!E17</f>
        <v>0</v>
      </c>
      <c r="F45" s="109">
        <f>'[1]К'!F63+'[1]К'!F17</f>
        <v>0</v>
      </c>
      <c r="G45" s="109">
        <f>'[1]К'!G63+'[1]К'!G17</f>
        <v>0</v>
      </c>
      <c r="H45" s="109">
        <f>I45+L45</f>
        <v>0</v>
      </c>
      <c r="I45" s="109">
        <f>'[1]К'!I63</f>
        <v>0</v>
      </c>
      <c r="J45" s="109">
        <f>'[1]К'!J63+'[1]К'!J17</f>
        <v>0</v>
      </c>
      <c r="K45" s="109">
        <f>'[1]К'!K63+'[1]К'!K17</f>
        <v>0</v>
      </c>
      <c r="L45" s="109">
        <f>'[1]К'!L63+'[1]К'!L17</f>
        <v>0</v>
      </c>
      <c r="M45" s="109">
        <f>'[1]К'!M63+'[1]К'!M17</f>
        <v>0</v>
      </c>
      <c r="N45" s="109">
        <f t="shared" si="0"/>
        <v>133673</v>
      </c>
    </row>
    <row r="46" spans="1:14" ht="63.75">
      <c r="A46" s="41" t="s">
        <v>64</v>
      </c>
      <c r="B46" s="29" t="s">
        <v>151</v>
      </c>
      <c r="C46" s="109">
        <f>D46+G46</f>
        <v>8770</v>
      </c>
      <c r="D46" s="109">
        <f>'[1]К'!D37</f>
        <v>8770</v>
      </c>
      <c r="E46" s="109">
        <f>'[1]К'!E37</f>
        <v>0</v>
      </c>
      <c r="F46" s="109">
        <f>'[1]К'!F37</f>
        <v>0</v>
      </c>
      <c r="G46" s="109">
        <f>'[1]К'!G37</f>
        <v>0</v>
      </c>
      <c r="H46" s="109">
        <f>I46+L46</f>
        <v>0</v>
      </c>
      <c r="I46" s="109">
        <f>'[1]К'!I37</f>
        <v>0</v>
      </c>
      <c r="J46" s="109">
        <f>'[1]К'!J37</f>
        <v>0</v>
      </c>
      <c r="K46" s="109">
        <f>'[1]К'!K37</f>
        <v>0</v>
      </c>
      <c r="L46" s="109">
        <f>'[1]К'!L37</f>
        <v>0</v>
      </c>
      <c r="M46" s="109">
        <f>'[1]З'!M39</f>
        <v>0</v>
      </c>
      <c r="N46" s="110">
        <f t="shared" si="0"/>
        <v>8770</v>
      </c>
    </row>
    <row r="47" spans="1:14" ht="25.5" hidden="1">
      <c r="A47" s="43" t="s">
        <v>71</v>
      </c>
      <c r="B47" s="70" t="s">
        <v>121</v>
      </c>
      <c r="C47" s="109">
        <f>0+D47</f>
        <v>0</v>
      </c>
      <c r="D47" s="109">
        <f>'[1]К'!$D$65</f>
        <v>0</v>
      </c>
      <c r="E47" s="109"/>
      <c r="F47" s="109"/>
      <c r="G47" s="109"/>
      <c r="H47" s="109"/>
      <c r="I47" s="109"/>
      <c r="J47" s="109"/>
      <c r="K47" s="109"/>
      <c r="L47" s="109"/>
      <c r="M47" s="109"/>
      <c r="N47" s="109"/>
    </row>
    <row r="48" spans="1:14" ht="25.5" hidden="1">
      <c r="A48" s="27" t="s">
        <v>64</v>
      </c>
      <c r="B48" s="17" t="s">
        <v>65</v>
      </c>
      <c r="C48" s="109">
        <f>0+D48</f>
        <v>0</v>
      </c>
      <c r="D48" s="109"/>
      <c r="E48" s="109">
        <f>'[1]К'!E36</f>
        <v>0</v>
      </c>
      <c r="F48" s="109">
        <f>'[1]К'!F36</f>
        <v>0</v>
      </c>
      <c r="G48" s="109">
        <f>'[1]К'!G36</f>
        <v>0</v>
      </c>
      <c r="H48" s="109">
        <f>I48+L48</f>
        <v>0</v>
      </c>
      <c r="I48" s="109">
        <f>'[1]К'!I36</f>
        <v>0</v>
      </c>
      <c r="J48" s="109">
        <f>'[1]К'!J36</f>
        <v>0</v>
      </c>
      <c r="K48" s="109">
        <f>'[1]К'!K36</f>
        <v>0</v>
      </c>
      <c r="L48" s="109">
        <f>'[1]К'!L36</f>
        <v>0</v>
      </c>
      <c r="M48" s="109">
        <f>'[1]К'!M36</f>
        <v>0</v>
      </c>
      <c r="N48" s="109">
        <f t="shared" si="0"/>
        <v>0</v>
      </c>
    </row>
    <row r="49" spans="1:14" ht="76.5" hidden="1">
      <c r="A49" s="41" t="s">
        <v>68</v>
      </c>
      <c r="B49" s="48" t="s">
        <v>70</v>
      </c>
      <c r="C49" s="109">
        <f>0+D49</f>
        <v>0</v>
      </c>
      <c r="D49" s="109">
        <f>'[1]К'!D66</f>
        <v>0</v>
      </c>
      <c r="E49" s="109">
        <f>'[1]К'!E66</f>
        <v>0</v>
      </c>
      <c r="F49" s="109">
        <f>'[1]К'!F66</f>
        <v>0</v>
      </c>
      <c r="G49" s="109">
        <f>'[1]К'!G66</f>
        <v>0</v>
      </c>
      <c r="H49" s="109">
        <f>I49+L49</f>
        <v>0</v>
      </c>
      <c r="I49" s="109">
        <f>'[1]К'!I66</f>
        <v>0</v>
      </c>
      <c r="J49" s="109">
        <f>'[1]К'!J66</f>
        <v>0</v>
      </c>
      <c r="K49" s="109">
        <f>'[1]К'!K66</f>
        <v>0</v>
      </c>
      <c r="L49" s="109">
        <f>'[1]К'!L66</f>
        <v>0</v>
      </c>
      <c r="M49" s="109">
        <f>'[1]К'!M66</f>
        <v>0</v>
      </c>
      <c r="N49" s="109">
        <f t="shared" si="0"/>
        <v>0</v>
      </c>
    </row>
    <row r="50" spans="1:14" ht="25.5">
      <c r="A50" s="27" t="s">
        <v>319</v>
      </c>
      <c r="B50" s="106" t="s">
        <v>152</v>
      </c>
      <c r="C50" s="109">
        <f aca="true" t="shared" si="7" ref="C50:C56">D50+G50</f>
        <v>22200</v>
      </c>
      <c r="D50" s="109">
        <f>'[1]К'!$D$64</f>
        <v>22200</v>
      </c>
      <c r="E50" s="109">
        <f>'[1]К'!E18</f>
        <v>0</v>
      </c>
      <c r="F50" s="109">
        <f>'[1]К'!F18</f>
        <v>0</v>
      </c>
      <c r="G50" s="109">
        <f>'[1]К'!G18</f>
        <v>0</v>
      </c>
      <c r="H50" s="109"/>
      <c r="I50" s="109">
        <f>'[1]К'!I18</f>
        <v>0</v>
      </c>
      <c r="J50" s="109">
        <f>'[1]К'!J18</f>
        <v>0</v>
      </c>
      <c r="K50" s="109">
        <f>'[1]К'!K18</f>
        <v>0</v>
      </c>
      <c r="L50" s="109">
        <f>'[1]К'!L18</f>
        <v>0</v>
      </c>
      <c r="M50" s="109">
        <f>'[1]К'!M18</f>
        <v>0</v>
      </c>
      <c r="N50" s="109">
        <f t="shared" si="0"/>
        <v>22200</v>
      </c>
    </row>
    <row r="51" spans="1:14" ht="25.5">
      <c r="A51" s="27" t="s">
        <v>295</v>
      </c>
      <c r="B51" s="70" t="s">
        <v>75</v>
      </c>
      <c r="C51" s="109">
        <f t="shared" si="7"/>
        <v>916462</v>
      </c>
      <c r="D51" s="109">
        <f>'[1]К'!D70</f>
        <v>916462</v>
      </c>
      <c r="E51" s="109">
        <f>'[1]К'!E70</f>
        <v>0</v>
      </c>
      <c r="F51" s="109">
        <f>'[1]К'!F70</f>
        <v>0</v>
      </c>
      <c r="G51" s="109">
        <f>'[1]К'!G70</f>
        <v>0</v>
      </c>
      <c r="H51" s="109"/>
      <c r="I51" s="109">
        <f>'[1]К'!I70</f>
        <v>0</v>
      </c>
      <c r="J51" s="109">
        <f>'[1]К'!J70</f>
        <v>0</v>
      </c>
      <c r="K51" s="109">
        <f>'[1]К'!K70</f>
        <v>0</v>
      </c>
      <c r="L51" s="109">
        <f>'[1]К'!L70</f>
        <v>0</v>
      </c>
      <c r="M51" s="109">
        <f>'[1]К'!M70</f>
        <v>0</v>
      </c>
      <c r="N51" s="109">
        <f t="shared" si="0"/>
        <v>916462</v>
      </c>
    </row>
    <row r="52" spans="1:14" ht="12.75">
      <c r="A52" s="27">
        <v>100000</v>
      </c>
      <c r="B52" s="17" t="s">
        <v>224</v>
      </c>
      <c r="C52" s="109">
        <f t="shared" si="7"/>
        <v>325000</v>
      </c>
      <c r="D52" s="109">
        <f>D53</f>
        <v>325000</v>
      </c>
      <c r="E52" s="109">
        <f>E53</f>
        <v>0</v>
      </c>
      <c r="F52" s="109">
        <f>F53</f>
        <v>224000</v>
      </c>
      <c r="G52" s="109">
        <f>G53</f>
        <v>0</v>
      </c>
      <c r="H52" s="158">
        <f aca="true" t="shared" si="8" ref="H52:M52">H53+H54</f>
        <v>3028072.26</v>
      </c>
      <c r="I52" s="158">
        <f t="shared" si="8"/>
        <v>3028072.26</v>
      </c>
      <c r="J52" s="109">
        <f t="shared" si="8"/>
        <v>0</v>
      </c>
      <c r="K52" s="109">
        <f t="shared" si="8"/>
        <v>0</v>
      </c>
      <c r="L52" s="109">
        <f t="shared" si="8"/>
        <v>0</v>
      </c>
      <c r="M52" s="109">
        <f t="shared" si="8"/>
        <v>0</v>
      </c>
      <c r="N52" s="158">
        <f t="shared" si="0"/>
        <v>3353072.26</v>
      </c>
    </row>
    <row r="53" spans="1:14" ht="12.75">
      <c r="A53" s="27">
        <v>100203</v>
      </c>
      <c r="B53" s="17" t="s">
        <v>225</v>
      </c>
      <c r="C53" s="109">
        <f t="shared" si="7"/>
        <v>325000</v>
      </c>
      <c r="D53" s="109">
        <f>'[1]К'!D74</f>
        <v>325000</v>
      </c>
      <c r="E53" s="109">
        <f>'[1]К'!E74</f>
        <v>0</v>
      </c>
      <c r="F53" s="109">
        <f>'[1]К'!F74</f>
        <v>224000</v>
      </c>
      <c r="G53" s="109">
        <f>'[1]К'!G74</f>
        <v>0</v>
      </c>
      <c r="H53" s="109">
        <f>I53+L53</f>
        <v>0</v>
      </c>
      <c r="I53" s="109">
        <f>'[1]К'!I74</f>
        <v>0</v>
      </c>
      <c r="J53" s="109">
        <f>'[1]К'!J74</f>
        <v>0</v>
      </c>
      <c r="K53" s="109">
        <f>'[1]К'!K74</f>
        <v>0</v>
      </c>
      <c r="L53" s="109">
        <f>'[1]К'!L74</f>
        <v>0</v>
      </c>
      <c r="M53" s="109">
        <f>'[1]К'!M74</f>
        <v>0</v>
      </c>
      <c r="N53" s="109">
        <f t="shared" si="0"/>
        <v>325000</v>
      </c>
    </row>
    <row r="54" spans="1:14" s="18" customFormat="1" ht="74.25" customHeight="1">
      <c r="A54" s="119" t="s">
        <v>128</v>
      </c>
      <c r="B54" s="70" t="s">
        <v>129</v>
      </c>
      <c r="C54" s="126">
        <f t="shared" si="7"/>
        <v>0</v>
      </c>
      <c r="D54" s="126"/>
      <c r="E54" s="126"/>
      <c r="F54" s="126"/>
      <c r="G54" s="126"/>
      <c r="H54" s="156">
        <f>I54+L54</f>
        <v>3028072.26</v>
      </c>
      <c r="I54" s="156">
        <f>'[1]К'!I78</f>
        <v>3028072.26</v>
      </c>
      <c r="J54" s="156">
        <f>'[1]К'!J78</f>
        <v>0</v>
      </c>
      <c r="K54" s="156">
        <f>'[1]К'!K78</f>
        <v>0</v>
      </c>
      <c r="L54" s="156">
        <f>'[1]К'!L78</f>
        <v>0</v>
      </c>
      <c r="M54" s="156">
        <f>'[1]К'!M78</f>
        <v>0</v>
      </c>
      <c r="N54" s="157">
        <f t="shared" si="0"/>
        <v>3028072.26</v>
      </c>
    </row>
    <row r="55" spans="1:14" ht="12.75" hidden="1">
      <c r="A55" s="31">
        <v>130000</v>
      </c>
      <c r="B55" s="17" t="s">
        <v>252</v>
      </c>
      <c r="C55" s="109">
        <f t="shared" si="7"/>
        <v>0</v>
      </c>
      <c r="D55" s="109">
        <f aca="true" t="shared" si="9" ref="D55:M55">D56</f>
        <v>0</v>
      </c>
      <c r="E55" s="109">
        <f t="shared" si="9"/>
        <v>0</v>
      </c>
      <c r="F55" s="109">
        <f t="shared" si="9"/>
        <v>0</v>
      </c>
      <c r="G55" s="109">
        <f t="shared" si="9"/>
        <v>0</v>
      </c>
      <c r="H55" s="109">
        <f t="shared" si="9"/>
        <v>0</v>
      </c>
      <c r="I55" s="109">
        <f t="shared" si="9"/>
        <v>0</v>
      </c>
      <c r="J55" s="109">
        <f t="shared" si="9"/>
        <v>0</v>
      </c>
      <c r="K55" s="109">
        <f t="shared" si="9"/>
        <v>0</v>
      </c>
      <c r="L55" s="109">
        <f t="shared" si="9"/>
        <v>0</v>
      </c>
      <c r="M55" s="109">
        <f t="shared" si="9"/>
        <v>0</v>
      </c>
      <c r="N55" s="109">
        <f t="shared" si="0"/>
        <v>0</v>
      </c>
    </row>
    <row r="56" spans="1:14" ht="25.5" hidden="1">
      <c r="A56" s="31">
        <v>130102</v>
      </c>
      <c r="B56" s="17" t="s">
        <v>177</v>
      </c>
      <c r="C56" s="109">
        <f t="shared" si="7"/>
        <v>0</v>
      </c>
      <c r="D56" s="109"/>
      <c r="E56" s="109"/>
      <c r="F56" s="109"/>
      <c r="G56" s="109"/>
      <c r="H56" s="109">
        <f>I56+L56</f>
        <v>0</v>
      </c>
      <c r="I56" s="109"/>
      <c r="J56" s="109"/>
      <c r="K56" s="109"/>
      <c r="L56" s="109"/>
      <c r="M56" s="109"/>
      <c r="N56" s="109">
        <f t="shared" si="0"/>
        <v>0</v>
      </c>
    </row>
    <row r="57" spans="1:14" ht="12.75">
      <c r="A57" s="31" t="s">
        <v>310</v>
      </c>
      <c r="B57" s="17" t="s">
        <v>265</v>
      </c>
      <c r="C57" s="109">
        <f>C58</f>
        <v>0</v>
      </c>
      <c r="D57" s="109">
        <f>D58</f>
        <v>0</v>
      </c>
      <c r="E57" s="109">
        <f>E58</f>
        <v>0</v>
      </c>
      <c r="F57" s="109">
        <f>F58</f>
        <v>0</v>
      </c>
      <c r="G57" s="109">
        <f>G58</f>
        <v>0</v>
      </c>
      <c r="H57" s="109">
        <f>I57+L57</f>
        <v>40000</v>
      </c>
      <c r="I57" s="109">
        <f>I58</f>
        <v>30000</v>
      </c>
      <c r="J57" s="109">
        <f>J58</f>
        <v>0</v>
      </c>
      <c r="K57" s="109">
        <f>K58</f>
        <v>0</v>
      </c>
      <c r="L57" s="109">
        <f>L58</f>
        <v>10000</v>
      </c>
      <c r="M57" s="109">
        <f>M58</f>
        <v>0</v>
      </c>
      <c r="N57" s="109">
        <f t="shared" si="0"/>
        <v>40000</v>
      </c>
    </row>
    <row r="58" spans="1:14" ht="25.5">
      <c r="A58" s="31" t="s">
        <v>244</v>
      </c>
      <c r="B58" s="145" t="s">
        <v>11</v>
      </c>
      <c r="C58" s="109">
        <f>D58+G58</f>
        <v>0</v>
      </c>
      <c r="D58" s="109">
        <f>'[1]К'!D19</f>
        <v>0</v>
      </c>
      <c r="E58" s="109">
        <f>'[1]К'!E19</f>
        <v>0</v>
      </c>
      <c r="F58" s="109">
        <f>'[1]К'!F19</f>
        <v>0</v>
      </c>
      <c r="G58" s="109">
        <f>'[1]К'!G19</f>
        <v>0</v>
      </c>
      <c r="H58" s="109">
        <f>I58+L58</f>
        <v>40000</v>
      </c>
      <c r="I58" s="109">
        <f>'[1]К'!I19</f>
        <v>30000</v>
      </c>
      <c r="J58" s="109">
        <f>'[1]К'!J19</f>
        <v>0</v>
      </c>
      <c r="K58" s="109">
        <f>'[1]К'!K19</f>
        <v>0</v>
      </c>
      <c r="L58" s="109">
        <f>'[1]К'!L19</f>
        <v>10000</v>
      </c>
      <c r="M58" s="109">
        <f>'[1]К'!M19</f>
        <v>0</v>
      </c>
      <c r="N58" s="109">
        <f t="shared" si="0"/>
        <v>40000</v>
      </c>
    </row>
    <row r="59" spans="1:14" ht="12.75">
      <c r="A59" s="31" t="s">
        <v>311</v>
      </c>
      <c r="B59" s="70" t="s">
        <v>245</v>
      </c>
      <c r="C59" s="109">
        <f>D59+G59</f>
        <v>212160</v>
      </c>
      <c r="D59" s="109">
        <f>D60</f>
        <v>146160</v>
      </c>
      <c r="E59" s="109">
        <f>E60</f>
        <v>0</v>
      </c>
      <c r="F59" s="109">
        <f>F60</f>
        <v>0</v>
      </c>
      <c r="G59" s="109">
        <f>G60</f>
        <v>66000</v>
      </c>
      <c r="H59" s="109">
        <f>I59+L59</f>
        <v>0</v>
      </c>
      <c r="I59" s="109">
        <f>I60</f>
        <v>0</v>
      </c>
      <c r="J59" s="109">
        <f>J60</f>
        <v>0</v>
      </c>
      <c r="K59" s="109">
        <f>K60</f>
        <v>0</v>
      </c>
      <c r="L59" s="109">
        <f>L60</f>
        <v>0</v>
      </c>
      <c r="M59" s="109">
        <f>M60</f>
        <v>0</v>
      </c>
      <c r="N59" s="109">
        <f t="shared" si="0"/>
        <v>212160</v>
      </c>
    </row>
    <row r="60" spans="1:14" ht="12.75">
      <c r="A60" s="31" t="s">
        <v>296</v>
      </c>
      <c r="B60" s="70" t="s">
        <v>247</v>
      </c>
      <c r="C60" s="109">
        <f>D60+G60</f>
        <v>212160</v>
      </c>
      <c r="D60" s="109">
        <f>'[1]К'!D20+'[1]К'!D38+'[1]К'!D71+'[1]К'!D75</f>
        <v>146160</v>
      </c>
      <c r="E60" s="109">
        <f>'[1]К'!E20+'[1]К'!E38+'[1]К'!E71+'[1]К'!E75</f>
        <v>0</v>
      </c>
      <c r="F60" s="109">
        <f>'[1]К'!F20+'[1]К'!F38+'[1]К'!F71+'[1]К'!F75</f>
        <v>0</v>
      </c>
      <c r="G60" s="109">
        <f>'[1]К'!G20+'[1]К'!G38+'[1]К'!G71+'[1]К'!G75</f>
        <v>66000</v>
      </c>
      <c r="H60" s="109">
        <f>I60+L60</f>
        <v>0</v>
      </c>
      <c r="I60" s="109">
        <f>'[1]К'!I20</f>
        <v>0</v>
      </c>
      <c r="J60" s="109">
        <f>'[1]К'!J20</f>
        <v>0</v>
      </c>
      <c r="K60" s="109">
        <f>'[1]К'!K20</f>
        <v>0</v>
      </c>
      <c r="L60" s="109">
        <f>'[1]К'!L20</f>
        <v>0</v>
      </c>
      <c r="M60" s="109">
        <f>'[1]К'!M20</f>
        <v>0</v>
      </c>
      <c r="N60" s="109">
        <f t="shared" si="0"/>
        <v>212160</v>
      </c>
    </row>
    <row r="61" spans="1:14" ht="12.75">
      <c r="A61" s="27"/>
      <c r="B61" s="17" t="s">
        <v>248</v>
      </c>
      <c r="C61" s="109">
        <f>D61+G61</f>
        <v>75299748</v>
      </c>
      <c r="D61" s="109">
        <f aca="true" t="shared" si="10" ref="D61:M61">D11+D12+D22+D27+D52+D57+D59</f>
        <v>74845598</v>
      </c>
      <c r="E61" s="109">
        <f t="shared" si="10"/>
        <v>34057532</v>
      </c>
      <c r="F61" s="109">
        <f t="shared" si="10"/>
        <v>5049124</v>
      </c>
      <c r="G61" s="109">
        <f t="shared" si="10"/>
        <v>454150</v>
      </c>
      <c r="H61" s="158">
        <f>H11+H12+H22+H27+H52+H57+H59</f>
        <v>5497751.26</v>
      </c>
      <c r="I61" s="158">
        <f>I11+I12+I22+I27+I52+I57+I59</f>
        <v>5457751.26</v>
      </c>
      <c r="J61" s="109">
        <f t="shared" si="10"/>
        <v>457622</v>
      </c>
      <c r="K61" s="109">
        <f t="shared" si="10"/>
        <v>92222</v>
      </c>
      <c r="L61" s="109">
        <f t="shared" si="10"/>
        <v>40000</v>
      </c>
      <c r="M61" s="109">
        <f t="shared" si="10"/>
        <v>0</v>
      </c>
      <c r="N61" s="158">
        <f>C61+H61</f>
        <v>80797499.26</v>
      </c>
    </row>
    <row r="62" ht="14.25">
      <c r="A62" s="40"/>
    </row>
    <row r="63" spans="1:10" s="34" customFormat="1" ht="15" customHeight="1">
      <c r="A63" s="34" t="s">
        <v>78</v>
      </c>
      <c r="B63" s="170"/>
      <c r="C63" s="170"/>
      <c r="D63" s="170"/>
      <c r="E63" s="170"/>
      <c r="J63" s="34" t="s">
        <v>95</v>
      </c>
    </row>
    <row r="64" spans="1:14" ht="14.25">
      <c r="A64" s="40"/>
      <c r="C64" s="125">
        <f>'[1]К'!C79-C61</f>
        <v>0</v>
      </c>
      <c r="D64" s="125">
        <f>'[1]К'!D79-D61</f>
        <v>0</v>
      </c>
      <c r="E64" s="125">
        <f>'[1]К'!E79-E61</f>
        <v>0</v>
      </c>
      <c r="F64" s="125">
        <f>'[1]К'!F79-F61</f>
        <v>0</v>
      </c>
      <c r="G64" s="125">
        <f>'[1]К'!G79-G61</f>
        <v>0</v>
      </c>
      <c r="H64" s="125">
        <f>'[1]К'!H79-H61</f>
        <v>0</v>
      </c>
      <c r="I64" s="125">
        <f>'[1]К'!I79-I61</f>
        <v>0</v>
      </c>
      <c r="J64" s="125">
        <f>'[1]К'!J79-J61</f>
        <v>0</v>
      </c>
      <c r="K64" s="125">
        <f>'[1]К'!K79-K61</f>
        <v>0</v>
      </c>
      <c r="L64" s="125">
        <f>'[1]К'!L79-L61</f>
        <v>0</v>
      </c>
      <c r="M64" s="125">
        <f>'[1]К'!M79-M61</f>
        <v>0</v>
      </c>
      <c r="N64" s="125">
        <f>'[1]К'!N79-N61</f>
        <v>0</v>
      </c>
    </row>
    <row r="65" ht="14.25">
      <c r="A65" s="40"/>
    </row>
    <row r="66" spans="1:8" ht="14.25">
      <c r="A66" s="40"/>
      <c r="H66" s="49"/>
    </row>
    <row r="67" ht="14.25">
      <c r="A67" s="40"/>
    </row>
    <row r="68" ht="14.25">
      <c r="A68" s="40"/>
    </row>
    <row r="69" ht="14.25">
      <c r="A69" s="40"/>
    </row>
    <row r="70" ht="14.25">
      <c r="A70" s="40"/>
    </row>
    <row r="71" ht="14.25">
      <c r="A71" s="40"/>
    </row>
    <row r="72" ht="14.25">
      <c r="A72" s="40"/>
    </row>
    <row r="73" ht="14.25">
      <c r="A73" s="40"/>
    </row>
    <row r="74" ht="14.25">
      <c r="A74" s="40"/>
    </row>
    <row r="75" ht="14.25">
      <c r="A75" s="40"/>
    </row>
    <row r="76" ht="14.25">
      <c r="A76" s="40"/>
    </row>
    <row r="77" ht="14.25">
      <c r="A77" s="40"/>
    </row>
    <row r="78" ht="14.25">
      <c r="A78" s="40"/>
    </row>
    <row r="79" ht="14.25">
      <c r="A79" s="40"/>
    </row>
    <row r="80" ht="14.25">
      <c r="A80" s="40"/>
    </row>
    <row r="81" ht="14.25">
      <c r="A81" s="40"/>
    </row>
    <row r="82" ht="14.25">
      <c r="A82" s="40"/>
    </row>
    <row r="83" ht="14.25">
      <c r="A83" s="40"/>
    </row>
    <row r="84" ht="14.25">
      <c r="A84" s="40"/>
    </row>
    <row r="85" ht="14.25">
      <c r="A85" s="40"/>
    </row>
    <row r="86" ht="14.25">
      <c r="A86" s="40"/>
    </row>
    <row r="87" ht="14.25">
      <c r="A87" s="40"/>
    </row>
    <row r="88" ht="14.25">
      <c r="A88" s="40"/>
    </row>
    <row r="89" ht="14.25">
      <c r="A89" s="40"/>
    </row>
    <row r="90" ht="14.25">
      <c r="A90" s="40"/>
    </row>
    <row r="91" ht="14.25">
      <c r="A91" s="40"/>
    </row>
    <row r="92" ht="14.25">
      <c r="A92" s="40"/>
    </row>
    <row r="93" ht="14.25">
      <c r="A93" s="40"/>
    </row>
    <row r="94" ht="14.25">
      <c r="A94" s="40"/>
    </row>
    <row r="95" ht="14.25">
      <c r="A95" s="40"/>
    </row>
    <row r="96" ht="14.25">
      <c r="A96" s="40"/>
    </row>
    <row r="97" ht="14.25">
      <c r="A97" s="40"/>
    </row>
    <row r="98" ht="14.25">
      <c r="A98" s="40"/>
    </row>
    <row r="99" ht="14.25">
      <c r="A99" s="40"/>
    </row>
    <row r="100" ht="14.25">
      <c r="A100" s="40"/>
    </row>
    <row r="101" ht="14.25">
      <c r="A101" s="40"/>
    </row>
    <row r="102" ht="14.25">
      <c r="A102" s="40"/>
    </row>
    <row r="103" ht="14.25">
      <c r="A103" s="40"/>
    </row>
    <row r="104" ht="14.25">
      <c r="A104" s="40"/>
    </row>
    <row r="105" ht="14.25">
      <c r="A105" s="40"/>
    </row>
    <row r="106" ht="14.25">
      <c r="A106" s="40"/>
    </row>
    <row r="107" ht="14.25">
      <c r="A107" s="40"/>
    </row>
    <row r="108" ht="14.25">
      <c r="A108" s="40"/>
    </row>
    <row r="109" ht="14.25">
      <c r="A109" s="40"/>
    </row>
    <row r="110" ht="14.25">
      <c r="A110" s="40"/>
    </row>
    <row r="111" ht="14.25">
      <c r="A111" s="40"/>
    </row>
    <row r="112" ht="14.25">
      <c r="A112" s="40"/>
    </row>
    <row r="113" ht="14.25">
      <c r="A113" s="40"/>
    </row>
    <row r="114" ht="14.25">
      <c r="A114" s="40"/>
    </row>
    <row r="115" ht="14.25">
      <c r="A115" s="40"/>
    </row>
    <row r="116" ht="14.25">
      <c r="A116" s="40"/>
    </row>
    <row r="117" ht="14.25">
      <c r="A117" s="40"/>
    </row>
    <row r="118" ht="14.25">
      <c r="A118" s="40"/>
    </row>
    <row r="119" ht="14.25">
      <c r="A119" s="40"/>
    </row>
    <row r="120" ht="14.25">
      <c r="A120" s="40"/>
    </row>
    <row r="121" ht="14.25">
      <c r="A121" s="40"/>
    </row>
    <row r="122" ht="14.25">
      <c r="A122" s="40"/>
    </row>
    <row r="123" ht="14.25">
      <c r="A123" s="40"/>
    </row>
    <row r="124" ht="14.25">
      <c r="A124" s="40"/>
    </row>
    <row r="125" ht="14.25">
      <c r="A125" s="40"/>
    </row>
    <row r="126" ht="14.25">
      <c r="A126" s="40"/>
    </row>
    <row r="127" ht="14.25">
      <c r="A127" s="40"/>
    </row>
    <row r="128" ht="14.25">
      <c r="A128" s="40"/>
    </row>
    <row r="129" ht="14.25">
      <c r="A129" s="40"/>
    </row>
    <row r="130" ht="14.25">
      <c r="A130" s="40"/>
    </row>
    <row r="131" ht="14.25">
      <c r="A131" s="40"/>
    </row>
    <row r="132" ht="14.25">
      <c r="A132" s="40"/>
    </row>
    <row r="133" ht="14.25">
      <c r="A133" s="40"/>
    </row>
    <row r="134" ht="14.25">
      <c r="A134" s="40"/>
    </row>
    <row r="135" ht="14.25">
      <c r="A135" s="40"/>
    </row>
    <row r="136" ht="14.25">
      <c r="A136" s="40"/>
    </row>
    <row r="137" ht="14.25">
      <c r="A137" s="40"/>
    </row>
    <row r="138" ht="14.25">
      <c r="A138" s="40"/>
    </row>
    <row r="139" ht="14.25">
      <c r="A139" s="40"/>
    </row>
    <row r="140" ht="14.25">
      <c r="A140" s="40"/>
    </row>
    <row r="141" ht="14.25">
      <c r="A141" s="40"/>
    </row>
    <row r="142" ht="14.25">
      <c r="A142" s="40"/>
    </row>
    <row r="143" ht="14.25">
      <c r="A143" s="40"/>
    </row>
    <row r="144" ht="14.25">
      <c r="A144" s="40"/>
    </row>
    <row r="145" ht="14.25">
      <c r="A145" s="40"/>
    </row>
    <row r="146" ht="14.25">
      <c r="A146" s="40"/>
    </row>
    <row r="147" ht="14.25">
      <c r="A147" s="40"/>
    </row>
    <row r="148" ht="14.25">
      <c r="A148" s="40"/>
    </row>
    <row r="149" ht="14.25">
      <c r="A149" s="40"/>
    </row>
    <row r="150" ht="14.25">
      <c r="A150" s="40"/>
    </row>
    <row r="151" ht="14.25">
      <c r="A151" s="40"/>
    </row>
    <row r="152" ht="14.25">
      <c r="A152" s="40"/>
    </row>
    <row r="153" ht="14.25">
      <c r="A153" s="40"/>
    </row>
    <row r="154" ht="14.25">
      <c r="A154" s="40"/>
    </row>
    <row r="155" ht="14.25">
      <c r="A155" s="40"/>
    </row>
    <row r="156" ht="14.25">
      <c r="A156" s="40"/>
    </row>
    <row r="157" ht="14.25">
      <c r="A157" s="40"/>
    </row>
    <row r="158" ht="14.25">
      <c r="A158" s="40"/>
    </row>
    <row r="159" ht="14.25">
      <c r="A159" s="40"/>
    </row>
    <row r="160" ht="14.25">
      <c r="A160" s="40"/>
    </row>
    <row r="161" ht="14.25">
      <c r="A161" s="40"/>
    </row>
    <row r="162" ht="14.25">
      <c r="A162" s="40"/>
    </row>
    <row r="163" ht="14.25">
      <c r="A163" s="40"/>
    </row>
    <row r="164" ht="14.25">
      <c r="A164" s="40"/>
    </row>
    <row r="165" ht="14.25">
      <c r="A165" s="40"/>
    </row>
    <row r="166" ht="14.25">
      <c r="A166" s="40"/>
    </row>
    <row r="167" ht="14.25">
      <c r="A167" s="40"/>
    </row>
    <row r="168" ht="14.25">
      <c r="A168" s="40"/>
    </row>
    <row r="169" ht="14.25">
      <c r="A169" s="40"/>
    </row>
    <row r="170" ht="14.25">
      <c r="A170" s="40"/>
    </row>
    <row r="171" ht="14.25">
      <c r="A171" s="40"/>
    </row>
    <row r="172" ht="14.25">
      <c r="A172" s="40"/>
    </row>
    <row r="173" ht="14.25">
      <c r="A173" s="40"/>
    </row>
    <row r="174" ht="14.25">
      <c r="A174" s="40"/>
    </row>
    <row r="175" ht="14.25">
      <c r="A175" s="40"/>
    </row>
    <row r="176" ht="14.25">
      <c r="A176" s="40"/>
    </row>
    <row r="177" ht="14.25">
      <c r="A177" s="40"/>
    </row>
    <row r="178" ht="14.25">
      <c r="A178" s="40"/>
    </row>
    <row r="179" ht="14.25">
      <c r="A179" s="40"/>
    </row>
    <row r="180" ht="14.25">
      <c r="A180" s="40"/>
    </row>
    <row r="181" ht="14.25">
      <c r="A181" s="40"/>
    </row>
    <row r="182" ht="14.25">
      <c r="A182" s="40"/>
    </row>
    <row r="183" ht="14.25">
      <c r="A183" s="40"/>
    </row>
    <row r="184" ht="14.25">
      <c r="A184" s="40"/>
    </row>
    <row r="185" ht="14.25">
      <c r="A185" s="40"/>
    </row>
    <row r="186" ht="14.25">
      <c r="A186" s="40"/>
    </row>
    <row r="187" ht="14.25">
      <c r="A187" s="40"/>
    </row>
    <row r="188" ht="14.25">
      <c r="A188" s="40"/>
    </row>
    <row r="189" ht="14.25">
      <c r="A189" s="40"/>
    </row>
    <row r="190" ht="14.25">
      <c r="A190" s="40"/>
    </row>
    <row r="191" ht="14.25">
      <c r="A191" s="40"/>
    </row>
    <row r="192" ht="14.25">
      <c r="A192" s="40"/>
    </row>
    <row r="193" ht="14.25">
      <c r="A193" s="40"/>
    </row>
    <row r="194" ht="14.25">
      <c r="A194" s="40"/>
    </row>
    <row r="195" ht="14.25">
      <c r="A195" s="40"/>
    </row>
    <row r="196" ht="14.25">
      <c r="A196" s="40"/>
    </row>
    <row r="197" ht="14.25">
      <c r="A197" s="40"/>
    </row>
    <row r="198" ht="14.25">
      <c r="A198" s="40"/>
    </row>
    <row r="199" ht="14.25">
      <c r="A199" s="40"/>
    </row>
    <row r="200" ht="14.25">
      <c r="A200" s="40"/>
    </row>
    <row r="201" ht="14.25">
      <c r="A201" s="40"/>
    </row>
    <row r="202" ht="14.25">
      <c r="A202" s="40"/>
    </row>
    <row r="203" ht="14.25">
      <c r="A203" s="40"/>
    </row>
    <row r="204" ht="14.25">
      <c r="A204" s="40"/>
    </row>
    <row r="205" ht="14.25">
      <c r="A205" s="40"/>
    </row>
    <row r="206" ht="14.25">
      <c r="A206" s="40"/>
    </row>
    <row r="207" ht="14.25">
      <c r="A207" s="40"/>
    </row>
    <row r="208" ht="14.25">
      <c r="A208" s="40"/>
    </row>
    <row r="209" ht="14.25">
      <c r="A209" s="40"/>
    </row>
    <row r="210" ht="14.25">
      <c r="A210" s="40"/>
    </row>
    <row r="211" ht="14.25">
      <c r="A211" s="40"/>
    </row>
    <row r="212" ht="14.25">
      <c r="A212" s="40"/>
    </row>
    <row r="213" ht="14.25">
      <c r="A213" s="40"/>
    </row>
    <row r="214" ht="14.25">
      <c r="A214" s="40"/>
    </row>
    <row r="215" ht="14.25">
      <c r="A215" s="40"/>
    </row>
    <row r="216" ht="14.25">
      <c r="A216" s="40"/>
    </row>
    <row r="217" ht="14.25">
      <c r="A217" s="40"/>
    </row>
    <row r="218" ht="14.25">
      <c r="A218" s="40"/>
    </row>
    <row r="219" ht="14.25">
      <c r="A219" s="40"/>
    </row>
    <row r="220" ht="14.25">
      <c r="A220" s="40"/>
    </row>
    <row r="221" ht="14.25">
      <c r="A221" s="40"/>
    </row>
    <row r="222" ht="14.25">
      <c r="A222" s="40"/>
    </row>
    <row r="223" ht="14.25">
      <c r="A223" s="40"/>
    </row>
    <row r="224" ht="14.25">
      <c r="A224" s="40"/>
    </row>
    <row r="225" ht="14.25">
      <c r="A225" s="40"/>
    </row>
    <row r="226" ht="14.25">
      <c r="A226" s="40"/>
    </row>
    <row r="227" ht="14.25">
      <c r="A227" s="40"/>
    </row>
    <row r="228" ht="14.25">
      <c r="A228" s="40"/>
    </row>
    <row r="229" ht="14.25">
      <c r="A229" s="40"/>
    </row>
    <row r="230" ht="14.25">
      <c r="A230" s="40"/>
    </row>
    <row r="231" ht="14.25">
      <c r="A231" s="40"/>
    </row>
    <row r="232" ht="14.25">
      <c r="A232" s="40"/>
    </row>
    <row r="233" ht="14.25">
      <c r="A233" s="40"/>
    </row>
    <row r="234" ht="14.25">
      <c r="A234" s="40"/>
    </row>
    <row r="235" ht="14.25">
      <c r="A235" s="40"/>
    </row>
    <row r="236" ht="14.25">
      <c r="A236" s="40"/>
    </row>
    <row r="237" ht="14.25">
      <c r="A237" s="40"/>
    </row>
    <row r="238" ht="14.25">
      <c r="A238" s="40"/>
    </row>
    <row r="239" ht="14.25">
      <c r="A239" s="40"/>
    </row>
    <row r="240" ht="14.25">
      <c r="A240" s="40"/>
    </row>
    <row r="241" ht="14.25">
      <c r="A241" s="40"/>
    </row>
    <row r="242" ht="14.25">
      <c r="A242" s="40"/>
    </row>
    <row r="243" ht="14.25">
      <c r="A243" s="40"/>
    </row>
    <row r="244" ht="14.25">
      <c r="A244" s="40"/>
    </row>
    <row r="245" ht="14.25">
      <c r="A245" s="40"/>
    </row>
    <row r="246" ht="14.25">
      <c r="A246" s="40"/>
    </row>
    <row r="247" ht="14.25">
      <c r="A247" s="40"/>
    </row>
    <row r="248" ht="14.25">
      <c r="A248" s="40"/>
    </row>
    <row r="249" ht="14.25">
      <c r="A249" s="40"/>
    </row>
    <row r="250" ht="14.25">
      <c r="A250" s="40"/>
    </row>
    <row r="251" ht="14.25">
      <c r="A251" s="40"/>
    </row>
    <row r="252" ht="14.25">
      <c r="A252" s="40"/>
    </row>
    <row r="253" ht="14.25">
      <c r="A253" s="40"/>
    </row>
    <row r="254" ht="14.25">
      <c r="A254" s="40"/>
    </row>
    <row r="255" ht="14.25">
      <c r="A255" s="40"/>
    </row>
    <row r="256" ht="14.25">
      <c r="A256" s="40"/>
    </row>
    <row r="257" ht="14.25">
      <c r="A257" s="40"/>
    </row>
    <row r="258" ht="14.25">
      <c r="A258" s="40"/>
    </row>
    <row r="259" ht="14.25">
      <c r="A259" s="40"/>
    </row>
    <row r="260" ht="14.25">
      <c r="A260" s="40"/>
    </row>
    <row r="261" ht="14.25">
      <c r="A261" s="40"/>
    </row>
    <row r="262" ht="14.25">
      <c r="A262" s="40"/>
    </row>
    <row r="263" ht="14.25">
      <c r="A263" s="40"/>
    </row>
    <row r="264" ht="14.25">
      <c r="A264" s="40"/>
    </row>
    <row r="265" ht="14.25">
      <c r="A265" s="40"/>
    </row>
    <row r="266" ht="14.25">
      <c r="A266" s="40"/>
    </row>
    <row r="267" ht="14.25">
      <c r="A267" s="40"/>
    </row>
    <row r="268" ht="14.25">
      <c r="A268" s="40"/>
    </row>
    <row r="269" ht="14.25">
      <c r="A269" s="40"/>
    </row>
    <row r="270" ht="14.25">
      <c r="A270" s="40"/>
    </row>
    <row r="271" ht="14.25">
      <c r="A271" s="40"/>
    </row>
    <row r="272" ht="14.25">
      <c r="A272" s="40"/>
    </row>
    <row r="273" ht="14.25">
      <c r="A273" s="40"/>
    </row>
    <row r="274" ht="14.25">
      <c r="A274" s="40"/>
    </row>
    <row r="275" ht="14.25">
      <c r="A275" s="40"/>
    </row>
    <row r="276" ht="14.25">
      <c r="A276" s="40"/>
    </row>
    <row r="277" ht="14.25">
      <c r="A277" s="40"/>
    </row>
    <row r="278" ht="14.25">
      <c r="A278" s="40"/>
    </row>
    <row r="279" ht="14.25">
      <c r="A279" s="40"/>
    </row>
    <row r="280" ht="14.25">
      <c r="A280" s="40"/>
    </row>
    <row r="281" ht="14.25">
      <c r="A281" s="40"/>
    </row>
    <row r="282" ht="14.25">
      <c r="A282" s="40"/>
    </row>
    <row r="283" ht="14.25">
      <c r="A283" s="40"/>
    </row>
    <row r="284" ht="14.25">
      <c r="A284" s="40"/>
    </row>
    <row r="285" ht="14.25">
      <c r="A285" s="40"/>
    </row>
    <row r="286" ht="14.25">
      <c r="A286" s="40"/>
    </row>
    <row r="287" ht="14.25">
      <c r="A287" s="40"/>
    </row>
    <row r="288" ht="14.25">
      <c r="A288" s="40"/>
    </row>
    <row r="289" ht="14.25">
      <c r="A289" s="40"/>
    </row>
    <row r="290" ht="14.25">
      <c r="A290" s="40"/>
    </row>
    <row r="291" ht="14.25">
      <c r="A291" s="40"/>
    </row>
    <row r="292" ht="14.25">
      <c r="A292" s="40"/>
    </row>
    <row r="293" ht="14.25">
      <c r="A293" s="40"/>
    </row>
    <row r="294" ht="14.25">
      <c r="A294" s="40"/>
    </row>
    <row r="295" ht="14.25">
      <c r="A295" s="40"/>
    </row>
    <row r="296" ht="14.25">
      <c r="A296" s="40"/>
    </row>
    <row r="297" ht="14.25">
      <c r="A297" s="40"/>
    </row>
    <row r="298" ht="14.25">
      <c r="A298" s="40"/>
    </row>
    <row r="299" ht="14.25">
      <c r="A299" s="40"/>
    </row>
    <row r="300" ht="14.25">
      <c r="A300" s="40"/>
    </row>
    <row r="301" ht="14.25">
      <c r="A301" s="40"/>
    </row>
    <row r="302" ht="14.25">
      <c r="A302" s="40"/>
    </row>
    <row r="303" ht="14.25">
      <c r="A303" s="40"/>
    </row>
    <row r="304" ht="14.25">
      <c r="A304" s="40"/>
    </row>
    <row r="305" ht="14.25">
      <c r="A305" s="40"/>
    </row>
    <row r="306" ht="14.25">
      <c r="A306" s="40"/>
    </row>
    <row r="307" ht="14.25">
      <c r="A307" s="40"/>
    </row>
    <row r="308" ht="14.25">
      <c r="A308" s="40"/>
    </row>
    <row r="309" ht="14.25">
      <c r="A309" s="40"/>
    </row>
    <row r="310" ht="14.25">
      <c r="A310" s="40"/>
    </row>
    <row r="311" ht="14.25">
      <c r="A311" s="40"/>
    </row>
    <row r="312" ht="14.25">
      <c r="A312" s="40"/>
    </row>
    <row r="313" ht="14.25">
      <c r="A313" s="40"/>
    </row>
    <row r="314" ht="14.25">
      <c r="A314" s="40"/>
    </row>
    <row r="315" ht="14.25">
      <c r="A315" s="40"/>
    </row>
    <row r="316" ht="14.25">
      <c r="A316" s="40"/>
    </row>
    <row r="317" ht="14.25">
      <c r="A317" s="40"/>
    </row>
    <row r="318" ht="14.25">
      <c r="A318" s="40"/>
    </row>
    <row r="319" ht="14.25">
      <c r="A319" s="40"/>
    </row>
    <row r="320" ht="14.25">
      <c r="A320" s="40"/>
    </row>
    <row r="321" ht="14.25">
      <c r="A321" s="40"/>
    </row>
    <row r="322" ht="14.25">
      <c r="A322" s="40"/>
    </row>
    <row r="323" ht="14.25">
      <c r="A323" s="40"/>
    </row>
    <row r="324" ht="14.25">
      <c r="A324" s="40"/>
    </row>
    <row r="325" ht="14.25">
      <c r="A325" s="40"/>
    </row>
    <row r="326" ht="14.25">
      <c r="A326" s="40"/>
    </row>
    <row r="327" ht="14.25">
      <c r="A327" s="40"/>
    </row>
    <row r="328" ht="14.25">
      <c r="A328" s="40"/>
    </row>
    <row r="329" ht="14.25">
      <c r="A329" s="40"/>
    </row>
    <row r="330" ht="14.25">
      <c r="A330" s="40"/>
    </row>
    <row r="331" ht="14.25">
      <c r="A331" s="40"/>
    </row>
    <row r="332" ht="14.25">
      <c r="A332" s="40"/>
    </row>
    <row r="333" ht="14.25">
      <c r="A333" s="40"/>
    </row>
    <row r="334" ht="14.25">
      <c r="A334" s="40"/>
    </row>
    <row r="335" ht="14.25">
      <c r="A335" s="40"/>
    </row>
    <row r="336" ht="14.25">
      <c r="A336" s="40"/>
    </row>
    <row r="337" ht="14.25">
      <c r="A337" s="40"/>
    </row>
    <row r="338" ht="14.25">
      <c r="A338" s="40"/>
    </row>
    <row r="339" ht="14.25">
      <c r="A339" s="40"/>
    </row>
    <row r="340" ht="14.25">
      <c r="A340" s="40"/>
    </row>
    <row r="341" ht="14.25">
      <c r="A341" s="40"/>
    </row>
    <row r="342" ht="14.25">
      <c r="A342" s="40"/>
    </row>
    <row r="343" ht="14.25">
      <c r="A343" s="40"/>
    </row>
    <row r="344" ht="14.25">
      <c r="A344" s="40"/>
    </row>
    <row r="345" ht="14.25">
      <c r="A345" s="40"/>
    </row>
    <row r="346" ht="14.25">
      <c r="A346" s="40"/>
    </row>
    <row r="347" ht="14.25">
      <c r="A347" s="40"/>
    </row>
    <row r="348" ht="14.25">
      <c r="A348" s="40"/>
    </row>
    <row r="349" ht="14.25">
      <c r="A349" s="40"/>
    </row>
    <row r="350" ht="14.25">
      <c r="A350" s="40"/>
    </row>
    <row r="351" ht="14.25">
      <c r="A351" s="40"/>
    </row>
    <row r="352" ht="14.25">
      <c r="A352" s="40"/>
    </row>
    <row r="353" ht="14.25">
      <c r="A353" s="40"/>
    </row>
    <row r="354" ht="14.25">
      <c r="A354" s="40"/>
    </row>
    <row r="355" ht="14.25">
      <c r="A355" s="40"/>
    </row>
    <row r="356" ht="14.25">
      <c r="A356" s="40"/>
    </row>
    <row r="357" ht="14.25">
      <c r="A357" s="40"/>
    </row>
    <row r="358" ht="14.25">
      <c r="A358" s="40"/>
    </row>
    <row r="359" ht="14.25">
      <c r="A359" s="40"/>
    </row>
    <row r="360" ht="14.25">
      <c r="A360" s="40"/>
    </row>
    <row r="361" ht="14.25">
      <c r="A361" s="40"/>
    </row>
    <row r="362" ht="14.25">
      <c r="A362" s="40"/>
    </row>
    <row r="363" ht="14.25">
      <c r="A363" s="40"/>
    </row>
    <row r="364" ht="14.25">
      <c r="A364" s="40"/>
    </row>
    <row r="365" ht="14.25">
      <c r="A365" s="40"/>
    </row>
    <row r="366" ht="14.25">
      <c r="A366" s="40"/>
    </row>
    <row r="367" ht="14.25">
      <c r="A367" s="40"/>
    </row>
    <row r="368" ht="14.25">
      <c r="A368" s="40"/>
    </row>
    <row r="369" ht="14.25">
      <c r="A369" s="40"/>
    </row>
    <row r="370" ht="14.25">
      <c r="A370" s="40"/>
    </row>
    <row r="371" ht="14.25">
      <c r="A371" s="40"/>
    </row>
    <row r="372" ht="14.25">
      <c r="A372" s="40"/>
    </row>
    <row r="373" ht="14.25">
      <c r="A373" s="40"/>
    </row>
    <row r="374" ht="14.25">
      <c r="A374" s="40"/>
    </row>
    <row r="375" ht="14.25">
      <c r="A375" s="40"/>
    </row>
    <row r="376" ht="14.25">
      <c r="A376" s="40"/>
    </row>
    <row r="377" ht="14.25">
      <c r="A377" s="40"/>
    </row>
    <row r="378" ht="14.25">
      <c r="A378" s="40"/>
    </row>
    <row r="379" ht="14.25">
      <c r="A379" s="40"/>
    </row>
    <row r="380" ht="14.25">
      <c r="A380" s="40"/>
    </row>
    <row r="381" ht="14.25">
      <c r="A381" s="40"/>
    </row>
    <row r="382" ht="14.25">
      <c r="A382" s="40"/>
    </row>
    <row r="383" ht="14.25">
      <c r="A383" s="40"/>
    </row>
    <row r="384" ht="14.25">
      <c r="A384" s="40"/>
    </row>
    <row r="385" ht="14.25">
      <c r="A385" s="40"/>
    </row>
    <row r="386" ht="14.25">
      <c r="A386" s="40"/>
    </row>
    <row r="387" ht="14.25">
      <c r="A387" s="40"/>
    </row>
  </sheetData>
  <mergeCells count="14">
    <mergeCell ref="B8:B9"/>
    <mergeCell ref="A5:L5"/>
    <mergeCell ref="E6:F6"/>
    <mergeCell ref="F7:G7"/>
    <mergeCell ref="A8:A9"/>
    <mergeCell ref="C8:G8"/>
    <mergeCell ref="H8:M8"/>
    <mergeCell ref="N8:N9"/>
    <mergeCell ref="D1:F1"/>
    <mergeCell ref="D2:F2"/>
    <mergeCell ref="D3:F3"/>
    <mergeCell ref="L1:O1"/>
    <mergeCell ref="L2:O2"/>
    <mergeCell ref="L3:O3"/>
  </mergeCells>
  <printOptions/>
  <pageMargins left="0.85" right="0.35433070866141736" top="0.6299212598425197" bottom="0.31" header="0.44" footer="0.33"/>
  <pageSetup fitToHeight="5" fitToWidth="1" horizontalDpi="240" verticalDpi="240" orientation="landscape" paperSize="9" scale="72"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Ткачук С.В.</cp:lastModifiedBy>
  <cp:lastPrinted>2006-10-02T13:17:47Z</cp:lastPrinted>
  <dcterms:created xsi:type="dcterms:W3CDTF">2002-01-02T08:54:19Z</dcterms:created>
  <dcterms:modified xsi:type="dcterms:W3CDTF">2006-10-24T09:46:27Z</dcterms:modified>
  <cp:category/>
  <cp:version/>
  <cp:contentType/>
  <cp:contentStatus/>
</cp:coreProperties>
</file>