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200" yWindow="7335" windowWidth="5970" windowHeight="6060" tabRatio="601" activeTab="0"/>
  </bookViews>
  <sheets>
    <sheet name="Додаток № 1.1 (місто)" sheetId="1" r:id="rId1"/>
    <sheet name="Додаток № 1.2 (Л)" sheetId="2" r:id="rId2"/>
    <sheet name="Додаток № 1.3 (Х) " sheetId="3" r:id="rId3"/>
    <sheet name="Додаток № 1.5 (Ж)" sheetId="4" r:id="rId4"/>
    <sheet name="Додаток № 1.7 (З)" sheetId="5" r:id="rId5"/>
    <sheet name="Додаток № 1.8 (К)" sheetId="6" r:id="rId6"/>
  </sheets>
  <definedNames>
    <definedName name="_xlnm.Print_Titles" localSheetId="0">'Додаток № 1.1 (місто)'!$10:$12</definedName>
    <definedName name="_xlnm.Print_Titles" localSheetId="1">'Додаток № 1.2 (Л)'!$10:$12</definedName>
    <definedName name="_xlnm.Print_Titles" localSheetId="2">'Додаток № 1.3 (Х) '!$10:$12</definedName>
    <definedName name="_xlnm.Print_Titles" localSheetId="3">'Додаток № 1.5 (Ж)'!$10:$12</definedName>
    <definedName name="_xlnm.Print_Titles" localSheetId="4">'Додаток № 1.7 (З)'!$10:$12</definedName>
    <definedName name="_xlnm.Print_Titles" localSheetId="5">'Додаток № 1.8 (К)'!$10:$12</definedName>
    <definedName name="_xlnm.Print_Area" localSheetId="0">'Додаток № 1.1 (місто)'!$B$1:$G$107</definedName>
    <definedName name="_xlnm.Print_Area" localSheetId="1">'Додаток № 1.2 (Л)'!$A$1:$G$108</definedName>
    <definedName name="_xlnm.Print_Area" localSheetId="2">'Додаток № 1.3 (Х) '!$A$1:$G$106</definedName>
    <definedName name="_xlnm.Print_Area" localSheetId="3">'Додаток № 1.5 (Ж)'!$A$1:$G$107</definedName>
    <definedName name="_xlnm.Print_Area" localSheetId="4">'Додаток № 1.7 (З)'!$A$1:$G$108</definedName>
    <definedName name="_xlnm.Print_Area" localSheetId="5">'Додаток № 1.8 (К)'!$A$1:$G$108</definedName>
  </definedNames>
  <calcPr fullCalcOnLoad="1"/>
</workbook>
</file>

<file path=xl/comments1.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 ref="C87" authorId="0">
      <text>
        <r>
          <rPr>
            <b/>
            <sz val="10"/>
            <rFont val="Tahoma"/>
            <family val="0"/>
          </rPr>
          <t>admin:</t>
        </r>
        <r>
          <rPr>
            <sz val="10"/>
            <rFont val="Tahoma"/>
            <family val="0"/>
          </rPr>
          <t xml:space="preserve">
</t>
        </r>
      </text>
    </comment>
  </commentList>
</comments>
</file>

<file path=xl/comments2.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<sst xmlns="http://schemas.openxmlformats.org/spreadsheetml/2006/main" count="1422" uniqueCount="121">
  <si>
    <t xml:space="preserve">       до рішення міської ради</t>
  </si>
  <si>
    <t xml:space="preserve">       Додаток 1.1</t>
  </si>
  <si>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</si>
  <si>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</si>
  <si>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</si>
  <si>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</si>
  <si>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</si>
  <si>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</si>
  <si>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</si>
  <si>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</si>
  <si>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</si>
  <si>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</si>
  <si>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</si>
  <si>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</si>
  <si>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</si>
  <si>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</si>
  <si>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</si>
  <si>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</si>
  <si>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</si>
  <si>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</si>
  <si>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</si>
  <si>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</si>
  <si>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</si>
  <si>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</si>
  <si>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</si>
  <si>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</si>
  <si>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</si>
  <si>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</si>
  <si>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</si>
  <si>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</si>
  <si>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</si>
  <si>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</si>
  <si>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</si>
  <si>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</si>
  <si>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</si>
  <si>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</si>
  <si>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</si>
  <si>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Код</t>
  </si>
  <si>
    <t>Найменування доходів згідно з бюджетною класифікацією</t>
  </si>
  <si>
    <t>Загальний фонд</t>
  </si>
  <si>
    <t>Спеціальний фонд</t>
  </si>
  <si>
    <t>Разом</t>
  </si>
  <si>
    <t>у т.ч. бюджет розвитку</t>
  </si>
  <si>
    <t>х</t>
  </si>
  <si>
    <t>Секретар ради</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</si>
  <si>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</si>
  <si>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</si>
  <si>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</si>
  <si>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</si>
  <si>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</si>
  <si>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</si>
  <si>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</si>
  <si>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</si>
  <si>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</si>
  <si>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</si>
  <si>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</si>
  <si>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</si>
  <si>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</si>
  <si>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</si>
  <si>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</si>
  <si>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</si>
  <si>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</si>
  <si>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</si>
  <si>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</si>
  <si>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</si>
  <si>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</si>
  <si>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</si>
  <si>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</si>
  <si>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</si>
  <si>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       ________________№ ________</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</si>
  <si>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</si>
  <si>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</si>
  <si>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</si>
  <si>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</si>
  <si>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</si>
  <si>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</si>
  <si>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</si>
  <si>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</si>
  <si>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</si>
  <si>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 xml:space="preserve">       Додаток 1.2</t>
  </si>
  <si>
    <t>разом</t>
  </si>
  <si>
    <t>Код бюджетної класифікації</t>
  </si>
  <si>
    <t xml:space="preserve">       Додаток 1.3</t>
  </si>
  <si>
    <t xml:space="preserve">       Додаток 1.5</t>
  </si>
  <si>
    <t xml:space="preserve">       Додаток 1.7</t>
  </si>
  <si>
    <t xml:space="preserve">       Додаток 1.8</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</si>
  <si>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</si>
  <si>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</si>
  <si>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</si>
  <si>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</si>
  <si>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</si>
  <si>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</si>
  <si>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</si>
  <si>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</si>
  <si>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</si>
  <si>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</si>
  <si>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</si>
  <si>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</si>
  <si>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</si>
  <si>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</si>
  <si>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</si>
  <si>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</si>
  <si>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</si>
  <si>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</si>
  <si>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</si>
  <si>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</si>
  <si>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</si>
  <si>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Ю.В.Каптюх</t>
  </si>
  <si>
    <t>Доходи міського бюджету на 2007 рік</t>
  </si>
  <si>
    <t>Доходи Ленінського району на 2007 рік</t>
  </si>
  <si>
    <t>Доходи Хортицького району на 2007 рік</t>
  </si>
  <si>
    <t>Доходи Жовтневого району на 2007 рік</t>
  </si>
  <si>
    <t>Доходи Заводського району на 2007 рік</t>
  </si>
  <si>
    <t>Доходи Комунарського району на 2007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</si>
  <si>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</si>
  <si>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Надходження коштів від відшкодування втрат сільськогосподарського та лісогосподарського виробництва</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</si>
  <si>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</si>
  <si>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 xml:space="preserve">Інші надходження </t>
  </si>
  <si>
    <t>3. Інші неподаткові надходження</t>
  </si>
  <si>
    <t xml:space="preserve"> 4. Власні надходження бюджетних установ</t>
  </si>
  <si>
    <t>28.03.2007 №8</t>
  </si>
</sst>
</file>

<file path=xl/styles.xml><?xml version="1.0" encoding="utf-8"?>
<styleSheet xmlns="http://schemas.openxmlformats.org/spreadsheetml/2006/main">
  <numFmts count="6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 numFmtId="224" formatCode="#,##0.000000"/>
  </numFmts>
  <fonts count="24">
    <font>
      <sz val="10"/>
      <name val="Arial Cyr"/>
      <family val="0"/>
    </font>
    <font>
      <sz val="12"/>
      <name val="Times New Roman Cyr"/>
      <family val="1"/>
    </font>
    <font>
      <b/>
      <i/>
      <sz val="12"/>
      <name val="Times New Roman"/>
      <family val="1"/>
    </font>
    <font>
      <b/>
      <sz val="14"/>
      <name val="Times New Roman"/>
      <family val="1"/>
    </font>
    <font>
      <b/>
      <sz val="12"/>
      <name val="Times New Roman"/>
      <family val="1"/>
    </font>
    <font>
      <sz val="12"/>
      <name val="Times New Roman"/>
      <family val="1"/>
    </font>
    <font>
      <b/>
      <sz val="12"/>
      <name val="Arial Cyr"/>
      <family val="2"/>
    </font>
    <font>
      <sz val="11"/>
      <name val="Arial Cyr"/>
      <family val="2"/>
    </font>
    <font>
      <b/>
      <sz val="14"/>
      <name val="Times New Roman CE"/>
      <family val="1"/>
    </font>
    <font>
      <b/>
      <sz val="10"/>
      <name val="Arial Cyr"/>
      <family val="2"/>
    </font>
    <font>
      <b/>
      <sz val="12"/>
      <name val="Times New Roman CE"/>
      <family val="1"/>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i/>
      <sz val="11"/>
      <name val="Times New Roman"/>
      <family val="1"/>
    </font>
    <font>
      <b/>
      <sz val="9"/>
      <name val="Arial Cyr"/>
      <family val="2"/>
    </font>
    <font>
      <b/>
      <sz val="16"/>
      <name val="Times New Roman CE"/>
      <family val="1"/>
    </font>
    <font>
      <b/>
      <sz val="10"/>
      <name val="Times New Roman"/>
      <family val="1"/>
    </font>
    <font>
      <sz val="10"/>
      <name val="Times New Roman"/>
      <family val="1"/>
    </font>
    <font>
      <sz val="10"/>
      <name val="Tahoma"/>
      <family val="0"/>
    </font>
    <font>
      <b/>
      <sz val="10"/>
      <name val="Tahoma"/>
      <family val="0"/>
    </font>
    <font>
      <b/>
      <sz val="8"/>
      <name val="Arial Cyr"/>
      <family val="2"/>
    </font>
  </fonts>
  <fills count="3">
    <fill>
      <patternFill/>
    </fill>
    <fill>
      <patternFill patternType="gray125"/>
    </fill>
    <fill>
      <patternFill patternType="solid">
        <fgColor indexed="9"/>
        <bgColor indexed="64"/>
      </patternFill>
    </fill>
  </fills>
  <borders count="35">
    <border>
      <left/>
      <right/>
      <top/>
      <bottom/>
      <diagonal/>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color indexed="63"/>
      </top>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style="medium"/>
      <right style="thin"/>
      <top>
        <color indexed="63"/>
      </top>
      <bottom style="thin"/>
    </border>
    <border>
      <left style="medium"/>
      <right>
        <color indexed="63"/>
      </right>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5" fillId="0" borderId="0" applyNumberFormat="0" applyFill="0" applyBorder="0" applyAlignment="0" applyProtection="0"/>
    <xf numFmtId="9" fontId="0" fillId="0" borderId="0" applyFont="0" applyFill="0" applyBorder="0" applyAlignment="0" applyProtection="0"/>
    <xf numFmtId="189" fontId="1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1">
    <xf numFmtId="0" fontId="0" fillId="0" borderId="0" xfId="0" applyAlignment="1">
      <alignment/>
    </xf>
    <xf numFmtId="0" fontId="0" fillId="0" borderId="0" xfId="0" applyAlignment="1">
      <alignment horizontal="center"/>
    </xf>
    <xf numFmtId="0" fontId="4" fillId="0" borderId="1" xfId="18" applyFont="1" applyBorder="1" applyAlignment="1" applyProtection="1">
      <alignment horizontal="center" vertical="center" wrapText="1"/>
      <protection/>
    </xf>
    <xf numFmtId="0" fontId="4" fillId="0" borderId="1" xfId="18" applyFont="1" applyBorder="1" applyAlignment="1" applyProtection="1">
      <alignment vertical="center" wrapText="1"/>
      <protection/>
    </xf>
    <xf numFmtId="0" fontId="5" fillId="0" borderId="1" xfId="18" applyFont="1" applyBorder="1" applyAlignment="1" applyProtection="1">
      <alignment vertical="center" wrapText="1"/>
      <protection/>
    </xf>
    <xf numFmtId="0" fontId="3" fillId="0" borderId="1" xfId="18" applyFont="1" applyBorder="1" applyAlignment="1" applyProtection="1">
      <alignment horizontal="center" vertical="center" wrapText="1"/>
      <protection/>
    </xf>
    <xf numFmtId="0" fontId="2" fillId="0" borderId="1" xfId="18" applyFont="1" applyBorder="1" applyAlignment="1" applyProtection="1">
      <alignment vertical="center" wrapText="1"/>
      <protection/>
    </xf>
    <xf numFmtId="0" fontId="3" fillId="0" borderId="2" xfId="18"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0" xfId="0" applyFont="1" applyAlignment="1">
      <alignment/>
    </xf>
    <xf numFmtId="0" fontId="6" fillId="0" borderId="1" xfId="0" applyFont="1" applyBorder="1" applyAlignment="1">
      <alignment/>
    </xf>
    <xf numFmtId="172" fontId="0" fillId="0" borderId="0" xfId="0" applyNumberFormat="1" applyAlignment="1">
      <alignment/>
    </xf>
    <xf numFmtId="0" fontId="11" fillId="0" borderId="0" xfId="0" applyFont="1" applyAlignment="1">
      <alignment horizontal="left"/>
    </xf>
    <xf numFmtId="0" fontId="11" fillId="0" borderId="0" xfId="0" applyFont="1" applyAlignment="1">
      <alignment/>
    </xf>
    <xf numFmtId="0" fontId="0" fillId="0" borderId="0" xfId="0" applyFont="1" applyAlignment="1">
      <alignment/>
    </xf>
    <xf numFmtId="0" fontId="4" fillId="0" borderId="4" xfId="0" applyFont="1" applyBorder="1" applyAlignment="1">
      <alignment/>
    </xf>
    <xf numFmtId="3" fontId="0" fillId="0" borderId="0" xfId="0" applyNumberFormat="1" applyAlignment="1">
      <alignment/>
    </xf>
    <xf numFmtId="0" fontId="10" fillId="0" borderId="4"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4" fillId="0" borderId="1" xfId="18" applyFont="1" applyBorder="1" applyAlignment="1" applyProtection="1">
      <alignment horizontal="left" vertical="center" wrapText="1"/>
      <protection/>
    </xf>
    <xf numFmtId="0" fontId="4" fillId="0" borderId="1" xfId="18" applyFont="1" applyBorder="1" applyAlignment="1" applyProtection="1">
      <alignment vertical="center" wrapText="1"/>
      <protection/>
    </xf>
    <xf numFmtId="0" fontId="16" fillId="0" borderId="1"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3" fontId="12" fillId="0" borderId="1" xfId="0" applyNumberFormat="1" applyFont="1" applyBorder="1" applyAlignment="1">
      <alignment vertical="center"/>
    </xf>
    <xf numFmtId="3" fontId="12" fillId="0" borderId="10" xfId="0" applyNumberFormat="1" applyFont="1" applyBorder="1" applyAlignment="1">
      <alignment vertical="center"/>
    </xf>
    <xf numFmtId="3" fontId="12" fillId="0" borderId="11" xfId="0" applyNumberFormat="1" applyFont="1" applyBorder="1" applyAlignment="1">
      <alignment vertical="center"/>
    </xf>
    <xf numFmtId="3" fontId="17" fillId="0" borderId="11" xfId="0" applyNumberFormat="1" applyFont="1" applyBorder="1" applyAlignment="1">
      <alignment horizontal="center" vertical="center"/>
    </xf>
    <xf numFmtId="3" fontId="12" fillId="0" borderId="12" xfId="0" applyNumberFormat="1" applyFont="1" applyBorder="1" applyAlignment="1">
      <alignment vertical="center"/>
    </xf>
    <xf numFmtId="3" fontId="12" fillId="0" borderId="13" xfId="0" applyNumberFormat="1" applyFont="1" applyBorder="1" applyAlignment="1">
      <alignment vertical="center"/>
    </xf>
    <xf numFmtId="3" fontId="17" fillId="0" borderId="14" xfId="0" applyNumberFormat="1" applyFont="1" applyBorder="1" applyAlignment="1">
      <alignment horizontal="center" vertical="center"/>
    </xf>
    <xf numFmtId="3" fontId="12" fillId="0" borderId="15" xfId="0" applyNumberFormat="1" applyFont="1" applyBorder="1" applyAlignment="1">
      <alignment vertical="center"/>
    </xf>
    <xf numFmtId="3" fontId="12" fillId="0" borderId="14" xfId="0" applyNumberFormat="1" applyFont="1" applyBorder="1" applyAlignment="1">
      <alignment vertical="center"/>
    </xf>
    <xf numFmtId="3" fontId="12" fillId="0" borderId="16" xfId="0" applyNumberFormat="1" applyFont="1" applyBorder="1" applyAlignment="1">
      <alignment vertical="center"/>
    </xf>
    <xf numFmtId="3" fontId="12" fillId="0" borderId="17" xfId="0" applyNumberFormat="1" applyFont="1" applyBorder="1" applyAlignment="1">
      <alignment vertical="center"/>
    </xf>
    <xf numFmtId="3" fontId="17" fillId="0" borderId="17" xfId="0" applyNumberFormat="1" applyFont="1" applyBorder="1" applyAlignment="1">
      <alignment horizontal="center" vertical="center" wrapText="1"/>
    </xf>
    <xf numFmtId="3" fontId="12" fillId="0" borderId="15" xfId="0" applyNumberFormat="1" applyFont="1" applyFill="1" applyBorder="1" applyAlignment="1">
      <alignment vertical="center"/>
    </xf>
    <xf numFmtId="3" fontId="12" fillId="2" borderId="15" xfId="0" applyNumberFormat="1" applyFont="1" applyFill="1" applyBorder="1" applyAlignment="1">
      <alignment vertical="center"/>
    </xf>
    <xf numFmtId="3" fontId="12" fillId="0" borderId="14" xfId="0" applyNumberFormat="1" applyFont="1" applyBorder="1" applyAlignment="1">
      <alignment horizontal="right" vertical="center"/>
    </xf>
    <xf numFmtId="3" fontId="12" fillId="0" borderId="18" xfId="0" applyNumberFormat="1" applyFont="1" applyBorder="1" applyAlignment="1">
      <alignment vertical="center"/>
    </xf>
    <xf numFmtId="3" fontId="12" fillId="0" borderId="19" xfId="0" applyNumberFormat="1" applyFont="1" applyBorder="1" applyAlignment="1">
      <alignment vertical="center"/>
    </xf>
    <xf numFmtId="3" fontId="17" fillId="0" borderId="13"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12" fillId="0" borderId="17" xfId="0" applyNumberFormat="1" applyFont="1" applyFill="1" applyBorder="1" applyAlignment="1">
      <alignment vertical="center"/>
    </xf>
    <xf numFmtId="3" fontId="12" fillId="0" borderId="20" xfId="0" applyNumberFormat="1" applyFont="1" applyBorder="1" applyAlignment="1">
      <alignment vertical="center"/>
    </xf>
    <xf numFmtId="3" fontId="12" fillId="0" borderId="8" xfId="0" applyNumberFormat="1" applyFont="1" applyBorder="1" applyAlignment="1">
      <alignment vertical="center"/>
    </xf>
    <xf numFmtId="3" fontId="17" fillId="0" borderId="5" xfId="0" applyNumberFormat="1" applyFont="1" applyBorder="1" applyAlignment="1">
      <alignment vertical="center"/>
    </xf>
    <xf numFmtId="3" fontId="17" fillId="0" borderId="21" xfId="0" applyNumberFormat="1" applyFont="1" applyBorder="1" applyAlignment="1">
      <alignment vertical="center"/>
    </xf>
    <xf numFmtId="0" fontId="9" fillId="0" borderId="0" xfId="0" applyFont="1" applyAlignment="1">
      <alignment/>
    </xf>
    <xf numFmtId="0" fontId="18" fillId="0" borderId="7" xfId="0" applyFont="1" applyBorder="1" applyAlignment="1">
      <alignment horizontal="left"/>
    </xf>
    <xf numFmtId="3" fontId="17" fillId="0" borderId="5" xfId="0" applyNumberFormat="1" applyFont="1" applyBorder="1" applyAlignment="1">
      <alignment/>
    </xf>
    <xf numFmtId="3" fontId="17" fillId="0" borderId="6" xfId="0" applyNumberFormat="1" applyFont="1" applyBorder="1" applyAlignment="1">
      <alignment/>
    </xf>
    <xf numFmtId="0" fontId="18" fillId="0" borderId="0" xfId="0" applyFont="1" applyAlignment="1">
      <alignment horizontal="left"/>
    </xf>
    <xf numFmtId="0" fontId="19" fillId="0" borderId="22" xfId="18" applyFont="1" applyBorder="1" applyAlignment="1" applyProtection="1">
      <alignment horizontal="center" vertical="center"/>
      <protection/>
    </xf>
    <xf numFmtId="0" fontId="19"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protection/>
    </xf>
    <xf numFmtId="0" fontId="19" fillId="0" borderId="23" xfId="18" applyFont="1" applyBorder="1" applyAlignment="1" applyProtection="1">
      <alignment horizontal="center" vertical="center" wrapText="1"/>
      <protection/>
    </xf>
    <xf numFmtId="0" fontId="20"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19" fillId="0" borderId="7" xfId="0" applyFont="1" applyBorder="1" applyAlignment="1">
      <alignment/>
    </xf>
    <xf numFmtId="0" fontId="0" fillId="0" borderId="24" xfId="0" applyFont="1" applyBorder="1" applyAlignment="1">
      <alignment horizontal="center"/>
    </xf>
    <xf numFmtId="0" fontId="19" fillId="0" borderId="13" xfId="18" applyFont="1" applyBorder="1" applyAlignment="1" applyProtection="1">
      <alignment horizontal="center" vertical="center"/>
      <protection/>
    </xf>
    <xf numFmtId="0" fontId="0" fillId="0" borderId="25" xfId="0" applyFont="1" applyBorder="1" applyAlignment="1">
      <alignment horizontal="center" vertical="center"/>
    </xf>
    <xf numFmtId="3" fontId="12" fillId="0" borderId="15" xfId="0" applyNumberFormat="1" applyFont="1" applyBorder="1" applyAlignment="1">
      <alignment horizontal="center" vertical="center"/>
    </xf>
    <xf numFmtId="3" fontId="12" fillId="0" borderId="4" xfId="0" applyNumberFormat="1" applyFont="1" applyBorder="1" applyAlignment="1">
      <alignment vertical="center"/>
    </xf>
    <xf numFmtId="0" fontId="4" fillId="0" borderId="1" xfId="18" applyFont="1" applyBorder="1" applyAlignment="1" applyProtection="1">
      <alignment horizontal="left" vertical="center" wrapText="1"/>
      <protection/>
    </xf>
    <xf numFmtId="0" fontId="4" fillId="0" borderId="26" xfId="18" applyFont="1" applyBorder="1" applyAlignment="1" applyProtection="1">
      <alignment horizontal="center" vertical="center" wrapText="1"/>
      <protection/>
    </xf>
    <xf numFmtId="3" fontId="17" fillId="0" borderId="6" xfId="0" applyNumberFormat="1" applyFont="1" applyBorder="1" applyAlignment="1">
      <alignment vertical="center"/>
    </xf>
    <xf numFmtId="0" fontId="9" fillId="0" borderId="0" xfId="0" applyFont="1" applyAlignment="1">
      <alignment/>
    </xf>
    <xf numFmtId="3" fontId="12" fillId="0" borderId="15" xfId="0" applyNumberFormat="1" applyFont="1" applyBorder="1" applyAlignment="1">
      <alignment horizontal="right" vertical="center"/>
    </xf>
    <xf numFmtId="3" fontId="17" fillId="0" borderId="15" xfId="0" applyNumberFormat="1" applyFont="1" applyBorder="1" applyAlignment="1">
      <alignment vertical="center"/>
    </xf>
    <xf numFmtId="0" fontId="9" fillId="0" borderId="23" xfId="0" applyFont="1" applyBorder="1" applyAlignment="1">
      <alignment/>
    </xf>
    <xf numFmtId="3" fontId="17" fillId="0" borderId="13" xfId="0" applyNumberFormat="1" applyFont="1" applyBorder="1" applyAlignment="1">
      <alignment vertical="center"/>
    </xf>
    <xf numFmtId="3" fontId="17" fillId="0" borderId="1" xfId="0" applyNumberFormat="1" applyFont="1" applyBorder="1" applyAlignment="1">
      <alignment vertical="center"/>
    </xf>
    <xf numFmtId="0" fontId="16" fillId="0" borderId="8" xfId="0" applyFont="1" applyBorder="1" applyAlignment="1">
      <alignment vertical="center" wrapText="1"/>
    </xf>
    <xf numFmtId="3" fontId="12" fillId="0" borderId="18" xfId="0" applyNumberFormat="1" applyFont="1" applyBorder="1" applyAlignment="1">
      <alignment horizontal="right" vertical="center"/>
    </xf>
    <xf numFmtId="3" fontId="12" fillId="0" borderId="27" xfId="0" applyNumberFormat="1" applyFont="1" applyBorder="1" applyAlignment="1">
      <alignment vertical="center"/>
    </xf>
    <xf numFmtId="3" fontId="17" fillId="0" borderId="16" xfId="0" applyNumberFormat="1" applyFont="1" applyBorder="1" applyAlignment="1">
      <alignment horizontal="center" vertical="center"/>
    </xf>
    <xf numFmtId="3" fontId="12" fillId="0" borderId="14" xfId="0" applyNumberFormat="1" applyFont="1" applyBorder="1" applyAlignment="1">
      <alignment horizontal="center" vertical="center"/>
    </xf>
    <xf numFmtId="0" fontId="0" fillId="0" borderId="27" xfId="0" applyFont="1" applyBorder="1" applyAlignment="1">
      <alignment horizontal="center" vertical="center"/>
    </xf>
    <xf numFmtId="3" fontId="17" fillId="0" borderId="14" xfId="0" applyNumberFormat="1" applyFont="1" applyBorder="1" applyAlignment="1">
      <alignment horizontal="right" vertical="center"/>
    </xf>
    <xf numFmtId="4" fontId="17" fillId="0" borderId="6" xfId="0" applyNumberFormat="1" applyFont="1" applyBorder="1" applyAlignment="1">
      <alignment vertical="center"/>
    </xf>
    <xf numFmtId="4" fontId="17" fillId="0" borderId="4" xfId="0" applyNumberFormat="1" applyFont="1" applyBorder="1" applyAlignment="1">
      <alignment vertical="center"/>
    </xf>
    <xf numFmtId="4" fontId="12" fillId="0" borderId="14" xfId="0" applyNumberFormat="1" applyFont="1" applyBorder="1" applyAlignment="1">
      <alignment horizontal="right" vertical="center"/>
    </xf>
    <xf numFmtId="3" fontId="17" fillId="0" borderId="15" xfId="0" applyNumberFormat="1" applyFont="1" applyBorder="1" applyAlignment="1">
      <alignment horizontal="right" vertical="center"/>
    </xf>
    <xf numFmtId="4" fontId="12" fillId="0" borderId="1" xfId="0" applyNumberFormat="1" applyFont="1" applyBorder="1" applyAlignment="1">
      <alignment horizontal="right" vertical="center"/>
    </xf>
    <xf numFmtId="4" fontId="12" fillId="0" borderId="15" xfId="0" applyNumberFormat="1" applyFont="1" applyBorder="1" applyAlignment="1">
      <alignment vertical="center"/>
    </xf>
    <xf numFmtId="4" fontId="12" fillId="0" borderId="1" xfId="0" applyNumberFormat="1" applyFont="1" applyBorder="1" applyAlignment="1">
      <alignment vertical="center"/>
    </xf>
    <xf numFmtId="4" fontId="17" fillId="0" borderId="15" xfId="0" applyNumberFormat="1" applyFont="1" applyBorder="1" applyAlignment="1">
      <alignment vertical="center"/>
    </xf>
    <xf numFmtId="4" fontId="17" fillId="0" borderId="1" xfId="0" applyNumberFormat="1" applyFont="1" applyBorder="1" applyAlignment="1">
      <alignment vertical="center"/>
    </xf>
    <xf numFmtId="3" fontId="17" fillId="0" borderId="17"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7" fillId="0" borderId="6" xfId="0" applyNumberFormat="1" applyFont="1" applyBorder="1" applyAlignment="1">
      <alignment/>
    </xf>
    <xf numFmtId="0" fontId="19" fillId="0" borderId="28" xfId="18" applyFont="1" applyBorder="1" applyAlignment="1" applyProtection="1">
      <alignment horizontal="center" vertical="center"/>
      <protection/>
    </xf>
    <xf numFmtId="0" fontId="3" fillId="0" borderId="12" xfId="18" applyFont="1" applyBorder="1" applyAlignment="1" applyProtection="1">
      <alignment horizontal="center" vertical="center" wrapText="1"/>
      <protection/>
    </xf>
    <xf numFmtId="4" fontId="12" fillId="0" borderId="13" xfId="0" applyNumberFormat="1" applyFont="1" applyBorder="1" applyAlignment="1">
      <alignment vertical="center"/>
    </xf>
    <xf numFmtId="4" fontId="17" fillId="0" borderId="5" xfId="0" applyNumberFormat="1" applyFont="1" applyBorder="1" applyAlignment="1">
      <alignment vertical="center"/>
    </xf>
    <xf numFmtId="4" fontId="17" fillId="0" borderId="5" xfId="0" applyNumberFormat="1" applyFont="1" applyBorder="1" applyAlignment="1">
      <alignment/>
    </xf>
    <xf numFmtId="3" fontId="17" fillId="0" borderId="15" xfId="0" applyNumberFormat="1" applyFont="1" applyBorder="1" applyAlignment="1">
      <alignment horizontal="center" vertical="center"/>
    </xf>
    <xf numFmtId="3" fontId="17" fillId="0" borderId="14" xfId="0" applyNumberFormat="1" applyFont="1" applyBorder="1" applyAlignment="1">
      <alignment horizontal="center" vertical="center"/>
    </xf>
    <xf numFmtId="3" fontId="12" fillId="0" borderId="14" xfId="0" applyNumberFormat="1" applyFont="1" applyBorder="1" applyAlignment="1">
      <alignment horizontal="right" vertical="center"/>
    </xf>
    <xf numFmtId="0" fontId="19" fillId="0" borderId="25" xfId="18" applyFont="1" applyBorder="1" applyAlignment="1" applyProtection="1">
      <alignment horizontal="center" vertical="center"/>
      <protection/>
    </xf>
    <xf numFmtId="0" fontId="4" fillId="0" borderId="19" xfId="18" applyFont="1" applyBorder="1" applyAlignment="1" applyProtection="1">
      <alignment vertical="center" wrapText="1"/>
      <protection/>
    </xf>
    <xf numFmtId="3" fontId="17" fillId="0" borderId="20" xfId="0" applyNumberFormat="1" applyFont="1" applyBorder="1" applyAlignment="1">
      <alignment horizontal="center" vertical="center"/>
    </xf>
    <xf numFmtId="4" fontId="17" fillId="0" borderId="21" xfId="0" applyNumberFormat="1" applyFont="1" applyBorder="1" applyAlignment="1">
      <alignment vertical="center"/>
    </xf>
    <xf numFmtId="4" fontId="17" fillId="0" borderId="13" xfId="0" applyNumberFormat="1" applyFont="1" applyBorder="1" applyAlignment="1">
      <alignment vertical="center"/>
    </xf>
    <xf numFmtId="4" fontId="17" fillId="0" borderId="14" xfId="0" applyNumberFormat="1" applyFont="1" applyBorder="1" applyAlignment="1">
      <alignment horizontal="right" vertical="center"/>
    </xf>
    <xf numFmtId="0" fontId="8" fillId="0" borderId="0" xfId="0" applyFont="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115"/>
  <sheetViews>
    <sheetView showGridLines="0" tabSelected="1"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5.125" style="9" customWidth="1"/>
    <col min="4" max="5" width="13.00390625" style="0" customWidth="1"/>
    <col min="6" max="6" width="13.625" style="0" customWidth="1"/>
    <col min="7" max="7" width="14.625" style="0" customWidth="1"/>
    <col min="8" max="8" width="2.00390625" style="0" customWidth="1"/>
  </cols>
  <sheetData>
    <row r="1" ht="9" customHeight="1"/>
    <row r="2" spans="5:6" ht="18">
      <c r="E2" s="12" t="s">
        <v>1</v>
      </c>
      <c r="F2" s="14"/>
    </row>
    <row r="3" spans="5:6" ht="19.5" customHeight="1">
      <c r="E3" s="12" t="s">
        <v>0</v>
      </c>
      <c r="F3" s="14"/>
    </row>
    <row r="4" spans="5:6" ht="22.5" customHeight="1">
      <c r="E4" s="12" t="s">
        <v>69</v>
      </c>
      <c r="F4" s="14" t="s">
        <v>120</v>
      </c>
    </row>
    <row r="5" spans="4:6" ht="6.75" customHeight="1">
      <c r="D5" s="1"/>
      <c r="E5" s="1"/>
      <c r="F5" s="1"/>
    </row>
    <row r="6" spans="3:4" ht="21" customHeight="1">
      <c r="C6" s="112" t="s">
        <v>108</v>
      </c>
      <c r="D6" s="112"/>
    </row>
    <row r="7" ht="6" customHeight="1">
      <c r="F7" s="1"/>
    </row>
    <row r="8" ht="11.25" customHeight="1">
      <c r="G8" s="1" t="s">
        <v>57</v>
      </c>
    </row>
    <row r="9" ht="5.25" customHeight="1" thickBot="1"/>
    <row r="10" spans="2:7" ht="18" customHeight="1">
      <c r="B10" s="115" t="s">
        <v>81</v>
      </c>
      <c r="C10" s="117" t="s">
        <v>38</v>
      </c>
      <c r="D10" s="115" t="s">
        <v>39</v>
      </c>
      <c r="E10" s="119" t="s">
        <v>40</v>
      </c>
      <c r="F10" s="120"/>
      <c r="G10" s="113" t="s">
        <v>41</v>
      </c>
    </row>
    <row r="11" spans="2:7" ht="39.75" customHeight="1" thickBot="1">
      <c r="B11" s="116"/>
      <c r="C11" s="118"/>
      <c r="D11" s="116"/>
      <c r="E11" s="8" t="s">
        <v>80</v>
      </c>
      <c r="F11" s="8" t="s">
        <v>42</v>
      </c>
      <c r="G11" s="114"/>
    </row>
    <row r="12" spans="2:7" ht="14.25" customHeight="1" thickBot="1">
      <c r="B12" s="21">
        <v>1</v>
      </c>
      <c r="C12" s="20">
        <v>2</v>
      </c>
      <c r="D12" s="18">
        <v>3</v>
      </c>
      <c r="E12" s="19">
        <v>4</v>
      </c>
      <c r="F12" s="19">
        <v>5</v>
      </c>
      <c r="G12" s="20">
        <v>6</v>
      </c>
    </row>
    <row r="13" spans="2:7" ht="15" customHeight="1">
      <c r="B13" s="98">
        <v>10000000</v>
      </c>
      <c r="C13" s="99" t="s">
        <v>2</v>
      </c>
      <c r="D13" s="28">
        <f>D14+D20+D24+D31</f>
        <v>739706200</v>
      </c>
      <c r="E13" s="29">
        <f>E18+E24</f>
        <v>17500000</v>
      </c>
      <c r="F13" s="30" t="s">
        <v>43</v>
      </c>
      <c r="G13" s="31">
        <f>SUM(D13:E13)</f>
        <v>757206200</v>
      </c>
    </row>
    <row r="14" spans="2:7" ht="30" customHeight="1">
      <c r="B14" s="57">
        <v>11000000</v>
      </c>
      <c r="C14" s="2" t="s">
        <v>3</v>
      </c>
      <c r="D14" s="32">
        <f>D15+D16</f>
        <v>621239200</v>
      </c>
      <c r="E14" s="33" t="s">
        <v>43</v>
      </c>
      <c r="F14" s="33" t="s">
        <v>43</v>
      </c>
      <c r="G14" s="27">
        <f aca="true" t="shared" si="0" ref="G14:G83">SUM(D14:E14)</f>
        <v>621239200</v>
      </c>
    </row>
    <row r="15" spans="2:7" ht="13.5" customHeight="1">
      <c r="B15" s="57">
        <v>11010000</v>
      </c>
      <c r="C15" s="3" t="s">
        <v>56</v>
      </c>
      <c r="D15" s="32">
        <v>609689000</v>
      </c>
      <c r="E15" s="33" t="s">
        <v>43</v>
      </c>
      <c r="F15" s="33" t="s">
        <v>43</v>
      </c>
      <c r="G15" s="27">
        <f t="shared" si="0"/>
        <v>609689000</v>
      </c>
    </row>
    <row r="16" spans="2:7" ht="15.75" customHeight="1">
      <c r="B16" s="57">
        <v>11020000</v>
      </c>
      <c r="C16" s="3" t="s">
        <v>4</v>
      </c>
      <c r="D16" s="32">
        <f>D17</f>
        <v>11550200</v>
      </c>
      <c r="E16" s="33" t="s">
        <v>43</v>
      </c>
      <c r="F16" s="33" t="s">
        <v>43</v>
      </c>
      <c r="G16" s="27">
        <f t="shared" si="0"/>
        <v>11550200</v>
      </c>
    </row>
    <row r="17" spans="2:7" ht="30.75" customHeight="1">
      <c r="B17" s="58">
        <v>11020200</v>
      </c>
      <c r="C17" s="4" t="s">
        <v>58</v>
      </c>
      <c r="D17" s="32">
        <v>11550200</v>
      </c>
      <c r="E17" s="33" t="s">
        <v>43</v>
      </c>
      <c r="F17" s="33" t="s">
        <v>43</v>
      </c>
      <c r="G17" s="27">
        <f t="shared" si="0"/>
        <v>11550200</v>
      </c>
    </row>
    <row r="18" spans="2:7" ht="13.5" customHeight="1">
      <c r="B18" s="57">
        <v>12000000</v>
      </c>
      <c r="C18" s="2" t="s">
        <v>5</v>
      </c>
      <c r="D18" s="33" t="s">
        <v>43</v>
      </c>
      <c r="E18" s="34">
        <f>E19</f>
        <v>17185000</v>
      </c>
      <c r="F18" s="33" t="s">
        <v>43</v>
      </c>
      <c r="G18" s="27">
        <f t="shared" si="0"/>
        <v>17185000</v>
      </c>
    </row>
    <row r="19" spans="2:7" ht="30.75" customHeight="1">
      <c r="B19" s="57">
        <v>12020000</v>
      </c>
      <c r="C19" s="3" t="s">
        <v>6</v>
      </c>
      <c r="D19" s="33" t="s">
        <v>43</v>
      </c>
      <c r="E19" s="34">
        <v>17185000</v>
      </c>
      <c r="F19" s="33" t="s">
        <v>43</v>
      </c>
      <c r="G19" s="27">
        <f t="shared" si="0"/>
        <v>17185000</v>
      </c>
    </row>
    <row r="20" spans="2:7" ht="29.25" customHeight="1">
      <c r="B20" s="57">
        <v>13000000</v>
      </c>
      <c r="C20" s="2" t="s">
        <v>72</v>
      </c>
      <c r="D20" s="32">
        <f>SUM(D21:D23)</f>
        <v>46775000</v>
      </c>
      <c r="E20" s="33" t="s">
        <v>43</v>
      </c>
      <c r="F20" s="33" t="s">
        <v>43</v>
      </c>
      <c r="G20" s="27">
        <f t="shared" si="0"/>
        <v>46775000</v>
      </c>
    </row>
    <row r="21" spans="2:7" ht="30.75" customHeight="1" hidden="1">
      <c r="B21" s="66">
        <v>13010000</v>
      </c>
      <c r="C21" s="23" t="s">
        <v>73</v>
      </c>
      <c r="D21" s="32"/>
      <c r="E21" s="33" t="s">
        <v>43</v>
      </c>
      <c r="F21" s="33" t="s">
        <v>43</v>
      </c>
      <c r="G21" s="27">
        <f t="shared" si="0"/>
        <v>0</v>
      </c>
    </row>
    <row r="22" spans="2:7" ht="18" customHeight="1">
      <c r="B22" s="57">
        <v>13030000</v>
      </c>
      <c r="C22" s="3" t="s">
        <v>74</v>
      </c>
      <c r="D22" s="32">
        <v>150000</v>
      </c>
      <c r="E22" s="33" t="s">
        <v>43</v>
      </c>
      <c r="F22" s="33" t="s">
        <v>43</v>
      </c>
      <c r="G22" s="27">
        <f t="shared" si="0"/>
        <v>150000</v>
      </c>
    </row>
    <row r="23" spans="2:7" ht="14.25" customHeight="1">
      <c r="B23" s="57">
        <v>13050000</v>
      </c>
      <c r="C23" s="3" t="s">
        <v>7</v>
      </c>
      <c r="D23" s="32">
        <v>46625000</v>
      </c>
      <c r="E23" s="33" t="s">
        <v>43</v>
      </c>
      <c r="F23" s="33" t="s">
        <v>43</v>
      </c>
      <c r="G23" s="27">
        <f t="shared" si="0"/>
        <v>46625000</v>
      </c>
    </row>
    <row r="24" spans="2:7" ht="17.25" customHeight="1">
      <c r="B24" s="57">
        <v>14000000</v>
      </c>
      <c r="C24" s="2" t="s">
        <v>8</v>
      </c>
      <c r="D24" s="32">
        <f>D25+D29</f>
        <v>22642000</v>
      </c>
      <c r="E24" s="34">
        <f>E29</f>
        <v>315000</v>
      </c>
      <c r="F24" s="33" t="s">
        <v>43</v>
      </c>
      <c r="G24" s="27">
        <f t="shared" si="0"/>
        <v>22957000</v>
      </c>
    </row>
    <row r="25" spans="2:7" ht="29.25" customHeight="1">
      <c r="B25" s="57">
        <v>14060000</v>
      </c>
      <c r="C25" s="2" t="s">
        <v>75</v>
      </c>
      <c r="D25" s="32">
        <f>SUM(D26:D28)</f>
        <v>642000</v>
      </c>
      <c r="E25" s="33" t="s">
        <v>43</v>
      </c>
      <c r="F25" s="33" t="s">
        <v>43</v>
      </c>
      <c r="G25" s="27">
        <f t="shared" si="0"/>
        <v>642000</v>
      </c>
    </row>
    <row r="26" spans="2:7" ht="18" customHeight="1" hidden="1">
      <c r="B26" s="58">
        <v>14060100</v>
      </c>
      <c r="C26" s="4" t="s">
        <v>9</v>
      </c>
      <c r="D26" s="32"/>
      <c r="E26" s="33" t="s">
        <v>43</v>
      </c>
      <c r="F26" s="33" t="s">
        <v>43</v>
      </c>
      <c r="G26" s="27">
        <f t="shared" si="0"/>
        <v>0</v>
      </c>
    </row>
    <row r="27" spans="2:7" ht="18.75" customHeight="1" hidden="1">
      <c r="B27" s="58">
        <v>14060200</v>
      </c>
      <c r="C27" s="4" t="s">
        <v>10</v>
      </c>
      <c r="D27" s="32"/>
      <c r="E27" s="33" t="s">
        <v>43</v>
      </c>
      <c r="F27" s="33" t="s">
        <v>43</v>
      </c>
      <c r="G27" s="27">
        <f t="shared" si="0"/>
        <v>0</v>
      </c>
    </row>
    <row r="28" spans="2:7" ht="30" customHeight="1">
      <c r="B28" s="58">
        <v>14060300</v>
      </c>
      <c r="C28" s="4" t="s">
        <v>11</v>
      </c>
      <c r="D28" s="32">
        <v>642000</v>
      </c>
      <c r="E28" s="33" t="s">
        <v>43</v>
      </c>
      <c r="F28" s="33" t="s">
        <v>43</v>
      </c>
      <c r="G28" s="27">
        <f t="shared" si="0"/>
        <v>642000</v>
      </c>
    </row>
    <row r="29" spans="2:7" ht="30" customHeight="1">
      <c r="B29" s="57">
        <v>14070000</v>
      </c>
      <c r="C29" s="3" t="s">
        <v>12</v>
      </c>
      <c r="D29" s="35">
        <v>22000000</v>
      </c>
      <c r="E29" s="34">
        <f>E30</f>
        <v>315000</v>
      </c>
      <c r="F29" s="33" t="s">
        <v>43</v>
      </c>
      <c r="G29" s="27">
        <f t="shared" si="0"/>
        <v>22315000</v>
      </c>
    </row>
    <row r="30" spans="2:7" ht="47.25" customHeight="1">
      <c r="B30" s="58">
        <v>14071500</v>
      </c>
      <c r="C30" s="4" t="s">
        <v>13</v>
      </c>
      <c r="D30" s="33" t="s">
        <v>43</v>
      </c>
      <c r="E30" s="34">
        <v>315000</v>
      </c>
      <c r="F30" s="33" t="s">
        <v>43</v>
      </c>
      <c r="G30" s="27">
        <f t="shared" si="0"/>
        <v>315000</v>
      </c>
    </row>
    <row r="31" spans="2:7" ht="15.75" customHeight="1">
      <c r="B31" s="57">
        <v>16000000</v>
      </c>
      <c r="C31" s="2" t="s">
        <v>54</v>
      </c>
      <c r="D31" s="32">
        <f>SUM(D32:D34)</f>
        <v>49050000</v>
      </c>
      <c r="E31" s="33" t="s">
        <v>43</v>
      </c>
      <c r="F31" s="33" t="s">
        <v>43</v>
      </c>
      <c r="G31" s="27">
        <f t="shared" si="0"/>
        <v>49050000</v>
      </c>
    </row>
    <row r="32" spans="2:7" ht="16.5" customHeight="1">
      <c r="B32" s="57">
        <v>16010000</v>
      </c>
      <c r="C32" s="3" t="s">
        <v>14</v>
      </c>
      <c r="D32" s="32">
        <v>15850000</v>
      </c>
      <c r="E32" s="33" t="s">
        <v>43</v>
      </c>
      <c r="F32" s="33" t="s">
        <v>43</v>
      </c>
      <c r="G32" s="27">
        <f t="shared" si="0"/>
        <v>15850000</v>
      </c>
    </row>
    <row r="33" spans="2:7" ht="16.5" customHeight="1">
      <c r="B33" s="57">
        <v>16040000</v>
      </c>
      <c r="C33" s="3" t="s">
        <v>15</v>
      </c>
      <c r="D33" s="32"/>
      <c r="E33" s="33" t="s">
        <v>43</v>
      </c>
      <c r="F33" s="33" t="s">
        <v>43</v>
      </c>
      <c r="G33" s="27">
        <f t="shared" si="0"/>
        <v>0</v>
      </c>
    </row>
    <row r="34" spans="2:7" ht="25.5" customHeight="1">
      <c r="B34" s="106">
        <v>16050000</v>
      </c>
      <c r="C34" s="107" t="s">
        <v>16</v>
      </c>
      <c r="D34" s="42">
        <v>33200000</v>
      </c>
      <c r="E34" s="108" t="s">
        <v>43</v>
      </c>
      <c r="F34" s="108" t="s">
        <v>43</v>
      </c>
      <c r="G34" s="43">
        <f t="shared" si="0"/>
        <v>33200000</v>
      </c>
    </row>
    <row r="35" spans="2:7" ht="21" customHeight="1">
      <c r="B35" s="57">
        <v>20000000</v>
      </c>
      <c r="C35" s="5" t="s">
        <v>17</v>
      </c>
      <c r="D35" s="32">
        <f>D36+D44+D49</f>
        <v>22137600</v>
      </c>
      <c r="E35" s="34">
        <f>E49+E56+E36</f>
        <v>5117799</v>
      </c>
      <c r="F35" s="34">
        <f>F54</f>
        <v>20000</v>
      </c>
      <c r="G35" s="27">
        <f t="shared" si="0"/>
        <v>27255399</v>
      </c>
    </row>
    <row r="36" spans="2:7" ht="27" customHeight="1">
      <c r="B36" s="57">
        <v>21000000</v>
      </c>
      <c r="C36" s="2" t="s">
        <v>18</v>
      </c>
      <c r="D36" s="32">
        <f>D37+D40+D42</f>
        <v>3233700</v>
      </c>
      <c r="E36" s="105">
        <f>E43</f>
        <v>100000</v>
      </c>
      <c r="F36" s="33" t="s">
        <v>43</v>
      </c>
      <c r="G36" s="27">
        <f t="shared" si="0"/>
        <v>3333700</v>
      </c>
    </row>
    <row r="37" spans="2:7" ht="78.75">
      <c r="B37" s="57">
        <v>21010000</v>
      </c>
      <c r="C37" s="22" t="s">
        <v>68</v>
      </c>
      <c r="D37" s="36">
        <f>D38</f>
        <v>2604700</v>
      </c>
      <c r="E37" s="33" t="s">
        <v>43</v>
      </c>
      <c r="F37" s="33" t="s">
        <v>43</v>
      </c>
      <c r="G37" s="27">
        <f t="shared" si="0"/>
        <v>2604700</v>
      </c>
    </row>
    <row r="38" spans="2:7" ht="66.75" customHeight="1">
      <c r="B38" s="58">
        <v>21010300</v>
      </c>
      <c r="C38" s="4" t="s">
        <v>60</v>
      </c>
      <c r="D38" s="32">
        <v>2604700</v>
      </c>
      <c r="E38" s="33" t="s">
        <v>43</v>
      </c>
      <c r="F38" s="33" t="s">
        <v>43</v>
      </c>
      <c r="G38" s="27">
        <f t="shared" si="0"/>
        <v>2604700</v>
      </c>
    </row>
    <row r="39" spans="2:7" ht="19.5" customHeight="1" hidden="1">
      <c r="B39" s="57">
        <v>21030000</v>
      </c>
      <c r="C39" s="2" t="s">
        <v>19</v>
      </c>
      <c r="D39" s="32"/>
      <c r="E39" s="33" t="s">
        <v>43</v>
      </c>
      <c r="F39" s="33" t="s">
        <v>43</v>
      </c>
      <c r="G39" s="27">
        <f t="shared" si="0"/>
        <v>0</v>
      </c>
    </row>
    <row r="40" spans="2:7" ht="29.25" customHeight="1">
      <c r="B40" s="57">
        <v>21040000</v>
      </c>
      <c r="C40" s="3" t="s">
        <v>76</v>
      </c>
      <c r="D40" s="32">
        <v>600000</v>
      </c>
      <c r="E40" s="33" t="s">
        <v>43</v>
      </c>
      <c r="F40" s="33" t="s">
        <v>43</v>
      </c>
      <c r="G40" s="27">
        <f t="shared" si="0"/>
        <v>600000</v>
      </c>
    </row>
    <row r="41" spans="2:7" ht="21" customHeight="1">
      <c r="B41" s="57">
        <v>21080000</v>
      </c>
      <c r="C41" s="3" t="s">
        <v>117</v>
      </c>
      <c r="D41" s="36">
        <f>D42</f>
        <v>29000</v>
      </c>
      <c r="E41" s="33" t="s">
        <v>43</v>
      </c>
      <c r="F41" s="33" t="s">
        <v>43</v>
      </c>
      <c r="G41" s="27">
        <f t="shared" si="0"/>
        <v>29000</v>
      </c>
    </row>
    <row r="42" spans="2:7" ht="18.75" customHeight="1">
      <c r="B42" s="58">
        <v>21081100</v>
      </c>
      <c r="C42" s="4" t="s">
        <v>23</v>
      </c>
      <c r="D42" s="36">
        <v>29000</v>
      </c>
      <c r="E42" s="33" t="s">
        <v>43</v>
      </c>
      <c r="F42" s="33" t="s">
        <v>43</v>
      </c>
      <c r="G42" s="27">
        <f t="shared" si="0"/>
        <v>29000</v>
      </c>
    </row>
    <row r="43" spans="2:7" ht="47.25">
      <c r="B43" s="57">
        <v>21110000</v>
      </c>
      <c r="C43" s="3" t="s">
        <v>115</v>
      </c>
      <c r="D43" s="33" t="s">
        <v>43</v>
      </c>
      <c r="E43" s="105">
        <v>100000</v>
      </c>
      <c r="F43" s="33" t="s">
        <v>43</v>
      </c>
      <c r="G43" s="27">
        <f t="shared" si="0"/>
        <v>100000</v>
      </c>
    </row>
    <row r="44" spans="2:7" ht="29.25" customHeight="1">
      <c r="B44" s="57">
        <v>22000000</v>
      </c>
      <c r="C44" s="2" t="s">
        <v>20</v>
      </c>
      <c r="D44" s="32">
        <f>D45+D46+D48</f>
        <v>18800000</v>
      </c>
      <c r="E44" s="33" t="s">
        <v>43</v>
      </c>
      <c r="F44" s="33" t="s">
        <v>43</v>
      </c>
      <c r="G44" s="27">
        <f t="shared" si="0"/>
        <v>18800000</v>
      </c>
    </row>
    <row r="45" spans="2:7" ht="13.5" customHeight="1" hidden="1">
      <c r="B45" s="57">
        <v>22020000</v>
      </c>
      <c r="C45" s="3" t="s">
        <v>21</v>
      </c>
      <c r="D45" s="32"/>
      <c r="E45" s="33" t="s">
        <v>43</v>
      </c>
      <c r="F45" s="33" t="s">
        <v>43</v>
      </c>
      <c r="G45" s="27">
        <f t="shared" si="0"/>
        <v>0</v>
      </c>
    </row>
    <row r="46" spans="2:7" ht="33" customHeight="1">
      <c r="B46" s="57">
        <v>22080000</v>
      </c>
      <c r="C46" s="3" t="s">
        <v>77</v>
      </c>
      <c r="D46" s="32">
        <f>D47</f>
        <v>16000000</v>
      </c>
      <c r="E46" s="33" t="s">
        <v>43</v>
      </c>
      <c r="F46" s="33" t="s">
        <v>43</v>
      </c>
      <c r="G46" s="27">
        <f t="shared" si="0"/>
        <v>16000000</v>
      </c>
    </row>
    <row r="47" spans="2:7" ht="33" customHeight="1">
      <c r="B47" s="58">
        <v>22080400</v>
      </c>
      <c r="C47" s="4" t="s">
        <v>59</v>
      </c>
      <c r="D47" s="32">
        <v>16000000</v>
      </c>
      <c r="E47" s="33" t="s">
        <v>43</v>
      </c>
      <c r="F47" s="33" t="s">
        <v>43</v>
      </c>
      <c r="G47" s="27">
        <f t="shared" si="0"/>
        <v>16000000</v>
      </c>
    </row>
    <row r="48" spans="2:7" ht="15.75" customHeight="1">
      <c r="B48" s="57">
        <v>22090000</v>
      </c>
      <c r="C48" s="3" t="s">
        <v>22</v>
      </c>
      <c r="D48" s="32">
        <f>2200000+600000</f>
        <v>2800000</v>
      </c>
      <c r="E48" s="33" t="s">
        <v>43</v>
      </c>
      <c r="F48" s="33" t="s">
        <v>43</v>
      </c>
      <c r="G48" s="27">
        <f t="shared" si="0"/>
        <v>2800000</v>
      </c>
    </row>
    <row r="49" spans="2:7" ht="18" customHeight="1">
      <c r="B49" s="57">
        <v>24000000</v>
      </c>
      <c r="C49" s="2" t="s">
        <v>118</v>
      </c>
      <c r="D49" s="32">
        <f>D50+D51</f>
        <v>103900</v>
      </c>
      <c r="E49" s="34">
        <f>E51+E54</f>
        <v>365000</v>
      </c>
      <c r="F49" s="33" t="str">
        <f>F51</f>
        <v>х</v>
      </c>
      <c r="G49" s="27">
        <f t="shared" si="0"/>
        <v>468900</v>
      </c>
    </row>
    <row r="50" spans="2:7" ht="46.5" customHeight="1">
      <c r="B50" s="57">
        <v>24030000</v>
      </c>
      <c r="C50" s="23" t="s">
        <v>25</v>
      </c>
      <c r="D50" s="32">
        <v>2000</v>
      </c>
      <c r="E50" s="33" t="s">
        <v>43</v>
      </c>
      <c r="F50" s="33" t="s">
        <v>43</v>
      </c>
      <c r="G50" s="27">
        <f t="shared" si="0"/>
        <v>2000</v>
      </c>
    </row>
    <row r="51" spans="2:7" ht="21" customHeight="1">
      <c r="B51" s="57">
        <v>24060000</v>
      </c>
      <c r="C51" s="23" t="s">
        <v>26</v>
      </c>
      <c r="D51" s="32">
        <f>D52</f>
        <v>101900</v>
      </c>
      <c r="E51" s="37">
        <f>E53</f>
        <v>345000</v>
      </c>
      <c r="F51" s="33" t="s">
        <v>43</v>
      </c>
      <c r="G51" s="27">
        <f t="shared" si="0"/>
        <v>446900</v>
      </c>
    </row>
    <row r="52" spans="2:7" ht="19.5" customHeight="1">
      <c r="B52" s="60">
        <v>24060300</v>
      </c>
      <c r="C52" s="4" t="s">
        <v>26</v>
      </c>
      <c r="D52" s="37">
        <f>100000+1900</f>
        <v>101900</v>
      </c>
      <c r="E52" s="33" t="s">
        <v>43</v>
      </c>
      <c r="F52" s="33" t="s">
        <v>43</v>
      </c>
      <c r="G52" s="27">
        <f t="shared" si="0"/>
        <v>101900</v>
      </c>
    </row>
    <row r="53" spans="2:7" ht="32.25" customHeight="1">
      <c r="B53" s="61">
        <v>24061600</v>
      </c>
      <c r="C53" s="4" t="s">
        <v>46</v>
      </c>
      <c r="D53" s="33" t="s">
        <v>43</v>
      </c>
      <c r="E53" s="34">
        <v>345000</v>
      </c>
      <c r="F53" s="33" t="s">
        <v>43</v>
      </c>
      <c r="G53" s="27">
        <f>SUM(D53:E53)</f>
        <v>345000</v>
      </c>
    </row>
    <row r="54" spans="2:7" ht="31.5" customHeight="1">
      <c r="B54" s="57">
        <v>24110000</v>
      </c>
      <c r="C54" s="23" t="s">
        <v>78</v>
      </c>
      <c r="D54" s="38" t="s">
        <v>43</v>
      </c>
      <c r="E54" s="37">
        <f>E55</f>
        <v>20000</v>
      </c>
      <c r="F54" s="37">
        <f>F55</f>
        <v>20000</v>
      </c>
      <c r="G54" s="27">
        <f t="shared" si="0"/>
        <v>20000</v>
      </c>
    </row>
    <row r="55" spans="2:7" ht="30" customHeight="1">
      <c r="B55" s="61">
        <v>24110600</v>
      </c>
      <c r="C55" s="4" t="s">
        <v>27</v>
      </c>
      <c r="D55" s="38" t="s">
        <v>43</v>
      </c>
      <c r="E55" s="34">
        <f>F55</f>
        <v>20000</v>
      </c>
      <c r="F55" s="34">
        <v>20000</v>
      </c>
      <c r="G55" s="27">
        <f>SUM(D55:E55)</f>
        <v>20000</v>
      </c>
    </row>
    <row r="56" spans="2:7" ht="15.75" customHeight="1">
      <c r="B56" s="59">
        <v>25000000</v>
      </c>
      <c r="C56" s="2" t="s">
        <v>119</v>
      </c>
      <c r="D56" s="33" t="s">
        <v>43</v>
      </c>
      <c r="E56" s="39">
        <v>4652799</v>
      </c>
      <c r="F56" s="33" t="s">
        <v>43</v>
      </c>
      <c r="G56" s="27">
        <f t="shared" si="0"/>
        <v>4652799</v>
      </c>
    </row>
    <row r="57" spans="2:7" ht="20.25" customHeight="1">
      <c r="B57" s="59">
        <v>30000000</v>
      </c>
      <c r="C57" s="5" t="s">
        <v>48</v>
      </c>
      <c r="D57" s="33" t="s">
        <v>43</v>
      </c>
      <c r="E57" s="40">
        <f>E58+E60</f>
        <v>70000000</v>
      </c>
      <c r="F57" s="40">
        <f>F58+F60</f>
        <v>70000000</v>
      </c>
      <c r="G57" s="27">
        <f t="shared" si="0"/>
        <v>70000000</v>
      </c>
    </row>
    <row r="58" spans="2:7" ht="21" customHeight="1">
      <c r="B58" s="59">
        <v>31000000</v>
      </c>
      <c r="C58" s="2" t="s">
        <v>49</v>
      </c>
      <c r="D58" s="33" t="s">
        <v>43</v>
      </c>
      <c r="E58" s="40">
        <f>E59</f>
        <v>35000000</v>
      </c>
      <c r="F58" s="40">
        <f>F59</f>
        <v>35000000</v>
      </c>
      <c r="G58" s="27">
        <f t="shared" si="0"/>
        <v>35000000</v>
      </c>
    </row>
    <row r="59" spans="2:7" ht="47.25">
      <c r="B59" s="59">
        <v>31030000</v>
      </c>
      <c r="C59" s="23" t="s">
        <v>29</v>
      </c>
      <c r="D59" s="33" t="s">
        <v>43</v>
      </c>
      <c r="E59" s="34">
        <f>F59</f>
        <v>35000000</v>
      </c>
      <c r="F59" s="39">
        <v>35000000</v>
      </c>
      <c r="G59" s="27">
        <f t="shared" si="0"/>
        <v>35000000</v>
      </c>
    </row>
    <row r="60" spans="2:7" ht="29.25" customHeight="1">
      <c r="B60" s="59">
        <v>33000000</v>
      </c>
      <c r="C60" s="2" t="s">
        <v>50</v>
      </c>
      <c r="D60" s="33" t="s">
        <v>43</v>
      </c>
      <c r="E60" s="34">
        <f>E61</f>
        <v>35000000</v>
      </c>
      <c r="F60" s="34">
        <f>F61</f>
        <v>35000000</v>
      </c>
      <c r="G60" s="27">
        <f t="shared" si="0"/>
        <v>35000000</v>
      </c>
    </row>
    <row r="61" spans="2:7" ht="17.25" customHeight="1">
      <c r="B61" s="59">
        <v>33010000</v>
      </c>
      <c r="C61" s="23" t="s">
        <v>28</v>
      </c>
      <c r="D61" s="33" t="s">
        <v>43</v>
      </c>
      <c r="E61" s="34">
        <f>F61</f>
        <v>35000000</v>
      </c>
      <c r="F61" s="39">
        <v>35000000</v>
      </c>
      <c r="G61" s="27">
        <f t="shared" si="0"/>
        <v>35000000</v>
      </c>
    </row>
    <row r="62" spans="2:7" ht="14.25" customHeight="1">
      <c r="B62" s="57">
        <v>50000000</v>
      </c>
      <c r="C62" s="5" t="s">
        <v>51</v>
      </c>
      <c r="D62" s="33" t="s">
        <v>43</v>
      </c>
      <c r="E62" s="34">
        <f>E63+E64</f>
        <v>38955000</v>
      </c>
      <c r="F62" s="33" t="s">
        <v>43</v>
      </c>
      <c r="G62" s="27">
        <f t="shared" si="0"/>
        <v>38955000</v>
      </c>
    </row>
    <row r="63" spans="2:7" ht="31.5">
      <c r="B63" s="57">
        <v>50080000</v>
      </c>
      <c r="C63" s="3" t="s">
        <v>52</v>
      </c>
      <c r="D63" s="33" t="s">
        <v>43</v>
      </c>
      <c r="E63" s="34">
        <v>3955000</v>
      </c>
      <c r="F63" s="33" t="s">
        <v>43</v>
      </c>
      <c r="G63" s="27">
        <f t="shared" si="0"/>
        <v>3955000</v>
      </c>
    </row>
    <row r="64" spans="2:7" ht="60.75" customHeight="1">
      <c r="B64" s="57">
        <v>50110000</v>
      </c>
      <c r="C64" s="3" t="s">
        <v>53</v>
      </c>
      <c r="D64" s="33" t="s">
        <v>43</v>
      </c>
      <c r="E64" s="39">
        <v>35000000</v>
      </c>
      <c r="F64" s="33" t="s">
        <v>43</v>
      </c>
      <c r="G64" s="27">
        <f t="shared" si="0"/>
        <v>35000000</v>
      </c>
    </row>
    <row r="65" spans="2:7" s="73" customFormat="1" ht="18" customHeight="1">
      <c r="B65" s="76"/>
      <c r="C65" s="10" t="s">
        <v>30</v>
      </c>
      <c r="D65" s="77">
        <f>D13+D35</f>
        <v>761843800</v>
      </c>
      <c r="E65" s="75">
        <f>E13+E35+E57+E62</f>
        <v>131572799</v>
      </c>
      <c r="F65" s="75">
        <f>F35+F57</f>
        <v>70020000</v>
      </c>
      <c r="G65" s="78">
        <f t="shared" si="0"/>
        <v>893416599</v>
      </c>
    </row>
    <row r="66" spans="2:7" ht="17.25" customHeight="1">
      <c r="B66" s="57">
        <v>40000000</v>
      </c>
      <c r="C66" s="5" t="s">
        <v>31</v>
      </c>
      <c r="D66" s="110">
        <f>D67</f>
        <v>22748300</v>
      </c>
      <c r="E66" s="93">
        <f>E67</f>
        <v>254900000</v>
      </c>
      <c r="F66" s="111">
        <f>F74</f>
        <v>254900000</v>
      </c>
      <c r="G66" s="94">
        <f t="shared" si="0"/>
        <v>277648300</v>
      </c>
    </row>
    <row r="67" spans="2:7" ht="16.5" customHeight="1">
      <c r="B67" s="57">
        <v>41000000</v>
      </c>
      <c r="C67" s="2" t="s">
        <v>32</v>
      </c>
      <c r="D67" s="100">
        <f>D68+D69+D74</f>
        <v>22748300</v>
      </c>
      <c r="E67" s="91">
        <f>E74</f>
        <v>254900000</v>
      </c>
      <c r="F67" s="88">
        <f>F74</f>
        <v>254900000</v>
      </c>
      <c r="G67" s="92">
        <f t="shared" si="0"/>
        <v>277648300</v>
      </c>
    </row>
    <row r="68" spans="2:7" ht="3" customHeight="1" hidden="1">
      <c r="B68" s="57">
        <v>41010000</v>
      </c>
      <c r="C68" s="6" t="s">
        <v>33</v>
      </c>
      <c r="D68" s="32"/>
      <c r="E68" s="83" t="s">
        <v>43</v>
      </c>
      <c r="F68" s="83" t="s">
        <v>43</v>
      </c>
      <c r="G68" s="27">
        <f t="shared" si="0"/>
        <v>0</v>
      </c>
    </row>
    <row r="69" spans="2:7" s="51" customFormat="1" ht="14.25" customHeight="1" hidden="1">
      <c r="B69" s="57">
        <v>41020000</v>
      </c>
      <c r="C69" s="6" t="s">
        <v>34</v>
      </c>
      <c r="D69" s="32">
        <f>SUM(D70:D73)</f>
        <v>0</v>
      </c>
      <c r="E69" s="104" t="s">
        <v>43</v>
      </c>
      <c r="F69" s="104" t="s">
        <v>43</v>
      </c>
      <c r="G69" s="27">
        <f t="shared" si="0"/>
        <v>0</v>
      </c>
    </row>
    <row r="70" spans="2:7" ht="48" customHeight="1" hidden="1">
      <c r="B70" s="67">
        <v>41020600</v>
      </c>
      <c r="C70" s="25" t="s">
        <v>61</v>
      </c>
      <c r="D70" s="42"/>
      <c r="E70" s="83" t="s">
        <v>43</v>
      </c>
      <c r="F70" s="83" t="s">
        <v>43</v>
      </c>
      <c r="G70" s="27">
        <f t="shared" si="0"/>
        <v>0</v>
      </c>
    </row>
    <row r="71" spans="2:7" ht="122.25" customHeight="1" hidden="1">
      <c r="B71" s="62">
        <v>41020700</v>
      </c>
      <c r="C71" s="24" t="s">
        <v>70</v>
      </c>
      <c r="D71" s="32"/>
      <c r="E71" s="83" t="s">
        <v>43</v>
      </c>
      <c r="F71" s="83" t="s">
        <v>43</v>
      </c>
      <c r="G71" s="27">
        <f t="shared" si="0"/>
        <v>0</v>
      </c>
    </row>
    <row r="72" spans="2:7" ht="21" customHeight="1" hidden="1">
      <c r="B72" s="67">
        <v>41020900</v>
      </c>
      <c r="C72" s="79" t="s">
        <v>86</v>
      </c>
      <c r="D72" s="32"/>
      <c r="E72" s="83" t="s">
        <v>43</v>
      </c>
      <c r="F72" s="83" t="s">
        <v>43</v>
      </c>
      <c r="G72" s="27">
        <f t="shared" si="0"/>
        <v>0</v>
      </c>
    </row>
    <row r="73" spans="2:7" ht="60.75" customHeight="1" hidden="1">
      <c r="B73" s="62">
        <v>41021300</v>
      </c>
      <c r="C73" s="24" t="s">
        <v>67</v>
      </c>
      <c r="D73" s="32"/>
      <c r="E73" s="83" t="s">
        <v>43</v>
      </c>
      <c r="F73" s="83" t="s">
        <v>43</v>
      </c>
      <c r="G73" s="27">
        <f t="shared" si="0"/>
        <v>0</v>
      </c>
    </row>
    <row r="74" spans="2:7" s="51" customFormat="1" ht="14.25" customHeight="1">
      <c r="B74" s="57">
        <v>41030000</v>
      </c>
      <c r="C74" s="6" t="s">
        <v>35</v>
      </c>
      <c r="D74" s="91">
        <f>SUM(D75:D99)</f>
        <v>22748300</v>
      </c>
      <c r="E74" s="91">
        <f>SUM(E75:E99)</f>
        <v>254900000</v>
      </c>
      <c r="F74" s="91">
        <f>SUM(F75:F99)</f>
        <v>254900000</v>
      </c>
      <c r="G74" s="92">
        <f t="shared" si="0"/>
        <v>277648300</v>
      </c>
    </row>
    <row r="75" spans="2:7" ht="75" hidden="1">
      <c r="B75" s="63">
        <v>41027400</v>
      </c>
      <c r="C75" s="26" t="s">
        <v>89</v>
      </c>
      <c r="D75" s="46"/>
      <c r="E75" s="83" t="str">
        <f>F75</f>
        <v>х</v>
      </c>
      <c r="F75" s="83" t="s">
        <v>43</v>
      </c>
      <c r="G75" s="43">
        <f>SUM(D75:E75)</f>
        <v>0</v>
      </c>
    </row>
    <row r="76" spans="2:7" ht="42.75" customHeight="1">
      <c r="B76" s="62">
        <v>41030300</v>
      </c>
      <c r="C76" s="24" t="s">
        <v>87</v>
      </c>
      <c r="D76" s="41">
        <v>500000</v>
      </c>
      <c r="E76" s="33" t="s">
        <v>43</v>
      </c>
      <c r="F76" s="33" t="s">
        <v>43</v>
      </c>
      <c r="G76" s="27">
        <f>SUM(D76:E76)</f>
        <v>500000</v>
      </c>
    </row>
    <row r="77" spans="2:7" ht="33.75" customHeight="1" hidden="1">
      <c r="B77" s="62">
        <v>41030500</v>
      </c>
      <c r="C77" s="24" t="s">
        <v>64</v>
      </c>
      <c r="D77" s="33" t="s">
        <v>43</v>
      </c>
      <c r="E77" s="34"/>
      <c r="F77" s="33" t="s">
        <v>43</v>
      </c>
      <c r="G77" s="27">
        <f t="shared" si="0"/>
        <v>0</v>
      </c>
    </row>
    <row r="78" spans="2:7" ht="60" customHeight="1" hidden="1">
      <c r="B78" s="62">
        <v>41030600</v>
      </c>
      <c r="C78" s="24" t="s">
        <v>100</v>
      </c>
      <c r="D78" s="82"/>
      <c r="E78" s="33" t="s">
        <v>43</v>
      </c>
      <c r="F78" s="33" t="s">
        <v>43</v>
      </c>
      <c r="G78" s="27">
        <f t="shared" si="0"/>
        <v>0</v>
      </c>
    </row>
    <row r="79" spans="2:7" ht="122.25" customHeight="1" hidden="1">
      <c r="B79" s="62">
        <v>41030700</v>
      </c>
      <c r="C79" s="24" t="s">
        <v>101</v>
      </c>
      <c r="D79" s="32"/>
      <c r="E79" s="33" t="s">
        <v>43</v>
      </c>
      <c r="F79" s="33" t="s">
        <v>43</v>
      </c>
      <c r="G79" s="27">
        <f t="shared" si="0"/>
        <v>0</v>
      </c>
    </row>
    <row r="80" spans="2:7" ht="73.5" customHeight="1" hidden="1">
      <c r="B80" s="62">
        <v>41030800</v>
      </c>
      <c r="C80" s="24" t="s">
        <v>102</v>
      </c>
      <c r="D80" s="32"/>
      <c r="E80" s="33" t="s">
        <v>43</v>
      </c>
      <c r="F80" s="33" t="s">
        <v>43</v>
      </c>
      <c r="G80" s="27"/>
    </row>
    <row r="81" spans="2:7" ht="131.25" customHeight="1">
      <c r="B81" s="62">
        <v>41030900</v>
      </c>
      <c r="C81" s="24" t="s">
        <v>103</v>
      </c>
      <c r="D81" s="32">
        <f>23960060-3898624</f>
        <v>20061436</v>
      </c>
      <c r="E81" s="45" t="s">
        <v>43</v>
      </c>
      <c r="F81" s="45" t="s">
        <v>43</v>
      </c>
      <c r="G81" s="27">
        <f t="shared" si="0"/>
        <v>20061436</v>
      </c>
    </row>
    <row r="82" spans="2:7" ht="67.5" customHeight="1" hidden="1">
      <c r="B82" s="63">
        <v>41031000</v>
      </c>
      <c r="C82" s="24" t="s">
        <v>104</v>
      </c>
      <c r="D82" s="81"/>
      <c r="E82" s="45" t="s">
        <v>43</v>
      </c>
      <c r="F82" s="45" t="s">
        <v>43</v>
      </c>
      <c r="G82" s="27"/>
    </row>
    <row r="83" spans="2:7" ht="63" customHeight="1" hidden="1">
      <c r="B83" s="63">
        <v>41031300</v>
      </c>
      <c r="C83" s="24" t="s">
        <v>94</v>
      </c>
      <c r="D83" s="81"/>
      <c r="E83" s="45" t="s">
        <v>43</v>
      </c>
      <c r="F83" s="45" t="s">
        <v>43</v>
      </c>
      <c r="G83" s="27">
        <f t="shared" si="0"/>
        <v>0</v>
      </c>
    </row>
    <row r="84" spans="2:7" ht="76.5" customHeight="1" hidden="1">
      <c r="B84" s="63">
        <v>41031900</v>
      </c>
      <c r="C84" s="26" t="s">
        <v>105</v>
      </c>
      <c r="D84" s="44" t="s">
        <v>43</v>
      </c>
      <c r="E84" s="91"/>
      <c r="F84" s="45" t="s">
        <v>43</v>
      </c>
      <c r="G84" s="27">
        <f aca="true" t="shared" si="1" ref="G84:G89">SUM(D84:E84)</f>
        <v>0</v>
      </c>
    </row>
    <row r="85" spans="2:7" ht="154.5" customHeight="1" hidden="1">
      <c r="B85" s="63">
        <v>41032200</v>
      </c>
      <c r="C85" s="26" t="s">
        <v>88</v>
      </c>
      <c r="D85" s="32"/>
      <c r="E85" s="33" t="str">
        <f>F85</f>
        <v>х</v>
      </c>
      <c r="F85" s="45" t="s">
        <v>43</v>
      </c>
      <c r="G85" s="27">
        <f t="shared" si="1"/>
        <v>0</v>
      </c>
    </row>
    <row r="86" spans="2:7" ht="91.5" customHeight="1">
      <c r="B86" s="63">
        <v>41032300</v>
      </c>
      <c r="C86" s="26" t="s">
        <v>116</v>
      </c>
      <c r="D86" s="32">
        <v>386864</v>
      </c>
      <c r="E86" s="33" t="str">
        <f>F86</f>
        <v>х</v>
      </c>
      <c r="F86" s="45" t="s">
        <v>43</v>
      </c>
      <c r="G86" s="27">
        <f t="shared" si="1"/>
        <v>386864</v>
      </c>
    </row>
    <row r="87" spans="2:7" ht="43.5" customHeight="1">
      <c r="B87" s="84">
        <v>41032700</v>
      </c>
      <c r="C87" s="24" t="s">
        <v>96</v>
      </c>
      <c r="D87" s="103" t="s">
        <v>43</v>
      </c>
      <c r="E87" s="41">
        <f>F87</f>
        <v>250000000</v>
      </c>
      <c r="F87" s="41">
        <v>250000000</v>
      </c>
      <c r="G87" s="27">
        <f t="shared" si="1"/>
        <v>250000000</v>
      </c>
    </row>
    <row r="88" spans="2:7" ht="45" hidden="1">
      <c r="B88" s="63">
        <v>41032800</v>
      </c>
      <c r="C88" s="26" t="s">
        <v>92</v>
      </c>
      <c r="D88" s="33" t="s">
        <v>43</v>
      </c>
      <c r="E88" s="33"/>
      <c r="F88" s="33"/>
      <c r="G88" s="43">
        <f t="shared" si="1"/>
        <v>0</v>
      </c>
    </row>
    <row r="89" spans="2:7" ht="30.75" customHeight="1" hidden="1">
      <c r="B89" s="63">
        <v>41033800</v>
      </c>
      <c r="C89" s="26" t="s">
        <v>71</v>
      </c>
      <c r="D89" s="44"/>
      <c r="E89" s="83" t="str">
        <f>F89</f>
        <v>х</v>
      </c>
      <c r="F89" s="45" t="s">
        <v>43</v>
      </c>
      <c r="G89" s="27">
        <f t="shared" si="1"/>
        <v>0</v>
      </c>
    </row>
    <row r="90" spans="2:7" ht="44.25" customHeight="1" hidden="1">
      <c r="B90" s="63">
        <v>41034900</v>
      </c>
      <c r="C90" s="26" t="s">
        <v>63</v>
      </c>
      <c r="D90" s="44" t="s">
        <v>43</v>
      </c>
      <c r="E90" s="41">
        <f aca="true" t="shared" si="2" ref="E90:E98">F90</f>
        <v>0</v>
      </c>
      <c r="F90" s="74"/>
      <c r="G90" s="27">
        <f aca="true" t="shared" si="3" ref="G90:G103">SUM(D90:E90)</f>
        <v>0</v>
      </c>
    </row>
    <row r="91" spans="2:7" ht="20.25" customHeight="1" hidden="1">
      <c r="B91" s="63">
        <v>41035000</v>
      </c>
      <c r="C91" s="26" t="s">
        <v>62</v>
      </c>
      <c r="D91" s="32"/>
      <c r="E91" s="33" t="str">
        <f t="shared" si="2"/>
        <v>х</v>
      </c>
      <c r="F91" s="45" t="s">
        <v>43</v>
      </c>
      <c r="G91" s="27">
        <f t="shared" si="3"/>
        <v>0</v>
      </c>
    </row>
    <row r="92" spans="2:7" ht="75" hidden="1">
      <c r="B92" s="63">
        <v>41036000</v>
      </c>
      <c r="C92" s="26" t="s">
        <v>90</v>
      </c>
      <c r="D92" s="46"/>
      <c r="E92" s="33" t="str">
        <f>F92</f>
        <v>х</v>
      </c>
      <c r="F92" s="33" t="s">
        <v>43</v>
      </c>
      <c r="G92" s="43">
        <f>SUM(D92:E92)</f>
        <v>0</v>
      </c>
    </row>
    <row r="93" spans="2:7" ht="90" hidden="1">
      <c r="B93" s="63">
        <v>41036800</v>
      </c>
      <c r="C93" s="26" t="s">
        <v>65</v>
      </c>
      <c r="D93" s="46"/>
      <c r="E93" s="33" t="str">
        <f t="shared" si="2"/>
        <v>х</v>
      </c>
      <c r="F93" s="33" t="s">
        <v>43</v>
      </c>
      <c r="G93" s="43">
        <f t="shared" si="3"/>
        <v>0</v>
      </c>
    </row>
    <row r="94" spans="2:7" ht="60" hidden="1">
      <c r="B94" s="63">
        <v>41037000</v>
      </c>
      <c r="C94" s="26" t="s">
        <v>97</v>
      </c>
      <c r="D94" s="46"/>
      <c r="E94" s="45" t="str">
        <f t="shared" si="2"/>
        <v>х</v>
      </c>
      <c r="F94" s="45" t="s">
        <v>43</v>
      </c>
      <c r="G94" s="27">
        <f t="shared" si="3"/>
        <v>0</v>
      </c>
    </row>
    <row r="95" spans="2:7" ht="45" customHeight="1" thickBot="1">
      <c r="B95" s="63">
        <v>41037100</v>
      </c>
      <c r="C95" s="26" t="s">
        <v>98</v>
      </c>
      <c r="D95" s="74">
        <v>1800000</v>
      </c>
      <c r="E95" s="74">
        <f>F95</f>
        <v>4900000</v>
      </c>
      <c r="F95" s="74">
        <v>4900000</v>
      </c>
      <c r="G95" s="27">
        <f>SUM(D95:E95)</f>
        <v>6700000</v>
      </c>
    </row>
    <row r="96" spans="2:7" ht="118.5" customHeight="1" hidden="1">
      <c r="B96" s="63">
        <v>41037600</v>
      </c>
      <c r="C96" s="26" t="s">
        <v>106</v>
      </c>
      <c r="D96" s="33" t="s">
        <v>43</v>
      </c>
      <c r="E96" s="74"/>
      <c r="F96" s="33" t="s">
        <v>43</v>
      </c>
      <c r="G96" s="27">
        <f>SUM(D96:E96)</f>
        <v>0</v>
      </c>
    </row>
    <row r="97" spans="2:7" ht="49.5" customHeight="1" hidden="1">
      <c r="B97" s="84">
        <v>41037800</v>
      </c>
      <c r="C97" s="24" t="s">
        <v>95</v>
      </c>
      <c r="D97" s="81"/>
      <c r="E97" s="45" t="s">
        <v>43</v>
      </c>
      <c r="F97" s="45" t="s">
        <v>43</v>
      </c>
      <c r="G97" s="27">
        <f>SUM(D97:E97)</f>
        <v>0</v>
      </c>
    </row>
    <row r="98" spans="2:7" ht="61.5" customHeight="1" hidden="1">
      <c r="B98" s="63">
        <v>41037900</v>
      </c>
      <c r="C98" s="26" t="s">
        <v>99</v>
      </c>
      <c r="D98" s="46"/>
      <c r="E98" s="83" t="str">
        <f t="shared" si="2"/>
        <v>х</v>
      </c>
      <c r="F98" s="33" t="s">
        <v>43</v>
      </c>
      <c r="G98" s="43">
        <f>SUM(D98:E98)</f>
        <v>0</v>
      </c>
    </row>
    <row r="99" spans="2:7" ht="69" customHeight="1" hidden="1" thickBot="1">
      <c r="B99" s="63">
        <v>41038000</v>
      </c>
      <c r="C99" s="26" t="s">
        <v>91</v>
      </c>
      <c r="D99" s="46"/>
      <c r="E99" s="33" t="s">
        <v>43</v>
      </c>
      <c r="F99" s="33" t="s">
        <v>43</v>
      </c>
      <c r="G99" s="43">
        <f>SUM(D99:E99)</f>
        <v>0</v>
      </c>
    </row>
    <row r="100" spans="2:7" ht="70.5" customHeight="1" hidden="1" thickBot="1">
      <c r="B100" s="63"/>
      <c r="C100" s="26" t="s">
        <v>93</v>
      </c>
      <c r="D100" s="33" t="s">
        <v>43</v>
      </c>
      <c r="E100" s="33"/>
      <c r="F100" s="33"/>
      <c r="G100" s="43">
        <f t="shared" si="3"/>
        <v>0</v>
      </c>
    </row>
    <row r="101" spans="2:7" s="51" customFormat="1" ht="16.5" customHeight="1" thickBot="1">
      <c r="B101" s="64"/>
      <c r="C101" s="15" t="s">
        <v>30</v>
      </c>
      <c r="D101" s="101">
        <f>D65+D66</f>
        <v>784592100</v>
      </c>
      <c r="E101" s="86">
        <f>E65+E66</f>
        <v>386472799</v>
      </c>
      <c r="F101" s="109">
        <f>F65+F66</f>
        <v>324920000</v>
      </c>
      <c r="G101" s="87">
        <f t="shared" si="3"/>
        <v>1171064899</v>
      </c>
    </row>
    <row r="102" spans="2:7" ht="29.25" customHeight="1" thickBot="1">
      <c r="B102" s="65">
        <v>43010000</v>
      </c>
      <c r="C102" s="25" t="s">
        <v>36</v>
      </c>
      <c r="D102" s="33"/>
      <c r="E102" s="47">
        <f>F102</f>
        <v>1800000</v>
      </c>
      <c r="F102" s="47">
        <v>1800000</v>
      </c>
      <c r="G102" s="48">
        <f t="shared" si="3"/>
        <v>1800000</v>
      </c>
    </row>
    <row r="103" spans="2:9" s="51" customFormat="1" ht="16.5" customHeight="1" thickBot="1">
      <c r="B103" s="52"/>
      <c r="C103" s="17" t="s">
        <v>45</v>
      </c>
      <c r="D103" s="102">
        <f>D102+D101</f>
        <v>784592100</v>
      </c>
      <c r="E103" s="97">
        <f>E101+E102</f>
        <v>388272799</v>
      </c>
      <c r="F103" s="97">
        <f>F101+F102</f>
        <v>326720000</v>
      </c>
      <c r="G103" s="87">
        <f t="shared" si="3"/>
        <v>1172864899</v>
      </c>
      <c r="H103" s="55"/>
      <c r="I103" s="55"/>
    </row>
    <row r="105" ht="1.5" customHeight="1"/>
    <row r="106" ht="2.25" customHeight="1"/>
    <row r="107" spans="2:6" ht="41.25" customHeight="1">
      <c r="B107" s="13" t="s">
        <v>44</v>
      </c>
      <c r="C107" s="13"/>
      <c r="D107" s="13"/>
      <c r="E107" s="13"/>
      <c r="F107" s="13" t="s">
        <v>107</v>
      </c>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rowBreaks count="1" manualBreakCount="1">
    <brk id="48" min="1" max="6" man="1"/>
  </rowBreaks>
  <legacyDrawing r:id="rId2"/>
</worksheet>
</file>

<file path=xl/worksheets/sheet2.xml><?xml version="1.0" encoding="utf-8"?>
<worksheet xmlns="http://schemas.openxmlformats.org/spreadsheetml/2006/main" xmlns:r="http://schemas.openxmlformats.org/officeDocument/2006/relationships">
  <dimension ref="B2:G108"/>
  <sheetViews>
    <sheetView showGridLines="0" view="pageBreakPreview" zoomScaleSheetLayoutView="100" workbookViewId="0" topLeftCell="B1">
      <selection activeCell="E6" sqref="E6"/>
    </sheetView>
  </sheetViews>
  <sheetFormatPr defaultColWidth="9.00390625" defaultRowHeight="12.75"/>
  <cols>
    <col min="1" max="1" width="2.875" style="0" hidden="1" customWidth="1"/>
    <col min="2" max="2" width="10.00390625" style="0" customWidth="1"/>
    <col min="3" max="3" width="58.125" style="9" customWidth="1"/>
    <col min="4" max="4" width="12.875" style="0" customWidth="1"/>
    <col min="5" max="5" width="13.00390625" style="0" customWidth="1"/>
    <col min="6" max="6" width="12.125" style="0" customWidth="1"/>
    <col min="7" max="7" width="13.375" style="0" customWidth="1"/>
    <col min="8" max="8" width="2.00390625" style="0" customWidth="1"/>
  </cols>
  <sheetData>
    <row r="1" ht="12.75"/>
    <row r="2" spans="5:6" ht="18">
      <c r="E2" s="12" t="s">
        <v>79</v>
      </c>
      <c r="F2" s="14"/>
    </row>
    <row r="3" spans="5:6" ht="19.5" customHeight="1">
      <c r="E3" s="12" t="s">
        <v>0</v>
      </c>
      <c r="F3" s="14"/>
    </row>
    <row r="4" spans="5:6" ht="22.5" customHeight="1">
      <c r="E4" s="12" t="s">
        <v>69</v>
      </c>
      <c r="F4" s="14" t="s">
        <v>120</v>
      </c>
    </row>
    <row r="5" spans="4:6" ht="12.75">
      <c r="D5" s="1"/>
      <c r="E5" s="1"/>
      <c r="F5" s="1"/>
    </row>
    <row r="6" spans="3:4" ht="25.5" customHeight="1">
      <c r="C6" s="112" t="s">
        <v>109</v>
      </c>
      <c r="D6" s="112"/>
    </row>
    <row r="7" ht="9.75" customHeight="1">
      <c r="F7" s="1"/>
    </row>
    <row r="8" ht="12.75">
      <c r="G8" s="1" t="s">
        <v>57</v>
      </c>
    </row>
    <row r="9" ht="13.5" thickBot="1"/>
    <row r="10" spans="2:7" ht="18" customHeight="1">
      <c r="B10" s="115" t="s">
        <v>37</v>
      </c>
      <c r="C10" s="117" t="s">
        <v>38</v>
      </c>
      <c r="D10" s="115" t="s">
        <v>39</v>
      </c>
      <c r="E10" s="119" t="s">
        <v>40</v>
      </c>
      <c r="F10" s="120"/>
      <c r="G10" s="113" t="s">
        <v>41</v>
      </c>
    </row>
    <row r="11" spans="2:7" ht="39.75" customHeight="1" thickBot="1">
      <c r="B11" s="116"/>
      <c r="C11" s="118"/>
      <c r="D11" s="116"/>
      <c r="E11" s="8" t="s">
        <v>80</v>
      </c>
      <c r="F11" s="8" t="s">
        <v>42</v>
      </c>
      <c r="G11" s="114"/>
    </row>
    <row r="12" spans="2:7" ht="16.5" customHeight="1" thickBot="1">
      <c r="B12" s="21">
        <v>1</v>
      </c>
      <c r="C12" s="20">
        <v>2</v>
      </c>
      <c r="D12" s="18">
        <v>3</v>
      </c>
      <c r="E12" s="19">
        <v>4</v>
      </c>
      <c r="F12" s="19">
        <v>5</v>
      </c>
      <c r="G12" s="20">
        <v>6</v>
      </c>
    </row>
    <row r="13" spans="2:7" ht="27" customHeight="1">
      <c r="B13" s="98">
        <v>10000000</v>
      </c>
      <c r="C13" s="99" t="s">
        <v>2</v>
      </c>
      <c r="D13" s="28">
        <f>D14+D20+D24+D31</f>
        <v>548000</v>
      </c>
      <c r="E13" s="29">
        <f>E18+E24</f>
        <v>0</v>
      </c>
      <c r="F13" s="30" t="s">
        <v>43</v>
      </c>
      <c r="G13" s="31">
        <f>SUM(D13:E13)</f>
        <v>548000</v>
      </c>
    </row>
    <row r="14" spans="2:7" ht="31.5" hidden="1">
      <c r="B14" s="57">
        <v>11000000</v>
      </c>
      <c r="C14" s="2" t="s">
        <v>3</v>
      </c>
      <c r="D14" s="32">
        <f>D15+D16</f>
        <v>0</v>
      </c>
      <c r="E14" s="33" t="s">
        <v>43</v>
      </c>
      <c r="F14" s="33" t="s">
        <v>43</v>
      </c>
      <c r="G14" s="27">
        <f aca="true" t="shared" si="0" ref="G14:G100">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72</v>
      </c>
      <c r="D20" s="32">
        <f>SUM(D21:D23)</f>
        <v>530000</v>
      </c>
      <c r="E20" s="33" t="s">
        <v>43</v>
      </c>
      <c r="F20" s="33" t="s">
        <v>43</v>
      </c>
      <c r="G20" s="27">
        <f t="shared" si="0"/>
        <v>530000</v>
      </c>
    </row>
    <row r="21" spans="2:7" ht="35.25" customHeight="1" hidden="1">
      <c r="B21" s="66">
        <v>13010000</v>
      </c>
      <c r="C21" s="23" t="s">
        <v>73</v>
      </c>
      <c r="D21" s="32"/>
      <c r="E21" s="33" t="s">
        <v>43</v>
      </c>
      <c r="F21" s="33" t="s">
        <v>43</v>
      </c>
      <c r="G21" s="27">
        <f t="shared" si="0"/>
        <v>0</v>
      </c>
    </row>
    <row r="22" spans="2:7" ht="15.75">
      <c r="B22" s="66">
        <v>13030000</v>
      </c>
      <c r="C22" s="70" t="s">
        <v>74</v>
      </c>
      <c r="D22" s="32">
        <v>530000</v>
      </c>
      <c r="E22" s="33" t="s">
        <v>43</v>
      </c>
      <c r="F22" s="33" t="s">
        <v>43</v>
      </c>
      <c r="G22" s="27">
        <f t="shared" si="0"/>
        <v>530000</v>
      </c>
    </row>
    <row r="23" spans="2:7" ht="15.75" hidden="1">
      <c r="B23" s="57">
        <v>13050000</v>
      </c>
      <c r="C23" s="3" t="s">
        <v>7</v>
      </c>
      <c r="D23" s="32"/>
      <c r="E23" s="33" t="s">
        <v>43</v>
      </c>
      <c r="F23" s="33" t="s">
        <v>43</v>
      </c>
      <c r="G23" s="27">
        <f t="shared" si="0"/>
        <v>0</v>
      </c>
    </row>
    <row r="24" spans="2:7" ht="15.75">
      <c r="B24" s="57">
        <v>14000000</v>
      </c>
      <c r="C24" s="2" t="s">
        <v>8</v>
      </c>
      <c r="D24" s="32">
        <f>D25+D29</f>
        <v>18000</v>
      </c>
      <c r="E24" s="34">
        <f>E30</f>
        <v>0</v>
      </c>
      <c r="F24" s="33" t="s">
        <v>43</v>
      </c>
      <c r="G24" s="27">
        <f t="shared" si="0"/>
        <v>18000</v>
      </c>
    </row>
    <row r="25" spans="2:7" ht="31.5">
      <c r="B25" s="57">
        <v>14060000</v>
      </c>
      <c r="C25" s="2" t="s">
        <v>75</v>
      </c>
      <c r="D25" s="32">
        <f>SUM(D26:D28)</f>
        <v>18000</v>
      </c>
      <c r="E25" s="33" t="s">
        <v>43</v>
      </c>
      <c r="F25" s="33" t="s">
        <v>43</v>
      </c>
      <c r="G25" s="27"/>
    </row>
    <row r="26" spans="2:7" ht="15.75" customHeight="1">
      <c r="B26" s="58">
        <v>14060100</v>
      </c>
      <c r="C26" s="4" t="s">
        <v>9</v>
      </c>
      <c r="D26" s="32">
        <v>18000</v>
      </c>
      <c r="E26" s="33" t="s">
        <v>43</v>
      </c>
      <c r="F26" s="33" t="s">
        <v>43</v>
      </c>
      <c r="G26" s="27">
        <f t="shared" si="0"/>
        <v>18000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32.25" customHeight="1">
      <c r="B35" s="57">
        <v>20000000</v>
      </c>
      <c r="C35" s="5" t="s">
        <v>17</v>
      </c>
      <c r="D35" s="32">
        <f>D36+D41+D46+D49</f>
        <v>16000</v>
      </c>
      <c r="E35" s="34">
        <f>E49+E56</f>
        <v>4415104</v>
      </c>
      <c r="F35" s="34">
        <f>F49</f>
        <v>0</v>
      </c>
      <c r="G35" s="27">
        <f t="shared" si="0"/>
        <v>4431104</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16000</v>
      </c>
      <c r="E49" s="34">
        <f>E51</f>
        <v>0</v>
      </c>
      <c r="F49" s="34">
        <f>F51</f>
        <v>0</v>
      </c>
      <c r="G49" s="27">
        <f t="shared" si="0"/>
        <v>16000</v>
      </c>
    </row>
    <row r="50" spans="2:7" ht="50.25" customHeight="1">
      <c r="B50" s="57">
        <v>24030000</v>
      </c>
      <c r="C50" s="23" t="s">
        <v>25</v>
      </c>
      <c r="D50" s="32">
        <v>15000</v>
      </c>
      <c r="E50" s="33" t="s">
        <v>43</v>
      </c>
      <c r="F50" s="33" t="s">
        <v>43</v>
      </c>
      <c r="G50" s="27">
        <f t="shared" si="0"/>
        <v>15000</v>
      </c>
    </row>
    <row r="51" spans="2:7" ht="19.5" customHeight="1">
      <c r="B51" s="57">
        <v>24060000</v>
      </c>
      <c r="C51" s="23" t="s">
        <v>26</v>
      </c>
      <c r="D51" s="32">
        <f>D52</f>
        <v>1000</v>
      </c>
      <c r="E51" s="37">
        <f>E54+E53</f>
        <v>0</v>
      </c>
      <c r="F51" s="37">
        <f>F54</f>
        <v>0</v>
      </c>
      <c r="G51" s="27">
        <f t="shared" si="0"/>
        <v>1000</v>
      </c>
    </row>
    <row r="52" spans="2:7" ht="19.5" customHeight="1">
      <c r="B52" s="60">
        <v>24060300</v>
      </c>
      <c r="C52" s="4" t="s">
        <v>26</v>
      </c>
      <c r="D52" s="37">
        <v>1000</v>
      </c>
      <c r="E52" s="33" t="s">
        <v>43</v>
      </c>
      <c r="F52" s="33" t="s">
        <v>43</v>
      </c>
      <c r="G52" s="27">
        <f t="shared" si="0"/>
        <v>1000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4415104</v>
      </c>
      <c r="F56" s="33" t="s">
        <v>43</v>
      </c>
      <c r="G56" s="27">
        <f t="shared" si="0"/>
        <v>4415104</v>
      </c>
    </row>
    <row r="57" spans="2:7" ht="18.75" hidden="1">
      <c r="B57" s="59">
        <v>30000000</v>
      </c>
      <c r="C57" s="5" t="s">
        <v>48</v>
      </c>
      <c r="D57" s="33" t="s">
        <v>43</v>
      </c>
      <c r="E57" s="40">
        <f>E58+E60</f>
        <v>0</v>
      </c>
      <c r="F57" s="40">
        <f>F58+F60</f>
        <v>0</v>
      </c>
      <c r="G57" s="27">
        <f t="shared" si="0"/>
        <v>0</v>
      </c>
    </row>
    <row r="58" spans="2:7" ht="15.75" hidden="1">
      <c r="B58" s="59">
        <v>31000000</v>
      </c>
      <c r="C58" s="2" t="s">
        <v>49</v>
      </c>
      <c r="D58" s="33" t="s">
        <v>43</v>
      </c>
      <c r="E58" s="40">
        <f>E59</f>
        <v>0</v>
      </c>
      <c r="F58" s="40">
        <f>F59</f>
        <v>0</v>
      </c>
      <c r="G58" s="27">
        <f t="shared" si="0"/>
        <v>0</v>
      </c>
    </row>
    <row r="59" spans="2:7" ht="47.25" hidden="1">
      <c r="B59" s="59">
        <v>31030000</v>
      </c>
      <c r="C59" s="23" t="s">
        <v>29</v>
      </c>
      <c r="D59" s="33" t="s">
        <v>43</v>
      </c>
      <c r="E59" s="34">
        <f>F59</f>
        <v>0</v>
      </c>
      <c r="F59" s="39"/>
      <c r="G59" s="27">
        <f t="shared" si="0"/>
        <v>0</v>
      </c>
    </row>
    <row r="60" spans="2:7" ht="31.5" hidden="1">
      <c r="B60" s="59">
        <v>33000000</v>
      </c>
      <c r="C60" s="2" t="s">
        <v>50</v>
      </c>
      <c r="D60" s="33" t="s">
        <v>43</v>
      </c>
      <c r="E60" s="34">
        <f>E61</f>
        <v>0</v>
      </c>
      <c r="F60" s="34">
        <f>F61</f>
        <v>0</v>
      </c>
      <c r="G60" s="27">
        <f t="shared" si="0"/>
        <v>0</v>
      </c>
    </row>
    <row r="61" spans="2:7" ht="15.75" hidden="1">
      <c r="B61" s="59">
        <v>33010000</v>
      </c>
      <c r="C61" s="23" t="s">
        <v>28</v>
      </c>
      <c r="D61" s="33" t="s">
        <v>43</v>
      </c>
      <c r="E61" s="34">
        <f>F61</f>
        <v>0</v>
      </c>
      <c r="F61" s="39"/>
      <c r="G61" s="27">
        <f t="shared" si="0"/>
        <v>0</v>
      </c>
    </row>
    <row r="62" spans="2:7" ht="23.25" customHeight="1">
      <c r="B62" s="57">
        <v>50000000</v>
      </c>
      <c r="C62" s="5" t="s">
        <v>51</v>
      </c>
      <c r="D62" s="33" t="s">
        <v>43</v>
      </c>
      <c r="E62" s="34">
        <f>E63+E64</f>
        <v>150000</v>
      </c>
      <c r="F62" s="33" t="s">
        <v>43</v>
      </c>
      <c r="G62" s="27">
        <f t="shared" si="0"/>
        <v>150000</v>
      </c>
    </row>
    <row r="63" spans="2:7" ht="31.5" hidden="1">
      <c r="B63" s="57">
        <v>50080000</v>
      </c>
      <c r="C63" s="3" t="s">
        <v>52</v>
      </c>
      <c r="D63" s="33" t="s">
        <v>43</v>
      </c>
      <c r="E63" s="34"/>
      <c r="F63" s="33" t="s">
        <v>43</v>
      </c>
      <c r="G63" s="27">
        <f t="shared" si="0"/>
        <v>0</v>
      </c>
    </row>
    <row r="64" spans="2:7" ht="62.25" customHeight="1">
      <c r="B64" s="57">
        <v>50110000</v>
      </c>
      <c r="C64" s="3" t="s">
        <v>53</v>
      </c>
      <c r="D64" s="33" t="s">
        <v>43</v>
      </c>
      <c r="E64" s="39">
        <v>150000</v>
      </c>
      <c r="F64" s="33" t="s">
        <v>43</v>
      </c>
      <c r="G64" s="27">
        <f t="shared" si="0"/>
        <v>150000</v>
      </c>
    </row>
    <row r="65" spans="2:7" s="73" customFormat="1" ht="27" customHeight="1">
      <c r="B65" s="76"/>
      <c r="C65" s="10" t="s">
        <v>30</v>
      </c>
      <c r="D65" s="77">
        <f>D13+D35</f>
        <v>564000</v>
      </c>
      <c r="E65" s="75">
        <f>E13+E35+E57+E62</f>
        <v>4565104</v>
      </c>
      <c r="F65" s="75">
        <f>F35+F57</f>
        <v>0</v>
      </c>
      <c r="G65" s="78">
        <f t="shared" si="0"/>
        <v>5129104</v>
      </c>
    </row>
    <row r="66" spans="2:7" s="51" customFormat="1" ht="25.5" customHeight="1">
      <c r="B66" s="57">
        <v>40000000</v>
      </c>
      <c r="C66" s="5" t="s">
        <v>31</v>
      </c>
      <c r="D66" s="77">
        <f>D67</f>
        <v>121585715</v>
      </c>
      <c r="E66" s="93">
        <f>E67</f>
        <v>0</v>
      </c>
      <c r="F66" s="75">
        <f>F67</f>
        <v>0</v>
      </c>
      <c r="G66" s="94">
        <f t="shared" si="0"/>
        <v>121585715</v>
      </c>
    </row>
    <row r="67" spans="2:7" ht="24" customHeight="1">
      <c r="B67" s="57">
        <v>41000000</v>
      </c>
      <c r="C67" s="2" t="s">
        <v>32</v>
      </c>
      <c r="D67" s="32">
        <f>D68+D69+D74</f>
        <v>121585715</v>
      </c>
      <c r="E67" s="91">
        <f>E68+E69+E74</f>
        <v>0</v>
      </c>
      <c r="F67" s="41">
        <f>F68+F69+F74</f>
        <v>0</v>
      </c>
      <c r="G67" s="92">
        <f t="shared" si="0"/>
        <v>121585715</v>
      </c>
    </row>
    <row r="68" spans="2:7" ht="18" customHeight="1" hidden="1">
      <c r="B68" s="57">
        <v>41010000</v>
      </c>
      <c r="C68" s="6" t="s">
        <v>33</v>
      </c>
      <c r="D68" s="32"/>
      <c r="E68" s="85">
        <v>0</v>
      </c>
      <c r="F68" s="85">
        <v>0</v>
      </c>
      <c r="G68" s="27">
        <f t="shared" si="0"/>
        <v>0</v>
      </c>
    </row>
    <row r="69" spans="2:7" s="51" customFormat="1" ht="19.5" customHeight="1">
      <c r="B69" s="57">
        <v>41020000</v>
      </c>
      <c r="C69" s="6" t="s">
        <v>34</v>
      </c>
      <c r="D69" s="32">
        <f>SUM(D70:D73)</f>
        <v>80468571</v>
      </c>
      <c r="E69" s="34">
        <f>SUM(E70:E73)</f>
        <v>0</v>
      </c>
      <c r="F69" s="34">
        <f>SUM(F70:F73)</f>
        <v>0</v>
      </c>
      <c r="G69" s="27">
        <f t="shared" si="0"/>
        <v>80468571</v>
      </c>
    </row>
    <row r="70" spans="2:7" ht="45" customHeight="1" hidden="1">
      <c r="B70" s="67">
        <v>41020600</v>
      </c>
      <c r="C70" s="25" t="s">
        <v>61</v>
      </c>
      <c r="D70" s="42"/>
      <c r="E70" s="83" t="s">
        <v>43</v>
      </c>
      <c r="F70" s="83" t="s">
        <v>43</v>
      </c>
      <c r="G70" s="27">
        <f t="shared" si="0"/>
        <v>0</v>
      </c>
    </row>
    <row r="71" spans="2:7" ht="122.25" customHeight="1" hidden="1">
      <c r="B71" s="62">
        <v>41020700</v>
      </c>
      <c r="C71" s="24" t="s">
        <v>70</v>
      </c>
      <c r="D71" s="32"/>
      <c r="E71" s="83" t="s">
        <v>43</v>
      </c>
      <c r="F71" s="83" t="s">
        <v>43</v>
      </c>
      <c r="G71" s="27">
        <f t="shared" si="0"/>
        <v>0</v>
      </c>
    </row>
    <row r="72" spans="2:7" ht="14.25" customHeight="1">
      <c r="B72" s="67">
        <v>41020900</v>
      </c>
      <c r="C72" s="79" t="s">
        <v>86</v>
      </c>
      <c r="D72" s="80">
        <v>80468571</v>
      </c>
      <c r="E72" s="104" t="s">
        <v>43</v>
      </c>
      <c r="F72" s="104" t="s">
        <v>43</v>
      </c>
      <c r="G72" s="27">
        <f t="shared" si="0"/>
        <v>80468571</v>
      </c>
    </row>
    <row r="73" spans="2:7" ht="60.75" customHeight="1" hidden="1">
      <c r="B73" s="62">
        <v>41021300</v>
      </c>
      <c r="C73" s="24" t="s">
        <v>67</v>
      </c>
      <c r="D73" s="32"/>
      <c r="E73" s="83" t="s">
        <v>43</v>
      </c>
      <c r="F73" s="83" t="s">
        <v>43</v>
      </c>
      <c r="G73" s="27">
        <f t="shared" si="0"/>
        <v>0</v>
      </c>
    </row>
    <row r="74" spans="2:7" s="51" customFormat="1" ht="15.75" customHeight="1">
      <c r="B74" s="57">
        <v>41030000</v>
      </c>
      <c r="C74" s="6" t="s">
        <v>35</v>
      </c>
      <c r="D74" s="34">
        <f>SUM(D75:D100)</f>
        <v>41117144</v>
      </c>
      <c r="E74" s="91">
        <f>SUM(E75:E100)</f>
        <v>0</v>
      </c>
      <c r="F74" s="34">
        <f>SUM(F75:F100)</f>
        <v>0</v>
      </c>
      <c r="G74" s="92">
        <f t="shared" si="0"/>
        <v>41117144</v>
      </c>
    </row>
    <row r="75" spans="2:7" ht="42.75" customHeight="1" hidden="1">
      <c r="B75" s="62">
        <v>41027400</v>
      </c>
      <c r="C75" s="24" t="s">
        <v>89</v>
      </c>
      <c r="D75" s="83"/>
      <c r="E75" s="83" t="str">
        <f>F75</f>
        <v>х</v>
      </c>
      <c r="F75" s="83" t="s">
        <v>43</v>
      </c>
      <c r="G75" s="27">
        <f>SUM(D75:E75)</f>
        <v>0</v>
      </c>
    </row>
    <row r="76" spans="2:7" ht="42.75" customHeight="1" hidden="1">
      <c r="B76" s="62">
        <v>41030300</v>
      </c>
      <c r="C76" s="24" t="s">
        <v>87</v>
      </c>
      <c r="D76" s="83"/>
      <c r="E76" s="83" t="s">
        <v>43</v>
      </c>
      <c r="F76" s="83" t="s">
        <v>43</v>
      </c>
      <c r="G76" s="27">
        <f>SUM(D76:E76)</f>
        <v>0</v>
      </c>
    </row>
    <row r="77" spans="2:7" ht="30.75" customHeight="1" hidden="1">
      <c r="B77" s="62">
        <v>41030500</v>
      </c>
      <c r="C77" s="24" t="s">
        <v>64</v>
      </c>
      <c r="D77" s="83" t="s">
        <v>43</v>
      </c>
      <c r="E77" s="41"/>
      <c r="F77" s="83" t="s">
        <v>43</v>
      </c>
      <c r="G77" s="27">
        <f t="shared" si="0"/>
        <v>0</v>
      </c>
    </row>
    <row r="78" spans="2:7" ht="60">
      <c r="B78" s="62">
        <v>41030600</v>
      </c>
      <c r="C78" s="24" t="s">
        <v>114</v>
      </c>
      <c r="D78" s="41">
        <v>17129548</v>
      </c>
      <c r="E78" s="104" t="s">
        <v>43</v>
      </c>
      <c r="F78" s="104" t="s">
        <v>43</v>
      </c>
      <c r="G78" s="27">
        <f t="shared" si="0"/>
        <v>17129548</v>
      </c>
    </row>
    <row r="79" spans="2:7" ht="122.25" customHeight="1" hidden="1">
      <c r="B79" s="62">
        <v>41030700</v>
      </c>
      <c r="C79" s="24" t="s">
        <v>101</v>
      </c>
      <c r="D79" s="32"/>
      <c r="E79" s="33" t="s">
        <v>43</v>
      </c>
      <c r="F79" s="33" t="s">
        <v>43</v>
      </c>
      <c r="G79" s="27">
        <f t="shared" si="0"/>
        <v>0</v>
      </c>
    </row>
    <row r="80" spans="2:7" ht="73.5" customHeight="1">
      <c r="B80" s="62">
        <v>41030800</v>
      </c>
      <c r="C80" s="24" t="s">
        <v>102</v>
      </c>
      <c r="D80" s="32">
        <v>21189460</v>
      </c>
      <c r="E80" s="33" t="s">
        <v>43</v>
      </c>
      <c r="F80" s="33" t="s">
        <v>43</v>
      </c>
      <c r="G80" s="27">
        <f t="shared" si="0"/>
        <v>21189460</v>
      </c>
    </row>
    <row r="81" spans="2:7" ht="135" customHeight="1">
      <c r="B81" s="62">
        <v>41030900</v>
      </c>
      <c r="C81" s="24" t="s">
        <v>103</v>
      </c>
      <c r="D81" s="32">
        <f>733791+568327</f>
        <v>1302118</v>
      </c>
      <c r="E81" s="45" t="s">
        <v>43</v>
      </c>
      <c r="F81" s="45" t="s">
        <v>43</v>
      </c>
      <c r="G81" s="27">
        <f t="shared" si="0"/>
        <v>1302118</v>
      </c>
    </row>
    <row r="82" spans="2:7" ht="61.5" customHeight="1">
      <c r="B82" s="63">
        <v>41031000</v>
      </c>
      <c r="C82" s="24" t="s">
        <v>104</v>
      </c>
      <c r="D82" s="81">
        <v>176245</v>
      </c>
      <c r="E82" s="45" t="s">
        <v>43</v>
      </c>
      <c r="F82" s="45" t="s">
        <v>43</v>
      </c>
      <c r="G82" s="27">
        <f t="shared" si="0"/>
        <v>176245</v>
      </c>
    </row>
    <row r="83" spans="2:7" ht="61.5" customHeight="1" hidden="1">
      <c r="B83" s="63">
        <v>41031300</v>
      </c>
      <c r="C83" s="24" t="s">
        <v>94</v>
      </c>
      <c r="D83" s="81"/>
      <c r="E83" s="45" t="s">
        <v>43</v>
      </c>
      <c r="F83" s="45" t="s">
        <v>43</v>
      </c>
      <c r="G83" s="27">
        <f t="shared" si="0"/>
        <v>0</v>
      </c>
    </row>
    <row r="84" spans="2:7" ht="60" customHeight="1" hidden="1">
      <c r="B84" s="63">
        <v>41031900</v>
      </c>
      <c r="C84" s="26" t="s">
        <v>105</v>
      </c>
      <c r="D84" s="44" t="s">
        <v>43</v>
      </c>
      <c r="E84" s="88"/>
      <c r="F84" s="89" t="s">
        <v>43</v>
      </c>
      <c r="G84" s="90">
        <f>SUM(D84:E84)</f>
        <v>0</v>
      </c>
    </row>
    <row r="85" spans="2:7" ht="151.5" customHeight="1" hidden="1">
      <c r="B85" s="63">
        <v>41032200</v>
      </c>
      <c r="C85" s="26" t="s">
        <v>88</v>
      </c>
      <c r="D85" s="32"/>
      <c r="E85" s="83" t="str">
        <f>F85</f>
        <v>х</v>
      </c>
      <c r="F85" s="45" t="s">
        <v>43</v>
      </c>
      <c r="G85" s="27">
        <f>SUM(D85:E85)</f>
        <v>0</v>
      </c>
    </row>
    <row r="86" spans="2:7" ht="96" customHeight="1" thickBot="1">
      <c r="B86" s="63">
        <v>41032300</v>
      </c>
      <c r="C86" s="26" t="s">
        <v>66</v>
      </c>
      <c r="D86" s="32">
        <v>1319773</v>
      </c>
      <c r="E86" s="104" t="str">
        <f>F86</f>
        <v>х</v>
      </c>
      <c r="F86" s="45" t="s">
        <v>43</v>
      </c>
      <c r="G86" s="27">
        <f>SUM(D86:E86)</f>
        <v>1319773</v>
      </c>
    </row>
    <row r="87" spans="2:7" ht="47.25" customHeight="1" hidden="1">
      <c r="B87" s="84">
        <v>41032700</v>
      </c>
      <c r="C87" s="24" t="s">
        <v>96</v>
      </c>
      <c r="D87" s="68"/>
      <c r="E87" s="83">
        <f>F87</f>
        <v>0</v>
      </c>
      <c r="F87" s="83"/>
      <c r="G87" s="27">
        <f t="shared" si="0"/>
        <v>0</v>
      </c>
    </row>
    <row r="88" spans="2:7" ht="45" hidden="1">
      <c r="B88" s="63">
        <v>41032800</v>
      </c>
      <c r="C88" s="26" t="s">
        <v>92</v>
      </c>
      <c r="D88" s="33"/>
      <c r="E88" s="33"/>
      <c r="F88" s="33"/>
      <c r="G88" s="43">
        <f>SUM(D88:E88)</f>
        <v>0</v>
      </c>
    </row>
    <row r="89" spans="2:7" ht="30.75" customHeight="1" hidden="1">
      <c r="B89" s="63">
        <v>41033800</v>
      </c>
      <c r="C89" s="26" t="s">
        <v>71</v>
      </c>
      <c r="D89" s="44"/>
      <c r="E89" s="83" t="str">
        <f aca="true" t="shared" si="1" ref="E89:E98">F89</f>
        <v>х</v>
      </c>
      <c r="F89" s="45" t="s">
        <v>43</v>
      </c>
      <c r="G89" s="27">
        <f t="shared" si="0"/>
        <v>0</v>
      </c>
    </row>
    <row r="90" spans="2:7" ht="44.25" customHeight="1" hidden="1">
      <c r="B90" s="63">
        <v>41034900</v>
      </c>
      <c r="C90" s="26" t="s">
        <v>63</v>
      </c>
      <c r="D90" s="44"/>
      <c r="E90" s="83">
        <f t="shared" si="1"/>
        <v>0</v>
      </c>
      <c r="F90" s="74"/>
      <c r="G90" s="27">
        <f t="shared" si="0"/>
        <v>0</v>
      </c>
    </row>
    <row r="91" spans="2:7" ht="20.25" customHeight="1" hidden="1">
      <c r="B91" s="63">
        <v>41035000</v>
      </c>
      <c r="C91" s="26" t="s">
        <v>62</v>
      </c>
      <c r="D91" s="32"/>
      <c r="E91" s="83" t="str">
        <f t="shared" si="1"/>
        <v>х</v>
      </c>
      <c r="F91" s="45" t="s">
        <v>43</v>
      </c>
      <c r="G91" s="27">
        <f t="shared" si="0"/>
        <v>0</v>
      </c>
    </row>
    <row r="92" spans="2:7" ht="60" hidden="1">
      <c r="B92" s="63">
        <v>41036000</v>
      </c>
      <c r="C92" s="26" t="s">
        <v>90</v>
      </c>
      <c r="D92" s="46"/>
      <c r="E92" s="83" t="str">
        <f t="shared" si="1"/>
        <v>х</v>
      </c>
      <c r="F92" s="33" t="s">
        <v>43</v>
      </c>
      <c r="G92" s="43">
        <f>SUM(D92:E92)</f>
        <v>0</v>
      </c>
    </row>
    <row r="93" spans="2:7" ht="75" hidden="1">
      <c r="B93" s="63">
        <v>41036800</v>
      </c>
      <c r="C93" s="26" t="s">
        <v>65</v>
      </c>
      <c r="D93" s="46"/>
      <c r="E93" s="83" t="str">
        <f t="shared" si="1"/>
        <v>х</v>
      </c>
      <c r="F93" s="33" t="s">
        <v>43</v>
      </c>
      <c r="G93" s="43">
        <f t="shared" si="0"/>
        <v>0</v>
      </c>
    </row>
    <row r="94" spans="2:7" ht="60" hidden="1">
      <c r="B94" s="63">
        <v>41037000</v>
      </c>
      <c r="C94" s="26" t="s">
        <v>97</v>
      </c>
      <c r="D94" s="46"/>
      <c r="E94" s="83" t="str">
        <f t="shared" si="1"/>
        <v>х</v>
      </c>
      <c r="F94" s="33" t="s">
        <v>43</v>
      </c>
      <c r="G94" s="43">
        <f t="shared" si="0"/>
        <v>0</v>
      </c>
    </row>
    <row r="95" spans="2:7" ht="45" hidden="1">
      <c r="B95" s="63">
        <v>41037100</v>
      </c>
      <c r="C95" s="26" t="s">
        <v>98</v>
      </c>
      <c r="D95" s="33"/>
      <c r="E95" s="45">
        <f>F95</f>
        <v>0</v>
      </c>
      <c r="F95" s="45"/>
      <c r="G95" s="43">
        <f>SUM(D95:E95)</f>
        <v>0</v>
      </c>
    </row>
    <row r="96" spans="2:7" ht="123" customHeight="1" hidden="1">
      <c r="B96" s="63">
        <v>41037600</v>
      </c>
      <c r="C96" s="26" t="s">
        <v>106</v>
      </c>
      <c r="D96" s="33"/>
      <c r="E96" s="45"/>
      <c r="F96" s="33" t="s">
        <v>43</v>
      </c>
      <c r="G96" s="43">
        <f>SUM(D96:E96)</f>
        <v>0</v>
      </c>
    </row>
    <row r="97" spans="2:7" ht="48" customHeight="1" hidden="1">
      <c r="B97" s="84">
        <v>41037800</v>
      </c>
      <c r="C97" s="24" t="s">
        <v>95</v>
      </c>
      <c r="D97" s="81"/>
      <c r="E97" s="45" t="s">
        <v>43</v>
      </c>
      <c r="F97" s="45" t="s">
        <v>43</v>
      </c>
      <c r="G97" s="27">
        <f>SUM(D97:E97)</f>
        <v>0</v>
      </c>
    </row>
    <row r="98" spans="2:7" ht="61.5" customHeight="1" hidden="1">
      <c r="B98" s="63">
        <v>41037900</v>
      </c>
      <c r="C98" s="26" t="s">
        <v>99</v>
      </c>
      <c r="D98" s="46"/>
      <c r="E98" s="83" t="str">
        <f t="shared" si="1"/>
        <v>х</v>
      </c>
      <c r="F98" s="33" t="s">
        <v>43</v>
      </c>
      <c r="G98" s="43">
        <f>SUM(D98:E98)</f>
        <v>0</v>
      </c>
    </row>
    <row r="99" spans="2:7" ht="60" hidden="1">
      <c r="B99" s="63">
        <v>41038000</v>
      </c>
      <c r="C99" s="26" t="s">
        <v>91</v>
      </c>
      <c r="D99" s="46"/>
      <c r="E99" s="33" t="s">
        <v>43</v>
      </c>
      <c r="F99" s="33" t="s">
        <v>43</v>
      </c>
      <c r="G99" s="43">
        <f>SUM(D99:E99)</f>
        <v>0</v>
      </c>
    </row>
    <row r="100" spans="2:7" ht="103.5" customHeight="1" hidden="1" thickBot="1">
      <c r="B100" s="63"/>
      <c r="C100" s="26" t="s">
        <v>93</v>
      </c>
      <c r="D100" s="33" t="s">
        <v>43</v>
      </c>
      <c r="E100" s="33"/>
      <c r="F100" s="33"/>
      <c r="G100" s="43">
        <f t="shared" si="0"/>
        <v>0</v>
      </c>
    </row>
    <row r="101" spans="2:7" ht="29.25" customHeight="1" thickBot="1">
      <c r="B101" s="64"/>
      <c r="C101" s="15" t="s">
        <v>30</v>
      </c>
      <c r="D101" s="49">
        <f>D65+D66</f>
        <v>122149715</v>
      </c>
      <c r="E101" s="86">
        <f>E65+E66</f>
        <v>4565104</v>
      </c>
      <c r="F101" s="50">
        <f>F65+F66</f>
        <v>0</v>
      </c>
      <c r="G101" s="87">
        <f>SUM(D101:E101)</f>
        <v>126714819</v>
      </c>
    </row>
    <row r="102" spans="2:7" ht="30.75" hidden="1" thickBot="1">
      <c r="B102" s="65">
        <v>43010000</v>
      </c>
      <c r="C102" s="25" t="s">
        <v>36</v>
      </c>
      <c r="D102" s="33"/>
      <c r="E102" s="47">
        <f>F102</f>
        <v>0</v>
      </c>
      <c r="F102" s="47"/>
      <c r="G102" s="48">
        <f>SUM(D102:E102)</f>
        <v>0</v>
      </c>
    </row>
    <row r="103" spans="2:7" ht="21" hidden="1" thickBot="1">
      <c r="B103" s="52"/>
      <c r="C103" s="17" t="s">
        <v>45</v>
      </c>
      <c r="D103" s="53">
        <f>D102+D101</f>
        <v>122149715</v>
      </c>
      <c r="E103" s="54">
        <f>E101+E102</f>
        <v>4565104</v>
      </c>
      <c r="F103" s="54">
        <f>F101+F102</f>
        <v>0</v>
      </c>
      <c r="G103" s="69">
        <f>SUM(D103:E103)</f>
        <v>126714819</v>
      </c>
    </row>
    <row r="104" ht="12.75">
      <c r="D104" s="11"/>
    </row>
    <row r="106" ht="22.5" customHeight="1"/>
    <row r="107" ht="12.75" hidden="1"/>
    <row r="108" spans="2:6" ht="24" customHeight="1">
      <c r="B108" s="13" t="s">
        <v>44</v>
      </c>
      <c r="C108" s="13"/>
      <c r="D108" s="13"/>
      <c r="E108" s="13"/>
      <c r="F108" s="13" t="s">
        <v>107</v>
      </c>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38"/>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B2:I114"/>
  <sheetViews>
    <sheetView showGridLines="0" view="pageBreakPreview" zoomScale="80" zoomScaleSheetLayoutView="80" workbookViewId="0" topLeftCell="B1">
      <selection activeCell="F6" sqref="F6"/>
    </sheetView>
  </sheetViews>
  <sheetFormatPr defaultColWidth="9.00390625" defaultRowHeight="12.75"/>
  <cols>
    <col min="1" max="1" width="2.875" style="0" hidden="1" customWidth="1"/>
    <col min="2" max="2" width="10.00390625" style="0" customWidth="1"/>
    <col min="3" max="3" width="58.375" style="9" customWidth="1"/>
    <col min="4" max="4" width="13.125" style="0" customWidth="1"/>
    <col min="5" max="5" width="12.375" style="0" customWidth="1"/>
    <col min="6" max="6" width="11.75390625" style="0" customWidth="1"/>
    <col min="7" max="7" width="13.75390625" style="0" customWidth="1"/>
    <col min="8" max="8" width="2.00390625" style="0" customWidth="1"/>
  </cols>
  <sheetData>
    <row r="1" ht="12.75"/>
    <row r="2" spans="5:6" ht="18">
      <c r="E2" s="12" t="s">
        <v>82</v>
      </c>
      <c r="F2" s="14"/>
    </row>
    <row r="3" spans="5:6" ht="19.5" customHeight="1">
      <c r="E3" s="12" t="s">
        <v>0</v>
      </c>
      <c r="F3" s="14"/>
    </row>
    <row r="4" spans="5:6" ht="22.5" customHeight="1">
      <c r="E4" s="12" t="s">
        <v>69</v>
      </c>
      <c r="F4" s="14" t="s">
        <v>120</v>
      </c>
    </row>
    <row r="5" spans="4:6" ht="9" customHeight="1">
      <c r="D5" s="1"/>
      <c r="E5" s="1"/>
      <c r="F5" s="1"/>
    </row>
    <row r="6" spans="3:4" ht="25.5" customHeight="1">
      <c r="C6" s="112" t="s">
        <v>110</v>
      </c>
      <c r="D6" s="112"/>
    </row>
    <row r="7" ht="4.5" customHeight="1">
      <c r="F7" s="1"/>
    </row>
    <row r="8" ht="12.75">
      <c r="G8" s="1" t="s">
        <v>57</v>
      </c>
    </row>
    <row r="9" ht="13.5" thickBot="1"/>
    <row r="10" spans="2:7" ht="18" customHeight="1">
      <c r="B10" s="115" t="s">
        <v>37</v>
      </c>
      <c r="C10" s="117" t="s">
        <v>38</v>
      </c>
      <c r="D10" s="115" t="s">
        <v>39</v>
      </c>
      <c r="E10" s="119" t="s">
        <v>40</v>
      </c>
      <c r="F10" s="120"/>
      <c r="G10" s="113" t="s">
        <v>41</v>
      </c>
    </row>
    <row r="11" spans="2:7" ht="46.5" customHeight="1" thickBot="1">
      <c r="B11" s="116"/>
      <c r="C11" s="118"/>
      <c r="D11" s="116"/>
      <c r="E11" s="8" t="s">
        <v>80</v>
      </c>
      <c r="F11" s="8" t="s">
        <v>42</v>
      </c>
      <c r="G11" s="114"/>
    </row>
    <row r="12" spans="2:7" ht="12.75" customHeight="1" thickBot="1">
      <c r="B12" s="21">
        <v>1</v>
      </c>
      <c r="C12" s="20">
        <v>2</v>
      </c>
      <c r="D12" s="18">
        <v>3</v>
      </c>
      <c r="E12" s="19">
        <v>4</v>
      </c>
      <c r="F12" s="19">
        <v>5</v>
      </c>
      <c r="G12" s="20">
        <v>6</v>
      </c>
    </row>
    <row r="13" spans="2:7" ht="18.75" customHeight="1">
      <c r="B13" s="56">
        <v>10000000</v>
      </c>
      <c r="C13" s="7" t="s">
        <v>2</v>
      </c>
      <c r="D13" s="28">
        <f>D14+D20+D24+D31</f>
        <v>5500</v>
      </c>
      <c r="E13" s="29">
        <f>E18+E24</f>
        <v>0</v>
      </c>
      <c r="F13" s="30" t="s">
        <v>43</v>
      </c>
      <c r="G13" s="31">
        <f>SUM(D13:E13)</f>
        <v>5500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5500</v>
      </c>
      <c r="E24" s="34">
        <f>E30</f>
        <v>0</v>
      </c>
      <c r="F24" s="33" t="s">
        <v>43</v>
      </c>
      <c r="G24" s="27">
        <f t="shared" si="0"/>
        <v>5500</v>
      </c>
    </row>
    <row r="25" spans="2:7" ht="31.5">
      <c r="B25" s="57">
        <v>14060000</v>
      </c>
      <c r="C25" s="2" t="s">
        <v>75</v>
      </c>
      <c r="D25" s="32">
        <f>SUM(D26:D28)</f>
        <v>5500</v>
      </c>
      <c r="E25" s="33" t="s">
        <v>43</v>
      </c>
      <c r="F25" s="33" t="s">
        <v>43</v>
      </c>
      <c r="G25" s="27"/>
    </row>
    <row r="26" spans="2:7" ht="15.75" customHeight="1">
      <c r="B26" s="58">
        <v>14060100</v>
      </c>
      <c r="C26" s="4" t="s">
        <v>9</v>
      </c>
      <c r="D26" s="32">
        <v>5500</v>
      </c>
      <c r="E26" s="33" t="s">
        <v>43</v>
      </c>
      <c r="F26" s="33" t="s">
        <v>43</v>
      </c>
      <c r="G26" s="27">
        <f t="shared" si="0"/>
        <v>5500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5400</v>
      </c>
      <c r="E35" s="34">
        <f>E49+E56</f>
        <v>2718538</v>
      </c>
      <c r="F35" s="34">
        <f>F49</f>
        <v>0</v>
      </c>
      <c r="G35" s="27">
        <f t="shared" si="0"/>
        <v>2723938</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5400</v>
      </c>
      <c r="E49" s="34">
        <f>E51</f>
        <v>0</v>
      </c>
      <c r="F49" s="34">
        <f>F51</f>
        <v>0</v>
      </c>
      <c r="G49" s="27">
        <f t="shared" si="0"/>
        <v>5400</v>
      </c>
    </row>
    <row r="50" spans="2:7" ht="50.25" customHeight="1">
      <c r="B50" s="57">
        <v>24030000</v>
      </c>
      <c r="C50" s="23" t="s">
        <v>25</v>
      </c>
      <c r="D50" s="32">
        <v>5300</v>
      </c>
      <c r="E50" s="33" t="s">
        <v>43</v>
      </c>
      <c r="F50" s="33" t="s">
        <v>43</v>
      </c>
      <c r="G50" s="27">
        <f t="shared" si="0"/>
        <v>5300</v>
      </c>
    </row>
    <row r="51" spans="2:7" ht="19.5" customHeight="1">
      <c r="B51" s="57">
        <v>24060000</v>
      </c>
      <c r="C51" s="23" t="s">
        <v>26</v>
      </c>
      <c r="D51" s="32">
        <f>D52</f>
        <v>100</v>
      </c>
      <c r="E51" s="37">
        <f>E54+E53</f>
        <v>0</v>
      </c>
      <c r="F51" s="37">
        <f>F54</f>
        <v>0</v>
      </c>
      <c r="G51" s="27">
        <f t="shared" si="0"/>
        <v>100</v>
      </c>
    </row>
    <row r="52" spans="2:7" ht="19.5" customHeight="1">
      <c r="B52" s="60">
        <v>24060300</v>
      </c>
      <c r="C52" s="4" t="s">
        <v>26</v>
      </c>
      <c r="D52" s="37">
        <v>100</v>
      </c>
      <c r="E52" s="33" t="s">
        <v>43</v>
      </c>
      <c r="F52" s="33" t="s">
        <v>43</v>
      </c>
      <c r="G52" s="27">
        <f t="shared" si="0"/>
        <v>100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2718538</v>
      </c>
      <c r="F56" s="33" t="s">
        <v>43</v>
      </c>
      <c r="G56" s="27">
        <f t="shared" si="0"/>
        <v>2718538</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200000</v>
      </c>
      <c r="F62" s="33" t="s">
        <v>43</v>
      </c>
      <c r="G62" s="27">
        <f t="shared" si="0"/>
        <v>200000</v>
      </c>
    </row>
    <row r="63" spans="2:7" ht="31.5" hidden="1">
      <c r="B63" s="57">
        <v>50080000</v>
      </c>
      <c r="C63" s="3" t="s">
        <v>52</v>
      </c>
      <c r="D63" s="33" t="s">
        <v>43</v>
      </c>
      <c r="E63" s="39"/>
      <c r="F63" s="33" t="s">
        <v>43</v>
      </c>
      <c r="G63" s="27">
        <f t="shared" si="0"/>
        <v>0</v>
      </c>
    </row>
    <row r="64" spans="2:7" ht="56.25" customHeight="1">
      <c r="B64" s="57">
        <v>50110000</v>
      </c>
      <c r="C64" s="3" t="s">
        <v>53</v>
      </c>
      <c r="D64" s="33" t="s">
        <v>43</v>
      </c>
      <c r="E64" s="39">
        <v>200000</v>
      </c>
      <c r="F64" s="33" t="s">
        <v>43</v>
      </c>
      <c r="G64" s="27">
        <f t="shared" si="0"/>
        <v>200000</v>
      </c>
    </row>
    <row r="65" spans="2:7" s="73" customFormat="1" ht="15.75">
      <c r="B65" s="76"/>
      <c r="C65" s="10" t="s">
        <v>30</v>
      </c>
      <c r="D65" s="77">
        <f>D13+D35</f>
        <v>10900</v>
      </c>
      <c r="E65" s="75">
        <f>E13+E35+E57+E62</f>
        <v>2918538</v>
      </c>
      <c r="F65" s="75">
        <f>F35+F57</f>
        <v>0</v>
      </c>
      <c r="G65" s="78">
        <f t="shared" si="0"/>
        <v>2929438</v>
      </c>
    </row>
    <row r="66" spans="2:7" s="51" customFormat="1" ht="16.5" customHeight="1">
      <c r="B66" s="57">
        <v>40000000</v>
      </c>
      <c r="C66" s="5" t="s">
        <v>31</v>
      </c>
      <c r="D66" s="77">
        <f>D67</f>
        <v>77794478</v>
      </c>
      <c r="E66" s="75">
        <f>E67</f>
        <v>0</v>
      </c>
      <c r="F66" s="75">
        <f>F67</f>
        <v>0</v>
      </c>
      <c r="G66" s="78">
        <f t="shared" si="0"/>
        <v>77794478</v>
      </c>
    </row>
    <row r="67" spans="2:7" ht="18" customHeight="1">
      <c r="B67" s="57">
        <v>41000000</v>
      </c>
      <c r="C67" s="2" t="s">
        <v>32</v>
      </c>
      <c r="D67" s="32">
        <f>D68+D69+D74</f>
        <v>77794478</v>
      </c>
      <c r="E67" s="91">
        <f>E68+E69+E74</f>
        <v>0</v>
      </c>
      <c r="F67" s="41">
        <f>F68+F69+F74</f>
        <v>0</v>
      </c>
      <c r="G67" s="92">
        <f t="shared" si="0"/>
        <v>77794478</v>
      </c>
    </row>
    <row r="68" spans="2:7" ht="18" customHeight="1" hidden="1">
      <c r="B68" s="57">
        <v>41010000</v>
      </c>
      <c r="C68" s="6" t="s">
        <v>33</v>
      </c>
      <c r="D68" s="32"/>
      <c r="E68" s="41">
        <v>0</v>
      </c>
      <c r="F68" s="41">
        <v>0</v>
      </c>
      <c r="G68" s="27">
        <f t="shared" si="0"/>
        <v>0</v>
      </c>
    </row>
    <row r="69" spans="2:8" s="51" customFormat="1" ht="15" customHeight="1">
      <c r="B69" s="57">
        <v>41020000</v>
      </c>
      <c r="C69" s="6" t="s">
        <v>34</v>
      </c>
      <c r="D69" s="32">
        <f>SUM(D70:D73)</f>
        <v>47227778</v>
      </c>
      <c r="E69" s="34">
        <f>SUM(E70:E73)</f>
        <v>0</v>
      </c>
      <c r="F69" s="34">
        <f>SUM(F70:F73)</f>
        <v>0</v>
      </c>
      <c r="G69" s="27">
        <f t="shared" si="0"/>
        <v>47227778</v>
      </c>
      <c r="H69" s="14"/>
    </row>
    <row r="70" spans="2:8" ht="45" customHeight="1" hidden="1">
      <c r="B70" s="67">
        <v>41020600</v>
      </c>
      <c r="C70" s="25" t="s">
        <v>61</v>
      </c>
      <c r="D70" s="42"/>
      <c r="E70" s="83" t="s">
        <v>43</v>
      </c>
      <c r="F70" s="83" t="s">
        <v>43</v>
      </c>
      <c r="G70" s="27">
        <f t="shared" si="0"/>
        <v>0</v>
      </c>
      <c r="H70" s="14"/>
    </row>
    <row r="71" spans="2:8" ht="122.25" customHeight="1" hidden="1">
      <c r="B71" s="62">
        <v>41020700</v>
      </c>
      <c r="C71" s="24" t="s">
        <v>70</v>
      </c>
      <c r="D71" s="32"/>
      <c r="E71" s="83" t="s">
        <v>43</v>
      </c>
      <c r="F71" s="83" t="s">
        <v>43</v>
      </c>
      <c r="G71" s="27">
        <f t="shared" si="0"/>
        <v>0</v>
      </c>
      <c r="H71" s="14"/>
    </row>
    <row r="72" spans="2:8" ht="14.25" customHeight="1">
      <c r="B72" s="67">
        <v>41020900</v>
      </c>
      <c r="C72" s="79" t="s">
        <v>86</v>
      </c>
      <c r="D72" s="80">
        <v>47227778</v>
      </c>
      <c r="E72" s="33" t="s">
        <v>43</v>
      </c>
      <c r="F72" s="33" t="s">
        <v>43</v>
      </c>
      <c r="G72" s="27">
        <f t="shared" si="0"/>
        <v>47227778</v>
      </c>
      <c r="H72" s="14"/>
    </row>
    <row r="73" spans="2:8" ht="60.75" customHeight="1" hidden="1">
      <c r="B73" s="62">
        <v>41021300</v>
      </c>
      <c r="C73" s="24" t="s">
        <v>67</v>
      </c>
      <c r="D73" s="32"/>
      <c r="E73" s="83" t="s">
        <v>43</v>
      </c>
      <c r="F73" s="83" t="s">
        <v>43</v>
      </c>
      <c r="G73" s="27">
        <f t="shared" si="0"/>
        <v>0</v>
      </c>
      <c r="H73" s="14"/>
    </row>
    <row r="74" spans="2:8" s="51" customFormat="1" ht="15.75" customHeight="1">
      <c r="B74" s="57">
        <v>41030000</v>
      </c>
      <c r="C74" s="6" t="s">
        <v>35</v>
      </c>
      <c r="D74" s="34">
        <f>SUM(D75:D100)</f>
        <v>30566700</v>
      </c>
      <c r="E74" s="91">
        <f>SUM(E75:E100)</f>
        <v>0</v>
      </c>
      <c r="F74" s="34">
        <f>SUM(F75:F100)</f>
        <v>0</v>
      </c>
      <c r="G74" s="92">
        <f t="shared" si="0"/>
        <v>30566700</v>
      </c>
      <c r="H74" s="14"/>
    </row>
    <row r="75" spans="2:8" ht="42.75" customHeight="1" hidden="1">
      <c r="B75" s="62">
        <v>41027400</v>
      </c>
      <c r="C75" s="24" t="s">
        <v>89</v>
      </c>
      <c r="D75" s="83"/>
      <c r="E75" s="83" t="str">
        <f>F75</f>
        <v>х</v>
      </c>
      <c r="F75" s="83" t="s">
        <v>43</v>
      </c>
      <c r="G75" s="27">
        <f>SUM(D75:E75)</f>
        <v>0</v>
      </c>
      <c r="H75" s="14"/>
    </row>
    <row r="76" spans="2:8" ht="42.75" customHeight="1" hidden="1">
      <c r="B76" s="62">
        <v>41030300</v>
      </c>
      <c r="C76" s="24" t="s">
        <v>87</v>
      </c>
      <c r="D76" s="83"/>
      <c r="E76" s="83" t="s">
        <v>43</v>
      </c>
      <c r="F76" s="83" t="s">
        <v>43</v>
      </c>
      <c r="G76" s="27">
        <f>SUM(D76:E76)</f>
        <v>0</v>
      </c>
      <c r="H76" s="14"/>
    </row>
    <row r="77" spans="2:8" ht="30.75" customHeight="1" hidden="1">
      <c r="B77" s="62">
        <v>41030500</v>
      </c>
      <c r="C77" s="24" t="s">
        <v>64</v>
      </c>
      <c r="D77" s="83" t="s">
        <v>43</v>
      </c>
      <c r="E77" s="41"/>
      <c r="F77" s="83" t="s">
        <v>43</v>
      </c>
      <c r="G77" s="27">
        <f t="shared" si="0"/>
        <v>0</v>
      </c>
      <c r="H77" s="14"/>
    </row>
    <row r="78" spans="2:8" ht="57.75" customHeight="1">
      <c r="B78" s="62">
        <v>41030600</v>
      </c>
      <c r="C78" s="24" t="s">
        <v>114</v>
      </c>
      <c r="D78" s="41">
        <v>14617380</v>
      </c>
      <c r="E78" s="33" t="s">
        <v>43</v>
      </c>
      <c r="F78" s="33" t="s">
        <v>43</v>
      </c>
      <c r="G78" s="27">
        <f aca="true" t="shared" si="1" ref="G78:G100">SUM(D78:E78)</f>
        <v>14617380</v>
      </c>
      <c r="H78" s="14"/>
    </row>
    <row r="79" spans="2:7" ht="122.25" customHeight="1" hidden="1">
      <c r="B79" s="62">
        <v>41030700</v>
      </c>
      <c r="C79" s="24" t="s">
        <v>101</v>
      </c>
      <c r="D79" s="32"/>
      <c r="E79" s="33" t="s">
        <v>43</v>
      </c>
      <c r="F79" s="33" t="s">
        <v>43</v>
      </c>
      <c r="G79" s="27">
        <f t="shared" si="1"/>
        <v>0</v>
      </c>
    </row>
    <row r="80" spans="2:7" ht="73.5" customHeight="1">
      <c r="B80" s="62">
        <v>41030800</v>
      </c>
      <c r="C80" s="24" t="s">
        <v>102</v>
      </c>
      <c r="D80" s="32">
        <v>14367260</v>
      </c>
      <c r="E80" s="33" t="s">
        <v>43</v>
      </c>
      <c r="F80" s="33" t="s">
        <v>43</v>
      </c>
      <c r="G80" s="27">
        <f t="shared" si="1"/>
        <v>14367260</v>
      </c>
    </row>
    <row r="81" spans="2:7" ht="129.75" customHeight="1">
      <c r="B81" s="62">
        <v>41030900</v>
      </c>
      <c r="C81" s="24" t="s">
        <v>103</v>
      </c>
      <c r="D81" s="32">
        <f>846228+542295</f>
        <v>1388523</v>
      </c>
      <c r="E81" s="45" t="s">
        <v>43</v>
      </c>
      <c r="F81" s="45" t="s">
        <v>43</v>
      </c>
      <c r="G81" s="27">
        <f t="shared" si="1"/>
        <v>1388523</v>
      </c>
    </row>
    <row r="82" spans="2:7" ht="61.5" customHeight="1">
      <c r="B82" s="63">
        <v>41031000</v>
      </c>
      <c r="C82" s="24" t="s">
        <v>104</v>
      </c>
      <c r="D82" s="81">
        <v>3788</v>
      </c>
      <c r="E82" s="45" t="s">
        <v>43</v>
      </c>
      <c r="F82" s="45" t="s">
        <v>43</v>
      </c>
      <c r="G82" s="27">
        <f t="shared" si="1"/>
        <v>3788</v>
      </c>
    </row>
    <row r="83" spans="2:7" ht="61.5" customHeight="1" hidden="1">
      <c r="B83" s="63">
        <v>41031300</v>
      </c>
      <c r="C83" s="24" t="s">
        <v>94</v>
      </c>
      <c r="D83" s="81"/>
      <c r="E83" s="45" t="s">
        <v>43</v>
      </c>
      <c r="F83" s="45" t="s">
        <v>43</v>
      </c>
      <c r="G83" s="27">
        <f t="shared" si="1"/>
        <v>0</v>
      </c>
    </row>
    <row r="84" spans="2:7" ht="72" customHeight="1" hidden="1">
      <c r="B84" s="63">
        <v>41031900</v>
      </c>
      <c r="C84" s="26" t="s">
        <v>105</v>
      </c>
      <c r="D84" s="44" t="s">
        <v>43</v>
      </c>
      <c r="E84" s="91"/>
      <c r="F84" s="95" t="s">
        <v>43</v>
      </c>
      <c r="G84" s="92">
        <f>SUM(D84:E84)</f>
        <v>0</v>
      </c>
    </row>
    <row r="85" spans="2:7" ht="151.5" customHeight="1" hidden="1">
      <c r="B85" s="63">
        <v>41032200</v>
      </c>
      <c r="C85" s="26" t="s">
        <v>88</v>
      </c>
      <c r="D85" s="32"/>
      <c r="E85" s="83" t="str">
        <f aca="true" t="shared" si="2" ref="E85:E98">F85</f>
        <v>х</v>
      </c>
      <c r="F85" s="45" t="s">
        <v>43</v>
      </c>
      <c r="G85" s="27">
        <f t="shared" si="1"/>
        <v>0</v>
      </c>
    </row>
    <row r="86" spans="2:7" ht="91.5" customHeight="1" thickBot="1">
      <c r="B86" s="63">
        <v>41032300</v>
      </c>
      <c r="C86" s="26" t="s">
        <v>66</v>
      </c>
      <c r="D86" s="32">
        <v>189749</v>
      </c>
      <c r="E86" s="33" t="str">
        <f t="shared" si="2"/>
        <v>х</v>
      </c>
      <c r="F86" s="45" t="s">
        <v>43</v>
      </c>
      <c r="G86" s="27">
        <f t="shared" si="1"/>
        <v>189749</v>
      </c>
    </row>
    <row r="87" spans="2:7" ht="47.25" customHeight="1" hidden="1">
      <c r="B87" s="84">
        <v>41032700</v>
      </c>
      <c r="C87" s="24" t="s">
        <v>96</v>
      </c>
      <c r="D87" s="68"/>
      <c r="E87" s="83">
        <f>F87</f>
        <v>0</v>
      </c>
      <c r="F87" s="83"/>
      <c r="G87" s="27">
        <f>SUM(D87:E87)</f>
        <v>0</v>
      </c>
    </row>
    <row r="88" spans="2:7" ht="45" hidden="1">
      <c r="B88" s="63">
        <v>41032800</v>
      </c>
      <c r="C88" s="26" t="s">
        <v>92</v>
      </c>
      <c r="D88" s="33"/>
      <c r="E88" s="33"/>
      <c r="F88" s="33"/>
      <c r="G88" s="43">
        <f>SUM(D88:E88)</f>
        <v>0</v>
      </c>
    </row>
    <row r="89" spans="2:7" ht="30.75" customHeight="1" hidden="1">
      <c r="B89" s="63">
        <v>41033800</v>
      </c>
      <c r="C89" s="26" t="s">
        <v>71</v>
      </c>
      <c r="D89" s="44"/>
      <c r="E89" s="83" t="str">
        <f t="shared" si="2"/>
        <v>х</v>
      </c>
      <c r="F89" s="45" t="s">
        <v>43</v>
      </c>
      <c r="G89" s="27">
        <f t="shared" si="1"/>
        <v>0</v>
      </c>
    </row>
    <row r="90" spans="2:7" ht="44.25" customHeight="1" hidden="1">
      <c r="B90" s="63">
        <v>41034900</v>
      </c>
      <c r="C90" s="26" t="s">
        <v>63</v>
      </c>
      <c r="D90" s="44"/>
      <c r="E90" s="83">
        <f t="shared" si="2"/>
        <v>0</v>
      </c>
      <c r="F90" s="74"/>
      <c r="G90" s="27">
        <f t="shared" si="1"/>
        <v>0</v>
      </c>
    </row>
    <row r="91" spans="2:7" ht="20.25" customHeight="1" hidden="1">
      <c r="B91" s="63">
        <v>41035000</v>
      </c>
      <c r="C91" s="26" t="s">
        <v>62</v>
      </c>
      <c r="D91" s="32"/>
      <c r="E91" s="83" t="str">
        <f t="shared" si="2"/>
        <v>х</v>
      </c>
      <c r="F91" s="45" t="s">
        <v>43</v>
      </c>
      <c r="G91" s="27">
        <f t="shared" si="1"/>
        <v>0</v>
      </c>
    </row>
    <row r="92" spans="2:7" ht="60" hidden="1">
      <c r="B92" s="63">
        <v>41036000</v>
      </c>
      <c r="C92" s="26" t="s">
        <v>90</v>
      </c>
      <c r="D92" s="46"/>
      <c r="E92" s="83" t="str">
        <f t="shared" si="2"/>
        <v>х</v>
      </c>
      <c r="F92" s="33" t="s">
        <v>43</v>
      </c>
      <c r="G92" s="43">
        <f>SUM(D92:E92)</f>
        <v>0</v>
      </c>
    </row>
    <row r="93" spans="2:7" ht="75" hidden="1">
      <c r="B93" s="63">
        <v>41036800</v>
      </c>
      <c r="C93" s="26" t="s">
        <v>65</v>
      </c>
      <c r="D93" s="46"/>
      <c r="E93" s="83" t="str">
        <f t="shared" si="2"/>
        <v>х</v>
      </c>
      <c r="F93" s="33" t="s">
        <v>43</v>
      </c>
      <c r="G93" s="43">
        <f t="shared" si="1"/>
        <v>0</v>
      </c>
    </row>
    <row r="94" spans="2:7" ht="60" hidden="1">
      <c r="B94" s="63">
        <v>41037000</v>
      </c>
      <c r="C94" s="26" t="s">
        <v>97</v>
      </c>
      <c r="D94" s="46"/>
      <c r="E94" s="83" t="str">
        <f t="shared" si="2"/>
        <v>х</v>
      </c>
      <c r="F94" s="33" t="s">
        <v>43</v>
      </c>
      <c r="G94" s="43">
        <f t="shared" si="1"/>
        <v>0</v>
      </c>
    </row>
    <row r="95" spans="2:7" ht="45" hidden="1">
      <c r="B95" s="63">
        <v>41037100</v>
      </c>
      <c r="C95" s="26" t="s">
        <v>98</v>
      </c>
      <c r="D95" s="33"/>
      <c r="E95" s="45">
        <f>F95</f>
        <v>0</v>
      </c>
      <c r="F95" s="45"/>
      <c r="G95" s="43">
        <f>SUM(D95:E95)</f>
        <v>0</v>
      </c>
    </row>
    <row r="96" spans="2:7" ht="123" customHeight="1" hidden="1">
      <c r="B96" s="63">
        <v>41037600</v>
      </c>
      <c r="C96" s="26" t="s">
        <v>106</v>
      </c>
      <c r="D96" s="33"/>
      <c r="E96" s="45"/>
      <c r="F96" s="33" t="s">
        <v>43</v>
      </c>
      <c r="G96" s="43">
        <f>SUM(D96:E96)</f>
        <v>0</v>
      </c>
    </row>
    <row r="97" spans="2:7" ht="48" customHeight="1" hidden="1">
      <c r="B97" s="84">
        <v>41037800</v>
      </c>
      <c r="C97" s="24" t="s">
        <v>95</v>
      </c>
      <c r="D97" s="81"/>
      <c r="E97" s="45" t="s">
        <v>43</v>
      </c>
      <c r="F97" s="45" t="s">
        <v>43</v>
      </c>
      <c r="G97" s="27">
        <f>SUM(D97:E97)</f>
        <v>0</v>
      </c>
    </row>
    <row r="98" spans="2:7" ht="61.5" customHeight="1" hidden="1">
      <c r="B98" s="63">
        <v>41037900</v>
      </c>
      <c r="C98" s="26" t="s">
        <v>99</v>
      </c>
      <c r="D98" s="46"/>
      <c r="E98" s="83" t="str">
        <f t="shared" si="2"/>
        <v>х</v>
      </c>
      <c r="F98" s="33" t="s">
        <v>43</v>
      </c>
      <c r="G98" s="43">
        <f>SUM(D98:E98)</f>
        <v>0</v>
      </c>
    </row>
    <row r="99" spans="2:7" ht="34.5" customHeight="1" hidden="1">
      <c r="B99" s="63">
        <v>41038000</v>
      </c>
      <c r="C99" s="26" t="s">
        <v>91</v>
      </c>
      <c r="D99" s="46"/>
      <c r="E99" s="33" t="s">
        <v>43</v>
      </c>
      <c r="F99" s="33" t="s">
        <v>43</v>
      </c>
      <c r="G99" s="43">
        <f>SUM(D99:E99)</f>
        <v>0</v>
      </c>
    </row>
    <row r="100" spans="2:7" ht="46.5" customHeight="1" hidden="1" thickBot="1">
      <c r="B100" s="63"/>
      <c r="C100" s="26" t="s">
        <v>93</v>
      </c>
      <c r="D100" s="33" t="s">
        <v>43</v>
      </c>
      <c r="E100" s="33"/>
      <c r="F100" s="33"/>
      <c r="G100" s="43">
        <f t="shared" si="1"/>
        <v>0</v>
      </c>
    </row>
    <row r="101" spans="2:7" s="51" customFormat="1" ht="16.5" thickBot="1">
      <c r="B101" s="64"/>
      <c r="C101" s="15" t="s">
        <v>30</v>
      </c>
      <c r="D101" s="49">
        <f>D65+D66</f>
        <v>77805378</v>
      </c>
      <c r="E101" s="86">
        <f>E65+E66</f>
        <v>2918538</v>
      </c>
      <c r="F101" s="72">
        <f>F65+F66</f>
        <v>0</v>
      </c>
      <c r="G101" s="87">
        <f>SUM(D101:E101)</f>
        <v>80723916</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77805378</v>
      </c>
      <c r="E103" s="54">
        <f>E101+E102</f>
        <v>2918538</v>
      </c>
      <c r="F103" s="54">
        <f>F101+F102</f>
        <v>0</v>
      </c>
      <c r="G103" s="69">
        <f>SUM(D103:E103)</f>
        <v>80723916</v>
      </c>
      <c r="H103" s="55"/>
      <c r="I103" s="55"/>
    </row>
    <row r="104" ht="5.25" customHeight="1">
      <c r="D104" s="11"/>
    </row>
    <row r="105" ht="8.25" customHeight="1"/>
    <row r="106" spans="2:6" ht="25.5" customHeight="1">
      <c r="B106" s="13" t="s">
        <v>44</v>
      </c>
      <c r="C106" s="13"/>
      <c r="D106" s="13"/>
      <c r="E106" s="13"/>
      <c r="F106" s="13" t="s">
        <v>107</v>
      </c>
    </row>
    <row r="107" ht="10.5" customHeight="1"/>
    <row r="114" ht="12.75">
      <c r="D114"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B2:I115"/>
  <sheetViews>
    <sheetView showGridLines="0" view="pageBreakPreview"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9.00390625" style="9" customWidth="1"/>
    <col min="4" max="5" width="12.25390625" style="0" customWidth="1"/>
    <col min="6" max="6" width="11.75390625" style="0" customWidth="1"/>
    <col min="7" max="7" width="14.125" style="0" customWidth="1"/>
    <col min="8" max="8" width="2.00390625" style="0" customWidth="1"/>
  </cols>
  <sheetData>
    <row r="1" ht="12.75"/>
    <row r="2" spans="5:6" ht="18">
      <c r="E2" s="12" t="s">
        <v>83</v>
      </c>
      <c r="F2" s="14"/>
    </row>
    <row r="3" spans="5:6" ht="19.5" customHeight="1">
      <c r="E3" s="12" t="s">
        <v>0</v>
      </c>
      <c r="F3" s="14"/>
    </row>
    <row r="4" spans="5:6" ht="22.5" customHeight="1">
      <c r="E4" s="12" t="s">
        <v>69</v>
      </c>
      <c r="F4" s="14" t="s">
        <v>120</v>
      </c>
    </row>
    <row r="5" spans="4:6" ht="12.75">
      <c r="D5" s="1"/>
      <c r="E5" s="1"/>
      <c r="F5" s="1"/>
    </row>
    <row r="6" spans="3:4" ht="25.5" customHeight="1">
      <c r="C6" s="112" t="s">
        <v>111</v>
      </c>
      <c r="D6" s="112"/>
    </row>
    <row r="7" ht="6" customHeight="1">
      <c r="F7" s="1"/>
    </row>
    <row r="8" ht="12.75">
      <c r="G8" s="1" t="s">
        <v>57</v>
      </c>
    </row>
    <row r="9" ht="13.5" thickBot="1"/>
    <row r="10" spans="2:7" ht="18" customHeight="1">
      <c r="B10" s="115" t="s">
        <v>37</v>
      </c>
      <c r="C10" s="117" t="s">
        <v>38</v>
      </c>
      <c r="D10" s="115" t="s">
        <v>39</v>
      </c>
      <c r="E10" s="119" t="s">
        <v>40</v>
      </c>
      <c r="F10" s="120"/>
      <c r="G10" s="113" t="s">
        <v>41</v>
      </c>
    </row>
    <row r="11" spans="2:7" ht="49.5" customHeight="1" thickBot="1">
      <c r="B11" s="116"/>
      <c r="C11" s="118"/>
      <c r="D11" s="116"/>
      <c r="E11" s="8" t="s">
        <v>80</v>
      </c>
      <c r="F11" s="8" t="s">
        <v>42</v>
      </c>
      <c r="G11" s="114"/>
    </row>
    <row r="12" spans="2:7" ht="14.25" customHeight="1" thickBot="1">
      <c r="B12" s="21">
        <v>1</v>
      </c>
      <c r="C12" s="20">
        <v>2</v>
      </c>
      <c r="D12" s="18">
        <v>3</v>
      </c>
      <c r="E12" s="19">
        <v>4</v>
      </c>
      <c r="F12" s="19">
        <v>5</v>
      </c>
      <c r="G12" s="20">
        <v>6</v>
      </c>
    </row>
    <row r="13" spans="2:7" ht="16.5" customHeight="1">
      <c r="B13" s="56">
        <v>10000000</v>
      </c>
      <c r="C13" s="7" t="s">
        <v>2</v>
      </c>
      <c r="D13" s="28">
        <f>D14+D20+D24+D31</f>
        <v>15600</v>
      </c>
      <c r="E13" s="29">
        <f>E18+E24</f>
        <v>0</v>
      </c>
      <c r="F13" s="30" t="s">
        <v>43</v>
      </c>
      <c r="G13" s="31">
        <f>SUM(D13:E13)</f>
        <v>15600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15600</v>
      </c>
      <c r="E24" s="34">
        <f>E30</f>
        <v>0</v>
      </c>
      <c r="F24" s="33" t="s">
        <v>43</v>
      </c>
      <c r="G24" s="27">
        <f t="shared" si="0"/>
        <v>15600</v>
      </c>
    </row>
    <row r="25" spans="2:7" ht="18" customHeight="1">
      <c r="B25" s="57">
        <v>14060000</v>
      </c>
      <c r="C25" s="2" t="s">
        <v>75</v>
      </c>
      <c r="D25" s="32">
        <f>SUM(D26:D28)</f>
        <v>15600</v>
      </c>
      <c r="E25" s="33" t="s">
        <v>43</v>
      </c>
      <c r="F25" s="33" t="s">
        <v>43</v>
      </c>
      <c r="G25" s="27"/>
    </row>
    <row r="26" spans="2:7" ht="14.25" customHeight="1">
      <c r="B26" s="58">
        <v>14060100</v>
      </c>
      <c r="C26" s="4" t="s">
        <v>9</v>
      </c>
      <c r="D26" s="32">
        <v>15600</v>
      </c>
      <c r="E26" s="33" t="s">
        <v>43</v>
      </c>
      <c r="F26" s="33" t="s">
        <v>43</v>
      </c>
      <c r="G26" s="27">
        <f t="shared" si="0"/>
        <v>15600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5500</v>
      </c>
      <c r="E35" s="34">
        <f>E49+E56</f>
        <v>2514688</v>
      </c>
      <c r="F35" s="34">
        <f>F49</f>
        <v>0</v>
      </c>
      <c r="G35" s="27">
        <f t="shared" si="0"/>
        <v>2520188</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8" customHeight="1">
      <c r="B49" s="57">
        <v>24000000</v>
      </c>
      <c r="C49" s="2" t="s">
        <v>24</v>
      </c>
      <c r="D49" s="32">
        <f>D50+D51</f>
        <v>5500</v>
      </c>
      <c r="E49" s="34">
        <f>E51</f>
        <v>0</v>
      </c>
      <c r="F49" s="34">
        <f>F51</f>
        <v>0</v>
      </c>
      <c r="G49" s="27">
        <f t="shared" si="0"/>
        <v>5500</v>
      </c>
    </row>
    <row r="50" spans="2:7" ht="50.25" customHeight="1">
      <c r="B50" s="57">
        <v>24030000</v>
      </c>
      <c r="C50" s="23" t="s">
        <v>25</v>
      </c>
      <c r="D50" s="32">
        <v>1800</v>
      </c>
      <c r="E50" s="33" t="s">
        <v>43</v>
      </c>
      <c r="F50" s="33" t="s">
        <v>43</v>
      </c>
      <c r="G50" s="27">
        <f t="shared" si="0"/>
        <v>1800</v>
      </c>
    </row>
    <row r="51" spans="2:7" ht="15" customHeight="1">
      <c r="B51" s="57">
        <v>24060000</v>
      </c>
      <c r="C51" s="23" t="s">
        <v>26</v>
      </c>
      <c r="D51" s="32">
        <f>D52</f>
        <v>3700</v>
      </c>
      <c r="E51" s="37">
        <f>E54+E53</f>
        <v>0</v>
      </c>
      <c r="F51" s="37">
        <f>F54</f>
        <v>0</v>
      </c>
      <c r="G51" s="27">
        <f t="shared" si="0"/>
        <v>3700</v>
      </c>
    </row>
    <row r="52" spans="2:7" ht="15.75" customHeight="1">
      <c r="B52" s="60">
        <v>24060300</v>
      </c>
      <c r="C52" s="4" t="s">
        <v>26</v>
      </c>
      <c r="D52" s="37">
        <v>3700</v>
      </c>
      <c r="E52" s="33" t="s">
        <v>43</v>
      </c>
      <c r="F52" s="33" t="s">
        <v>43</v>
      </c>
      <c r="G52" s="27">
        <f t="shared" si="0"/>
        <v>3700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2514688</v>
      </c>
      <c r="F56" s="33" t="s">
        <v>43</v>
      </c>
      <c r="G56" s="27">
        <f t="shared" si="0"/>
        <v>2514688</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2.75" customHeight="1">
      <c r="B62" s="57">
        <v>50000000</v>
      </c>
      <c r="C62" s="5" t="s">
        <v>51</v>
      </c>
      <c r="D62" s="33" t="s">
        <v>43</v>
      </c>
      <c r="E62" s="39">
        <f>E63+E64</f>
        <v>36000</v>
      </c>
      <c r="F62" s="33" t="s">
        <v>43</v>
      </c>
      <c r="G62" s="27">
        <f t="shared" si="0"/>
        <v>36000</v>
      </c>
    </row>
    <row r="63" spans="2:7" ht="31.5" hidden="1">
      <c r="B63" s="57">
        <v>50080000</v>
      </c>
      <c r="C63" s="3" t="s">
        <v>52</v>
      </c>
      <c r="D63" s="33" t="s">
        <v>43</v>
      </c>
      <c r="E63" s="39"/>
      <c r="F63" s="33" t="s">
        <v>43</v>
      </c>
      <c r="G63" s="27">
        <f t="shared" si="0"/>
        <v>0</v>
      </c>
    </row>
    <row r="64" spans="2:7" ht="63">
      <c r="B64" s="57">
        <v>50110000</v>
      </c>
      <c r="C64" s="3" t="s">
        <v>53</v>
      </c>
      <c r="D64" s="33" t="s">
        <v>43</v>
      </c>
      <c r="E64" s="39">
        <v>36000</v>
      </c>
      <c r="F64" s="33" t="s">
        <v>43</v>
      </c>
      <c r="G64" s="27">
        <f t="shared" si="0"/>
        <v>36000</v>
      </c>
    </row>
    <row r="65" spans="2:7" s="73" customFormat="1" ht="12.75" customHeight="1">
      <c r="B65" s="76"/>
      <c r="C65" s="10" t="s">
        <v>30</v>
      </c>
      <c r="D65" s="77">
        <f>D13+D35</f>
        <v>21100</v>
      </c>
      <c r="E65" s="75">
        <f>E13+E35+E57+E62</f>
        <v>2550688</v>
      </c>
      <c r="F65" s="75">
        <f>F35+F57</f>
        <v>0</v>
      </c>
      <c r="G65" s="78">
        <f t="shared" si="0"/>
        <v>2571788</v>
      </c>
    </row>
    <row r="66" spans="2:7" s="51" customFormat="1" ht="15" customHeight="1">
      <c r="B66" s="57">
        <v>40000000</v>
      </c>
      <c r="C66" s="5" t="s">
        <v>31</v>
      </c>
      <c r="D66" s="77">
        <f>D67</f>
        <v>56115335</v>
      </c>
      <c r="E66" s="93">
        <f>E67</f>
        <v>0</v>
      </c>
      <c r="F66" s="75">
        <f>F67</f>
        <v>0</v>
      </c>
      <c r="G66" s="94">
        <f t="shared" si="0"/>
        <v>56115335</v>
      </c>
    </row>
    <row r="67" spans="2:7" ht="18.75" customHeight="1">
      <c r="B67" s="57">
        <v>41000000</v>
      </c>
      <c r="C67" s="2" t="s">
        <v>32</v>
      </c>
      <c r="D67" s="32">
        <f>D68+D69+D74</f>
        <v>56115335</v>
      </c>
      <c r="E67" s="91">
        <f>E68+E69+E74</f>
        <v>0</v>
      </c>
      <c r="F67" s="41">
        <f>F68+F69+F74</f>
        <v>0</v>
      </c>
      <c r="G67" s="92">
        <f t="shared" si="0"/>
        <v>56115335</v>
      </c>
    </row>
    <row r="68" spans="2:7" ht="18" customHeight="1" hidden="1">
      <c r="B68" s="57">
        <v>41010000</v>
      </c>
      <c r="C68" s="6" t="s">
        <v>33</v>
      </c>
      <c r="D68" s="32"/>
      <c r="E68" s="41">
        <v>0</v>
      </c>
      <c r="F68" s="41">
        <v>0</v>
      </c>
      <c r="G68" s="27">
        <f t="shared" si="0"/>
        <v>0</v>
      </c>
    </row>
    <row r="69" spans="2:7" s="51" customFormat="1" ht="21.75" customHeight="1">
      <c r="B69" s="57">
        <v>41020000</v>
      </c>
      <c r="C69" s="6" t="s">
        <v>34</v>
      </c>
      <c r="D69" s="32">
        <f>SUM(D70:D73)</f>
        <v>31167436</v>
      </c>
      <c r="E69" s="34">
        <f>SUM(E70:E73)</f>
        <v>0</v>
      </c>
      <c r="F69" s="34">
        <f>SUM(F70:F73)</f>
        <v>0</v>
      </c>
      <c r="G69" s="27">
        <f t="shared" si="0"/>
        <v>31167436</v>
      </c>
    </row>
    <row r="70" spans="2:7" ht="45" customHeight="1" hidden="1">
      <c r="B70" s="67">
        <v>41020600</v>
      </c>
      <c r="C70" s="25" t="s">
        <v>61</v>
      </c>
      <c r="D70" s="42"/>
      <c r="E70" s="83" t="s">
        <v>43</v>
      </c>
      <c r="F70" s="83" t="s">
        <v>43</v>
      </c>
      <c r="G70" s="27">
        <f t="shared" si="0"/>
        <v>0</v>
      </c>
    </row>
    <row r="71" spans="2:7" ht="122.25" customHeight="1" hidden="1">
      <c r="B71" s="62">
        <v>41020700</v>
      </c>
      <c r="C71" s="24" t="s">
        <v>70</v>
      </c>
      <c r="D71" s="32"/>
      <c r="E71" s="83" t="s">
        <v>43</v>
      </c>
      <c r="F71" s="83" t="s">
        <v>43</v>
      </c>
      <c r="G71" s="27">
        <f t="shared" si="0"/>
        <v>0</v>
      </c>
    </row>
    <row r="72" spans="2:7" ht="19.5" customHeight="1">
      <c r="B72" s="67">
        <v>41020900</v>
      </c>
      <c r="C72" s="79" t="s">
        <v>86</v>
      </c>
      <c r="D72" s="80">
        <v>31167436</v>
      </c>
      <c r="E72" s="104" t="s">
        <v>43</v>
      </c>
      <c r="F72" s="104" t="s">
        <v>43</v>
      </c>
      <c r="G72" s="27">
        <f t="shared" si="0"/>
        <v>31167436</v>
      </c>
    </row>
    <row r="73" spans="2:7" ht="60.75" customHeight="1" hidden="1">
      <c r="B73" s="62">
        <v>41021300</v>
      </c>
      <c r="C73" s="24" t="s">
        <v>67</v>
      </c>
      <c r="D73" s="32"/>
      <c r="E73" s="83" t="s">
        <v>43</v>
      </c>
      <c r="F73" s="83" t="s">
        <v>43</v>
      </c>
      <c r="G73" s="27">
        <f t="shared" si="0"/>
        <v>0</v>
      </c>
    </row>
    <row r="74" spans="2:7" s="51" customFormat="1" ht="18" customHeight="1">
      <c r="B74" s="57">
        <v>41030000</v>
      </c>
      <c r="C74" s="6" t="s">
        <v>35</v>
      </c>
      <c r="D74" s="34">
        <f>SUM(D75:D100)</f>
        <v>24947899</v>
      </c>
      <c r="E74" s="91">
        <f>SUM(E75:E100)</f>
        <v>0</v>
      </c>
      <c r="F74" s="34">
        <f>SUM(F75:F100)</f>
        <v>0</v>
      </c>
      <c r="G74" s="92">
        <f t="shared" si="0"/>
        <v>24947899</v>
      </c>
    </row>
    <row r="75" spans="2:7" ht="42.75" customHeight="1" hidden="1">
      <c r="B75" s="62">
        <v>41027400</v>
      </c>
      <c r="C75" s="24" t="s">
        <v>89</v>
      </c>
      <c r="D75" s="33"/>
      <c r="E75" s="33" t="str">
        <f>F75</f>
        <v>х</v>
      </c>
      <c r="F75" s="33" t="s">
        <v>43</v>
      </c>
      <c r="G75" s="78">
        <f>SUM(D75:E75)</f>
        <v>0</v>
      </c>
    </row>
    <row r="76" spans="2:7" ht="42.75" customHeight="1" hidden="1">
      <c r="B76" s="62">
        <v>41030300</v>
      </c>
      <c r="C76" s="24" t="s">
        <v>87</v>
      </c>
      <c r="D76" s="33"/>
      <c r="E76" s="33" t="s">
        <v>43</v>
      </c>
      <c r="F76" s="33" t="s">
        <v>43</v>
      </c>
      <c r="G76" s="78">
        <f>SUM(D76:E76)</f>
        <v>0</v>
      </c>
    </row>
    <row r="77" spans="2:7" ht="30.75" customHeight="1" hidden="1">
      <c r="B77" s="62">
        <v>41030500</v>
      </c>
      <c r="C77" s="24" t="s">
        <v>64</v>
      </c>
      <c r="D77" s="33" t="s">
        <v>43</v>
      </c>
      <c r="E77" s="85"/>
      <c r="F77" s="33" t="s">
        <v>43</v>
      </c>
      <c r="G77" s="78">
        <f t="shared" si="0"/>
        <v>0</v>
      </c>
    </row>
    <row r="78" spans="2:7" ht="63" customHeight="1">
      <c r="B78" s="62">
        <v>41030600</v>
      </c>
      <c r="C78" s="24" t="s">
        <v>114</v>
      </c>
      <c r="D78" s="41">
        <v>10342520</v>
      </c>
      <c r="E78" s="33" t="s">
        <v>43</v>
      </c>
      <c r="F78" s="33" t="s">
        <v>43</v>
      </c>
      <c r="G78" s="27">
        <f aca="true" t="shared" si="1" ref="G78:G100">SUM(D78:E78)</f>
        <v>10342520</v>
      </c>
    </row>
    <row r="79" spans="2:7" ht="122.25" customHeight="1" hidden="1">
      <c r="B79" s="62">
        <v>41030700</v>
      </c>
      <c r="C79" s="24" t="s">
        <v>101</v>
      </c>
      <c r="D79" s="32"/>
      <c r="E79" s="33" t="s">
        <v>43</v>
      </c>
      <c r="F79" s="33" t="s">
        <v>43</v>
      </c>
      <c r="G79" s="27">
        <f t="shared" si="1"/>
        <v>0</v>
      </c>
    </row>
    <row r="80" spans="2:7" ht="78" customHeight="1">
      <c r="B80" s="62">
        <v>41030800</v>
      </c>
      <c r="C80" s="24" t="s">
        <v>102</v>
      </c>
      <c r="D80" s="32">
        <v>13285225</v>
      </c>
      <c r="E80" s="33" t="s">
        <v>43</v>
      </c>
      <c r="F80" s="33" t="s">
        <v>43</v>
      </c>
      <c r="G80" s="27">
        <f t="shared" si="1"/>
        <v>13285225</v>
      </c>
    </row>
    <row r="81" spans="2:7" ht="134.25" customHeight="1">
      <c r="B81" s="62">
        <v>41030900</v>
      </c>
      <c r="C81" s="24" t="s">
        <v>103</v>
      </c>
      <c r="D81" s="32">
        <f>515811+243202</f>
        <v>759013</v>
      </c>
      <c r="E81" s="45" t="s">
        <v>43</v>
      </c>
      <c r="F81" s="45" t="s">
        <v>43</v>
      </c>
      <c r="G81" s="27">
        <f t="shared" si="1"/>
        <v>759013</v>
      </c>
    </row>
    <row r="82" spans="2:7" ht="49.5" customHeight="1">
      <c r="B82" s="63">
        <v>41031000</v>
      </c>
      <c r="C82" s="24" t="s">
        <v>104</v>
      </c>
      <c r="D82" s="81">
        <v>16655</v>
      </c>
      <c r="E82" s="45" t="s">
        <v>43</v>
      </c>
      <c r="F82" s="45" t="s">
        <v>43</v>
      </c>
      <c r="G82" s="27">
        <f t="shared" si="1"/>
        <v>16655</v>
      </c>
    </row>
    <row r="83" spans="2:7" ht="61.5" customHeight="1" hidden="1">
      <c r="B83" s="63">
        <v>41031300</v>
      </c>
      <c r="C83" s="24" t="s">
        <v>94</v>
      </c>
      <c r="D83" s="81"/>
      <c r="E83" s="45" t="s">
        <v>43</v>
      </c>
      <c r="F83" s="45" t="s">
        <v>43</v>
      </c>
      <c r="G83" s="27">
        <f t="shared" si="1"/>
        <v>0</v>
      </c>
    </row>
    <row r="84" spans="2:7" ht="63.75" customHeight="1" hidden="1">
      <c r="B84" s="63">
        <v>41031900</v>
      </c>
      <c r="C84" s="26" t="s">
        <v>105</v>
      </c>
      <c r="D84" s="44" t="s">
        <v>43</v>
      </c>
      <c r="E84" s="88"/>
      <c r="F84" s="45"/>
      <c r="G84" s="92">
        <f>SUM(D84:E84)</f>
        <v>0</v>
      </c>
    </row>
    <row r="85" spans="2:7" ht="90" customHeight="1" hidden="1">
      <c r="B85" s="63">
        <v>41032200</v>
      </c>
      <c r="C85" s="26" t="s">
        <v>88</v>
      </c>
      <c r="D85" s="32"/>
      <c r="E85" s="83" t="str">
        <f aca="true" t="shared" si="2" ref="E85:E98">F85</f>
        <v>х</v>
      </c>
      <c r="F85" s="45" t="s">
        <v>43</v>
      </c>
      <c r="G85" s="27">
        <f t="shared" si="1"/>
        <v>0</v>
      </c>
    </row>
    <row r="86" spans="2:7" ht="91.5" customHeight="1" thickBot="1">
      <c r="B86" s="63">
        <v>41032300</v>
      </c>
      <c r="C86" s="26" t="s">
        <v>66</v>
      </c>
      <c r="D86" s="32">
        <v>544486</v>
      </c>
      <c r="E86" s="45" t="str">
        <f t="shared" si="2"/>
        <v>х</v>
      </c>
      <c r="F86" s="45" t="s">
        <v>43</v>
      </c>
      <c r="G86" s="27">
        <f t="shared" si="1"/>
        <v>544486</v>
      </c>
    </row>
    <row r="87" spans="2:7" ht="47.25" customHeight="1" hidden="1">
      <c r="B87" s="84">
        <v>41032700</v>
      </c>
      <c r="C87" s="24" t="s">
        <v>96</v>
      </c>
      <c r="D87" s="68"/>
      <c r="E87" s="83">
        <f>F87</f>
        <v>0</v>
      </c>
      <c r="F87" s="83"/>
      <c r="G87" s="27">
        <f>SUM(D87:E87)</f>
        <v>0</v>
      </c>
    </row>
    <row r="88" spans="2:7" ht="45" hidden="1">
      <c r="B88" s="63">
        <v>41032800</v>
      </c>
      <c r="C88" s="26" t="s">
        <v>92</v>
      </c>
      <c r="D88" s="33"/>
      <c r="E88" s="33"/>
      <c r="F88" s="33"/>
      <c r="G88" s="43">
        <f>SUM(D88:E88)</f>
        <v>0</v>
      </c>
    </row>
    <row r="89" spans="2:7" ht="30.75" customHeight="1" hidden="1">
      <c r="B89" s="63">
        <v>41033800</v>
      </c>
      <c r="C89" s="26" t="s">
        <v>71</v>
      </c>
      <c r="D89" s="44"/>
      <c r="E89" s="83" t="str">
        <f t="shared" si="2"/>
        <v>х</v>
      </c>
      <c r="F89" s="45" t="s">
        <v>43</v>
      </c>
      <c r="G89" s="27">
        <f t="shared" si="1"/>
        <v>0</v>
      </c>
    </row>
    <row r="90" spans="2:7" ht="44.25" customHeight="1" hidden="1">
      <c r="B90" s="63">
        <v>41034900</v>
      </c>
      <c r="C90" s="26" t="s">
        <v>63</v>
      </c>
      <c r="D90" s="44"/>
      <c r="E90" s="83">
        <f t="shared" si="2"/>
        <v>0</v>
      </c>
      <c r="F90" s="74"/>
      <c r="G90" s="27">
        <f t="shared" si="1"/>
        <v>0</v>
      </c>
    </row>
    <row r="91" spans="2:7" ht="20.25" customHeight="1" hidden="1">
      <c r="B91" s="63">
        <v>41035000</v>
      </c>
      <c r="C91" s="26" t="s">
        <v>62</v>
      </c>
      <c r="D91" s="32"/>
      <c r="E91" s="83" t="str">
        <f t="shared" si="2"/>
        <v>х</v>
      </c>
      <c r="F91" s="45" t="s">
        <v>43</v>
      </c>
      <c r="G91" s="27">
        <f t="shared" si="1"/>
        <v>0</v>
      </c>
    </row>
    <row r="92" spans="2:7" ht="60" hidden="1">
      <c r="B92" s="63">
        <v>41036000</v>
      </c>
      <c r="C92" s="26" t="s">
        <v>90</v>
      </c>
      <c r="D92" s="46"/>
      <c r="E92" s="83" t="str">
        <f t="shared" si="2"/>
        <v>х</v>
      </c>
      <c r="F92" s="33" t="s">
        <v>43</v>
      </c>
      <c r="G92" s="43">
        <f>SUM(D92:E92)</f>
        <v>0</v>
      </c>
    </row>
    <row r="93" spans="2:7" ht="75" hidden="1">
      <c r="B93" s="63">
        <v>41036800</v>
      </c>
      <c r="C93" s="26" t="s">
        <v>65</v>
      </c>
      <c r="D93" s="46"/>
      <c r="E93" s="83" t="str">
        <f t="shared" si="2"/>
        <v>х</v>
      </c>
      <c r="F93" s="33" t="s">
        <v>43</v>
      </c>
      <c r="G93" s="43">
        <f t="shared" si="1"/>
        <v>0</v>
      </c>
    </row>
    <row r="94" spans="2:7" ht="60" hidden="1">
      <c r="B94" s="63">
        <v>41037000</v>
      </c>
      <c r="C94" s="26" t="s">
        <v>97</v>
      </c>
      <c r="D94" s="46"/>
      <c r="E94" s="83" t="str">
        <f t="shared" si="2"/>
        <v>х</v>
      </c>
      <c r="F94" s="33" t="s">
        <v>43</v>
      </c>
      <c r="G94" s="43">
        <f t="shared" si="1"/>
        <v>0</v>
      </c>
    </row>
    <row r="95" spans="2:7" ht="45" hidden="1">
      <c r="B95" s="63">
        <v>41037100</v>
      </c>
      <c r="C95" s="26" t="s">
        <v>98</v>
      </c>
      <c r="D95" s="33"/>
      <c r="E95" s="45">
        <f>F95</f>
        <v>0</v>
      </c>
      <c r="F95" s="45"/>
      <c r="G95" s="43">
        <f>SUM(D95:E95)</f>
        <v>0</v>
      </c>
    </row>
    <row r="96" spans="2:7" ht="123" customHeight="1" hidden="1">
      <c r="B96" s="63">
        <v>41037600</v>
      </c>
      <c r="C96" s="26" t="s">
        <v>106</v>
      </c>
      <c r="D96" s="33"/>
      <c r="E96" s="45"/>
      <c r="F96" s="33" t="s">
        <v>43</v>
      </c>
      <c r="G96" s="43">
        <f>SUM(D96:E96)</f>
        <v>0</v>
      </c>
    </row>
    <row r="97" spans="2:7" ht="48" customHeight="1" hidden="1">
      <c r="B97" s="84">
        <v>41037800</v>
      </c>
      <c r="C97" s="24" t="s">
        <v>95</v>
      </c>
      <c r="D97" s="81"/>
      <c r="E97" s="45" t="s">
        <v>43</v>
      </c>
      <c r="F97" s="45" t="s">
        <v>43</v>
      </c>
      <c r="G97" s="27">
        <f>SUM(D97:E97)</f>
        <v>0</v>
      </c>
    </row>
    <row r="98" spans="2:7" ht="61.5" customHeight="1" hidden="1">
      <c r="B98" s="63">
        <v>41037900</v>
      </c>
      <c r="C98" s="26" t="s">
        <v>99</v>
      </c>
      <c r="D98" s="46"/>
      <c r="E98" s="83" t="str">
        <f t="shared" si="2"/>
        <v>х</v>
      </c>
      <c r="F98" s="33" t="s">
        <v>43</v>
      </c>
      <c r="G98" s="43">
        <f>SUM(D98:E98)</f>
        <v>0</v>
      </c>
    </row>
    <row r="99" spans="2:7" ht="60" hidden="1">
      <c r="B99" s="63">
        <v>41038000</v>
      </c>
      <c r="C99" s="26" t="s">
        <v>91</v>
      </c>
      <c r="D99" s="46"/>
      <c r="E99" s="33" t="s">
        <v>43</v>
      </c>
      <c r="F99" s="33" t="s">
        <v>43</v>
      </c>
      <c r="G99" s="43">
        <f>SUM(D99:E99)</f>
        <v>0</v>
      </c>
    </row>
    <row r="100" spans="2:7" ht="103.5" customHeight="1" hidden="1" thickBot="1">
      <c r="B100" s="63"/>
      <c r="C100" s="26" t="s">
        <v>93</v>
      </c>
      <c r="D100" s="33" t="s">
        <v>43</v>
      </c>
      <c r="E100" s="33"/>
      <c r="F100" s="33"/>
      <c r="G100" s="43">
        <f t="shared" si="1"/>
        <v>0</v>
      </c>
    </row>
    <row r="101" spans="2:7" s="51" customFormat="1" ht="16.5" thickBot="1">
      <c r="B101" s="64"/>
      <c r="C101" s="15" t="s">
        <v>30</v>
      </c>
      <c r="D101" s="49">
        <f>D65+D66</f>
        <v>56136435</v>
      </c>
      <c r="E101" s="86">
        <f>E65+E66</f>
        <v>2550688</v>
      </c>
      <c r="F101" s="72">
        <f>F65+F66</f>
        <v>0</v>
      </c>
      <c r="G101" s="87">
        <f>SUM(D101:E101)</f>
        <v>58687123</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56136435</v>
      </c>
      <c r="E103" s="54">
        <f>E101+E102</f>
        <v>2550688</v>
      </c>
      <c r="F103" s="54">
        <f>F101+F102</f>
        <v>0</v>
      </c>
      <c r="G103" s="69">
        <f>SUM(D103:E103)</f>
        <v>58687123</v>
      </c>
      <c r="H103" s="55"/>
      <c r="I103" s="55"/>
    </row>
    <row r="104" ht="12.75">
      <c r="D104" s="11"/>
    </row>
    <row r="105" ht="0.75" customHeight="1"/>
    <row r="106" ht="12.75" hidden="1"/>
    <row r="107" spans="2:6" ht="27.75" customHeight="1">
      <c r="B107" s="13" t="s">
        <v>44</v>
      </c>
      <c r="C107" s="13"/>
      <c r="D107" s="13"/>
      <c r="E107" s="13"/>
      <c r="F107" s="13" t="s">
        <v>107</v>
      </c>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B2:I116"/>
  <sheetViews>
    <sheetView showGridLines="0" view="pageBreakPreview" zoomScaleNormal="75"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9.125" style="9" customWidth="1"/>
    <col min="4" max="4" width="12.625" style="0" customWidth="1"/>
    <col min="5" max="5" width="12.875" style="0" customWidth="1"/>
    <col min="6" max="6" width="11.375" style="0" customWidth="1"/>
    <col min="7" max="7" width="13.375" style="0" customWidth="1"/>
    <col min="8" max="8" width="2.00390625" style="0" customWidth="1"/>
  </cols>
  <sheetData>
    <row r="1" ht="12.75"/>
    <row r="2" spans="5:6" ht="18">
      <c r="E2" s="12" t="s">
        <v>84</v>
      </c>
      <c r="F2" s="14"/>
    </row>
    <row r="3" spans="5:6" ht="19.5" customHeight="1">
      <c r="E3" s="12" t="s">
        <v>0</v>
      </c>
      <c r="F3" s="14"/>
    </row>
    <row r="4" spans="5:6" ht="22.5" customHeight="1">
      <c r="E4" s="12" t="s">
        <v>69</v>
      </c>
      <c r="F4" s="14" t="s">
        <v>120</v>
      </c>
    </row>
    <row r="5" spans="4:6" ht="2.25" customHeight="1">
      <c r="D5" s="1"/>
      <c r="E5" s="1"/>
      <c r="F5" s="1"/>
    </row>
    <row r="6" spans="3:4" ht="25.5" customHeight="1">
      <c r="C6" s="112" t="s">
        <v>112</v>
      </c>
      <c r="D6" s="112"/>
    </row>
    <row r="7" ht="12.75">
      <c r="F7" s="1"/>
    </row>
    <row r="8" ht="6.75" customHeight="1">
      <c r="G8" s="1" t="s">
        <v>57</v>
      </c>
    </row>
    <row r="9" ht="13.5" thickBot="1"/>
    <row r="10" spans="2:7" ht="18" customHeight="1">
      <c r="B10" s="115" t="s">
        <v>37</v>
      </c>
      <c r="C10" s="117" t="s">
        <v>38</v>
      </c>
      <c r="D10" s="115" t="s">
        <v>39</v>
      </c>
      <c r="E10" s="119" t="s">
        <v>40</v>
      </c>
      <c r="F10" s="120"/>
      <c r="G10" s="113" t="s">
        <v>41</v>
      </c>
    </row>
    <row r="11" spans="2:7" ht="41.25" customHeight="1" thickBot="1">
      <c r="B11" s="116"/>
      <c r="C11" s="118"/>
      <c r="D11" s="116"/>
      <c r="E11" s="8" t="s">
        <v>80</v>
      </c>
      <c r="F11" s="8" t="s">
        <v>42</v>
      </c>
      <c r="G11" s="114"/>
    </row>
    <row r="12" spans="2:7" ht="14.25" customHeight="1" thickBot="1">
      <c r="B12" s="21">
        <v>1</v>
      </c>
      <c r="C12" s="20">
        <v>2</v>
      </c>
      <c r="D12" s="18">
        <v>3</v>
      </c>
      <c r="E12" s="19">
        <v>4</v>
      </c>
      <c r="F12" s="19">
        <v>5</v>
      </c>
      <c r="G12" s="20">
        <v>6</v>
      </c>
    </row>
    <row r="13" spans="2:7" ht="16.5" customHeight="1">
      <c r="B13" s="56">
        <v>10000000</v>
      </c>
      <c r="C13" s="7" t="s">
        <v>2</v>
      </c>
      <c r="D13" s="28">
        <f>D14+D20+D24+D31</f>
        <v>4200</v>
      </c>
      <c r="E13" s="29">
        <f>E18+E24</f>
        <v>0</v>
      </c>
      <c r="F13" s="30" t="s">
        <v>43</v>
      </c>
      <c r="G13" s="31">
        <f>SUM(D13:E13)</f>
        <v>4200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4200</v>
      </c>
      <c r="E24" s="34">
        <f>E30</f>
        <v>0</v>
      </c>
      <c r="F24" s="33" t="s">
        <v>43</v>
      </c>
      <c r="G24" s="27">
        <f t="shared" si="0"/>
        <v>4200</v>
      </c>
    </row>
    <row r="25" spans="2:7" ht="17.25" customHeight="1">
      <c r="B25" s="57">
        <v>14060000</v>
      </c>
      <c r="C25" s="2" t="s">
        <v>75</v>
      </c>
      <c r="D25" s="32">
        <f>SUM(D26:D28)</f>
        <v>4200</v>
      </c>
      <c r="E25" s="33" t="s">
        <v>43</v>
      </c>
      <c r="F25" s="33" t="s">
        <v>43</v>
      </c>
      <c r="G25" s="27"/>
    </row>
    <row r="26" spans="2:7" ht="15.75" customHeight="1">
      <c r="B26" s="58">
        <v>14060100</v>
      </c>
      <c r="C26" s="4" t="s">
        <v>9</v>
      </c>
      <c r="D26" s="32">
        <v>4200</v>
      </c>
      <c r="E26" s="33" t="s">
        <v>43</v>
      </c>
      <c r="F26" s="33" t="s">
        <v>43</v>
      </c>
      <c r="G26" s="27">
        <f t="shared" si="0"/>
        <v>4200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5" customHeight="1">
      <c r="B35" s="57">
        <v>20000000</v>
      </c>
      <c r="C35" s="5" t="s">
        <v>17</v>
      </c>
      <c r="D35" s="32">
        <f>D36+D41+D46+D49</f>
        <v>4400</v>
      </c>
      <c r="E35" s="34">
        <f>E49+E56</f>
        <v>12872415</v>
      </c>
      <c r="F35" s="34">
        <f>F49</f>
        <v>0</v>
      </c>
      <c r="G35" s="27">
        <f t="shared" si="0"/>
        <v>12876815</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4400</v>
      </c>
      <c r="E49" s="34">
        <f>E51</f>
        <v>0</v>
      </c>
      <c r="F49" s="34">
        <f>F51</f>
        <v>0</v>
      </c>
      <c r="G49" s="27">
        <f t="shared" si="0"/>
        <v>4400</v>
      </c>
    </row>
    <row r="50" spans="2:7" ht="50.25" customHeight="1">
      <c r="B50" s="57">
        <v>24030000</v>
      </c>
      <c r="C50" s="23" t="s">
        <v>25</v>
      </c>
      <c r="D50" s="32">
        <v>2000</v>
      </c>
      <c r="E50" s="33" t="s">
        <v>43</v>
      </c>
      <c r="F50" s="33" t="s">
        <v>43</v>
      </c>
      <c r="G50" s="27">
        <f t="shared" si="0"/>
        <v>2000</v>
      </c>
    </row>
    <row r="51" spans="2:7" ht="13.5" customHeight="1">
      <c r="B51" s="57">
        <v>24060000</v>
      </c>
      <c r="C51" s="23" t="s">
        <v>26</v>
      </c>
      <c r="D51" s="32">
        <f>D52</f>
        <v>2400</v>
      </c>
      <c r="E51" s="37">
        <f>E54+E53</f>
        <v>0</v>
      </c>
      <c r="F51" s="37">
        <f>F54</f>
        <v>0</v>
      </c>
      <c r="G51" s="27">
        <f t="shared" si="0"/>
        <v>2400</v>
      </c>
    </row>
    <row r="52" spans="2:7" ht="14.25" customHeight="1">
      <c r="B52" s="60">
        <v>24060300</v>
      </c>
      <c r="C52" s="4" t="s">
        <v>26</v>
      </c>
      <c r="D52" s="37">
        <v>2400</v>
      </c>
      <c r="E52" s="33" t="s">
        <v>43</v>
      </c>
      <c r="F52" s="33" t="s">
        <v>43</v>
      </c>
      <c r="G52" s="27">
        <f t="shared" si="0"/>
        <v>2400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12872415</v>
      </c>
      <c r="F56" s="33" t="s">
        <v>43</v>
      </c>
      <c r="G56" s="27">
        <f t="shared" si="0"/>
        <v>12872415</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250000</v>
      </c>
      <c r="F62" s="33" t="s">
        <v>43</v>
      </c>
      <c r="G62" s="27">
        <f t="shared" si="0"/>
        <v>250000</v>
      </c>
    </row>
    <row r="63" spans="2:7" ht="31.5" hidden="1">
      <c r="B63" s="57">
        <v>50080000</v>
      </c>
      <c r="C63" s="3" t="s">
        <v>52</v>
      </c>
      <c r="D63" s="33" t="s">
        <v>43</v>
      </c>
      <c r="E63" s="39"/>
      <c r="F63" s="33" t="s">
        <v>43</v>
      </c>
      <c r="G63" s="27">
        <f t="shared" si="0"/>
        <v>0</v>
      </c>
    </row>
    <row r="64" spans="2:7" ht="63">
      <c r="B64" s="57">
        <v>50110000</v>
      </c>
      <c r="C64" s="3" t="s">
        <v>53</v>
      </c>
      <c r="D64" s="33" t="s">
        <v>43</v>
      </c>
      <c r="E64" s="39">
        <v>250000</v>
      </c>
      <c r="F64" s="33" t="s">
        <v>43</v>
      </c>
      <c r="G64" s="27">
        <f t="shared" si="0"/>
        <v>250000</v>
      </c>
    </row>
    <row r="65" spans="2:7" s="73" customFormat="1" ht="16.5" customHeight="1">
      <c r="B65" s="76"/>
      <c r="C65" s="10" t="s">
        <v>30</v>
      </c>
      <c r="D65" s="77">
        <f>D13+D35</f>
        <v>8600</v>
      </c>
      <c r="E65" s="75">
        <f>E13+E35+E57+E62</f>
        <v>13122415</v>
      </c>
      <c r="F65" s="75">
        <f>F35+F57</f>
        <v>0</v>
      </c>
      <c r="G65" s="78">
        <f t="shared" si="0"/>
        <v>13131015</v>
      </c>
    </row>
    <row r="66" spans="2:7" s="51" customFormat="1" ht="13.5" customHeight="1">
      <c r="B66" s="57">
        <v>40000000</v>
      </c>
      <c r="C66" s="5" t="s">
        <v>31</v>
      </c>
      <c r="D66" s="77">
        <f>D67</f>
        <v>55186629</v>
      </c>
      <c r="E66" s="93">
        <f>E67</f>
        <v>0</v>
      </c>
      <c r="F66" s="75">
        <f>F67</f>
        <v>0</v>
      </c>
      <c r="G66" s="94">
        <f t="shared" si="0"/>
        <v>55186629</v>
      </c>
    </row>
    <row r="67" spans="2:7" ht="15" customHeight="1">
      <c r="B67" s="57">
        <v>41000000</v>
      </c>
      <c r="C67" s="2" t="s">
        <v>32</v>
      </c>
      <c r="D67" s="32">
        <f>D68+D69+D74</f>
        <v>55186629</v>
      </c>
      <c r="E67" s="91">
        <f>E68+E69+E74</f>
        <v>0</v>
      </c>
      <c r="F67" s="41">
        <f>F68+F69+F74</f>
        <v>0</v>
      </c>
      <c r="G67" s="92">
        <f t="shared" si="0"/>
        <v>55186629</v>
      </c>
    </row>
    <row r="68" spans="2:7" ht="18" customHeight="1" hidden="1">
      <c r="B68" s="57">
        <v>41010000</v>
      </c>
      <c r="C68" s="6" t="s">
        <v>33</v>
      </c>
      <c r="D68" s="32"/>
      <c r="E68" s="41">
        <v>0</v>
      </c>
      <c r="F68" s="41">
        <v>0</v>
      </c>
      <c r="G68" s="27">
        <f t="shared" si="0"/>
        <v>0</v>
      </c>
    </row>
    <row r="69" spans="2:7" ht="17.25" customHeight="1">
      <c r="B69" s="57">
        <v>41020000</v>
      </c>
      <c r="C69" s="6" t="s">
        <v>34</v>
      </c>
      <c r="D69" s="32">
        <f>SUM(D70:D73)</f>
        <v>31221576</v>
      </c>
      <c r="E69" s="34">
        <f>SUM(E70:E73)</f>
        <v>0</v>
      </c>
      <c r="F69" s="34">
        <f>SUM(F70:F73)</f>
        <v>0</v>
      </c>
      <c r="G69" s="27">
        <f t="shared" si="0"/>
        <v>31221576</v>
      </c>
    </row>
    <row r="70" spans="2:7" ht="45" customHeight="1" hidden="1">
      <c r="B70" s="67">
        <v>41020600</v>
      </c>
      <c r="C70" s="25" t="s">
        <v>61</v>
      </c>
      <c r="D70" s="42"/>
      <c r="E70" s="83" t="s">
        <v>43</v>
      </c>
      <c r="F70" s="83" t="s">
        <v>43</v>
      </c>
      <c r="G70" s="27">
        <f t="shared" si="0"/>
        <v>0</v>
      </c>
    </row>
    <row r="71" spans="2:7" ht="122.25" customHeight="1" hidden="1">
      <c r="B71" s="62">
        <v>41020700</v>
      </c>
      <c r="C71" s="24" t="s">
        <v>70</v>
      </c>
      <c r="D71" s="32"/>
      <c r="E71" s="83" t="s">
        <v>43</v>
      </c>
      <c r="F71" s="83" t="s">
        <v>43</v>
      </c>
      <c r="G71" s="27">
        <f t="shared" si="0"/>
        <v>0</v>
      </c>
    </row>
    <row r="72" spans="2:7" ht="15.75" customHeight="1">
      <c r="B72" s="67">
        <v>41020900</v>
      </c>
      <c r="C72" s="79" t="s">
        <v>86</v>
      </c>
      <c r="D72" s="80">
        <v>31221576</v>
      </c>
      <c r="E72" s="33" t="s">
        <v>43</v>
      </c>
      <c r="F72" s="33" t="s">
        <v>43</v>
      </c>
      <c r="G72" s="27">
        <f t="shared" si="0"/>
        <v>31221576</v>
      </c>
    </row>
    <row r="73" spans="2:7" ht="60.75" customHeight="1" hidden="1">
      <c r="B73" s="62">
        <v>41021300</v>
      </c>
      <c r="C73" s="24" t="s">
        <v>67</v>
      </c>
      <c r="D73" s="32"/>
      <c r="E73" s="83" t="s">
        <v>43</v>
      </c>
      <c r="F73" s="83" t="s">
        <v>43</v>
      </c>
      <c r="G73" s="27">
        <f t="shared" si="0"/>
        <v>0</v>
      </c>
    </row>
    <row r="74" spans="2:7" ht="14.25" customHeight="1">
      <c r="B74" s="57">
        <v>41030000</v>
      </c>
      <c r="C74" s="6" t="s">
        <v>35</v>
      </c>
      <c r="D74" s="34">
        <f>SUM(D75:D100)</f>
        <v>23965053</v>
      </c>
      <c r="E74" s="91">
        <f>SUM(E75:E100)</f>
        <v>0</v>
      </c>
      <c r="F74" s="34">
        <f>SUM(F75:F100)</f>
        <v>0</v>
      </c>
      <c r="G74" s="92">
        <f t="shared" si="0"/>
        <v>23965053</v>
      </c>
    </row>
    <row r="75" spans="2:7" ht="42.75" customHeight="1" hidden="1">
      <c r="B75" s="62">
        <v>41027400</v>
      </c>
      <c r="C75" s="24" t="s">
        <v>89</v>
      </c>
      <c r="D75" s="83"/>
      <c r="E75" s="83" t="str">
        <f>F75</f>
        <v>х</v>
      </c>
      <c r="F75" s="83" t="s">
        <v>43</v>
      </c>
      <c r="G75" s="27">
        <f>SUM(D75:E75)</f>
        <v>0</v>
      </c>
    </row>
    <row r="76" spans="2:7" ht="42.75" customHeight="1" hidden="1">
      <c r="B76" s="62">
        <v>41030300</v>
      </c>
      <c r="C76" s="24" t="s">
        <v>87</v>
      </c>
      <c r="D76" s="83"/>
      <c r="E76" s="83" t="s">
        <v>43</v>
      </c>
      <c r="F76" s="83" t="s">
        <v>43</v>
      </c>
      <c r="G76" s="27">
        <f>SUM(D76:E76)</f>
        <v>0</v>
      </c>
    </row>
    <row r="77" spans="2:7" ht="30.75" customHeight="1" hidden="1">
      <c r="B77" s="62">
        <v>41030500</v>
      </c>
      <c r="C77" s="24" t="s">
        <v>64</v>
      </c>
      <c r="D77" s="83" t="s">
        <v>43</v>
      </c>
      <c r="E77" s="41"/>
      <c r="F77" s="83" t="s">
        <v>43</v>
      </c>
      <c r="G77" s="27">
        <f t="shared" si="0"/>
        <v>0</v>
      </c>
    </row>
    <row r="78" spans="2:7" ht="61.5" customHeight="1">
      <c r="B78" s="62">
        <v>41030600</v>
      </c>
      <c r="C78" s="24" t="s">
        <v>114</v>
      </c>
      <c r="D78" s="41">
        <v>9965771</v>
      </c>
      <c r="E78" s="33" t="s">
        <v>43</v>
      </c>
      <c r="F78" s="33" t="s">
        <v>43</v>
      </c>
      <c r="G78" s="27">
        <f aca="true" t="shared" si="1" ref="G78:G100">SUM(D78:E78)</f>
        <v>9965771</v>
      </c>
    </row>
    <row r="79" spans="2:7" ht="122.25" customHeight="1" hidden="1">
      <c r="B79" s="62">
        <v>41030700</v>
      </c>
      <c r="C79" s="24" t="s">
        <v>101</v>
      </c>
      <c r="D79" s="32"/>
      <c r="E79" s="33" t="s">
        <v>43</v>
      </c>
      <c r="F79" s="33" t="s">
        <v>43</v>
      </c>
      <c r="G79" s="27">
        <f t="shared" si="1"/>
        <v>0</v>
      </c>
    </row>
    <row r="80" spans="2:7" ht="75" customHeight="1">
      <c r="B80" s="62">
        <v>41030800</v>
      </c>
      <c r="C80" s="24" t="s">
        <v>102</v>
      </c>
      <c r="D80" s="32">
        <v>12088935</v>
      </c>
      <c r="E80" s="33" t="s">
        <v>43</v>
      </c>
      <c r="F80" s="33" t="s">
        <v>43</v>
      </c>
      <c r="G80" s="27">
        <f t="shared" si="1"/>
        <v>12088935</v>
      </c>
    </row>
    <row r="81" spans="2:7" ht="137.25" customHeight="1">
      <c r="B81" s="62">
        <v>41030900</v>
      </c>
      <c r="C81" s="24" t="s">
        <v>103</v>
      </c>
      <c r="D81" s="32">
        <f>468835+1044853</f>
        <v>1513688</v>
      </c>
      <c r="E81" s="45" t="s">
        <v>43</v>
      </c>
      <c r="F81" s="45" t="s">
        <v>43</v>
      </c>
      <c r="G81" s="27">
        <f t="shared" si="1"/>
        <v>1513688</v>
      </c>
    </row>
    <row r="82" spans="2:7" ht="56.25" customHeight="1">
      <c r="B82" s="63">
        <v>41031000</v>
      </c>
      <c r="C82" s="24" t="s">
        <v>104</v>
      </c>
      <c r="D82" s="81">
        <v>50057</v>
      </c>
      <c r="E82" s="45" t="s">
        <v>43</v>
      </c>
      <c r="F82" s="45" t="s">
        <v>43</v>
      </c>
      <c r="G82" s="27">
        <f t="shared" si="1"/>
        <v>50057</v>
      </c>
    </row>
    <row r="83" spans="2:7" ht="61.5" customHeight="1" hidden="1">
      <c r="B83" s="63">
        <v>41031300</v>
      </c>
      <c r="C83" s="24" t="s">
        <v>94</v>
      </c>
      <c r="D83" s="81"/>
      <c r="E83" s="45" t="s">
        <v>43</v>
      </c>
      <c r="F83" s="45" t="s">
        <v>43</v>
      </c>
      <c r="G83" s="27">
        <f t="shared" si="1"/>
        <v>0</v>
      </c>
    </row>
    <row r="84" spans="2:7" ht="71.25" customHeight="1" hidden="1">
      <c r="B84" s="63">
        <v>41031900</v>
      </c>
      <c r="C84" s="26" t="s">
        <v>105</v>
      </c>
      <c r="D84" s="44" t="s">
        <v>43</v>
      </c>
      <c r="E84" s="91"/>
      <c r="F84" s="45" t="s">
        <v>43</v>
      </c>
      <c r="G84" s="92">
        <f t="shared" si="1"/>
        <v>0</v>
      </c>
    </row>
    <row r="85" spans="2:7" ht="78.75" customHeight="1" hidden="1">
      <c r="B85" s="63">
        <v>41032200</v>
      </c>
      <c r="C85" s="26" t="s">
        <v>88</v>
      </c>
      <c r="D85" s="32"/>
      <c r="E85" s="33" t="str">
        <f aca="true" t="shared" si="2" ref="E85:E98">F85</f>
        <v>х</v>
      </c>
      <c r="F85" s="45" t="s">
        <v>43</v>
      </c>
      <c r="G85" s="27">
        <f t="shared" si="1"/>
        <v>0</v>
      </c>
    </row>
    <row r="86" spans="2:7" ht="90.75" customHeight="1" thickBot="1">
      <c r="B86" s="63">
        <v>41032300</v>
      </c>
      <c r="C86" s="26" t="s">
        <v>66</v>
      </c>
      <c r="D86" s="32">
        <v>346602</v>
      </c>
      <c r="E86" s="33" t="str">
        <f t="shared" si="2"/>
        <v>х</v>
      </c>
      <c r="F86" s="45" t="s">
        <v>43</v>
      </c>
      <c r="G86" s="27">
        <f t="shared" si="1"/>
        <v>346602</v>
      </c>
    </row>
    <row r="87" spans="2:7" ht="47.25" customHeight="1" hidden="1">
      <c r="B87" s="84">
        <v>41032700</v>
      </c>
      <c r="C87" s="24" t="s">
        <v>96</v>
      </c>
      <c r="D87" s="68"/>
      <c r="E87" s="83">
        <f>F87</f>
        <v>0</v>
      </c>
      <c r="F87" s="83"/>
      <c r="G87" s="27">
        <f>SUM(D87:E87)</f>
        <v>0</v>
      </c>
    </row>
    <row r="88" spans="2:7" ht="45" hidden="1">
      <c r="B88" s="63">
        <v>41032800</v>
      </c>
      <c r="C88" s="26" t="s">
        <v>92</v>
      </c>
      <c r="D88" s="33"/>
      <c r="E88" s="33"/>
      <c r="F88" s="33"/>
      <c r="G88" s="43">
        <f>SUM(D88:E88)</f>
        <v>0</v>
      </c>
    </row>
    <row r="89" spans="2:7" ht="30.75" customHeight="1" hidden="1">
      <c r="B89" s="63">
        <v>41033800</v>
      </c>
      <c r="C89" s="26" t="s">
        <v>71</v>
      </c>
      <c r="D89" s="44"/>
      <c r="E89" s="83" t="str">
        <f t="shared" si="2"/>
        <v>х</v>
      </c>
      <c r="F89" s="45" t="s">
        <v>43</v>
      </c>
      <c r="G89" s="27">
        <f t="shared" si="1"/>
        <v>0</v>
      </c>
    </row>
    <row r="90" spans="2:7" ht="44.25" customHeight="1" hidden="1">
      <c r="B90" s="63">
        <v>41034900</v>
      </c>
      <c r="C90" s="26" t="s">
        <v>63</v>
      </c>
      <c r="D90" s="44"/>
      <c r="E90" s="83">
        <f t="shared" si="2"/>
        <v>0</v>
      </c>
      <c r="F90" s="74"/>
      <c r="G90" s="27">
        <f t="shared" si="1"/>
        <v>0</v>
      </c>
    </row>
    <row r="91" spans="2:7" ht="20.25" customHeight="1" hidden="1">
      <c r="B91" s="63">
        <v>41035000</v>
      </c>
      <c r="C91" s="26" t="s">
        <v>62</v>
      </c>
      <c r="D91" s="32"/>
      <c r="E91" s="83" t="str">
        <f t="shared" si="2"/>
        <v>х</v>
      </c>
      <c r="F91" s="45" t="s">
        <v>43</v>
      </c>
      <c r="G91" s="27">
        <f t="shared" si="1"/>
        <v>0</v>
      </c>
    </row>
    <row r="92" spans="2:7" ht="60" hidden="1">
      <c r="B92" s="63">
        <v>41036000</v>
      </c>
      <c r="C92" s="26" t="s">
        <v>90</v>
      </c>
      <c r="D92" s="46"/>
      <c r="E92" s="83" t="str">
        <f t="shared" si="2"/>
        <v>х</v>
      </c>
      <c r="F92" s="33" t="s">
        <v>43</v>
      </c>
      <c r="G92" s="43">
        <f>SUM(D92:E92)</f>
        <v>0</v>
      </c>
    </row>
    <row r="93" spans="2:7" ht="75" hidden="1">
      <c r="B93" s="63">
        <v>41036800</v>
      </c>
      <c r="C93" s="26" t="s">
        <v>65</v>
      </c>
      <c r="D93" s="46"/>
      <c r="E93" s="83" t="str">
        <f t="shared" si="2"/>
        <v>х</v>
      </c>
      <c r="F93" s="33" t="s">
        <v>43</v>
      </c>
      <c r="G93" s="43">
        <f t="shared" si="1"/>
        <v>0</v>
      </c>
    </row>
    <row r="94" spans="2:7" ht="60" hidden="1">
      <c r="B94" s="63">
        <v>41037000</v>
      </c>
      <c r="C94" s="26" t="s">
        <v>97</v>
      </c>
      <c r="D94" s="46"/>
      <c r="E94" s="83" t="str">
        <f t="shared" si="2"/>
        <v>х</v>
      </c>
      <c r="F94" s="33" t="s">
        <v>43</v>
      </c>
      <c r="G94" s="43">
        <f t="shared" si="1"/>
        <v>0</v>
      </c>
    </row>
    <row r="95" spans="2:7" ht="45" hidden="1">
      <c r="B95" s="63">
        <v>41037100</v>
      </c>
      <c r="C95" s="26" t="s">
        <v>98</v>
      </c>
      <c r="D95" s="33"/>
      <c r="E95" s="45">
        <f>F95</f>
        <v>0</v>
      </c>
      <c r="F95" s="45"/>
      <c r="G95" s="43">
        <f>SUM(D95:E95)</f>
        <v>0</v>
      </c>
    </row>
    <row r="96" spans="2:7" ht="123" customHeight="1" hidden="1">
      <c r="B96" s="63">
        <v>41037600</v>
      </c>
      <c r="C96" s="26" t="s">
        <v>106</v>
      </c>
      <c r="D96" s="33"/>
      <c r="E96" s="45"/>
      <c r="F96" s="33" t="s">
        <v>43</v>
      </c>
      <c r="G96" s="43">
        <f>SUM(D96:E96)</f>
        <v>0</v>
      </c>
    </row>
    <row r="97" spans="2:7" ht="48" customHeight="1" hidden="1">
      <c r="B97" s="84">
        <v>41037800</v>
      </c>
      <c r="C97" s="24" t="s">
        <v>95</v>
      </c>
      <c r="D97" s="81"/>
      <c r="E97" s="45" t="s">
        <v>43</v>
      </c>
      <c r="F97" s="45" t="s">
        <v>43</v>
      </c>
      <c r="G97" s="27">
        <f>SUM(D97:E97)</f>
        <v>0</v>
      </c>
    </row>
    <row r="98" spans="2:7" ht="61.5" customHeight="1" hidden="1">
      <c r="B98" s="63">
        <v>41037900</v>
      </c>
      <c r="C98" s="26" t="s">
        <v>99</v>
      </c>
      <c r="D98" s="46"/>
      <c r="E98" s="83" t="str">
        <f t="shared" si="2"/>
        <v>х</v>
      </c>
      <c r="F98" s="33" t="s">
        <v>43</v>
      </c>
      <c r="G98" s="43">
        <f>SUM(D98:E98)</f>
        <v>0</v>
      </c>
    </row>
    <row r="99" spans="2:7" ht="60" hidden="1">
      <c r="B99" s="63">
        <v>41038000</v>
      </c>
      <c r="C99" s="26" t="s">
        <v>91</v>
      </c>
      <c r="D99" s="46"/>
      <c r="E99" s="33" t="s">
        <v>43</v>
      </c>
      <c r="F99" s="33" t="s">
        <v>43</v>
      </c>
      <c r="G99" s="43">
        <f>SUM(D99:E99)</f>
        <v>0</v>
      </c>
    </row>
    <row r="100" spans="2:7" ht="103.5" customHeight="1" hidden="1" thickBot="1">
      <c r="B100" s="63"/>
      <c r="C100" s="26" t="s">
        <v>93</v>
      </c>
      <c r="D100" s="33" t="s">
        <v>43</v>
      </c>
      <c r="E100" s="33"/>
      <c r="F100" s="33"/>
      <c r="G100" s="43">
        <f t="shared" si="1"/>
        <v>0</v>
      </c>
    </row>
    <row r="101" spans="2:7" s="51" customFormat="1" ht="19.5" customHeight="1" thickBot="1">
      <c r="B101" s="64"/>
      <c r="C101" s="15" t="s">
        <v>30</v>
      </c>
      <c r="D101" s="49">
        <f>D65+D66</f>
        <v>55195229</v>
      </c>
      <c r="E101" s="86">
        <f>E65+E66</f>
        <v>13122415</v>
      </c>
      <c r="F101" s="72">
        <f>F65+F66</f>
        <v>0</v>
      </c>
      <c r="G101" s="87">
        <f>SUM(D101:E101)</f>
        <v>68317644</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55195229</v>
      </c>
      <c r="E103" s="54">
        <f>E101+E102</f>
        <v>13122415</v>
      </c>
      <c r="F103" s="54">
        <f>F101+F102</f>
        <v>0</v>
      </c>
      <c r="G103" s="69">
        <f>SUM(D103:E103)</f>
        <v>68317644</v>
      </c>
      <c r="H103" s="55"/>
      <c r="I103" s="55"/>
    </row>
    <row r="104" ht="12.75">
      <c r="D104" s="11"/>
    </row>
    <row r="107" ht="12.75" hidden="1"/>
    <row r="108" spans="2:6" ht="18">
      <c r="B108" s="13" t="s">
        <v>44</v>
      </c>
      <c r="C108" s="13"/>
      <c r="D108" s="13"/>
      <c r="E108" s="13"/>
      <c r="F108" s="13" t="s">
        <v>107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4"/>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B2:I116"/>
  <sheetViews>
    <sheetView showGridLines="0" view="pageBreakPreview" zoomScaleSheetLayoutView="100" workbookViewId="0" topLeftCell="B1">
      <selection activeCell="C4" sqref="C4"/>
    </sheetView>
  </sheetViews>
  <sheetFormatPr defaultColWidth="9.00390625" defaultRowHeight="12.75"/>
  <cols>
    <col min="1" max="1" width="2.875" style="0" hidden="1" customWidth="1"/>
    <col min="2" max="2" width="10.00390625" style="0" customWidth="1"/>
    <col min="3" max="3" width="59.625" style="9" customWidth="1"/>
    <col min="4" max="4" width="12.75390625" style="0" customWidth="1"/>
    <col min="5" max="5" width="12.25390625" style="0" customWidth="1"/>
    <col min="6" max="6" width="11.375" style="0" customWidth="1"/>
    <col min="7" max="7" width="13.375" style="0" customWidth="1"/>
    <col min="8" max="8" width="2.00390625" style="0" customWidth="1"/>
  </cols>
  <sheetData>
    <row r="1" ht="12.75"/>
    <row r="2" spans="5:6" ht="18">
      <c r="E2" s="12" t="s">
        <v>85</v>
      </c>
      <c r="F2" s="14"/>
    </row>
    <row r="3" spans="5:6" ht="19.5" customHeight="1">
      <c r="E3" s="12" t="s">
        <v>0</v>
      </c>
      <c r="F3" s="14"/>
    </row>
    <row r="4" spans="5:6" ht="22.5" customHeight="1">
      <c r="E4" s="12" t="s">
        <v>69</v>
      </c>
      <c r="F4" s="14" t="s">
        <v>120</v>
      </c>
    </row>
    <row r="5" spans="4:6" ht="6.75" customHeight="1">
      <c r="D5" s="1"/>
      <c r="E5" s="1"/>
      <c r="F5" s="1"/>
    </row>
    <row r="6" spans="3:4" ht="25.5" customHeight="1">
      <c r="C6" s="112" t="s">
        <v>113</v>
      </c>
      <c r="D6" s="112"/>
    </row>
    <row r="7" ht="9" customHeight="1">
      <c r="F7" s="1"/>
    </row>
    <row r="8" ht="12" customHeight="1">
      <c r="G8" s="1" t="s">
        <v>57</v>
      </c>
    </row>
    <row r="9" ht="9.75" customHeight="1" thickBot="1"/>
    <row r="10" spans="2:7" ht="18" customHeight="1">
      <c r="B10" s="115" t="s">
        <v>37</v>
      </c>
      <c r="C10" s="117" t="s">
        <v>38</v>
      </c>
      <c r="D10" s="115" t="s">
        <v>39</v>
      </c>
      <c r="E10" s="119" t="s">
        <v>40</v>
      </c>
      <c r="F10" s="120"/>
      <c r="G10" s="113" t="s">
        <v>41</v>
      </c>
    </row>
    <row r="11" spans="2:7" ht="37.5" customHeight="1" thickBot="1">
      <c r="B11" s="116"/>
      <c r="C11" s="118"/>
      <c r="D11" s="116"/>
      <c r="E11" s="8" t="s">
        <v>80</v>
      </c>
      <c r="F11" s="8" t="s">
        <v>42</v>
      </c>
      <c r="G11" s="114"/>
    </row>
    <row r="12" spans="2:7" ht="9.75" customHeight="1" thickBot="1">
      <c r="B12" s="21">
        <v>1</v>
      </c>
      <c r="C12" s="20">
        <v>2</v>
      </c>
      <c r="D12" s="18">
        <v>3</v>
      </c>
      <c r="E12" s="19">
        <v>4</v>
      </c>
      <c r="F12" s="19">
        <v>5</v>
      </c>
      <c r="G12" s="20">
        <v>6</v>
      </c>
    </row>
    <row r="13" spans="2:7" ht="15" customHeight="1">
      <c r="B13" s="56">
        <v>10000000</v>
      </c>
      <c r="C13" s="7" t="s">
        <v>2</v>
      </c>
      <c r="D13" s="28">
        <f>D14+D20+D24+D31</f>
        <v>13000</v>
      </c>
      <c r="E13" s="29">
        <f>E18+E24</f>
        <v>0</v>
      </c>
      <c r="F13" s="30" t="s">
        <v>43</v>
      </c>
      <c r="G13" s="31">
        <f>SUM(D13:E13)</f>
        <v>13000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28.5" customHeight="1">
      <c r="B20" s="57">
        <v>13000000</v>
      </c>
      <c r="C20" s="2" t="s">
        <v>72</v>
      </c>
      <c r="D20" s="32">
        <f>SUM(D21:D23)</f>
        <v>1000</v>
      </c>
      <c r="E20" s="33" t="s">
        <v>43</v>
      </c>
      <c r="F20" s="33" t="s">
        <v>43</v>
      </c>
      <c r="G20" s="27">
        <f t="shared" si="0"/>
        <v>1000</v>
      </c>
    </row>
    <row r="21" spans="2:7" ht="35.25" customHeight="1">
      <c r="B21" s="66">
        <v>13010000</v>
      </c>
      <c r="C21" s="23" t="s">
        <v>73</v>
      </c>
      <c r="D21" s="32">
        <v>1000</v>
      </c>
      <c r="E21" s="33" t="s">
        <v>43</v>
      </c>
      <c r="F21" s="33" t="s">
        <v>43</v>
      </c>
      <c r="G21" s="27">
        <f t="shared" si="0"/>
        <v>1000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12000</v>
      </c>
      <c r="E24" s="34">
        <f>E30</f>
        <v>0</v>
      </c>
      <c r="F24" s="33" t="s">
        <v>43</v>
      </c>
      <c r="G24" s="27">
        <f t="shared" si="0"/>
        <v>12000</v>
      </c>
    </row>
    <row r="25" spans="2:7" ht="15" customHeight="1">
      <c r="B25" s="57">
        <v>14060000</v>
      </c>
      <c r="C25" s="2" t="s">
        <v>75</v>
      </c>
      <c r="D25" s="32">
        <f>SUM(D26:D28)</f>
        <v>12000</v>
      </c>
      <c r="E25" s="33" t="s">
        <v>43</v>
      </c>
      <c r="F25" s="33" t="s">
        <v>43</v>
      </c>
      <c r="G25" s="27"/>
    </row>
    <row r="26" spans="2:7" ht="15.75" customHeight="1">
      <c r="B26" s="58">
        <v>14060100</v>
      </c>
      <c r="C26" s="4" t="s">
        <v>9</v>
      </c>
      <c r="D26" s="32">
        <v>12000</v>
      </c>
      <c r="E26" s="33" t="s">
        <v>43</v>
      </c>
      <c r="F26" s="33" t="s">
        <v>43</v>
      </c>
      <c r="G26" s="27">
        <f t="shared" si="0"/>
        <v>12000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5" customHeight="1">
      <c r="B35" s="57">
        <v>20000000</v>
      </c>
      <c r="C35" s="5" t="s">
        <v>17</v>
      </c>
      <c r="D35" s="32">
        <f>D36+D41+D46+D49</f>
        <v>3000</v>
      </c>
      <c r="E35" s="34">
        <f>E49+E56</f>
        <v>2814461</v>
      </c>
      <c r="F35" s="34">
        <f>F49</f>
        <v>0</v>
      </c>
      <c r="G35" s="27">
        <f t="shared" si="0"/>
        <v>2817461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3000</v>
      </c>
      <c r="E49" s="34">
        <f>E51</f>
        <v>0</v>
      </c>
      <c r="F49" s="34">
        <f>F51</f>
        <v>0</v>
      </c>
      <c r="G49" s="27">
        <f t="shared" si="0"/>
        <v>3000</v>
      </c>
    </row>
    <row r="50" spans="2:7" ht="50.25" customHeight="1">
      <c r="B50" s="57">
        <v>24030000</v>
      </c>
      <c r="C50" s="23" t="s">
        <v>25</v>
      </c>
      <c r="D50" s="32">
        <v>500</v>
      </c>
      <c r="E50" s="33" t="s">
        <v>43</v>
      </c>
      <c r="F50" s="33" t="s">
        <v>43</v>
      </c>
      <c r="G50" s="27">
        <f t="shared" si="0"/>
        <v>500</v>
      </c>
    </row>
    <row r="51" spans="2:7" ht="19.5" customHeight="1">
      <c r="B51" s="57">
        <v>24060000</v>
      </c>
      <c r="C51" s="23" t="s">
        <v>26</v>
      </c>
      <c r="D51" s="32">
        <f>D52</f>
        <v>2500</v>
      </c>
      <c r="E51" s="37">
        <f>E54+E53</f>
        <v>0</v>
      </c>
      <c r="F51" s="37">
        <f>F54</f>
        <v>0</v>
      </c>
      <c r="G51" s="27">
        <f t="shared" si="0"/>
        <v>2500</v>
      </c>
    </row>
    <row r="52" spans="2:7" ht="19.5" customHeight="1">
      <c r="B52" s="60">
        <v>24060300</v>
      </c>
      <c r="C52" s="4" t="s">
        <v>26</v>
      </c>
      <c r="D52" s="37">
        <v>2500</v>
      </c>
      <c r="E52" s="33" t="s">
        <v>43</v>
      </c>
      <c r="F52" s="33" t="s">
        <v>43</v>
      </c>
      <c r="G52" s="27">
        <f t="shared" si="0"/>
        <v>2500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2814461</v>
      </c>
      <c r="F56" s="33" t="s">
        <v>43</v>
      </c>
      <c r="G56" s="27">
        <f t="shared" si="0"/>
        <v>2814461</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6.5" customHeight="1">
      <c r="B62" s="57">
        <v>50000000</v>
      </c>
      <c r="C62" s="5" t="s">
        <v>51</v>
      </c>
      <c r="D62" s="33" t="s">
        <v>43</v>
      </c>
      <c r="E62" s="39">
        <f>E63+E64</f>
        <v>40000</v>
      </c>
      <c r="F62" s="33" t="s">
        <v>43</v>
      </c>
      <c r="G62" s="27">
        <f t="shared" si="0"/>
        <v>40000</v>
      </c>
    </row>
    <row r="63" spans="2:7" ht="31.5" hidden="1">
      <c r="B63" s="57">
        <v>50080000</v>
      </c>
      <c r="C63" s="3" t="s">
        <v>52</v>
      </c>
      <c r="D63" s="33" t="s">
        <v>43</v>
      </c>
      <c r="E63" s="39"/>
      <c r="F63" s="33" t="s">
        <v>43</v>
      </c>
      <c r="G63" s="27">
        <f t="shared" si="0"/>
        <v>0</v>
      </c>
    </row>
    <row r="64" spans="2:7" ht="49.5" customHeight="1">
      <c r="B64" s="57">
        <v>50110000</v>
      </c>
      <c r="C64" s="3" t="s">
        <v>53</v>
      </c>
      <c r="D64" s="33" t="s">
        <v>43</v>
      </c>
      <c r="E64" s="39">
        <v>40000</v>
      </c>
      <c r="F64" s="33" t="s">
        <v>43</v>
      </c>
      <c r="G64" s="27">
        <f t="shared" si="0"/>
        <v>40000</v>
      </c>
    </row>
    <row r="65" spans="2:7" s="73" customFormat="1" ht="15.75">
      <c r="B65" s="76"/>
      <c r="C65" s="10" t="s">
        <v>30</v>
      </c>
      <c r="D65" s="77">
        <f>D13+D35</f>
        <v>16000</v>
      </c>
      <c r="E65" s="75">
        <f>E13+E35+E57+E62</f>
        <v>2854461</v>
      </c>
      <c r="F65" s="75">
        <f>F35+F57</f>
        <v>0</v>
      </c>
      <c r="G65" s="78">
        <f t="shared" si="0"/>
        <v>2870461</v>
      </c>
    </row>
    <row r="66" spans="2:7" s="51" customFormat="1" ht="15.75" customHeight="1">
      <c r="B66" s="57">
        <v>40000000</v>
      </c>
      <c r="C66" s="5" t="s">
        <v>31</v>
      </c>
      <c r="D66" s="77">
        <f>D67</f>
        <v>108503539</v>
      </c>
      <c r="E66" s="93">
        <f>E67</f>
        <v>0</v>
      </c>
      <c r="F66" s="75">
        <f>F67</f>
        <v>0</v>
      </c>
      <c r="G66" s="94">
        <f t="shared" si="0"/>
        <v>108503539</v>
      </c>
    </row>
    <row r="67" spans="2:7" ht="18" customHeight="1">
      <c r="B67" s="57">
        <v>41000000</v>
      </c>
      <c r="C67" s="2" t="s">
        <v>32</v>
      </c>
      <c r="D67" s="32">
        <f>D68+D69+D74</f>
        <v>108503539</v>
      </c>
      <c r="E67" s="91">
        <f>E68+E69+E74</f>
        <v>0</v>
      </c>
      <c r="F67" s="41">
        <f>F68+F69+F74</f>
        <v>0</v>
      </c>
      <c r="G67" s="92">
        <f t="shared" si="0"/>
        <v>108503539</v>
      </c>
    </row>
    <row r="68" spans="2:7" ht="18" customHeight="1" hidden="1">
      <c r="B68" s="57">
        <v>41010000</v>
      </c>
      <c r="C68" s="6" t="s">
        <v>33</v>
      </c>
      <c r="D68" s="77"/>
      <c r="E68" s="85">
        <v>0</v>
      </c>
      <c r="F68" s="85">
        <v>0</v>
      </c>
      <c r="G68" s="78">
        <f t="shared" si="0"/>
        <v>0</v>
      </c>
    </row>
    <row r="69" spans="2:7" s="51" customFormat="1" ht="14.25" customHeight="1">
      <c r="B69" s="57">
        <v>41020000</v>
      </c>
      <c r="C69" s="6" t="s">
        <v>34</v>
      </c>
      <c r="D69" s="32">
        <f>SUM(D70:D73)</f>
        <v>65480391</v>
      </c>
      <c r="E69" s="34">
        <f>SUM(E70:E73)</f>
        <v>0</v>
      </c>
      <c r="F69" s="34">
        <f>SUM(F70:F73)</f>
        <v>0</v>
      </c>
      <c r="G69" s="27">
        <f t="shared" si="0"/>
        <v>65480391</v>
      </c>
    </row>
    <row r="70" spans="2:7" ht="45" customHeight="1" hidden="1">
      <c r="B70" s="67">
        <v>41020600</v>
      </c>
      <c r="C70" s="25" t="s">
        <v>61</v>
      </c>
      <c r="D70" s="42"/>
      <c r="E70" s="83" t="s">
        <v>43</v>
      </c>
      <c r="F70" s="83" t="s">
        <v>43</v>
      </c>
      <c r="G70" s="27">
        <f t="shared" si="0"/>
        <v>0</v>
      </c>
    </row>
    <row r="71" spans="2:7" ht="122.25" customHeight="1" hidden="1">
      <c r="B71" s="62">
        <v>41020700</v>
      </c>
      <c r="C71" s="24" t="s">
        <v>70</v>
      </c>
      <c r="D71" s="32"/>
      <c r="E71" s="83" t="s">
        <v>43</v>
      </c>
      <c r="F71" s="83" t="s">
        <v>43</v>
      </c>
      <c r="G71" s="27">
        <f t="shared" si="0"/>
        <v>0</v>
      </c>
    </row>
    <row r="72" spans="2:7" ht="12" customHeight="1">
      <c r="B72" s="67">
        <v>41020900</v>
      </c>
      <c r="C72" s="79" t="s">
        <v>86</v>
      </c>
      <c r="D72" s="80">
        <v>65480391</v>
      </c>
      <c r="E72" s="33" t="s">
        <v>43</v>
      </c>
      <c r="F72" s="33" t="s">
        <v>43</v>
      </c>
      <c r="G72" s="27">
        <f t="shared" si="0"/>
        <v>65480391</v>
      </c>
    </row>
    <row r="73" spans="2:7" ht="60.75" customHeight="1" hidden="1">
      <c r="B73" s="62">
        <v>41021300</v>
      </c>
      <c r="C73" s="24" t="s">
        <v>67</v>
      </c>
      <c r="D73" s="77"/>
      <c r="E73" s="33" t="s">
        <v>43</v>
      </c>
      <c r="F73" s="33" t="s">
        <v>43</v>
      </c>
      <c r="G73" s="78">
        <f t="shared" si="0"/>
        <v>0</v>
      </c>
    </row>
    <row r="74" spans="2:7" s="51" customFormat="1" ht="15.75" customHeight="1">
      <c r="B74" s="57">
        <v>41030000</v>
      </c>
      <c r="C74" s="6" t="s">
        <v>35</v>
      </c>
      <c r="D74" s="34">
        <f>SUM(D75:D100)</f>
        <v>43023148</v>
      </c>
      <c r="E74" s="91">
        <f>SUM(E75:E100)</f>
        <v>0</v>
      </c>
      <c r="F74" s="34">
        <f>SUM(F75:F100)</f>
        <v>0</v>
      </c>
      <c r="G74" s="92">
        <f t="shared" si="0"/>
        <v>43023148</v>
      </c>
    </row>
    <row r="75" spans="2:7" ht="42.75" customHeight="1" hidden="1">
      <c r="B75" s="62">
        <v>41027400</v>
      </c>
      <c r="C75" s="24" t="s">
        <v>89</v>
      </c>
      <c r="D75" s="33"/>
      <c r="E75" s="33" t="str">
        <f>F75</f>
        <v>х</v>
      </c>
      <c r="F75" s="33" t="s">
        <v>43</v>
      </c>
      <c r="G75" s="27">
        <f>SUM(D75:E75)</f>
        <v>0</v>
      </c>
    </row>
    <row r="76" spans="2:7" ht="42.75" customHeight="1" hidden="1">
      <c r="B76" s="62">
        <v>41030300</v>
      </c>
      <c r="C76" s="24" t="s">
        <v>87</v>
      </c>
      <c r="D76" s="33"/>
      <c r="E76" s="33" t="s">
        <v>43</v>
      </c>
      <c r="F76" s="33" t="s">
        <v>43</v>
      </c>
      <c r="G76" s="27">
        <f>SUM(D76:E76)</f>
        <v>0</v>
      </c>
    </row>
    <row r="77" spans="2:7" ht="30.75" customHeight="1" hidden="1">
      <c r="B77" s="62">
        <v>41030500</v>
      </c>
      <c r="C77" s="24" t="s">
        <v>64</v>
      </c>
      <c r="D77" s="33" t="s">
        <v>43</v>
      </c>
      <c r="E77" s="41"/>
      <c r="F77" s="33" t="s">
        <v>43</v>
      </c>
      <c r="G77" s="27">
        <f t="shared" si="0"/>
        <v>0</v>
      </c>
    </row>
    <row r="78" spans="2:7" ht="60">
      <c r="B78" s="62">
        <v>41030600</v>
      </c>
      <c r="C78" s="24" t="s">
        <v>114</v>
      </c>
      <c r="D78" s="41">
        <v>18496460</v>
      </c>
      <c r="E78" s="33" t="s">
        <v>43</v>
      </c>
      <c r="F78" s="33" t="s">
        <v>43</v>
      </c>
      <c r="G78" s="27">
        <f aca="true" t="shared" si="1" ref="G78:G100">SUM(D78:E78)</f>
        <v>18496460</v>
      </c>
    </row>
    <row r="79" spans="2:7" ht="122.25" customHeight="1" hidden="1">
      <c r="B79" s="62">
        <v>41030700</v>
      </c>
      <c r="C79" s="24" t="s">
        <v>101</v>
      </c>
      <c r="D79" s="32"/>
      <c r="E79" s="33" t="s">
        <v>43</v>
      </c>
      <c r="F79" s="33" t="s">
        <v>43</v>
      </c>
      <c r="G79" s="27">
        <f t="shared" si="1"/>
        <v>0</v>
      </c>
    </row>
    <row r="80" spans="2:7" ht="73.5" customHeight="1">
      <c r="B80" s="62">
        <v>41030800</v>
      </c>
      <c r="C80" s="24" t="s">
        <v>102</v>
      </c>
      <c r="D80" s="32">
        <v>21035821</v>
      </c>
      <c r="E80" s="33" t="s">
        <v>43</v>
      </c>
      <c r="F80" s="33" t="s">
        <v>43</v>
      </c>
      <c r="G80" s="27">
        <f t="shared" si="1"/>
        <v>21035821</v>
      </c>
    </row>
    <row r="81" spans="2:7" ht="116.25" customHeight="1">
      <c r="B81" s="62">
        <v>41030900</v>
      </c>
      <c r="C81" s="24" t="s">
        <v>103</v>
      </c>
      <c r="D81" s="32">
        <f>695005+1499947</f>
        <v>2194952</v>
      </c>
      <c r="E81" s="45" t="s">
        <v>43</v>
      </c>
      <c r="F81" s="45" t="s">
        <v>43</v>
      </c>
      <c r="G81" s="27">
        <f t="shared" si="1"/>
        <v>2194952</v>
      </c>
    </row>
    <row r="82" spans="2:7" ht="48" customHeight="1">
      <c r="B82" s="63">
        <v>41031000</v>
      </c>
      <c r="C82" s="24" t="s">
        <v>104</v>
      </c>
      <c r="D82" s="81">
        <v>45952</v>
      </c>
      <c r="E82" s="45" t="s">
        <v>43</v>
      </c>
      <c r="F82" s="45" t="s">
        <v>43</v>
      </c>
      <c r="G82" s="27">
        <f t="shared" si="1"/>
        <v>45952</v>
      </c>
    </row>
    <row r="83" spans="2:7" ht="61.5" customHeight="1" hidden="1">
      <c r="B83" s="63">
        <v>41031300</v>
      </c>
      <c r="C83" s="24" t="s">
        <v>94</v>
      </c>
      <c r="D83" s="81"/>
      <c r="E83" s="45" t="s">
        <v>43</v>
      </c>
      <c r="F83" s="45" t="s">
        <v>43</v>
      </c>
      <c r="G83" s="27">
        <f t="shared" si="1"/>
        <v>0</v>
      </c>
    </row>
    <row r="84" spans="2:7" ht="66" customHeight="1" hidden="1">
      <c r="B84" s="63">
        <v>41031900</v>
      </c>
      <c r="C84" s="26" t="s">
        <v>105</v>
      </c>
      <c r="D84" s="44" t="s">
        <v>43</v>
      </c>
      <c r="E84" s="96"/>
      <c r="F84" s="45" t="s">
        <v>43</v>
      </c>
      <c r="G84" s="92">
        <f>SUM(D84:E84)</f>
        <v>0</v>
      </c>
    </row>
    <row r="85" spans="2:7" ht="151.5" customHeight="1" hidden="1">
      <c r="B85" s="63">
        <v>41032200</v>
      </c>
      <c r="C85" s="26" t="s">
        <v>88</v>
      </c>
      <c r="D85" s="32"/>
      <c r="E85" s="83" t="str">
        <f aca="true" t="shared" si="2" ref="E85:E98">F85</f>
        <v>х</v>
      </c>
      <c r="F85" s="45" t="s">
        <v>43</v>
      </c>
      <c r="G85" s="27">
        <f t="shared" si="1"/>
        <v>0</v>
      </c>
    </row>
    <row r="86" spans="2:7" ht="78" customHeight="1" thickBot="1">
      <c r="B86" s="63">
        <v>41032300</v>
      </c>
      <c r="C86" s="26" t="s">
        <v>66</v>
      </c>
      <c r="D86" s="32">
        <v>1249963</v>
      </c>
      <c r="E86" s="33" t="str">
        <f t="shared" si="2"/>
        <v>х</v>
      </c>
      <c r="F86" s="45" t="s">
        <v>43</v>
      </c>
      <c r="G86" s="27">
        <f t="shared" si="1"/>
        <v>1249963</v>
      </c>
    </row>
    <row r="87" spans="2:7" ht="47.25" customHeight="1" hidden="1">
      <c r="B87" s="84">
        <v>41032700</v>
      </c>
      <c r="C87" s="24" t="s">
        <v>96</v>
      </c>
      <c r="D87" s="68"/>
      <c r="E87" s="83">
        <f>F87</f>
        <v>0</v>
      </c>
      <c r="F87" s="83"/>
      <c r="G87" s="27">
        <f>SUM(D87:E87)</f>
        <v>0</v>
      </c>
    </row>
    <row r="88" spans="2:7" ht="45" hidden="1">
      <c r="B88" s="63">
        <v>41032800</v>
      </c>
      <c r="C88" s="26" t="s">
        <v>92</v>
      </c>
      <c r="D88" s="33"/>
      <c r="E88" s="33"/>
      <c r="F88" s="33"/>
      <c r="G88" s="43">
        <f>SUM(D88:E88)</f>
        <v>0</v>
      </c>
    </row>
    <row r="89" spans="2:7" ht="30.75" customHeight="1" hidden="1">
      <c r="B89" s="63">
        <v>41033800</v>
      </c>
      <c r="C89" s="26" t="s">
        <v>71</v>
      </c>
      <c r="D89" s="44"/>
      <c r="E89" s="83" t="str">
        <f t="shared" si="2"/>
        <v>х</v>
      </c>
      <c r="F89" s="45" t="s">
        <v>43</v>
      </c>
      <c r="G89" s="27">
        <f t="shared" si="1"/>
        <v>0</v>
      </c>
    </row>
    <row r="90" spans="2:7" ht="44.25" customHeight="1" hidden="1">
      <c r="B90" s="63">
        <v>41034900</v>
      </c>
      <c r="C90" s="26" t="s">
        <v>63</v>
      </c>
      <c r="D90" s="44"/>
      <c r="E90" s="83">
        <f t="shared" si="2"/>
        <v>0</v>
      </c>
      <c r="F90" s="74"/>
      <c r="G90" s="27">
        <f t="shared" si="1"/>
        <v>0</v>
      </c>
    </row>
    <row r="91" spans="2:7" ht="20.25" customHeight="1" hidden="1">
      <c r="B91" s="63">
        <v>41035000</v>
      </c>
      <c r="C91" s="26" t="s">
        <v>62</v>
      </c>
      <c r="D91" s="32"/>
      <c r="E91" s="83" t="str">
        <f t="shared" si="2"/>
        <v>х</v>
      </c>
      <c r="F91" s="45" t="s">
        <v>43</v>
      </c>
      <c r="G91" s="27">
        <f t="shared" si="1"/>
        <v>0</v>
      </c>
    </row>
    <row r="92" spans="2:7" ht="60" hidden="1">
      <c r="B92" s="63">
        <v>41036000</v>
      </c>
      <c r="C92" s="26" t="s">
        <v>90</v>
      </c>
      <c r="D92" s="46"/>
      <c r="E92" s="83" t="str">
        <f t="shared" si="2"/>
        <v>х</v>
      </c>
      <c r="F92" s="33" t="s">
        <v>43</v>
      </c>
      <c r="G92" s="43">
        <f>SUM(D92:E92)</f>
        <v>0</v>
      </c>
    </row>
    <row r="93" spans="2:7" ht="75" hidden="1">
      <c r="B93" s="63">
        <v>41036800</v>
      </c>
      <c r="C93" s="26" t="s">
        <v>65</v>
      </c>
      <c r="D93" s="46"/>
      <c r="E93" s="83" t="str">
        <f t="shared" si="2"/>
        <v>х</v>
      </c>
      <c r="F93" s="33" t="s">
        <v>43</v>
      </c>
      <c r="G93" s="43">
        <f t="shared" si="1"/>
        <v>0</v>
      </c>
    </row>
    <row r="94" spans="2:7" ht="60" hidden="1">
      <c r="B94" s="63">
        <v>41037000</v>
      </c>
      <c r="C94" s="26" t="s">
        <v>97</v>
      </c>
      <c r="D94" s="46"/>
      <c r="E94" s="83" t="str">
        <f t="shared" si="2"/>
        <v>х</v>
      </c>
      <c r="F94" s="33" t="s">
        <v>43</v>
      </c>
      <c r="G94" s="43">
        <f t="shared" si="1"/>
        <v>0</v>
      </c>
    </row>
    <row r="95" spans="2:7" ht="45" hidden="1">
      <c r="B95" s="63">
        <v>41037100</v>
      </c>
      <c r="C95" s="26" t="s">
        <v>98</v>
      </c>
      <c r="D95" s="33"/>
      <c r="E95" s="45">
        <f>F95</f>
        <v>0</v>
      </c>
      <c r="F95" s="45"/>
      <c r="G95" s="43">
        <f>SUM(D95:E95)</f>
        <v>0</v>
      </c>
    </row>
    <row r="96" spans="2:7" ht="123" customHeight="1" hidden="1">
      <c r="B96" s="63">
        <v>41037600</v>
      </c>
      <c r="C96" s="26" t="s">
        <v>106</v>
      </c>
      <c r="D96" s="33"/>
      <c r="E96" s="45"/>
      <c r="F96" s="33" t="s">
        <v>43</v>
      </c>
      <c r="G96" s="43">
        <f>SUM(D96:E96)</f>
        <v>0</v>
      </c>
    </row>
    <row r="97" spans="2:7" ht="48" customHeight="1" hidden="1">
      <c r="B97" s="84">
        <v>41037800</v>
      </c>
      <c r="C97" s="24" t="s">
        <v>95</v>
      </c>
      <c r="D97" s="81"/>
      <c r="E97" s="45" t="s">
        <v>43</v>
      </c>
      <c r="F97" s="45" t="s">
        <v>43</v>
      </c>
      <c r="G97" s="27">
        <f>SUM(D97:E97)</f>
        <v>0</v>
      </c>
    </row>
    <row r="98" spans="2:7" ht="61.5" customHeight="1" hidden="1">
      <c r="B98" s="63">
        <v>41037900</v>
      </c>
      <c r="C98" s="26" t="s">
        <v>99</v>
      </c>
      <c r="D98" s="46"/>
      <c r="E98" s="83" t="str">
        <f t="shared" si="2"/>
        <v>х</v>
      </c>
      <c r="F98" s="33" t="s">
        <v>43</v>
      </c>
      <c r="G98" s="43">
        <f>SUM(D98:E98)</f>
        <v>0</v>
      </c>
    </row>
    <row r="99" spans="2:7" ht="60" hidden="1">
      <c r="B99" s="63">
        <v>41038000</v>
      </c>
      <c r="C99" s="26" t="s">
        <v>91</v>
      </c>
      <c r="D99" s="46"/>
      <c r="E99" s="33" t="s">
        <v>43</v>
      </c>
      <c r="F99" s="33" t="s">
        <v>43</v>
      </c>
      <c r="G99" s="43">
        <f>SUM(D99:E99)</f>
        <v>0</v>
      </c>
    </row>
    <row r="100" spans="2:7" ht="103.5" customHeight="1" hidden="1" thickBot="1">
      <c r="B100" s="63"/>
      <c r="C100" s="26" t="s">
        <v>93</v>
      </c>
      <c r="D100" s="33" t="s">
        <v>43</v>
      </c>
      <c r="E100" s="33"/>
      <c r="F100" s="33"/>
      <c r="G100" s="43">
        <f t="shared" si="1"/>
        <v>0</v>
      </c>
    </row>
    <row r="101" spans="2:7" s="51" customFormat="1" ht="16.5" thickBot="1">
      <c r="B101" s="64"/>
      <c r="C101" s="15" t="s">
        <v>30</v>
      </c>
      <c r="D101" s="49">
        <f>D65+D66</f>
        <v>108519539</v>
      </c>
      <c r="E101" s="86">
        <f>E65+E66</f>
        <v>2854461</v>
      </c>
      <c r="F101" s="72">
        <f>F65+F66</f>
        <v>0</v>
      </c>
      <c r="G101" s="87">
        <f>G65+G66</f>
        <v>111374000</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108519539</v>
      </c>
      <c r="E103" s="54">
        <f>E101+E102</f>
        <v>2854461</v>
      </c>
      <c r="F103" s="54">
        <f>F101+F102</f>
        <v>0</v>
      </c>
      <c r="G103" s="69">
        <f>SUM(D103:E103)</f>
        <v>111374000</v>
      </c>
      <c r="H103" s="55"/>
      <c r="I103" s="55"/>
    </row>
    <row r="104" ht="12.75">
      <c r="D104" s="11"/>
    </row>
    <row r="107" ht="12.75" hidden="1"/>
    <row r="108" spans="2:6" ht="18">
      <c r="B108" s="13" t="s">
        <v>44</v>
      </c>
      <c r="C108" s="13"/>
      <c r="D108" s="13"/>
      <c r="E108" s="13"/>
      <c r="F108" s="13" t="s">
        <v>107</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Ткачук С.В.</cp:lastModifiedBy>
  <cp:lastPrinted>2007-03-19T09:36:16Z</cp:lastPrinted>
  <dcterms:created xsi:type="dcterms:W3CDTF">2001-11-27T14:55:16Z</dcterms:created>
  <dcterms:modified xsi:type="dcterms:W3CDTF">2007-05-18T11:29:09Z</dcterms:modified>
  <cp:category/>
  <cp:version/>
  <cp:contentType/>
  <cp:contentStatus/>
</cp:coreProperties>
</file>