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'Лист3'!$A$1:$H$135</definedName>
  </definedNames>
  <calcPr fullCalcOnLoad="1"/>
</workbook>
</file>

<file path=xl/sharedStrings.xml><?xml version="1.0" encoding="utf-8"?>
<sst xmlns="http://schemas.openxmlformats.org/spreadsheetml/2006/main" count="187" uniqueCount="61">
  <si>
    <t>Код</t>
  </si>
  <si>
    <t>Назва трансферту</t>
  </si>
  <si>
    <t>Назва бюджету</t>
  </si>
  <si>
    <t>Міжбюджетні трансферти, що надходять до бюджету</t>
  </si>
  <si>
    <t>Загальний фонд</t>
  </si>
  <si>
    <t>Сума</t>
  </si>
  <si>
    <t>Щоденний норматив відрахувань</t>
  </si>
  <si>
    <t>Спеціальний фонд</t>
  </si>
  <si>
    <t>Разом</t>
  </si>
  <si>
    <t>грн.</t>
  </si>
  <si>
    <t>Ленінський</t>
  </si>
  <si>
    <t>Хортицький</t>
  </si>
  <si>
    <t>Орджонікідзевський</t>
  </si>
  <si>
    <t>Жовтневий</t>
  </si>
  <si>
    <t>Шевченківський</t>
  </si>
  <si>
    <t>Заводський</t>
  </si>
  <si>
    <t>Комунарський</t>
  </si>
  <si>
    <t>Міський</t>
  </si>
  <si>
    <t>до рішення міської ради</t>
  </si>
  <si>
    <t>Додаток 5</t>
  </si>
  <si>
    <t>Міжбюджетні трансферти, що передаються з бюджету</t>
  </si>
  <si>
    <t>Кошти, що передаються до державного бюджету з бюджету Автономної Республіки Крим, обласних і районних бюджетів, міських (міст Києва і Севастополя, міст республіканського значення Автономної Республіки Крим та міст обласного значення) бюджетів</t>
  </si>
  <si>
    <t xml:space="preserve">Дотації вирівнювання, що передаються з районних та міських (міст Києва і Севастополя, міст республіканського і обласного значення) бюджетів </t>
  </si>
  <si>
    <t>бюджет м.Запоріжжя, всього</t>
  </si>
  <si>
    <t>в тому числі по районах:</t>
  </si>
  <si>
    <t>Секретар ради</t>
  </si>
  <si>
    <t>Назва району</t>
  </si>
  <si>
    <t>міський</t>
  </si>
  <si>
    <t>Інші дотації</t>
  </si>
  <si>
    <t xml:space="preserve">Розподіл трансфертів у складі бюджету міста </t>
  </si>
  <si>
    <t>Офіційні трансферти</t>
  </si>
  <si>
    <t>Всього</t>
  </si>
  <si>
    <t>ВСЬОГО</t>
  </si>
  <si>
    <t>Показники міжбюджетних трансфертів між бюджетом м.Запоріжжя та іншими бюджетами на 2006 рік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</si>
  <si>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</si>
  <si>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Субвенція з державного бюджету на підготовку та проведення експерименту по впровадженню соціальних стандартів</t>
  </si>
  <si>
    <t>Субвенція з державного бюджету на будівництво автотранспортної магістралі через річку Дніпро у м.Запоріжжя</t>
  </si>
  <si>
    <t>Субвенція з державного бюджету на збереження історичної забудови міст, об'єктів історико-культурної спадщини, впорядкування історичних населенних місць України та соціальний розвиток</t>
  </si>
  <si>
    <t>Щоденний норматив відрахувань,%</t>
  </si>
  <si>
    <t>Субвенція державному бюджету на виконання програм соціально-економічного та культурного розвитку регіонів</t>
  </si>
  <si>
    <t>Субвенція з державного бюджету на придбання вагонів для комунального електротранспорту (тролейбусів, трамваїв)</t>
  </si>
  <si>
    <t xml:space="preserve">Субвенція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</si>
  <si>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на надання  пільг та житлових субсидій населенню на оплату  електроенергії, природного газу, послуг тепло-,  водопостачання і водовідведення, квартирної плати, вивезення побутового сміття та рідких нечистот </t>
  </si>
  <si>
    <t>Субвенція на надання пільг з послуг зв'язку та інших, передбачених законодавством пільг (крім пільг на одержання ліків, зубопротезування, оплату електроенергії, природного і скрапленого газу, на побутові потреби, твердого та рідкого пічного побутового палива, послуг тепло-, 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</si>
  <si>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Субвенція надання  пільг та житлових субсидій населенню на придбання твердого та рідкого пічного побутового палива і скрапленого газу </t>
  </si>
  <si>
    <t>Інші субвенції</t>
  </si>
  <si>
    <t>Субвенція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</si>
  <si>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на проведення виборів депутатів Верховннної Ради Автономної Республіки Крим, місцевих рад та сільських, селищних, міських голів</t>
  </si>
  <si>
    <t>бюджет Тепличної селищної ради</t>
  </si>
  <si>
    <t>Державний бюджет України</t>
  </si>
  <si>
    <t>Субвенція з державного бюджету на розрахунки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</si>
  <si>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</si>
  <si>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Субвенція з державного бюджету на надання центрам соціальних служб для сім'ї, дітей та молоді соціальних послуг ін'єкційним споживачам наркотиків та членам їх сімей</t>
  </si>
  <si>
    <t>Субвенція з державного бюджету на погашення заборгованості минулих років з різниці в тарифах на теплову енергію, послуги з водопостачання та водовідведення, що постачалися населенню, яка виникла у зв'язку з невідповідностю фактичної вартості теплової енергії, послуг з водопостачання та водовідведення тарифам, що затверджувалися органами державної влади чи органами місцевого самоврядування</t>
  </si>
  <si>
    <t>Ю.В.Каптюх</t>
  </si>
  <si>
    <t>Субвенція з державного бюджету на будівництво газопроводів-відводів та газифікацію населенних пунктів, у першу чергу сільських</t>
  </si>
  <si>
    <t>Субвенція на виконання власних повноважень територіальних громад сіл, селищ, міст та їх об'єднань</t>
  </si>
  <si>
    <t>Субвенція з державного бюджету на соціально-економічний розвиток регіонів, виконання заходів з упередження аварій та запобігання техногенним катастрофам у житлово-комунальному господарстві та на інших аварійних об'єктах комунальної власності і на виконання інвестиційних проектів, у тому числі на капітальний ремонт сільських шкіл, на розвиток та реконструкцію централізованих систем водопостачання та водовідведення, на впровадження заходів, спрямованих на зменшення витрат по виробництву, передачі та споживання теплової енергії</t>
  </si>
  <si>
    <t xml:space="preserve">Субвенція з державного бюджету на здійснення заходів по передачі житлового фонду та об'єктів соціально-культурної сфери Міністерства оборони України у комунальну власність </t>
  </si>
  <si>
    <t>Додаткова дотація з державного бюджета</t>
  </si>
  <si>
    <t>06.12.2006 №8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</si>
</sst>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wrapText="1" shrinkToFi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87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right" vertical="center" wrapText="1"/>
    </xf>
    <xf numFmtId="0" fontId="0" fillId="0" borderId="3" xfId="17" applyFont="1" applyBorder="1">
      <alignment/>
      <protection/>
    </xf>
    <xf numFmtId="0" fontId="0" fillId="0" borderId="1" xfId="17" applyFont="1" applyBorder="1" applyAlignment="1">
      <alignment horizontal="left" vertical="center" wrapText="1"/>
      <protection/>
    </xf>
    <xf numFmtId="0" fontId="0" fillId="0" borderId="2" xfId="17" applyBorder="1" applyAlignment="1">
      <alignment horizontal="center" vertical="center" wrapText="1"/>
      <protection/>
    </xf>
    <xf numFmtId="1" fontId="0" fillId="0" borderId="2" xfId="17" applyNumberFormat="1" applyBorder="1" applyAlignment="1">
      <alignment horizontal="center" vertical="center" wrapText="1"/>
      <protection/>
    </xf>
    <xf numFmtId="2" fontId="0" fillId="0" borderId="2" xfId="17" applyNumberFormat="1" applyBorder="1" applyAlignment="1">
      <alignment horizontal="center" vertical="center" wrapText="1"/>
      <protection/>
    </xf>
    <xf numFmtId="0" fontId="0" fillId="0" borderId="2" xfId="17" applyBorder="1" applyAlignment="1">
      <alignment horizontal="right" vertical="center" wrapText="1"/>
      <protection/>
    </xf>
    <xf numFmtId="0" fontId="0" fillId="0" borderId="0" xfId="17" applyFont="1">
      <alignment/>
      <protection/>
    </xf>
    <xf numFmtId="0" fontId="0" fillId="0" borderId="1" xfId="17" applyBorder="1">
      <alignment/>
      <protection/>
    </xf>
    <xf numFmtId="0" fontId="0" fillId="0" borderId="2" xfId="17" applyBorder="1" applyAlignment="1">
      <alignment horizontal="left" vertical="center" wrapText="1"/>
      <protection/>
    </xf>
    <xf numFmtId="0" fontId="0" fillId="0" borderId="0" xfId="17">
      <alignment/>
      <protection/>
    </xf>
    <xf numFmtId="2" fontId="0" fillId="0" borderId="0" xfId="0" applyNumberFormat="1" applyAlignment="1">
      <alignment horizontal="center" vertical="center" wrapText="1"/>
    </xf>
    <xf numFmtId="0" fontId="0" fillId="0" borderId="3" xfId="0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додаток № 5 (субвенц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tabSelected="1" view="pageBreakPreview" zoomScale="75" zoomScaleNormal="75" zoomScaleSheetLayoutView="75" workbookViewId="0" topLeftCell="C1">
      <selection activeCell="G4" sqref="G4"/>
    </sheetView>
  </sheetViews>
  <sheetFormatPr defaultColWidth="9.140625" defaultRowHeight="12.75"/>
  <cols>
    <col min="1" max="1" width="10.421875" style="0" bestFit="1" customWidth="1"/>
    <col min="2" max="2" width="95.28125" style="0" customWidth="1"/>
    <col min="3" max="3" width="20.421875" style="0" customWidth="1"/>
    <col min="4" max="4" width="12.28125" style="0" customWidth="1"/>
    <col min="5" max="5" width="14.7109375" style="0" customWidth="1"/>
    <col min="6" max="6" width="16.140625" style="0" customWidth="1"/>
    <col min="7" max="7" width="15.00390625" style="0" customWidth="1"/>
    <col min="8" max="8" width="16.00390625" style="0" customWidth="1"/>
    <col min="9" max="9" width="13.28125" style="0" bestFit="1" customWidth="1"/>
    <col min="10" max="10" width="14.8515625" style="0" customWidth="1"/>
  </cols>
  <sheetData>
    <row r="1" spans="7:8" ht="15">
      <c r="G1" s="16" t="s">
        <v>19</v>
      </c>
      <c r="H1" s="16"/>
    </row>
    <row r="2" spans="7:8" ht="15">
      <c r="G2" s="16" t="s">
        <v>18</v>
      </c>
      <c r="H2" s="16"/>
    </row>
    <row r="3" spans="7:8" ht="6" customHeight="1">
      <c r="G3" s="16"/>
      <c r="H3" s="16"/>
    </row>
    <row r="4" spans="7:8" ht="15">
      <c r="G4" s="16" t="s">
        <v>60</v>
      </c>
      <c r="H4" s="16"/>
    </row>
    <row r="5" spans="1:8" ht="15.75">
      <c r="A5" s="42" t="s">
        <v>33</v>
      </c>
      <c r="B5" s="42"/>
      <c r="C5" s="42"/>
      <c r="D5" s="42"/>
      <c r="E5" s="42"/>
      <c r="F5" s="42"/>
      <c r="G5" s="42"/>
      <c r="H5" s="42"/>
    </row>
    <row r="6" ht="12.75">
      <c r="H6" t="s">
        <v>9</v>
      </c>
    </row>
    <row r="7" spans="1:8" s="1" customFormat="1" ht="12.75">
      <c r="A7" s="43" t="s">
        <v>0</v>
      </c>
      <c r="B7" s="43" t="s">
        <v>1</v>
      </c>
      <c r="C7" s="43" t="s">
        <v>2</v>
      </c>
      <c r="D7" s="43" t="s">
        <v>3</v>
      </c>
      <c r="E7" s="43"/>
      <c r="F7" s="43"/>
      <c r="G7" s="43"/>
      <c r="H7" s="43"/>
    </row>
    <row r="8" spans="1:8" s="1" customFormat="1" ht="12.75">
      <c r="A8" s="43"/>
      <c r="B8" s="43"/>
      <c r="C8" s="43"/>
      <c r="D8" s="43" t="s">
        <v>4</v>
      </c>
      <c r="E8" s="43"/>
      <c r="F8" s="43" t="s">
        <v>7</v>
      </c>
      <c r="G8" s="43"/>
      <c r="H8" s="43" t="s">
        <v>8</v>
      </c>
    </row>
    <row r="9" spans="1:8" s="1" customFormat="1" ht="38.25">
      <c r="A9" s="43"/>
      <c r="B9" s="43"/>
      <c r="C9" s="43"/>
      <c r="D9" s="2" t="s">
        <v>5</v>
      </c>
      <c r="E9" s="2" t="s">
        <v>6</v>
      </c>
      <c r="F9" s="2" t="s">
        <v>5</v>
      </c>
      <c r="G9" s="2" t="s">
        <v>6</v>
      </c>
      <c r="H9" s="43"/>
    </row>
    <row r="10" spans="1:10" s="1" customFormat="1" ht="25.5">
      <c r="A10" s="10">
        <v>40000000</v>
      </c>
      <c r="B10" s="4" t="s">
        <v>30</v>
      </c>
      <c r="C10" s="10" t="s">
        <v>23</v>
      </c>
      <c r="D10" s="12">
        <f>SUM(D11:D18)</f>
        <v>176448563</v>
      </c>
      <c r="E10" s="12">
        <f>SUM(E11:E18)</f>
        <v>0</v>
      </c>
      <c r="F10" s="28">
        <f>SUM(F11:F18)</f>
        <v>261915519.48</v>
      </c>
      <c r="G10" s="12">
        <f>SUM(G11:G18)</f>
        <v>0</v>
      </c>
      <c r="H10" s="28">
        <f>SUM(H11:H18)</f>
        <v>438364082.47999996</v>
      </c>
      <c r="J10" s="39"/>
    </row>
    <row r="11" spans="1:8" s="1" customFormat="1" ht="12.75">
      <c r="A11" s="10"/>
      <c r="B11" s="4"/>
      <c r="C11" s="3" t="s">
        <v>10</v>
      </c>
      <c r="D11" s="10">
        <f>D22+D32+D41+D51+D61+D71+D81+D97</f>
        <v>22995642</v>
      </c>
      <c r="E11" s="10"/>
      <c r="F11" s="27">
        <f aca="true" t="shared" si="0" ref="F11:F17">F22+F32+F41+F51+F61</f>
        <v>971919.44</v>
      </c>
      <c r="G11" s="10"/>
      <c r="H11" s="28">
        <f>D11+F11</f>
        <v>23967561.44</v>
      </c>
    </row>
    <row r="12" spans="1:8" s="1" customFormat="1" ht="12.75">
      <c r="A12" s="10"/>
      <c r="B12" s="4"/>
      <c r="C12" s="3" t="s">
        <v>11</v>
      </c>
      <c r="D12" s="10">
        <f aca="true" t="shared" si="1" ref="D12:D17">D23+D33+D42+D52+D62+D72+D82+D98</f>
        <v>15364829</v>
      </c>
      <c r="E12" s="10"/>
      <c r="F12" s="27">
        <f t="shared" si="0"/>
        <v>3089012.54</v>
      </c>
      <c r="G12" s="10"/>
      <c r="H12" s="28">
        <f aca="true" t="shared" si="2" ref="H12:H20">D12+F12</f>
        <v>18453841.54</v>
      </c>
    </row>
    <row r="13" spans="1:8" s="1" customFormat="1" ht="12.75">
      <c r="A13" s="10"/>
      <c r="B13" s="4"/>
      <c r="C13" s="3" t="s">
        <v>12</v>
      </c>
      <c r="D13" s="10">
        <f t="shared" si="1"/>
        <v>15734544</v>
      </c>
      <c r="E13" s="10"/>
      <c r="F13" s="27">
        <f t="shared" si="0"/>
        <v>1463738.07</v>
      </c>
      <c r="G13" s="10"/>
      <c r="H13" s="28">
        <f t="shared" si="2"/>
        <v>17198282.07</v>
      </c>
    </row>
    <row r="14" spans="1:8" s="1" customFormat="1" ht="12.75">
      <c r="A14" s="10"/>
      <c r="B14" s="4"/>
      <c r="C14" s="3" t="s">
        <v>13</v>
      </c>
      <c r="D14" s="10">
        <f t="shared" si="1"/>
        <v>11155713</v>
      </c>
      <c r="E14" s="10"/>
      <c r="F14" s="27">
        <f t="shared" si="0"/>
        <v>630224.13</v>
      </c>
      <c r="G14" s="10"/>
      <c r="H14" s="28">
        <f t="shared" si="2"/>
        <v>11785937.13</v>
      </c>
    </row>
    <row r="15" spans="1:8" s="1" customFormat="1" ht="12.75">
      <c r="A15" s="10"/>
      <c r="B15" s="4"/>
      <c r="C15" s="3" t="s">
        <v>14</v>
      </c>
      <c r="D15" s="10">
        <f t="shared" si="1"/>
        <v>23046385.69</v>
      </c>
      <c r="E15" s="10"/>
      <c r="F15" s="27">
        <f t="shared" si="0"/>
        <v>1806502.24</v>
      </c>
      <c r="G15" s="10"/>
      <c r="H15" s="28">
        <f t="shared" si="2"/>
        <v>24852887.93</v>
      </c>
    </row>
    <row r="16" spans="1:8" s="1" customFormat="1" ht="12.75">
      <c r="A16" s="10"/>
      <c r="B16" s="4"/>
      <c r="C16" s="3" t="s">
        <v>15</v>
      </c>
      <c r="D16" s="10">
        <f t="shared" si="1"/>
        <v>10494577</v>
      </c>
      <c r="E16" s="10"/>
      <c r="F16" s="27">
        <f>F27+F37+F46+F56+F66</f>
        <v>625404.44</v>
      </c>
      <c r="G16" s="10"/>
      <c r="H16" s="28">
        <f t="shared" si="2"/>
        <v>11119981.44</v>
      </c>
    </row>
    <row r="17" spans="1:8" s="1" customFormat="1" ht="12.75">
      <c r="A17" s="10"/>
      <c r="B17" s="4"/>
      <c r="C17" s="3" t="s">
        <v>16</v>
      </c>
      <c r="D17" s="10">
        <f t="shared" si="1"/>
        <v>20409783</v>
      </c>
      <c r="E17" s="10"/>
      <c r="F17" s="27">
        <f t="shared" si="0"/>
        <v>3308326.02</v>
      </c>
      <c r="G17" s="10"/>
      <c r="H17" s="28">
        <f t="shared" si="2"/>
        <v>23718109.02</v>
      </c>
    </row>
    <row r="18" spans="1:8" s="1" customFormat="1" ht="12.75">
      <c r="A18" s="10"/>
      <c r="B18" s="4"/>
      <c r="C18" s="3" t="s">
        <v>17</v>
      </c>
      <c r="D18" s="10">
        <f>D19+D20+D29+D39+D48+D58+D59+D68+D69+D78+D79+D88+D89+D90+D91+D93+D94+D95+D104+D92</f>
        <v>57247089.31</v>
      </c>
      <c r="E18" s="10"/>
      <c r="F18" s="10">
        <f>F19+F20+F29+F39+F48+F58+F59+F68+F69+F78+F79+F88+F89+F90+F91+F93+F94+F95</f>
        <v>250020392.6</v>
      </c>
      <c r="G18" s="10"/>
      <c r="H18" s="28">
        <f t="shared" si="2"/>
        <v>307267481.90999997</v>
      </c>
    </row>
    <row r="19" spans="1:8" s="1" customFormat="1" ht="25.5">
      <c r="A19" s="10">
        <v>41030300</v>
      </c>
      <c r="B19" s="4" t="s">
        <v>34</v>
      </c>
      <c r="C19" s="10" t="s">
        <v>23</v>
      </c>
      <c r="D19" s="10">
        <v>1000000</v>
      </c>
      <c r="E19" s="10"/>
      <c r="F19" s="10"/>
      <c r="G19" s="10"/>
      <c r="H19" s="12">
        <f t="shared" si="2"/>
        <v>1000000</v>
      </c>
    </row>
    <row r="20" spans="1:8" s="1" customFormat="1" ht="28.5" customHeight="1">
      <c r="A20" s="10">
        <v>41030500</v>
      </c>
      <c r="B20" s="4" t="s">
        <v>56</v>
      </c>
      <c r="C20" s="10" t="s">
        <v>23</v>
      </c>
      <c r="D20" s="10"/>
      <c r="E20" s="10"/>
      <c r="F20" s="10">
        <v>1300000</v>
      </c>
      <c r="G20" s="10"/>
      <c r="H20" s="12">
        <f t="shared" si="2"/>
        <v>1300000</v>
      </c>
    </row>
    <row r="21" spans="1:8" s="1" customFormat="1" ht="25.5">
      <c r="A21" s="10">
        <v>41030600</v>
      </c>
      <c r="B21" s="4" t="s">
        <v>41</v>
      </c>
      <c r="C21" s="10" t="s">
        <v>23</v>
      </c>
      <c r="D21" s="11">
        <f>SUM(D22:D29)</f>
        <v>40257045</v>
      </c>
      <c r="E21" s="11">
        <f>SUM(E22:E29)</f>
        <v>0</v>
      </c>
      <c r="F21" s="11">
        <f>SUM(F22:F29)</f>
        <v>0</v>
      </c>
      <c r="G21" s="11">
        <f>SUM(G22:G29)</f>
        <v>0</v>
      </c>
      <c r="H21" s="11">
        <f>SUM(H22:H29)</f>
        <v>40257045</v>
      </c>
    </row>
    <row r="22" spans="1:8" s="1" customFormat="1" ht="12.75">
      <c r="A22" s="10"/>
      <c r="B22" s="4" t="s">
        <v>24</v>
      </c>
      <c r="C22" s="3" t="s">
        <v>10</v>
      </c>
      <c r="D22" s="12">
        <v>6357700</v>
      </c>
      <c r="E22" s="12"/>
      <c r="F22" s="12"/>
      <c r="G22" s="12"/>
      <c r="H22" s="12">
        <f>D22+F22</f>
        <v>6357700</v>
      </c>
    </row>
    <row r="23" spans="1:8" s="1" customFormat="1" ht="12.75">
      <c r="A23" s="10"/>
      <c r="B23" s="10"/>
      <c r="C23" s="3" t="s">
        <v>11</v>
      </c>
      <c r="D23" s="12">
        <v>5532330</v>
      </c>
      <c r="E23" s="12"/>
      <c r="F23" s="12"/>
      <c r="G23" s="12"/>
      <c r="H23" s="12">
        <f>D23+F23</f>
        <v>5532330</v>
      </c>
    </row>
    <row r="24" spans="1:8" s="1" customFormat="1" ht="12.75">
      <c r="A24" s="10"/>
      <c r="B24" s="10"/>
      <c r="C24" s="3" t="s">
        <v>12</v>
      </c>
      <c r="D24" s="12">
        <v>4302540</v>
      </c>
      <c r="E24" s="12"/>
      <c r="F24" s="12"/>
      <c r="G24" s="12"/>
      <c r="H24" s="12">
        <f aca="true" t="shared" si="3" ref="H24:H29">D24+F24</f>
        <v>4302540</v>
      </c>
    </row>
    <row r="25" spans="1:8" s="1" customFormat="1" ht="12.75">
      <c r="A25" s="10"/>
      <c r="B25" s="10"/>
      <c r="C25" s="3" t="s">
        <v>13</v>
      </c>
      <c r="D25" s="12">
        <v>3572840</v>
      </c>
      <c r="E25" s="12"/>
      <c r="F25" s="12"/>
      <c r="G25" s="12"/>
      <c r="H25" s="12">
        <f t="shared" si="3"/>
        <v>3572840</v>
      </c>
    </row>
    <row r="26" spans="1:8" s="1" customFormat="1" ht="12.75">
      <c r="A26" s="10"/>
      <c r="B26" s="10"/>
      <c r="C26" s="3" t="s">
        <v>14</v>
      </c>
      <c r="D26" s="12">
        <v>8656820</v>
      </c>
      <c r="E26" s="12"/>
      <c r="F26" s="12"/>
      <c r="G26" s="12"/>
      <c r="H26" s="12">
        <f t="shared" si="3"/>
        <v>8656820</v>
      </c>
    </row>
    <row r="27" spans="1:8" s="1" customFormat="1" ht="12.75">
      <c r="A27" s="10"/>
      <c r="B27" s="10"/>
      <c r="C27" s="3" t="s">
        <v>15</v>
      </c>
      <c r="D27" s="12">
        <v>4106165</v>
      </c>
      <c r="E27" s="12"/>
      <c r="F27" s="12"/>
      <c r="G27" s="12"/>
      <c r="H27" s="12">
        <f t="shared" si="3"/>
        <v>4106165</v>
      </c>
    </row>
    <row r="28" spans="1:8" s="1" customFormat="1" ht="12.75">
      <c r="A28" s="10"/>
      <c r="B28" s="10"/>
      <c r="C28" s="3" t="s">
        <v>16</v>
      </c>
      <c r="D28" s="12">
        <v>7728650</v>
      </c>
      <c r="E28" s="12"/>
      <c r="F28" s="12"/>
      <c r="G28" s="12"/>
      <c r="H28" s="12">
        <f t="shared" si="3"/>
        <v>7728650</v>
      </c>
    </row>
    <row r="29" spans="1:8" s="1" customFormat="1" ht="12.75">
      <c r="A29" s="2"/>
      <c r="B29" s="2"/>
      <c r="C29" s="3" t="s">
        <v>17</v>
      </c>
      <c r="D29" s="26"/>
      <c r="E29" s="26"/>
      <c r="F29" s="26"/>
      <c r="G29" s="26"/>
      <c r="H29" s="26">
        <f t="shared" si="3"/>
        <v>0</v>
      </c>
    </row>
    <row r="30" spans="1:8" ht="12.75" hidden="1">
      <c r="A30" s="46">
        <v>41030800</v>
      </c>
      <c r="B30" s="4"/>
      <c r="C30" s="48" t="s">
        <v>23</v>
      </c>
      <c r="D30" s="44">
        <f>SUM(D32:D39)</f>
        <v>48307505</v>
      </c>
      <c r="E30" s="44">
        <f>SUM(E32:E39)</f>
        <v>0</v>
      </c>
      <c r="F30" s="44">
        <f>SUM(F32:F39)</f>
        <v>0</v>
      </c>
      <c r="G30" s="44">
        <f>SUM(G32:G39)</f>
        <v>0</v>
      </c>
      <c r="H30" s="44">
        <f>SUM(H32:H39)</f>
        <v>48307505</v>
      </c>
    </row>
    <row r="31" spans="1:8" ht="38.25">
      <c r="A31" s="47"/>
      <c r="B31" s="5" t="s">
        <v>42</v>
      </c>
      <c r="C31" s="49"/>
      <c r="D31" s="45"/>
      <c r="E31" s="45"/>
      <c r="F31" s="45"/>
      <c r="G31" s="45"/>
      <c r="H31" s="45"/>
    </row>
    <row r="32" spans="1:8" ht="12.75">
      <c r="A32" s="3"/>
      <c r="B32" s="4" t="s">
        <v>24</v>
      </c>
      <c r="C32" s="3" t="s">
        <v>10</v>
      </c>
      <c r="D32" s="3">
        <v>9470650</v>
      </c>
      <c r="E32" s="3"/>
      <c r="F32" s="3"/>
      <c r="G32" s="3"/>
      <c r="H32" s="3">
        <f>D32+F32</f>
        <v>9470650</v>
      </c>
    </row>
    <row r="33" spans="1:8" ht="12.75">
      <c r="A33" s="3"/>
      <c r="B33" s="3"/>
      <c r="C33" s="3" t="s">
        <v>11</v>
      </c>
      <c r="D33" s="3">
        <v>5923448</v>
      </c>
      <c r="E33" s="3"/>
      <c r="F33" s="3"/>
      <c r="G33" s="3"/>
      <c r="H33" s="3">
        <f aca="true" t="shared" si="4" ref="H33:H39">D33+F33</f>
        <v>5923448</v>
      </c>
    </row>
    <row r="34" spans="1:8" ht="12.75">
      <c r="A34" s="3"/>
      <c r="B34" s="3"/>
      <c r="C34" s="3" t="s">
        <v>12</v>
      </c>
      <c r="D34" s="3">
        <v>7299959</v>
      </c>
      <c r="E34" s="3"/>
      <c r="F34" s="3"/>
      <c r="G34" s="3"/>
      <c r="H34" s="3">
        <f t="shared" si="4"/>
        <v>7299959</v>
      </c>
    </row>
    <row r="35" spans="1:8" ht="12.75">
      <c r="A35" s="3"/>
      <c r="B35" s="3"/>
      <c r="C35" s="3" t="s">
        <v>13</v>
      </c>
      <c r="D35" s="3">
        <v>5033661</v>
      </c>
      <c r="E35" s="3"/>
      <c r="F35" s="3"/>
      <c r="G35" s="3"/>
      <c r="H35" s="3">
        <f t="shared" si="4"/>
        <v>5033661</v>
      </c>
    </row>
    <row r="36" spans="1:8" ht="12.75">
      <c r="A36" s="3"/>
      <c r="B36" s="3"/>
      <c r="C36" s="3" t="s">
        <v>14</v>
      </c>
      <c r="D36" s="3">
        <v>9028055</v>
      </c>
      <c r="E36" s="3"/>
      <c r="F36" s="3"/>
      <c r="G36" s="3"/>
      <c r="H36" s="3">
        <f t="shared" si="4"/>
        <v>9028055</v>
      </c>
    </row>
    <row r="37" spans="1:8" ht="12.75">
      <c r="A37" s="3"/>
      <c r="B37" s="3"/>
      <c r="C37" s="3" t="s">
        <v>15</v>
      </c>
      <c r="D37" s="3">
        <v>3607891</v>
      </c>
      <c r="E37" s="3"/>
      <c r="F37" s="3"/>
      <c r="G37" s="3"/>
      <c r="H37" s="3">
        <f t="shared" si="4"/>
        <v>3607891</v>
      </c>
    </row>
    <row r="38" spans="1:8" ht="12.75">
      <c r="A38" s="3"/>
      <c r="B38" s="3"/>
      <c r="C38" s="3" t="s">
        <v>16</v>
      </c>
      <c r="D38" s="3">
        <v>7943841</v>
      </c>
      <c r="E38" s="3"/>
      <c r="F38" s="3"/>
      <c r="G38" s="3"/>
      <c r="H38" s="3">
        <f t="shared" si="4"/>
        <v>7943841</v>
      </c>
    </row>
    <row r="39" spans="1:8" ht="12.75">
      <c r="A39" s="3"/>
      <c r="B39" s="3"/>
      <c r="C39" s="3" t="s">
        <v>17</v>
      </c>
      <c r="D39" s="3"/>
      <c r="E39" s="3"/>
      <c r="F39" s="3"/>
      <c r="G39" s="3"/>
      <c r="H39" s="3">
        <f t="shared" si="4"/>
        <v>0</v>
      </c>
    </row>
    <row r="40" spans="1:8" s="8" customFormat="1" ht="63.75">
      <c r="A40" s="6">
        <v>41030900</v>
      </c>
      <c r="B40" s="9" t="s">
        <v>43</v>
      </c>
      <c r="C40" s="13" t="s">
        <v>23</v>
      </c>
      <c r="D40" s="7">
        <f>SUM(D41:D48)</f>
        <v>27016300</v>
      </c>
      <c r="E40" s="7">
        <f>SUM(E41:E48)</f>
        <v>0</v>
      </c>
      <c r="F40" s="7">
        <f>SUM(F41:F48)</f>
        <v>0</v>
      </c>
      <c r="G40" s="7">
        <f>SUM(G41:G48)</f>
        <v>0</v>
      </c>
      <c r="H40" s="7">
        <f>SUM(H41:H48)</f>
        <v>27016300</v>
      </c>
    </row>
    <row r="41" spans="1:8" s="8" customFormat="1" ht="12.75">
      <c r="A41" s="7"/>
      <c r="B41" s="4" t="s">
        <v>24</v>
      </c>
      <c r="C41" s="3" t="s">
        <v>10</v>
      </c>
      <c r="D41" s="3">
        <v>1205762</v>
      </c>
      <c r="E41" s="3"/>
      <c r="F41" s="3"/>
      <c r="G41" s="3"/>
      <c r="H41" s="3">
        <f>D41+F41</f>
        <v>1205762</v>
      </c>
    </row>
    <row r="42" spans="1:8" s="8" customFormat="1" ht="12.75">
      <c r="A42" s="7"/>
      <c r="B42" s="7"/>
      <c r="C42" s="3" t="s">
        <v>11</v>
      </c>
      <c r="D42" s="3">
        <v>612327</v>
      </c>
      <c r="E42" s="3"/>
      <c r="F42" s="3"/>
      <c r="G42" s="3"/>
      <c r="H42" s="3">
        <f aca="true" t="shared" si="5" ref="H42:H48">D42+F42</f>
        <v>612327</v>
      </c>
    </row>
    <row r="43" spans="1:8" s="8" customFormat="1" ht="12.75">
      <c r="A43" s="7"/>
      <c r="B43" s="7"/>
      <c r="C43" s="3" t="s">
        <v>12</v>
      </c>
      <c r="D43" s="3">
        <v>866600</v>
      </c>
      <c r="E43" s="3"/>
      <c r="F43" s="3"/>
      <c r="G43" s="3"/>
      <c r="H43" s="3">
        <f t="shared" si="5"/>
        <v>866600</v>
      </c>
    </row>
    <row r="44" spans="1:8" s="8" customFormat="1" ht="12.75">
      <c r="A44" s="7"/>
      <c r="B44" s="7"/>
      <c r="C44" s="3" t="s">
        <v>13</v>
      </c>
      <c r="D44" s="3">
        <v>601348</v>
      </c>
      <c r="E44" s="3"/>
      <c r="F44" s="3"/>
      <c r="G44" s="3"/>
      <c r="H44" s="3">
        <f t="shared" si="5"/>
        <v>601348</v>
      </c>
    </row>
    <row r="45" spans="1:8" s="8" customFormat="1" ht="12.75">
      <c r="A45" s="7"/>
      <c r="B45" s="7"/>
      <c r="C45" s="3" t="s">
        <v>14</v>
      </c>
      <c r="D45" s="3">
        <v>793421</v>
      </c>
      <c r="E45" s="3"/>
      <c r="F45" s="3"/>
      <c r="G45" s="3"/>
      <c r="H45" s="3">
        <f t="shared" si="5"/>
        <v>793421</v>
      </c>
    </row>
    <row r="46" spans="1:8" s="8" customFormat="1" ht="12.75">
      <c r="A46" s="7"/>
      <c r="B46" s="7"/>
      <c r="C46" s="3" t="s">
        <v>15</v>
      </c>
      <c r="D46" s="3">
        <v>537408</v>
      </c>
      <c r="E46" s="3"/>
      <c r="F46" s="3"/>
      <c r="G46" s="3"/>
      <c r="H46" s="3">
        <f t="shared" si="5"/>
        <v>537408</v>
      </c>
    </row>
    <row r="47" spans="1:8" s="8" customFormat="1" ht="12.75">
      <c r="A47" s="7"/>
      <c r="B47" s="7"/>
      <c r="C47" s="3" t="s">
        <v>16</v>
      </c>
      <c r="D47" s="3">
        <v>813472</v>
      </c>
      <c r="E47" s="3"/>
      <c r="F47" s="3"/>
      <c r="G47" s="3"/>
      <c r="H47" s="3">
        <f t="shared" si="5"/>
        <v>813472</v>
      </c>
    </row>
    <row r="48" spans="1:8" s="8" customFormat="1" ht="12.75">
      <c r="A48" s="7"/>
      <c r="B48" s="7"/>
      <c r="C48" s="3" t="s">
        <v>17</v>
      </c>
      <c r="D48" s="3">
        <v>21585962</v>
      </c>
      <c r="E48" s="3"/>
      <c r="F48" s="3"/>
      <c r="G48" s="3"/>
      <c r="H48" s="3">
        <f t="shared" si="5"/>
        <v>21585962</v>
      </c>
    </row>
    <row r="49" spans="1:8" ht="12.75" hidden="1">
      <c r="A49" s="46">
        <v>41031000</v>
      </c>
      <c r="B49" s="4"/>
      <c r="C49" s="48" t="s">
        <v>23</v>
      </c>
      <c r="D49" s="44">
        <f>SUM(D51:D58)</f>
        <v>284800</v>
      </c>
      <c r="E49" s="44">
        <f>SUM(E51:E58)</f>
        <v>0</v>
      </c>
      <c r="F49" s="44">
        <f>SUM(F51:F58)</f>
        <v>0</v>
      </c>
      <c r="G49" s="44">
        <f>SUM(G51:G58)</f>
        <v>0</v>
      </c>
      <c r="H49" s="44">
        <f>SUM(H51:H58)</f>
        <v>284800</v>
      </c>
    </row>
    <row r="50" spans="1:8" ht="25.5">
      <c r="A50" s="47"/>
      <c r="B50" s="5" t="s">
        <v>44</v>
      </c>
      <c r="C50" s="49"/>
      <c r="D50" s="45"/>
      <c r="E50" s="45"/>
      <c r="F50" s="45"/>
      <c r="G50" s="45"/>
      <c r="H50" s="45"/>
    </row>
    <row r="51" spans="1:8" ht="12.75">
      <c r="A51" s="3"/>
      <c r="B51" s="4" t="s">
        <v>24</v>
      </c>
      <c r="C51" s="3" t="s">
        <v>10</v>
      </c>
      <c r="D51" s="3">
        <v>75929</v>
      </c>
      <c r="E51" s="3"/>
      <c r="F51" s="3"/>
      <c r="G51" s="3"/>
      <c r="H51" s="3">
        <f aca="true" t="shared" si="6" ref="H51:H61">D51+F51</f>
        <v>75929</v>
      </c>
    </row>
    <row r="52" spans="1:8" ht="12.75">
      <c r="A52" s="3"/>
      <c r="B52" s="3"/>
      <c r="C52" s="3" t="s">
        <v>11</v>
      </c>
      <c r="D52" s="3">
        <v>3714</v>
      </c>
      <c r="E52" s="3"/>
      <c r="F52" s="3"/>
      <c r="G52" s="3"/>
      <c r="H52" s="3">
        <f t="shared" si="6"/>
        <v>3714</v>
      </c>
    </row>
    <row r="53" spans="1:8" ht="12.75">
      <c r="A53" s="3"/>
      <c r="B53" s="3"/>
      <c r="C53" s="3" t="s">
        <v>12</v>
      </c>
      <c r="D53" s="3">
        <v>15765</v>
      </c>
      <c r="E53" s="3"/>
      <c r="F53" s="3"/>
      <c r="G53" s="3"/>
      <c r="H53" s="3">
        <f t="shared" si="6"/>
        <v>15765</v>
      </c>
    </row>
    <row r="54" spans="1:8" ht="12.75">
      <c r="A54" s="3"/>
      <c r="B54" s="3"/>
      <c r="C54" s="3" t="s">
        <v>13</v>
      </c>
      <c r="D54" s="3">
        <v>9278</v>
      </c>
      <c r="E54" s="3"/>
      <c r="F54" s="3"/>
      <c r="G54" s="3"/>
      <c r="H54" s="3">
        <f t="shared" si="6"/>
        <v>9278</v>
      </c>
    </row>
    <row r="55" spans="1:8" ht="12.75">
      <c r="A55" s="3"/>
      <c r="B55" s="3"/>
      <c r="C55" s="3" t="s">
        <v>14</v>
      </c>
      <c r="D55" s="3">
        <v>98152</v>
      </c>
      <c r="E55" s="3"/>
      <c r="F55" s="3"/>
      <c r="G55" s="3"/>
      <c r="H55" s="3">
        <f t="shared" si="6"/>
        <v>98152</v>
      </c>
    </row>
    <row r="56" spans="1:8" ht="12.75">
      <c r="A56" s="3"/>
      <c r="B56" s="3"/>
      <c r="C56" s="3" t="s">
        <v>15</v>
      </c>
      <c r="D56" s="3">
        <v>41996</v>
      </c>
      <c r="E56" s="3"/>
      <c r="F56" s="3"/>
      <c r="G56" s="3"/>
      <c r="H56" s="3">
        <f t="shared" si="6"/>
        <v>41996</v>
      </c>
    </row>
    <row r="57" spans="1:8" ht="12.75">
      <c r="A57" s="3"/>
      <c r="B57" s="3"/>
      <c r="C57" s="3" t="s">
        <v>16</v>
      </c>
      <c r="D57" s="3">
        <v>39966</v>
      </c>
      <c r="E57" s="3"/>
      <c r="F57" s="3"/>
      <c r="G57" s="3"/>
      <c r="H57" s="3">
        <f t="shared" si="6"/>
        <v>39966</v>
      </c>
    </row>
    <row r="58" spans="1:8" ht="12.75">
      <c r="A58" s="3"/>
      <c r="B58" s="3"/>
      <c r="C58" s="3" t="s">
        <v>17</v>
      </c>
      <c r="D58" s="3"/>
      <c r="E58" s="3"/>
      <c r="F58" s="3"/>
      <c r="G58" s="3"/>
      <c r="H58" s="3">
        <f t="shared" si="6"/>
        <v>0</v>
      </c>
    </row>
    <row r="59" spans="1:8" s="1" customFormat="1" ht="25.5">
      <c r="A59" s="10">
        <v>41031300</v>
      </c>
      <c r="B59" s="4" t="s">
        <v>37</v>
      </c>
      <c r="C59" s="10" t="s">
        <v>23</v>
      </c>
      <c r="D59" s="10">
        <v>5000000</v>
      </c>
      <c r="E59" s="10"/>
      <c r="F59" s="10"/>
      <c r="G59" s="10"/>
      <c r="H59" s="12">
        <f t="shared" si="6"/>
        <v>5000000</v>
      </c>
    </row>
    <row r="60" spans="1:8" s="1" customFormat="1" ht="38.25">
      <c r="A60" s="10">
        <v>41031900</v>
      </c>
      <c r="B60" s="4" t="s">
        <v>50</v>
      </c>
      <c r="C60" s="10" t="s">
        <v>23</v>
      </c>
      <c r="D60" s="10"/>
      <c r="E60" s="10"/>
      <c r="F60" s="27">
        <f>SUM(F61:F68)</f>
        <v>11974891.54</v>
      </c>
      <c r="G60" s="10"/>
      <c r="H60" s="12">
        <f t="shared" si="6"/>
        <v>11974891.54</v>
      </c>
    </row>
    <row r="61" spans="1:8" ht="12.75">
      <c r="A61" s="3"/>
      <c r="B61" s="4" t="s">
        <v>24</v>
      </c>
      <c r="C61" s="3" t="s">
        <v>10</v>
      </c>
      <c r="D61" s="3"/>
      <c r="E61" s="3"/>
      <c r="F61" s="3">
        <v>971919.44</v>
      </c>
      <c r="G61" s="3"/>
      <c r="H61" s="3">
        <f t="shared" si="6"/>
        <v>971919.44</v>
      </c>
    </row>
    <row r="62" spans="1:8" ht="12.75">
      <c r="A62" s="3"/>
      <c r="B62" s="3"/>
      <c r="C62" s="3" t="s">
        <v>11</v>
      </c>
      <c r="D62" s="3"/>
      <c r="E62" s="3"/>
      <c r="F62" s="3">
        <v>3089012.54</v>
      </c>
      <c r="G62" s="3"/>
      <c r="H62" s="3">
        <f aca="true" t="shared" si="7" ref="H62:H69">D62+F62</f>
        <v>3089012.54</v>
      </c>
    </row>
    <row r="63" spans="1:8" ht="12.75">
      <c r="A63" s="3"/>
      <c r="B63" s="3"/>
      <c r="C63" s="3" t="s">
        <v>12</v>
      </c>
      <c r="D63" s="3"/>
      <c r="E63" s="3"/>
      <c r="F63" s="3">
        <v>1463738.07</v>
      </c>
      <c r="G63" s="3"/>
      <c r="H63" s="3">
        <f t="shared" si="7"/>
        <v>1463738.07</v>
      </c>
    </row>
    <row r="64" spans="1:8" ht="12.75">
      <c r="A64" s="3"/>
      <c r="B64" s="3"/>
      <c r="C64" s="3" t="s">
        <v>13</v>
      </c>
      <c r="D64" s="3"/>
      <c r="E64" s="3"/>
      <c r="F64" s="3">
        <v>630224.13</v>
      </c>
      <c r="G64" s="3"/>
      <c r="H64" s="3">
        <f t="shared" si="7"/>
        <v>630224.13</v>
      </c>
    </row>
    <row r="65" spans="1:8" ht="12.75">
      <c r="A65" s="3"/>
      <c r="B65" s="3"/>
      <c r="C65" s="3" t="s">
        <v>14</v>
      </c>
      <c r="D65" s="3"/>
      <c r="E65" s="3"/>
      <c r="F65" s="3">
        <v>1806502.24</v>
      </c>
      <c r="G65" s="3"/>
      <c r="H65" s="3">
        <f t="shared" si="7"/>
        <v>1806502.24</v>
      </c>
    </row>
    <row r="66" spans="1:8" ht="12.75">
      <c r="A66" s="3"/>
      <c r="B66" s="3"/>
      <c r="C66" s="3" t="s">
        <v>15</v>
      </c>
      <c r="D66" s="3"/>
      <c r="E66" s="3"/>
      <c r="F66" s="3">
        <v>625404.44</v>
      </c>
      <c r="G66" s="3"/>
      <c r="H66" s="3">
        <f t="shared" si="7"/>
        <v>625404.44</v>
      </c>
    </row>
    <row r="67" spans="1:8" ht="12.75">
      <c r="A67" s="3"/>
      <c r="B67" s="3"/>
      <c r="C67" s="3" t="s">
        <v>16</v>
      </c>
      <c r="D67" s="3"/>
      <c r="E67" s="3"/>
      <c r="F67" s="3">
        <v>3308326.02</v>
      </c>
      <c r="G67" s="3"/>
      <c r="H67" s="3">
        <f t="shared" si="7"/>
        <v>3308326.02</v>
      </c>
    </row>
    <row r="68" spans="1:8" ht="12.75">
      <c r="A68" s="3"/>
      <c r="B68" s="3"/>
      <c r="C68" s="3" t="s">
        <v>17</v>
      </c>
      <c r="D68" s="3"/>
      <c r="E68" s="3"/>
      <c r="F68" s="3">
        <v>79764.66</v>
      </c>
      <c r="G68" s="3"/>
      <c r="H68" s="3">
        <f t="shared" si="7"/>
        <v>79764.66</v>
      </c>
    </row>
    <row r="69" spans="1:8" ht="76.5">
      <c r="A69" s="40">
        <v>41032200</v>
      </c>
      <c r="B69" s="30" t="s">
        <v>57</v>
      </c>
      <c r="C69" s="10" t="s">
        <v>23</v>
      </c>
      <c r="D69" s="25">
        <v>16003900</v>
      </c>
      <c r="E69" s="25"/>
      <c r="F69" s="25"/>
      <c r="G69" s="25"/>
      <c r="H69" s="3">
        <f t="shared" si="7"/>
        <v>16003900</v>
      </c>
    </row>
    <row r="70" spans="1:8" s="35" customFormat="1" ht="38.25">
      <c r="A70" s="29">
        <v>41032300</v>
      </c>
      <c r="B70" s="30" t="s">
        <v>51</v>
      </c>
      <c r="C70" s="31" t="s">
        <v>23</v>
      </c>
      <c r="D70" s="32">
        <f>SUM(D71:D78)</f>
        <v>5531200</v>
      </c>
      <c r="E70" s="33"/>
      <c r="F70" s="33"/>
      <c r="G70" s="31"/>
      <c r="H70" s="34">
        <f>D70+F70</f>
        <v>5531200</v>
      </c>
    </row>
    <row r="71" spans="1:8" s="38" customFormat="1" ht="12.75">
      <c r="A71" s="36"/>
      <c r="B71" s="37" t="s">
        <v>24</v>
      </c>
      <c r="C71" s="36" t="s">
        <v>10</v>
      </c>
      <c r="D71" s="36">
        <f>578769+200000</f>
        <v>778769</v>
      </c>
      <c r="E71" s="36"/>
      <c r="F71" s="36"/>
      <c r="G71" s="36"/>
      <c r="H71" s="36">
        <f aca="true" t="shared" si="8" ref="H71:H78">D71+F71</f>
        <v>778769</v>
      </c>
    </row>
    <row r="72" spans="1:8" s="38" customFormat="1" ht="12.75">
      <c r="A72" s="36"/>
      <c r="B72" s="36"/>
      <c r="C72" s="36" t="s">
        <v>11</v>
      </c>
      <c r="D72" s="36">
        <v>1010935</v>
      </c>
      <c r="E72" s="36"/>
      <c r="F72" s="36"/>
      <c r="G72" s="36"/>
      <c r="H72" s="36">
        <f t="shared" si="8"/>
        <v>1010935</v>
      </c>
    </row>
    <row r="73" spans="1:8" s="38" customFormat="1" ht="12.75">
      <c r="A73" s="36"/>
      <c r="B73" s="36"/>
      <c r="C73" s="36" t="s">
        <v>12</v>
      </c>
      <c r="D73" s="36">
        <v>572313</v>
      </c>
      <c r="E73" s="36"/>
      <c r="F73" s="36"/>
      <c r="G73" s="36"/>
      <c r="H73" s="36">
        <f t="shared" si="8"/>
        <v>572313</v>
      </c>
    </row>
    <row r="74" spans="1:8" s="38" customFormat="1" ht="12.75">
      <c r="A74" s="36"/>
      <c r="B74" s="36"/>
      <c r="C74" s="36" t="s">
        <v>13</v>
      </c>
      <c r="D74" s="36">
        <v>468754</v>
      </c>
      <c r="E74" s="36"/>
      <c r="F74" s="36"/>
      <c r="G74" s="36"/>
      <c r="H74" s="36">
        <f t="shared" si="8"/>
        <v>468754</v>
      </c>
    </row>
    <row r="75" spans="1:8" s="38" customFormat="1" ht="12.75">
      <c r="A75" s="36"/>
      <c r="B75" s="36"/>
      <c r="C75" s="36" t="s">
        <v>14</v>
      </c>
      <c r="D75" s="36">
        <v>776780.69</v>
      </c>
      <c r="E75" s="36"/>
      <c r="F75" s="36"/>
      <c r="G75" s="36"/>
      <c r="H75" s="36">
        <f t="shared" si="8"/>
        <v>776780.69</v>
      </c>
    </row>
    <row r="76" spans="1:8" s="38" customFormat="1" ht="12.75">
      <c r="A76" s="36"/>
      <c r="B76" s="36"/>
      <c r="C76" s="36" t="s">
        <v>15</v>
      </c>
      <c r="D76" s="36">
        <v>307536</v>
      </c>
      <c r="E76" s="36"/>
      <c r="F76" s="36"/>
      <c r="G76" s="36"/>
      <c r="H76" s="36">
        <f t="shared" si="8"/>
        <v>307536</v>
      </c>
    </row>
    <row r="77" spans="1:8" s="38" customFormat="1" ht="12.75">
      <c r="A77" s="36"/>
      <c r="B77" s="36"/>
      <c r="C77" s="36" t="s">
        <v>16</v>
      </c>
      <c r="D77" s="36">
        <v>953898</v>
      </c>
      <c r="E77" s="36"/>
      <c r="F77" s="36"/>
      <c r="G77" s="36"/>
      <c r="H77" s="36">
        <f t="shared" si="8"/>
        <v>953898</v>
      </c>
    </row>
    <row r="78" spans="1:8" s="38" customFormat="1" ht="12.75">
      <c r="A78" s="36"/>
      <c r="B78" s="36"/>
      <c r="C78" s="36" t="s">
        <v>17</v>
      </c>
      <c r="D78" s="36">
        <v>662214.31</v>
      </c>
      <c r="E78" s="36"/>
      <c r="F78" s="36"/>
      <c r="G78" s="36"/>
      <c r="H78" s="36">
        <f t="shared" si="8"/>
        <v>662214.31</v>
      </c>
    </row>
    <row r="79" spans="1:8" ht="25.5">
      <c r="A79" s="25">
        <v>41037100</v>
      </c>
      <c r="B79" s="4" t="s">
        <v>40</v>
      </c>
      <c r="C79" s="10" t="s">
        <v>23</v>
      </c>
      <c r="D79" s="10">
        <v>3250000</v>
      </c>
      <c r="E79" s="25"/>
      <c r="F79" s="10">
        <v>3250000</v>
      </c>
      <c r="G79" s="25"/>
      <c r="H79" s="12">
        <f aca="true" t="shared" si="9" ref="H79:H104">D79+F79</f>
        <v>6500000</v>
      </c>
    </row>
    <row r="80" spans="1:8" s="1" customFormat="1" ht="25.5">
      <c r="A80" s="10">
        <v>41037800</v>
      </c>
      <c r="B80" s="4" t="s">
        <v>35</v>
      </c>
      <c r="C80" s="10" t="s">
        <v>23</v>
      </c>
      <c r="D80" s="10">
        <f>SUM(D81:D88)</f>
        <v>20000000</v>
      </c>
      <c r="E80" s="10"/>
      <c r="F80" s="10"/>
      <c r="G80" s="10"/>
      <c r="H80" s="12">
        <f t="shared" si="9"/>
        <v>20000000</v>
      </c>
    </row>
    <row r="81" spans="1:8" s="1" customFormat="1" ht="12.75">
      <c r="A81" s="10"/>
      <c r="B81" s="4"/>
      <c r="C81" s="36" t="s">
        <v>10</v>
      </c>
      <c r="D81" s="10">
        <v>3949832</v>
      </c>
      <c r="E81" s="10"/>
      <c r="F81" s="10"/>
      <c r="G81" s="10"/>
      <c r="H81" s="12">
        <f t="shared" si="9"/>
        <v>3949832</v>
      </c>
    </row>
    <row r="82" spans="1:8" s="1" customFormat="1" ht="12.75">
      <c r="A82" s="10"/>
      <c r="B82" s="4"/>
      <c r="C82" s="36" t="s">
        <v>11</v>
      </c>
      <c r="D82" s="10">
        <v>1496075</v>
      </c>
      <c r="E82" s="10"/>
      <c r="F82" s="10"/>
      <c r="G82" s="10"/>
      <c r="H82" s="12">
        <f t="shared" si="9"/>
        <v>1496075</v>
      </c>
    </row>
    <row r="83" spans="1:8" s="1" customFormat="1" ht="12.75">
      <c r="A83" s="10"/>
      <c r="B83" s="4"/>
      <c r="C83" s="36" t="s">
        <v>12</v>
      </c>
      <c r="D83" s="10">
        <v>2010367</v>
      </c>
      <c r="E83" s="10"/>
      <c r="F83" s="10"/>
      <c r="G83" s="10"/>
      <c r="H83" s="12">
        <f t="shared" si="9"/>
        <v>2010367</v>
      </c>
    </row>
    <row r="84" spans="1:8" s="1" customFormat="1" ht="12.75">
      <c r="A84" s="10"/>
      <c r="B84" s="4"/>
      <c r="C84" s="36" t="s">
        <v>13</v>
      </c>
      <c r="D84" s="10">
        <v>987832</v>
      </c>
      <c r="E84" s="10"/>
      <c r="F84" s="10"/>
      <c r="G84" s="10"/>
      <c r="H84" s="12">
        <f t="shared" si="9"/>
        <v>987832</v>
      </c>
    </row>
    <row r="85" spans="1:8" s="1" customFormat="1" ht="12.75">
      <c r="A85" s="10"/>
      <c r="B85" s="4"/>
      <c r="C85" s="36" t="s">
        <v>14</v>
      </c>
      <c r="D85" s="10">
        <v>2105157</v>
      </c>
      <c r="E85" s="10"/>
      <c r="F85" s="10"/>
      <c r="G85" s="10"/>
      <c r="H85" s="12">
        <f t="shared" si="9"/>
        <v>2105157</v>
      </c>
    </row>
    <row r="86" spans="1:8" s="1" customFormat="1" ht="12.75">
      <c r="A86" s="10"/>
      <c r="B86" s="4"/>
      <c r="C86" s="36" t="s">
        <v>15</v>
      </c>
      <c r="D86" s="10">
        <v>1347581</v>
      </c>
      <c r="E86" s="10"/>
      <c r="F86" s="10"/>
      <c r="G86" s="10"/>
      <c r="H86" s="12">
        <f t="shared" si="9"/>
        <v>1347581</v>
      </c>
    </row>
    <row r="87" spans="1:8" s="1" customFormat="1" ht="12.75">
      <c r="A87" s="10"/>
      <c r="B87" s="4"/>
      <c r="C87" s="36" t="s">
        <v>16</v>
      </c>
      <c r="D87" s="10">
        <v>1874956</v>
      </c>
      <c r="E87" s="10"/>
      <c r="F87" s="10"/>
      <c r="G87" s="10"/>
      <c r="H87" s="12">
        <f t="shared" si="9"/>
        <v>1874956</v>
      </c>
    </row>
    <row r="88" spans="1:8" s="1" customFormat="1" ht="12.75">
      <c r="A88" s="10"/>
      <c r="B88" s="4"/>
      <c r="C88" s="36" t="s">
        <v>17</v>
      </c>
      <c r="D88" s="10">
        <v>6228200</v>
      </c>
      <c r="E88" s="10"/>
      <c r="F88" s="10"/>
      <c r="G88" s="10"/>
      <c r="H88" s="12">
        <f t="shared" si="9"/>
        <v>6228200</v>
      </c>
    </row>
    <row r="89" spans="1:8" s="1" customFormat="1" ht="25.5">
      <c r="A89" s="10">
        <v>41032700</v>
      </c>
      <c r="B89" s="4" t="s">
        <v>36</v>
      </c>
      <c r="C89" s="10" t="s">
        <v>23</v>
      </c>
      <c r="D89" s="10"/>
      <c r="E89" s="10"/>
      <c r="F89" s="10">
        <v>233100000</v>
      </c>
      <c r="G89" s="10"/>
      <c r="H89" s="12">
        <f t="shared" si="9"/>
        <v>233100000</v>
      </c>
    </row>
    <row r="90" spans="1:8" s="1" customFormat="1" ht="25.5">
      <c r="A90" s="10">
        <v>41034900</v>
      </c>
      <c r="B90" s="4" t="s">
        <v>55</v>
      </c>
      <c r="C90" s="10" t="s">
        <v>23</v>
      </c>
      <c r="D90" s="10"/>
      <c r="E90" s="10"/>
      <c r="F90" s="10">
        <v>770900</v>
      </c>
      <c r="G90" s="10"/>
      <c r="H90" s="12">
        <f t="shared" si="9"/>
        <v>770900</v>
      </c>
    </row>
    <row r="91" spans="1:8" s="1" customFormat="1" ht="25.5">
      <c r="A91" s="10">
        <v>41035000</v>
      </c>
      <c r="B91" s="4" t="s">
        <v>45</v>
      </c>
      <c r="C91" s="10" t="s">
        <v>23</v>
      </c>
      <c r="D91" s="10">
        <v>295000</v>
      </c>
      <c r="E91" s="10"/>
      <c r="F91" s="10"/>
      <c r="G91" s="10"/>
      <c r="H91" s="12">
        <f t="shared" si="9"/>
        <v>295000</v>
      </c>
    </row>
    <row r="92" spans="1:8" s="1" customFormat="1" ht="25.5">
      <c r="A92" s="10">
        <v>41036000</v>
      </c>
      <c r="B92" s="4" t="s">
        <v>58</v>
      </c>
      <c r="C92" s="10" t="s">
        <v>23</v>
      </c>
      <c r="D92" s="10">
        <v>1158100</v>
      </c>
      <c r="E92" s="10"/>
      <c r="F92" s="10"/>
      <c r="G92" s="10"/>
      <c r="H92" s="12">
        <f t="shared" si="9"/>
        <v>1158100</v>
      </c>
    </row>
    <row r="93" spans="1:8" s="1" customFormat="1" ht="25.5">
      <c r="A93" s="2">
        <v>41037000</v>
      </c>
      <c r="B93" s="21" t="s">
        <v>46</v>
      </c>
      <c r="C93" s="2" t="s">
        <v>23</v>
      </c>
      <c r="D93" s="2">
        <f>320830-12917</f>
        <v>307913</v>
      </c>
      <c r="E93" s="2"/>
      <c r="F93" s="2"/>
      <c r="G93" s="2"/>
      <c r="H93" s="26">
        <f t="shared" si="9"/>
        <v>307913</v>
      </c>
    </row>
    <row r="94" spans="1:8" s="1" customFormat="1" ht="63.75">
      <c r="A94" s="10">
        <v>41037600</v>
      </c>
      <c r="B94" s="4" t="s">
        <v>53</v>
      </c>
      <c r="C94" s="10" t="s">
        <v>23</v>
      </c>
      <c r="D94" s="10"/>
      <c r="E94" s="10"/>
      <c r="F94" s="10">
        <v>11519727.94</v>
      </c>
      <c r="G94" s="10"/>
      <c r="H94" s="12">
        <f t="shared" si="9"/>
        <v>11519727.94</v>
      </c>
    </row>
    <row r="95" spans="1:8" s="1" customFormat="1" ht="25.5">
      <c r="A95" s="10">
        <v>41038000</v>
      </c>
      <c r="B95" s="4" t="s">
        <v>52</v>
      </c>
      <c r="C95" s="10" t="s">
        <v>23</v>
      </c>
      <c r="D95" s="10">
        <v>36800</v>
      </c>
      <c r="E95" s="10"/>
      <c r="F95" s="10"/>
      <c r="G95" s="10"/>
      <c r="H95" s="12">
        <f t="shared" si="9"/>
        <v>36800</v>
      </c>
    </row>
    <row r="96" spans="1:8" s="1" customFormat="1" ht="25.5">
      <c r="A96" s="10"/>
      <c r="B96" s="4" t="s">
        <v>59</v>
      </c>
      <c r="C96" s="10" t="s">
        <v>23</v>
      </c>
      <c r="D96" s="10">
        <f>SUM(D97:D104)</f>
        <v>8000000</v>
      </c>
      <c r="E96" s="10"/>
      <c r="F96" s="10"/>
      <c r="G96" s="10"/>
      <c r="H96" s="12">
        <f t="shared" si="9"/>
        <v>8000000</v>
      </c>
    </row>
    <row r="97" spans="1:8" s="1" customFormat="1" ht="12.75">
      <c r="A97" s="10"/>
      <c r="B97" s="4"/>
      <c r="C97" s="36" t="s">
        <v>10</v>
      </c>
      <c r="D97" s="10">
        <v>1157000</v>
      </c>
      <c r="E97" s="10"/>
      <c r="F97" s="10"/>
      <c r="G97" s="10"/>
      <c r="H97" s="12">
        <f t="shared" si="9"/>
        <v>1157000</v>
      </c>
    </row>
    <row r="98" spans="1:8" s="1" customFormat="1" ht="12.75">
      <c r="A98" s="10"/>
      <c r="B98" s="4"/>
      <c r="C98" s="36" t="s">
        <v>11</v>
      </c>
      <c r="D98" s="10">
        <v>786000</v>
      </c>
      <c r="E98" s="10"/>
      <c r="F98" s="10"/>
      <c r="G98" s="10"/>
      <c r="H98" s="12">
        <f t="shared" si="9"/>
        <v>786000</v>
      </c>
    </row>
    <row r="99" spans="1:8" s="1" customFormat="1" ht="12.75">
      <c r="A99" s="10"/>
      <c r="B99" s="4"/>
      <c r="C99" s="36" t="s">
        <v>12</v>
      </c>
      <c r="D99" s="10">
        <v>667000</v>
      </c>
      <c r="E99" s="10"/>
      <c r="F99" s="10"/>
      <c r="G99" s="10"/>
      <c r="H99" s="12">
        <f t="shared" si="9"/>
        <v>667000</v>
      </c>
    </row>
    <row r="100" spans="1:8" s="1" customFormat="1" ht="12.75">
      <c r="A100" s="10"/>
      <c r="B100" s="4"/>
      <c r="C100" s="36" t="s">
        <v>13</v>
      </c>
      <c r="D100" s="10">
        <v>482000</v>
      </c>
      <c r="E100" s="10"/>
      <c r="F100" s="10"/>
      <c r="G100" s="10"/>
      <c r="H100" s="12">
        <f t="shared" si="9"/>
        <v>482000</v>
      </c>
    </row>
    <row r="101" spans="1:8" s="1" customFormat="1" ht="12.75">
      <c r="A101" s="10"/>
      <c r="B101" s="4"/>
      <c r="C101" s="36" t="s">
        <v>14</v>
      </c>
      <c r="D101" s="10">
        <f>1062000+526000</f>
        <v>1588000</v>
      </c>
      <c r="E101" s="10"/>
      <c r="F101" s="10"/>
      <c r="G101" s="10"/>
      <c r="H101" s="12">
        <f t="shared" si="9"/>
        <v>1588000</v>
      </c>
    </row>
    <row r="102" spans="1:8" s="1" customFormat="1" ht="12.75">
      <c r="A102" s="10"/>
      <c r="B102" s="4"/>
      <c r="C102" s="36" t="s">
        <v>15</v>
      </c>
      <c r="D102" s="10">
        <v>546000</v>
      </c>
      <c r="E102" s="10"/>
      <c r="F102" s="10"/>
      <c r="G102" s="10"/>
      <c r="H102" s="12">
        <f t="shared" si="9"/>
        <v>546000</v>
      </c>
    </row>
    <row r="103" spans="1:8" s="1" customFormat="1" ht="12.75">
      <c r="A103" s="10"/>
      <c r="B103" s="4"/>
      <c r="C103" s="36" t="s">
        <v>16</v>
      </c>
      <c r="D103" s="10">
        <v>1055000</v>
      </c>
      <c r="E103" s="10"/>
      <c r="F103" s="10"/>
      <c r="G103" s="10"/>
      <c r="H103" s="12">
        <f t="shared" si="9"/>
        <v>1055000</v>
      </c>
    </row>
    <row r="104" spans="1:8" s="1" customFormat="1" ht="12.75">
      <c r="A104" s="10"/>
      <c r="B104" s="4"/>
      <c r="C104" s="36" t="s">
        <v>17</v>
      </c>
      <c r="D104" s="10">
        <f>2245000-526000</f>
        <v>1719000</v>
      </c>
      <c r="E104" s="10"/>
      <c r="F104" s="10"/>
      <c r="G104" s="10"/>
      <c r="H104" s="12">
        <f t="shared" si="9"/>
        <v>1719000</v>
      </c>
    </row>
    <row r="105" spans="1:8" s="23" customFormat="1" ht="12" customHeight="1">
      <c r="A105" s="22"/>
      <c r="B105" s="22" t="s">
        <v>32</v>
      </c>
      <c r="C105" s="22"/>
      <c r="D105" s="22">
        <f>D10</f>
        <v>176448563</v>
      </c>
      <c r="E105" s="22">
        <f>E10</f>
        <v>0</v>
      </c>
      <c r="F105" s="41">
        <f>F10</f>
        <v>261915519.48</v>
      </c>
      <c r="G105" s="22">
        <f>G10</f>
        <v>0</v>
      </c>
      <c r="H105" s="22">
        <f>H10</f>
        <v>438364082.47999996</v>
      </c>
    </row>
    <row r="106" s="8" customFormat="1" ht="38.25" customHeight="1" hidden="1"/>
    <row r="107" s="8" customFormat="1" ht="42" customHeight="1" hidden="1"/>
    <row r="108" s="8" customFormat="1" ht="12.75" customHeight="1"/>
    <row r="109" spans="1:8" s="1" customFormat="1" ht="12" customHeight="1">
      <c r="A109" s="43" t="s">
        <v>0</v>
      </c>
      <c r="B109" s="43" t="s">
        <v>1</v>
      </c>
      <c r="C109" s="43" t="s">
        <v>2</v>
      </c>
      <c r="D109" s="43" t="s">
        <v>20</v>
      </c>
      <c r="E109" s="43"/>
      <c r="F109" s="43"/>
      <c r="G109" s="43"/>
      <c r="H109" s="43"/>
    </row>
    <row r="110" spans="1:8" s="1" customFormat="1" ht="12.75">
      <c r="A110" s="43"/>
      <c r="B110" s="43"/>
      <c r="C110" s="43"/>
      <c r="D110" s="43" t="s">
        <v>4</v>
      </c>
      <c r="E110" s="43"/>
      <c r="F110" s="43" t="s">
        <v>7</v>
      </c>
      <c r="G110" s="43"/>
      <c r="H110" s="43" t="s">
        <v>8</v>
      </c>
    </row>
    <row r="111" spans="1:8" s="1" customFormat="1" ht="38.25">
      <c r="A111" s="43"/>
      <c r="B111" s="43"/>
      <c r="C111" s="43"/>
      <c r="D111" s="2" t="s">
        <v>5</v>
      </c>
      <c r="E111" s="2" t="s">
        <v>38</v>
      </c>
      <c r="F111" s="2" t="s">
        <v>5</v>
      </c>
      <c r="G111" s="2" t="s">
        <v>38</v>
      </c>
      <c r="H111" s="43"/>
    </row>
    <row r="112" spans="1:8" s="8" customFormat="1" ht="38.25">
      <c r="A112" s="7">
        <v>250301</v>
      </c>
      <c r="B112" s="14" t="s">
        <v>21</v>
      </c>
      <c r="C112" s="15" t="s">
        <v>49</v>
      </c>
      <c r="D112" s="7">
        <v>81725000</v>
      </c>
      <c r="E112" s="7">
        <v>16.17</v>
      </c>
      <c r="F112" s="7"/>
      <c r="G112" s="7"/>
      <c r="H112" s="7">
        <f>D112+F112</f>
        <v>81725000</v>
      </c>
    </row>
    <row r="113" spans="1:8" s="8" customFormat="1" ht="25.5">
      <c r="A113" s="7">
        <v>250311</v>
      </c>
      <c r="B113" s="14" t="s">
        <v>22</v>
      </c>
      <c r="C113" s="15" t="s">
        <v>48</v>
      </c>
      <c r="D113" s="7">
        <v>43300</v>
      </c>
      <c r="E113" s="24">
        <f>43300/594226700*100</f>
        <v>0.007286781290709421</v>
      </c>
      <c r="F113" s="7"/>
      <c r="G113" s="7"/>
      <c r="H113" s="7">
        <f>D113+F113</f>
        <v>43300</v>
      </c>
    </row>
    <row r="114" spans="1:8" s="8" customFormat="1" ht="25.5">
      <c r="A114" s="7">
        <v>250344</v>
      </c>
      <c r="B114" s="14" t="s">
        <v>39</v>
      </c>
      <c r="C114" s="15" t="s">
        <v>49</v>
      </c>
      <c r="D114" s="7">
        <f>1152000+5000000+1150000-200000</f>
        <v>7102000</v>
      </c>
      <c r="E114" s="24"/>
      <c r="F114" s="7">
        <v>180000</v>
      </c>
      <c r="G114" s="7"/>
      <c r="H114" s="7">
        <f>D114+F114</f>
        <v>7282000</v>
      </c>
    </row>
    <row r="115" spans="1:8" s="8" customFormat="1" ht="25.5">
      <c r="A115" s="7">
        <v>250388</v>
      </c>
      <c r="B115" s="14" t="s">
        <v>47</v>
      </c>
      <c r="C115" s="15" t="s">
        <v>48</v>
      </c>
      <c r="D115" s="7">
        <v>13673</v>
      </c>
      <c r="E115" s="24"/>
      <c r="F115" s="7"/>
      <c r="G115" s="7"/>
      <c r="H115" s="7">
        <f>D115+F115</f>
        <v>13673</v>
      </c>
    </row>
    <row r="116" spans="1:8" s="23" customFormat="1" ht="12.75">
      <c r="A116" s="22"/>
      <c r="B116" s="22" t="s">
        <v>32</v>
      </c>
      <c r="C116" s="22"/>
      <c r="D116" s="22">
        <f>D112+D113+D114+D115</f>
        <v>88883973</v>
      </c>
      <c r="E116" s="22"/>
      <c r="F116" s="22">
        <f>F112+F113+F114</f>
        <v>180000</v>
      </c>
      <c r="G116" s="22">
        <f>G112+G113</f>
        <v>0</v>
      </c>
      <c r="H116" s="22">
        <f>H112+H113+H114+H115</f>
        <v>89063973</v>
      </c>
    </row>
    <row r="117" s="8" customFormat="1" ht="6.75" customHeight="1"/>
    <row r="118" s="8" customFormat="1" ht="12.75" hidden="1"/>
    <row r="119" s="8" customFormat="1" ht="12.75" hidden="1"/>
    <row r="120" spans="1:8" s="8" customFormat="1" ht="15.75">
      <c r="A120" s="42" t="s">
        <v>29</v>
      </c>
      <c r="B120" s="42"/>
      <c r="C120" s="42"/>
      <c r="D120" s="42"/>
      <c r="E120" s="42"/>
      <c r="F120" s="42"/>
      <c r="G120" s="42"/>
      <c r="H120" s="42"/>
    </row>
    <row r="121" spans="1:8" s="8" customFormat="1" ht="11.25" customHeight="1">
      <c r="A121" s="17"/>
      <c r="B121" s="17"/>
      <c r="C121" s="17"/>
      <c r="D121" s="17"/>
      <c r="E121" s="17"/>
      <c r="F121" s="17"/>
      <c r="G121" s="17"/>
      <c r="H121" s="17"/>
    </row>
    <row r="122" spans="1:8" s="1" customFormat="1" ht="12.75">
      <c r="A122" s="43" t="s">
        <v>0</v>
      </c>
      <c r="B122" s="43" t="s">
        <v>1</v>
      </c>
      <c r="C122" s="43" t="s">
        <v>26</v>
      </c>
      <c r="D122" s="43" t="s">
        <v>28</v>
      </c>
      <c r="E122" s="43"/>
      <c r="F122" s="43"/>
      <c r="G122" s="43"/>
      <c r="H122" s="43"/>
    </row>
    <row r="123" spans="1:8" s="1" customFormat="1" ht="12.75">
      <c r="A123" s="43"/>
      <c r="B123" s="43"/>
      <c r="C123" s="43"/>
      <c r="D123" s="43" t="s">
        <v>4</v>
      </c>
      <c r="E123" s="43"/>
      <c r="F123" s="43" t="s">
        <v>7</v>
      </c>
      <c r="G123" s="43"/>
      <c r="H123" s="43" t="s">
        <v>8</v>
      </c>
    </row>
    <row r="124" spans="1:8" s="1" customFormat="1" ht="37.5" customHeight="1">
      <c r="A124" s="43"/>
      <c r="B124" s="43"/>
      <c r="C124" s="43"/>
      <c r="D124" s="2" t="s">
        <v>5</v>
      </c>
      <c r="E124" s="2" t="s">
        <v>6</v>
      </c>
      <c r="F124" s="2" t="s">
        <v>5</v>
      </c>
      <c r="G124" s="2" t="s">
        <v>6</v>
      </c>
      <c r="H124" s="43"/>
    </row>
    <row r="125" spans="1:8" s="1" customFormat="1" ht="12.75">
      <c r="A125" s="2"/>
      <c r="B125" s="21" t="s">
        <v>31</v>
      </c>
      <c r="C125" s="2"/>
      <c r="D125" s="2">
        <f>SUM(D126:D132)</f>
        <v>322314489</v>
      </c>
      <c r="E125" s="2"/>
      <c r="F125" s="2"/>
      <c r="G125" s="2"/>
      <c r="H125" s="2">
        <f>D125</f>
        <v>322314489</v>
      </c>
    </row>
    <row r="126" spans="1:8" s="8" customFormat="1" ht="15">
      <c r="A126" s="19">
        <v>41020900</v>
      </c>
      <c r="B126" s="20" t="s">
        <v>28</v>
      </c>
      <c r="C126" s="3" t="s">
        <v>10</v>
      </c>
      <c r="D126" s="19">
        <v>68878773</v>
      </c>
      <c r="E126" s="18"/>
      <c r="F126" s="18"/>
      <c r="G126" s="18"/>
      <c r="H126" s="2">
        <f aca="true" t="shared" si="10" ref="H126:H132">D126</f>
        <v>68878773</v>
      </c>
    </row>
    <row r="127" spans="1:8" s="8" customFormat="1" ht="15">
      <c r="A127" s="19">
        <v>41020900</v>
      </c>
      <c r="B127" s="20" t="s">
        <v>28</v>
      </c>
      <c r="C127" s="3" t="s">
        <v>11</v>
      </c>
      <c r="D127" s="19">
        <v>40773648</v>
      </c>
      <c r="E127" s="18"/>
      <c r="F127" s="18"/>
      <c r="G127" s="18"/>
      <c r="H127" s="2">
        <f t="shared" si="10"/>
        <v>40773648</v>
      </c>
    </row>
    <row r="128" spans="1:8" s="8" customFormat="1" ht="15">
      <c r="A128" s="19">
        <v>41020900</v>
      </c>
      <c r="B128" s="20" t="s">
        <v>28</v>
      </c>
      <c r="C128" s="3" t="s">
        <v>12</v>
      </c>
      <c r="D128" s="19">
        <v>42924050</v>
      </c>
      <c r="E128" s="18"/>
      <c r="F128" s="18"/>
      <c r="G128" s="18"/>
      <c r="H128" s="2">
        <f t="shared" si="10"/>
        <v>42924050</v>
      </c>
    </row>
    <row r="129" spans="1:8" s="8" customFormat="1" ht="15">
      <c r="A129" s="19">
        <v>41020900</v>
      </c>
      <c r="B129" s="20" t="s">
        <v>28</v>
      </c>
      <c r="C129" s="3" t="s">
        <v>13</v>
      </c>
      <c r="D129" s="19">
        <v>26830946</v>
      </c>
      <c r="E129" s="18"/>
      <c r="F129" s="18"/>
      <c r="G129" s="18"/>
      <c r="H129" s="2">
        <f t="shared" si="10"/>
        <v>26830946</v>
      </c>
    </row>
    <row r="130" spans="1:8" s="8" customFormat="1" ht="15">
      <c r="A130" s="19">
        <v>41020900</v>
      </c>
      <c r="B130" s="20" t="s">
        <v>28</v>
      </c>
      <c r="C130" s="3" t="s">
        <v>14</v>
      </c>
      <c r="D130" s="19">
        <v>58011893</v>
      </c>
      <c r="E130" s="18"/>
      <c r="F130" s="18"/>
      <c r="G130" s="18"/>
      <c r="H130" s="2">
        <f t="shared" si="10"/>
        <v>58011893</v>
      </c>
    </row>
    <row r="131" spans="1:8" s="8" customFormat="1" ht="15">
      <c r="A131" s="19">
        <v>41020900</v>
      </c>
      <c r="B131" s="20" t="s">
        <v>28</v>
      </c>
      <c r="C131" s="3" t="s">
        <v>15</v>
      </c>
      <c r="D131" s="19">
        <v>27973401</v>
      </c>
      <c r="E131" s="18"/>
      <c r="F131" s="18"/>
      <c r="G131" s="18"/>
      <c r="H131" s="2">
        <f t="shared" si="10"/>
        <v>27973401</v>
      </c>
    </row>
    <row r="132" spans="1:8" s="8" customFormat="1" ht="15">
      <c r="A132" s="19">
        <v>41020900</v>
      </c>
      <c r="B132" s="20" t="s">
        <v>28</v>
      </c>
      <c r="C132" s="3" t="s">
        <v>16</v>
      </c>
      <c r="D132" s="19">
        <f>56881778+40000</f>
        <v>56921778</v>
      </c>
      <c r="E132" s="18"/>
      <c r="F132" s="18"/>
      <c r="G132" s="18"/>
      <c r="H132" s="2">
        <f t="shared" si="10"/>
        <v>56921778</v>
      </c>
    </row>
    <row r="133" spans="1:8" s="8" customFormat="1" ht="15" hidden="1">
      <c r="A133" s="18"/>
      <c r="B133" s="18"/>
      <c r="C133" s="3" t="s">
        <v>27</v>
      </c>
      <c r="D133" s="18"/>
      <c r="E133" s="18"/>
      <c r="F133" s="18"/>
      <c r="G133" s="18"/>
      <c r="H133" s="18"/>
    </row>
    <row r="134" s="8" customFormat="1" ht="12.75"/>
    <row r="135" spans="2:7" s="16" customFormat="1" ht="15">
      <c r="B135" s="16" t="s">
        <v>25</v>
      </c>
      <c r="G135" s="16" t="s">
        <v>54</v>
      </c>
    </row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</sheetData>
  <mergeCells count="37">
    <mergeCell ref="A49:A50"/>
    <mergeCell ref="C49:C50"/>
    <mergeCell ref="D49:D50"/>
    <mergeCell ref="E49:E50"/>
    <mergeCell ref="F49:F50"/>
    <mergeCell ref="G49:G50"/>
    <mergeCell ref="H49:H50"/>
    <mergeCell ref="A5:H5"/>
    <mergeCell ref="A7:A9"/>
    <mergeCell ref="H8:H9"/>
    <mergeCell ref="A30:A31"/>
    <mergeCell ref="C30:C31"/>
    <mergeCell ref="D30:D31"/>
    <mergeCell ref="E30:E31"/>
    <mergeCell ref="H30:H31"/>
    <mergeCell ref="D7:H7"/>
    <mergeCell ref="D8:E8"/>
    <mergeCell ref="F8:G8"/>
    <mergeCell ref="B7:B9"/>
    <mergeCell ref="C7:C9"/>
    <mergeCell ref="F30:F31"/>
    <mergeCell ref="G30:G31"/>
    <mergeCell ref="A109:A111"/>
    <mergeCell ref="B109:B111"/>
    <mergeCell ref="C109:C111"/>
    <mergeCell ref="D109:H109"/>
    <mergeCell ref="D110:E110"/>
    <mergeCell ref="F110:G110"/>
    <mergeCell ref="H110:H111"/>
    <mergeCell ref="A120:H120"/>
    <mergeCell ref="A122:A124"/>
    <mergeCell ref="B122:B124"/>
    <mergeCell ref="C122:C124"/>
    <mergeCell ref="D122:H122"/>
    <mergeCell ref="D123:E123"/>
    <mergeCell ref="F123:G123"/>
    <mergeCell ref="H123:H124"/>
  </mergeCells>
  <printOptions/>
  <pageMargins left="0.7874015748031497" right="0.36" top="0.6" bottom="0.3937007874015748" header="0.5118110236220472" footer="0.5118110236220472"/>
  <pageSetup fitToHeight="3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Ткачук С.В.</cp:lastModifiedBy>
  <cp:lastPrinted>2006-12-15T11:56:59Z</cp:lastPrinted>
  <dcterms:created xsi:type="dcterms:W3CDTF">1996-10-08T23:32:33Z</dcterms:created>
  <dcterms:modified xsi:type="dcterms:W3CDTF">2006-12-28T10:44:58Z</dcterms:modified>
  <cp:category/>
  <cp:version/>
  <cp:contentType/>
  <cp:contentStatus/>
</cp:coreProperties>
</file>