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'Лист3'!$A$1:$H$103</definedName>
  </definedNames>
  <calcPr fullCalcOnLoad="1"/>
</workbook>
</file>

<file path=xl/sharedStrings.xml><?xml version="1.0" encoding="utf-8"?>
<sst xmlns="http://schemas.openxmlformats.org/spreadsheetml/2006/main" count="146" uniqueCount="53">
  <si>
    <t>Код</t>
  </si>
  <si>
    <t>Назва трансферту</t>
  </si>
  <si>
    <t>Назва бюджету</t>
  </si>
  <si>
    <t>Міжбюджетні трансферти, що надходять до бюджету</t>
  </si>
  <si>
    <t>Загальний фонд</t>
  </si>
  <si>
    <t>Сума</t>
  </si>
  <si>
    <t>Щоденний норматив відрахувань</t>
  </si>
  <si>
    <t>Спеціальний фонд</t>
  </si>
  <si>
    <t>Разом</t>
  </si>
  <si>
    <t>грн.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</si>
  <si>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</si>
  <si>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</si>
  <si>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</si>
  <si>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</si>
  <si>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</si>
  <si>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</si>
  <si>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</si>
  <si>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Міський</t>
  </si>
  <si>
    <t>до рішення міської ради</t>
  </si>
  <si>
    <t>Додаток 5</t>
  </si>
  <si>
    <t>Міжбюджетні трансферти, що передаються з бюджету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</si>
  <si>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</si>
  <si>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 xml:space="preserve">Дотації вирівнювання, що передаються з районних та міських (міст Києва і Севастополя, міст республіканського і обласного значення) бюджетів </t>
  </si>
  <si>
    <t>бюджет м.Запоріжжя, всього</t>
  </si>
  <si>
    <t>в тому числі по районах:</t>
  </si>
  <si>
    <t>Секретар ради</t>
  </si>
  <si>
    <t>Назва району</t>
  </si>
  <si>
    <t>міський</t>
  </si>
  <si>
    <t>Інші дотації</t>
  </si>
  <si>
    <t xml:space="preserve">Розподіл трансфертів у складі бюджету міста </t>
  </si>
  <si>
    <t>Офіційні трансферти</t>
  </si>
  <si>
    <t>Всього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</si>
  <si>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</si>
  <si>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</si>
  <si>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підготовку та проведення експерименту по впровадженню соціальних стандартів</t>
  </si>
  <si>
    <t>Субвенція з державного бюджету на будівництво автотранспортної магістралі через річку Дніпро у м.Запоріжжя</t>
  </si>
  <si>
    <t>Субвенція з державного бюджету на збереження історичної забудови міст, об'єктів історико-культурної спадщини, впорядкування історичних населенних місць України та соціальний розвиток</t>
  </si>
  <si>
    <t>Щоденний норматив відрахувань,%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</si>
  <si>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</si>
  <si>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</si>
  <si>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 xml:space="preserve">Субвенція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</si>
  <si>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 xml:space="preserve">Субвенція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</si>
  <si>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на надання пільг з послуг зв'язку та інших, передбачених законодавством пільг (крім пільг на одержання ліків, зубопротезування, оплату електроенергії, природного і скрапленого газу,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</si>
  <si>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надання  пільг та житлових субсидій населенню на придбання твердого та рідкого пічного побутового палива і скрапленого газу </t>
  </si>
  <si>
    <t>Інші субвенції</t>
  </si>
  <si>
    <t>Субвенція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</si>
  <si>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на проведення виборів депутатів Верховннної Ради Автономної Республіки Крим, місцевих рад та сільських, селищних, міських голів</t>
  </si>
  <si>
    <t>бюджет Тепличної селищної ради</t>
  </si>
  <si>
    <t>Державний бюджет України</t>
  </si>
  <si>
    <t>Показники міжбюджетних трансфертів між бюджетом м.Запоріжжя та іншими бюджетами на 2007 рік</t>
  </si>
  <si>
    <t>Ю.В.Каптюх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</si>
  <si>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t>
  </si>
  <si>
    <t>28.03.2007 №8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</si>
</sst>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</numFmts>
  <fonts count="4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0" fillId="0" borderId="1" xfId="0" applyFont="1" applyBorder="1" applyAlignment="1">
      <alignment wrapText="1" shrinkToFi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87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3"/>
  <sheetViews>
    <sheetView tabSelected="1" view="pageBreakPreview" zoomScale="75" zoomScaleNormal="75" zoomScaleSheetLayoutView="75" workbookViewId="0" topLeftCell="A1">
      <selection activeCell="G2" sqref="G2"/>
    </sheetView>
  </sheetViews>
  <sheetFormatPr defaultColWidth="9.140625" defaultRowHeight="12.75"/>
  <cols>
    <col min="1" max="1" width="10.421875" style="0" bestFit="1" customWidth="1"/>
    <col min="2" max="2" width="95.28125" style="0" customWidth="1"/>
    <col min="3" max="3" width="20.421875" style="0" customWidth="1"/>
    <col min="4" max="4" width="12.28125" style="0" customWidth="1"/>
    <col min="5" max="5" width="14.7109375" style="0" customWidth="1"/>
    <col min="6" max="6" width="11.57421875" style="0" bestFit="1" customWidth="1"/>
    <col min="7" max="7" width="15.00390625" style="0" customWidth="1"/>
    <col min="8" max="8" width="14.28125" style="0" customWidth="1"/>
  </cols>
  <sheetData>
    <row r="1" spans="7:8" ht="15">
      <c r="G1" s="16" t="s">
        <v>19</v>
      </c>
      <c r="H1" s="16"/>
    </row>
    <row r="2" spans="7:8" ht="15">
      <c r="G2" s="16" t="s">
        <v>18</v>
      </c>
      <c r="H2" s="16"/>
    </row>
    <row r="3" spans="7:8" ht="15">
      <c r="G3" s="16"/>
      <c r="H3" s="16"/>
    </row>
    <row r="4" spans="7:8" ht="15">
      <c r="G4" s="16" t="s">
        <v>52</v>
      </c>
      <c r="H4" s="16"/>
    </row>
    <row r="5" spans="1:8" ht="15.75">
      <c r="A5" s="32" t="s">
        <v>49</v>
      </c>
      <c r="B5" s="32"/>
      <c r="C5" s="32"/>
      <c r="D5" s="32"/>
      <c r="E5" s="32"/>
      <c r="F5" s="32"/>
      <c r="G5" s="32"/>
      <c r="H5" s="32"/>
    </row>
    <row r="6" ht="12.75">
      <c r="H6" t="s">
        <v>9</v>
      </c>
    </row>
    <row r="7" spans="1:8" s="1" customFormat="1" ht="12.75">
      <c r="A7" s="33" t="s">
        <v>0</v>
      </c>
      <c r="B7" s="33" t="s">
        <v>1</v>
      </c>
      <c r="C7" s="33" t="s">
        <v>2</v>
      </c>
      <c r="D7" s="33" t="s">
        <v>3</v>
      </c>
      <c r="E7" s="33"/>
      <c r="F7" s="33"/>
      <c r="G7" s="33"/>
      <c r="H7" s="33"/>
    </row>
    <row r="8" spans="1:8" s="1" customFormat="1" ht="12.75">
      <c r="A8" s="33"/>
      <c r="B8" s="33"/>
      <c r="C8" s="33"/>
      <c r="D8" s="33" t="s">
        <v>4</v>
      </c>
      <c r="E8" s="33"/>
      <c r="F8" s="33" t="s">
        <v>7</v>
      </c>
      <c r="G8" s="33"/>
      <c r="H8" s="33" t="s">
        <v>8</v>
      </c>
    </row>
    <row r="9" spans="1:8" s="1" customFormat="1" ht="38.25">
      <c r="A9" s="33"/>
      <c r="B9" s="33"/>
      <c r="C9" s="33"/>
      <c r="D9" s="2" t="s">
        <v>5</v>
      </c>
      <c r="E9" s="2" t="s">
        <v>6</v>
      </c>
      <c r="F9" s="2" t="s">
        <v>5</v>
      </c>
      <c r="G9" s="2" t="s">
        <v>6</v>
      </c>
      <c r="H9" s="33"/>
    </row>
    <row r="10" spans="1:8" s="1" customFormat="1" ht="25.5">
      <c r="A10" s="10">
        <v>40000000</v>
      </c>
      <c r="B10" s="4" t="s">
        <v>30</v>
      </c>
      <c r="C10" s="10" t="s">
        <v>23</v>
      </c>
      <c r="D10" s="12">
        <f>SUM(D11:D18)</f>
        <v>273252500</v>
      </c>
      <c r="E10" s="12">
        <f>SUM(E11:E18)</f>
        <v>0</v>
      </c>
      <c r="F10" s="12">
        <f>SUM(F11:F18)</f>
        <v>254900000</v>
      </c>
      <c r="G10" s="12">
        <f>SUM(G11:G18)</f>
        <v>0</v>
      </c>
      <c r="H10" s="12">
        <f>SUM(H11:H18)</f>
        <v>528152500</v>
      </c>
    </row>
    <row r="11" spans="1:8" s="1" customFormat="1" ht="12.75">
      <c r="A11" s="10"/>
      <c r="B11" s="4"/>
      <c r="C11" s="3" t="s">
        <v>10</v>
      </c>
      <c r="D11" s="10">
        <f aca="true" t="shared" si="0" ref="D11:D17">D21+D31+D40+D50+D60</f>
        <v>41117144</v>
      </c>
      <c r="E11" s="10"/>
      <c r="F11" s="10"/>
      <c r="G11" s="10"/>
      <c r="H11" s="12">
        <f>D11+F11</f>
        <v>41117144</v>
      </c>
    </row>
    <row r="12" spans="1:8" s="1" customFormat="1" ht="12.75">
      <c r="A12" s="10"/>
      <c r="B12" s="4"/>
      <c r="C12" s="3" t="s">
        <v>11</v>
      </c>
      <c r="D12" s="10">
        <f t="shared" si="0"/>
        <v>30566700</v>
      </c>
      <c r="E12" s="10"/>
      <c r="F12" s="10"/>
      <c r="G12" s="10"/>
      <c r="H12" s="12">
        <f aca="true" t="shared" si="1" ref="H12:H19">D12+F12</f>
        <v>30566700</v>
      </c>
    </row>
    <row r="13" spans="1:8" s="1" customFormat="1" ht="12.75">
      <c r="A13" s="10"/>
      <c r="B13" s="4"/>
      <c r="C13" s="3" t="s">
        <v>12</v>
      </c>
      <c r="D13" s="10">
        <f t="shared" si="0"/>
        <v>31470658</v>
      </c>
      <c r="E13" s="10"/>
      <c r="F13" s="10"/>
      <c r="G13" s="10"/>
      <c r="H13" s="12">
        <f t="shared" si="1"/>
        <v>31470658</v>
      </c>
    </row>
    <row r="14" spans="1:8" s="1" customFormat="1" ht="12.75">
      <c r="A14" s="10"/>
      <c r="B14" s="4"/>
      <c r="C14" s="3" t="s">
        <v>13</v>
      </c>
      <c r="D14" s="10">
        <f t="shared" si="0"/>
        <v>24947899</v>
      </c>
      <c r="E14" s="10"/>
      <c r="F14" s="10"/>
      <c r="G14" s="10"/>
      <c r="H14" s="12">
        <f t="shared" si="1"/>
        <v>24947899</v>
      </c>
    </row>
    <row r="15" spans="1:8" s="1" customFormat="1" ht="12.75">
      <c r="A15" s="10"/>
      <c r="B15" s="4"/>
      <c r="C15" s="3" t="s">
        <v>14</v>
      </c>
      <c r="D15" s="10">
        <f t="shared" si="0"/>
        <v>55413598</v>
      </c>
      <c r="E15" s="10"/>
      <c r="F15" s="10"/>
      <c r="G15" s="10"/>
      <c r="H15" s="12">
        <f t="shared" si="1"/>
        <v>55413598</v>
      </c>
    </row>
    <row r="16" spans="1:8" s="1" customFormat="1" ht="12.75">
      <c r="A16" s="10"/>
      <c r="B16" s="4"/>
      <c r="C16" s="3" t="s">
        <v>15</v>
      </c>
      <c r="D16" s="10">
        <f t="shared" si="0"/>
        <v>23965053</v>
      </c>
      <c r="E16" s="10"/>
      <c r="F16" s="10"/>
      <c r="G16" s="10"/>
      <c r="H16" s="12">
        <f t="shared" si="1"/>
        <v>23965053</v>
      </c>
    </row>
    <row r="17" spans="1:8" s="1" customFormat="1" ht="12.75">
      <c r="A17" s="10"/>
      <c r="B17" s="4"/>
      <c r="C17" s="3" t="s">
        <v>16</v>
      </c>
      <c r="D17" s="10">
        <f t="shared" si="0"/>
        <v>43023148</v>
      </c>
      <c r="E17" s="10"/>
      <c r="F17" s="10"/>
      <c r="G17" s="10"/>
      <c r="H17" s="12">
        <f t="shared" si="1"/>
        <v>43023148</v>
      </c>
    </row>
    <row r="18" spans="1:8" s="1" customFormat="1" ht="12.75">
      <c r="A18" s="10"/>
      <c r="B18" s="4"/>
      <c r="C18" s="3" t="s">
        <v>17</v>
      </c>
      <c r="D18" s="10">
        <f>D28+D38+D47+D57+D19+D69+D70+D71+D68+D72+D73+D67</f>
        <v>22748300</v>
      </c>
      <c r="E18" s="10"/>
      <c r="F18" s="10">
        <f>F28+F38+F47+F57+F19+F69+F70+F71+F68</f>
        <v>254900000</v>
      </c>
      <c r="G18" s="10"/>
      <c r="H18" s="12">
        <f t="shared" si="1"/>
        <v>277648300</v>
      </c>
    </row>
    <row r="19" spans="1:8" s="1" customFormat="1" ht="25.5">
      <c r="A19" s="10">
        <v>41030300</v>
      </c>
      <c r="B19" s="4" t="s">
        <v>33</v>
      </c>
      <c r="C19" s="10" t="s">
        <v>23</v>
      </c>
      <c r="D19" s="10">
        <v>500000</v>
      </c>
      <c r="E19" s="10"/>
      <c r="F19" s="10"/>
      <c r="G19" s="10"/>
      <c r="H19" s="12">
        <f t="shared" si="1"/>
        <v>500000</v>
      </c>
    </row>
    <row r="20" spans="1:8" s="1" customFormat="1" ht="25.5">
      <c r="A20" s="10">
        <v>41030600</v>
      </c>
      <c r="B20" s="4" t="s">
        <v>40</v>
      </c>
      <c r="C20" s="10" t="s">
        <v>23</v>
      </c>
      <c r="D20" s="11">
        <f>SUM(D21:D28)</f>
        <v>104283400</v>
      </c>
      <c r="E20" s="11">
        <f>SUM(E21:E28)</f>
        <v>0</v>
      </c>
      <c r="F20" s="11">
        <f>SUM(F21:F28)</f>
        <v>0</v>
      </c>
      <c r="G20" s="11">
        <f>SUM(G21:G28)</f>
        <v>0</v>
      </c>
      <c r="H20" s="11">
        <f>SUM(H21:H28)</f>
        <v>104283400</v>
      </c>
    </row>
    <row r="21" spans="1:8" s="1" customFormat="1" ht="12.75">
      <c r="A21" s="10"/>
      <c r="B21" s="4" t="s">
        <v>24</v>
      </c>
      <c r="C21" s="3" t="s">
        <v>10</v>
      </c>
      <c r="D21" s="12">
        <v>17129548</v>
      </c>
      <c r="E21" s="12"/>
      <c r="F21" s="12"/>
      <c r="G21" s="12"/>
      <c r="H21" s="12">
        <f>D21+F21</f>
        <v>17129548</v>
      </c>
    </row>
    <row r="22" spans="1:8" s="1" customFormat="1" ht="12.75">
      <c r="A22" s="10"/>
      <c r="B22" s="10"/>
      <c r="C22" s="3" t="s">
        <v>11</v>
      </c>
      <c r="D22" s="12">
        <v>14617380</v>
      </c>
      <c r="E22" s="12"/>
      <c r="F22" s="12"/>
      <c r="G22" s="12"/>
      <c r="H22" s="12">
        <f>D22+F22</f>
        <v>14617380</v>
      </c>
    </row>
    <row r="23" spans="1:8" s="1" customFormat="1" ht="12.75">
      <c r="A23" s="10"/>
      <c r="B23" s="10"/>
      <c r="C23" s="3" t="s">
        <v>12</v>
      </c>
      <c r="D23" s="12">
        <v>11338691</v>
      </c>
      <c r="E23" s="12"/>
      <c r="F23" s="12"/>
      <c r="G23" s="12"/>
      <c r="H23" s="12">
        <f aca="true" t="shared" si="2" ref="H23:H28">D23+F23</f>
        <v>11338691</v>
      </c>
    </row>
    <row r="24" spans="1:8" s="1" customFormat="1" ht="12.75">
      <c r="A24" s="10"/>
      <c r="B24" s="10"/>
      <c r="C24" s="3" t="s">
        <v>13</v>
      </c>
      <c r="D24" s="12">
        <v>10342520</v>
      </c>
      <c r="E24" s="12"/>
      <c r="F24" s="12"/>
      <c r="G24" s="12"/>
      <c r="H24" s="12">
        <f t="shared" si="2"/>
        <v>10342520</v>
      </c>
    </row>
    <row r="25" spans="1:8" s="1" customFormat="1" ht="12.75">
      <c r="A25" s="10"/>
      <c r="B25" s="10"/>
      <c r="C25" s="3" t="s">
        <v>14</v>
      </c>
      <c r="D25" s="12">
        <v>22393030</v>
      </c>
      <c r="E25" s="12"/>
      <c r="F25" s="12"/>
      <c r="G25" s="12"/>
      <c r="H25" s="12">
        <f t="shared" si="2"/>
        <v>22393030</v>
      </c>
    </row>
    <row r="26" spans="1:8" s="1" customFormat="1" ht="12.75">
      <c r="A26" s="10"/>
      <c r="B26" s="10"/>
      <c r="C26" s="3" t="s">
        <v>15</v>
      </c>
      <c r="D26" s="12">
        <v>9965771</v>
      </c>
      <c r="E26" s="12"/>
      <c r="F26" s="12"/>
      <c r="G26" s="12"/>
      <c r="H26" s="12">
        <f t="shared" si="2"/>
        <v>9965771</v>
      </c>
    </row>
    <row r="27" spans="1:8" s="1" customFormat="1" ht="12.75">
      <c r="A27" s="10"/>
      <c r="B27" s="10"/>
      <c r="C27" s="3" t="s">
        <v>16</v>
      </c>
      <c r="D27" s="12">
        <v>18496460</v>
      </c>
      <c r="E27" s="12"/>
      <c r="F27" s="12"/>
      <c r="G27" s="12"/>
      <c r="H27" s="12">
        <f t="shared" si="2"/>
        <v>18496460</v>
      </c>
    </row>
    <row r="28" spans="1:8" s="1" customFormat="1" ht="12.75">
      <c r="A28" s="2"/>
      <c r="B28" s="2"/>
      <c r="C28" s="3" t="s">
        <v>17</v>
      </c>
      <c r="D28" s="26"/>
      <c r="E28" s="26"/>
      <c r="F28" s="26"/>
      <c r="G28" s="26"/>
      <c r="H28" s="26">
        <f t="shared" si="2"/>
        <v>0</v>
      </c>
    </row>
    <row r="29" spans="1:8" ht="12.75" hidden="1">
      <c r="A29" s="34">
        <v>41030800</v>
      </c>
      <c r="B29" s="4"/>
      <c r="C29" s="30" t="s">
        <v>23</v>
      </c>
      <c r="D29" s="28">
        <f>SUM(D31:D38)</f>
        <v>131557800</v>
      </c>
      <c r="E29" s="28">
        <f>SUM(E31:E38)</f>
        <v>0</v>
      </c>
      <c r="F29" s="28">
        <f>SUM(F31:F38)</f>
        <v>0</v>
      </c>
      <c r="G29" s="28">
        <f>SUM(G31:G38)</f>
        <v>0</v>
      </c>
      <c r="H29" s="28">
        <f>SUM(H31:H38)</f>
        <v>131557800</v>
      </c>
    </row>
    <row r="30" spans="1:8" ht="38.25">
      <c r="A30" s="35"/>
      <c r="B30" s="5" t="s">
        <v>41</v>
      </c>
      <c r="C30" s="31"/>
      <c r="D30" s="29"/>
      <c r="E30" s="29"/>
      <c r="F30" s="29"/>
      <c r="G30" s="29"/>
      <c r="H30" s="29"/>
    </row>
    <row r="31" spans="1:8" ht="12.75">
      <c r="A31" s="3"/>
      <c r="B31" s="4" t="s">
        <v>24</v>
      </c>
      <c r="C31" s="3" t="s">
        <v>10</v>
      </c>
      <c r="D31" s="3">
        <v>21189460</v>
      </c>
      <c r="E31" s="3"/>
      <c r="F31" s="3"/>
      <c r="G31" s="3"/>
      <c r="H31" s="3">
        <f>D31+F31</f>
        <v>21189460</v>
      </c>
    </row>
    <row r="32" spans="1:8" ht="12.75">
      <c r="A32" s="3"/>
      <c r="B32" s="3"/>
      <c r="C32" s="3" t="s">
        <v>11</v>
      </c>
      <c r="D32" s="3">
        <v>14367260</v>
      </c>
      <c r="E32" s="3"/>
      <c r="F32" s="3"/>
      <c r="G32" s="3"/>
      <c r="H32" s="3">
        <f aca="true" t="shared" si="3" ref="H32:H38">D32+F32</f>
        <v>14367260</v>
      </c>
    </row>
    <row r="33" spans="1:8" ht="12.75">
      <c r="A33" s="3"/>
      <c r="B33" s="3"/>
      <c r="C33" s="3" t="s">
        <v>12</v>
      </c>
      <c r="D33" s="3">
        <v>18359976</v>
      </c>
      <c r="E33" s="3"/>
      <c r="F33" s="3"/>
      <c r="G33" s="3"/>
      <c r="H33" s="3">
        <f t="shared" si="3"/>
        <v>18359976</v>
      </c>
    </row>
    <row r="34" spans="1:8" ht="12.75">
      <c r="A34" s="3"/>
      <c r="B34" s="3"/>
      <c r="C34" s="3" t="s">
        <v>13</v>
      </c>
      <c r="D34" s="3">
        <v>13285225</v>
      </c>
      <c r="E34" s="3"/>
      <c r="F34" s="3"/>
      <c r="G34" s="3"/>
      <c r="H34" s="3">
        <f t="shared" si="3"/>
        <v>13285225</v>
      </c>
    </row>
    <row r="35" spans="1:8" ht="12.75">
      <c r="A35" s="3"/>
      <c r="B35" s="3"/>
      <c r="C35" s="3" t="s">
        <v>14</v>
      </c>
      <c r="D35" s="3">
        <v>31231123</v>
      </c>
      <c r="E35" s="3"/>
      <c r="F35" s="3"/>
      <c r="G35" s="3"/>
      <c r="H35" s="3">
        <f t="shared" si="3"/>
        <v>31231123</v>
      </c>
    </row>
    <row r="36" spans="1:8" ht="12.75">
      <c r="A36" s="3"/>
      <c r="B36" s="3"/>
      <c r="C36" s="3" t="s">
        <v>15</v>
      </c>
      <c r="D36" s="3">
        <v>12088935</v>
      </c>
      <c r="E36" s="3"/>
      <c r="F36" s="3"/>
      <c r="G36" s="3"/>
      <c r="H36" s="3">
        <f t="shared" si="3"/>
        <v>12088935</v>
      </c>
    </row>
    <row r="37" spans="1:8" ht="12.75">
      <c r="A37" s="3"/>
      <c r="B37" s="3"/>
      <c r="C37" s="3" t="s">
        <v>16</v>
      </c>
      <c r="D37" s="3">
        <v>21035821</v>
      </c>
      <c r="E37" s="3"/>
      <c r="F37" s="3"/>
      <c r="G37" s="3"/>
      <c r="H37" s="3">
        <f t="shared" si="3"/>
        <v>21035821</v>
      </c>
    </row>
    <row r="38" spans="1:8" ht="12.75">
      <c r="A38" s="3"/>
      <c r="B38" s="3"/>
      <c r="C38" s="3" t="s">
        <v>17</v>
      </c>
      <c r="D38" s="3"/>
      <c r="E38" s="3"/>
      <c r="F38" s="3"/>
      <c r="G38" s="3"/>
      <c r="H38" s="3">
        <f t="shared" si="3"/>
        <v>0</v>
      </c>
    </row>
    <row r="39" spans="1:8" s="8" customFormat="1" ht="63.75">
      <c r="A39" s="6">
        <v>41030900</v>
      </c>
      <c r="B39" s="9" t="s">
        <v>42</v>
      </c>
      <c r="C39" s="13" t="s">
        <v>23</v>
      </c>
      <c r="D39" s="7">
        <f>SUM(D40:D47)</f>
        <v>29109800</v>
      </c>
      <c r="E39" s="7">
        <f>SUM(E40:E47)</f>
        <v>0</v>
      </c>
      <c r="F39" s="7">
        <f>SUM(F40:F47)</f>
        <v>0</v>
      </c>
      <c r="G39" s="7">
        <f>SUM(G40:G47)</f>
        <v>0</v>
      </c>
      <c r="H39" s="7">
        <f>SUM(H40:H47)</f>
        <v>29109800</v>
      </c>
    </row>
    <row r="40" spans="1:8" s="8" customFormat="1" ht="12.75">
      <c r="A40" s="7"/>
      <c r="B40" s="4" t="s">
        <v>24</v>
      </c>
      <c r="C40" s="3" t="s">
        <v>10</v>
      </c>
      <c r="D40" s="3">
        <f>733791+568327</f>
        <v>1302118</v>
      </c>
      <c r="E40" s="3"/>
      <c r="F40" s="3"/>
      <c r="G40" s="3"/>
      <c r="H40" s="3">
        <f>D40+F40</f>
        <v>1302118</v>
      </c>
    </row>
    <row r="41" spans="1:8" s="8" customFormat="1" ht="12.75">
      <c r="A41" s="7"/>
      <c r="B41" s="7"/>
      <c r="C41" s="3" t="s">
        <v>11</v>
      </c>
      <c r="D41" s="3">
        <f>846228+542295</f>
        <v>1388523</v>
      </c>
      <c r="E41" s="3"/>
      <c r="F41" s="3"/>
      <c r="G41" s="3"/>
      <c r="H41" s="3">
        <f aca="true" t="shared" si="4" ref="H41:H47">D41+F41</f>
        <v>1388523</v>
      </c>
    </row>
    <row r="42" spans="1:8" s="8" customFormat="1" ht="12.75">
      <c r="A42" s="7"/>
      <c r="B42" s="7"/>
      <c r="C42" s="3" t="s">
        <v>12</v>
      </c>
      <c r="D42" s="3">
        <v>1018463</v>
      </c>
      <c r="E42" s="3"/>
      <c r="F42" s="3"/>
      <c r="G42" s="3"/>
      <c r="H42" s="3">
        <f t="shared" si="4"/>
        <v>1018463</v>
      </c>
    </row>
    <row r="43" spans="1:8" s="8" customFormat="1" ht="12.75">
      <c r="A43" s="7"/>
      <c r="B43" s="7"/>
      <c r="C43" s="3" t="s">
        <v>13</v>
      </c>
      <c r="D43" s="3">
        <f>515811+243202</f>
        <v>759013</v>
      </c>
      <c r="E43" s="3"/>
      <c r="F43" s="3"/>
      <c r="G43" s="3"/>
      <c r="H43" s="3">
        <f t="shared" si="4"/>
        <v>759013</v>
      </c>
    </row>
    <row r="44" spans="1:8" s="8" customFormat="1" ht="12.75">
      <c r="A44" s="7"/>
      <c r="B44" s="7"/>
      <c r="C44" s="3" t="s">
        <v>14</v>
      </c>
      <c r="D44" s="3">
        <v>871607</v>
      </c>
      <c r="E44" s="3"/>
      <c r="F44" s="3"/>
      <c r="G44" s="3"/>
      <c r="H44" s="3">
        <f t="shared" si="4"/>
        <v>871607</v>
      </c>
    </row>
    <row r="45" spans="1:8" s="8" customFormat="1" ht="12.75">
      <c r="A45" s="7"/>
      <c r="B45" s="7"/>
      <c r="C45" s="3" t="s">
        <v>15</v>
      </c>
      <c r="D45" s="3">
        <f>468835+1044853</f>
        <v>1513688</v>
      </c>
      <c r="E45" s="3"/>
      <c r="F45" s="3"/>
      <c r="G45" s="3"/>
      <c r="H45" s="3">
        <f t="shared" si="4"/>
        <v>1513688</v>
      </c>
    </row>
    <row r="46" spans="1:8" s="8" customFormat="1" ht="12.75">
      <c r="A46" s="7"/>
      <c r="B46" s="7"/>
      <c r="C46" s="3" t="s">
        <v>16</v>
      </c>
      <c r="D46" s="3">
        <f>695005+1499947</f>
        <v>2194952</v>
      </c>
      <c r="E46" s="3"/>
      <c r="F46" s="3"/>
      <c r="G46" s="3"/>
      <c r="H46" s="3">
        <f t="shared" si="4"/>
        <v>2194952</v>
      </c>
    </row>
    <row r="47" spans="1:8" s="8" customFormat="1" ht="12.75">
      <c r="A47" s="7"/>
      <c r="B47" s="7"/>
      <c r="C47" s="3" t="s">
        <v>17</v>
      </c>
      <c r="D47" s="3">
        <f>23960060-3898624</f>
        <v>20061436</v>
      </c>
      <c r="E47" s="3"/>
      <c r="F47" s="3"/>
      <c r="G47" s="3"/>
      <c r="H47" s="3">
        <f t="shared" si="4"/>
        <v>20061436</v>
      </c>
    </row>
    <row r="48" spans="1:8" ht="12.75" hidden="1">
      <c r="A48" s="34">
        <v>41031000</v>
      </c>
      <c r="B48" s="4"/>
      <c r="C48" s="30" t="s">
        <v>23</v>
      </c>
      <c r="D48" s="28">
        <f>SUM(D50:D57)</f>
        <v>449500</v>
      </c>
      <c r="E48" s="28">
        <f>SUM(E50:E57)</f>
        <v>0</v>
      </c>
      <c r="F48" s="28">
        <f>SUM(F50:F57)</f>
        <v>0</v>
      </c>
      <c r="G48" s="28">
        <f>SUM(G50:G57)</f>
        <v>0</v>
      </c>
      <c r="H48" s="28">
        <f>SUM(H50:H57)</f>
        <v>449500</v>
      </c>
    </row>
    <row r="49" spans="1:8" ht="25.5">
      <c r="A49" s="35"/>
      <c r="B49" s="5" t="s">
        <v>43</v>
      </c>
      <c r="C49" s="31"/>
      <c r="D49" s="29"/>
      <c r="E49" s="29"/>
      <c r="F49" s="29"/>
      <c r="G49" s="29"/>
      <c r="H49" s="29"/>
    </row>
    <row r="50" spans="1:8" ht="12.75">
      <c r="A50" s="3"/>
      <c r="B50" s="4" t="s">
        <v>24</v>
      </c>
      <c r="C50" s="3" t="s">
        <v>10</v>
      </c>
      <c r="D50" s="3">
        <v>176245</v>
      </c>
      <c r="E50" s="3"/>
      <c r="F50" s="3"/>
      <c r="G50" s="3"/>
      <c r="H50" s="3">
        <f>D50+F50</f>
        <v>176245</v>
      </c>
    </row>
    <row r="51" spans="1:8" ht="12.75">
      <c r="A51" s="3"/>
      <c r="B51" s="3"/>
      <c r="C51" s="3" t="s">
        <v>11</v>
      </c>
      <c r="D51" s="3">
        <v>3788</v>
      </c>
      <c r="E51" s="3"/>
      <c r="F51" s="3"/>
      <c r="G51" s="3"/>
      <c r="H51" s="3">
        <f aca="true" t="shared" si="5" ref="H51:H69">D51+F51</f>
        <v>3788</v>
      </c>
    </row>
    <row r="52" spans="1:8" ht="12.75">
      <c r="A52" s="3"/>
      <c r="B52" s="3"/>
      <c r="C52" s="3" t="s">
        <v>12</v>
      </c>
      <c r="D52" s="3">
        <v>14623</v>
      </c>
      <c r="E52" s="3"/>
      <c r="F52" s="3"/>
      <c r="G52" s="3"/>
      <c r="H52" s="3">
        <f t="shared" si="5"/>
        <v>14623</v>
      </c>
    </row>
    <row r="53" spans="1:8" ht="12.75">
      <c r="A53" s="3"/>
      <c r="B53" s="3"/>
      <c r="C53" s="3" t="s">
        <v>13</v>
      </c>
      <c r="D53" s="3">
        <v>16655</v>
      </c>
      <c r="E53" s="3"/>
      <c r="F53" s="3"/>
      <c r="G53" s="3"/>
      <c r="H53" s="3">
        <f t="shared" si="5"/>
        <v>16655</v>
      </c>
    </row>
    <row r="54" spans="1:8" ht="12.75">
      <c r="A54" s="3"/>
      <c r="B54" s="3"/>
      <c r="C54" s="3" t="s">
        <v>14</v>
      </c>
      <c r="D54" s="3">
        <v>142180</v>
      </c>
      <c r="E54" s="3"/>
      <c r="F54" s="3"/>
      <c r="G54" s="3"/>
      <c r="H54" s="3">
        <f t="shared" si="5"/>
        <v>142180</v>
      </c>
    </row>
    <row r="55" spans="1:8" ht="12.75">
      <c r="A55" s="3"/>
      <c r="B55" s="3"/>
      <c r="C55" s="3" t="s">
        <v>15</v>
      </c>
      <c r="D55" s="3">
        <v>50057</v>
      </c>
      <c r="E55" s="3"/>
      <c r="F55" s="3"/>
      <c r="G55" s="3"/>
      <c r="H55" s="3">
        <f t="shared" si="5"/>
        <v>50057</v>
      </c>
    </row>
    <row r="56" spans="1:8" ht="12.75">
      <c r="A56" s="3"/>
      <c r="B56" s="3"/>
      <c r="C56" s="3" t="s">
        <v>16</v>
      </c>
      <c r="D56" s="3">
        <v>45952</v>
      </c>
      <c r="E56" s="3"/>
      <c r="F56" s="3"/>
      <c r="G56" s="3"/>
      <c r="H56" s="3">
        <f t="shared" si="5"/>
        <v>45952</v>
      </c>
    </row>
    <row r="57" spans="1:8" ht="12.75">
      <c r="A57" s="3"/>
      <c r="B57" s="3"/>
      <c r="C57" s="3" t="s">
        <v>17</v>
      </c>
      <c r="D57" s="3"/>
      <c r="E57" s="3"/>
      <c r="F57" s="3"/>
      <c r="G57" s="3"/>
      <c r="H57" s="3">
        <f t="shared" si="5"/>
        <v>0</v>
      </c>
    </row>
    <row r="58" spans="1:8" ht="38.25">
      <c r="A58" s="25">
        <v>41032300</v>
      </c>
      <c r="B58" s="27" t="s">
        <v>51</v>
      </c>
      <c r="C58" s="30" t="s">
        <v>23</v>
      </c>
      <c r="D58" s="28">
        <f>SUM(D60:D67)</f>
        <v>5552000</v>
      </c>
      <c r="E58" s="28">
        <f>SUM(E60:E67)</f>
        <v>0</v>
      </c>
      <c r="F58" s="28">
        <f>SUM(F60:F67)</f>
        <v>0</v>
      </c>
      <c r="G58" s="28">
        <f>SUM(G60:G67)</f>
        <v>0</v>
      </c>
      <c r="H58" s="28">
        <f>SUM(H60:H67)</f>
        <v>5552000</v>
      </c>
    </row>
    <row r="59" spans="1:8" ht="12.75">
      <c r="A59" s="25"/>
      <c r="B59" s="25" t="s">
        <v>24</v>
      </c>
      <c r="C59" s="31"/>
      <c r="D59" s="29"/>
      <c r="E59" s="29"/>
      <c r="F59" s="29"/>
      <c r="G59" s="29"/>
      <c r="H59" s="29"/>
    </row>
    <row r="60" spans="1:8" ht="12.75">
      <c r="A60" s="25"/>
      <c r="B60" s="25"/>
      <c r="C60" s="3" t="s">
        <v>10</v>
      </c>
      <c r="D60" s="3">
        <v>1319773</v>
      </c>
      <c r="E60" s="3"/>
      <c r="F60" s="3"/>
      <c r="G60" s="3"/>
      <c r="H60" s="3">
        <f>D60+F60</f>
        <v>1319773</v>
      </c>
    </row>
    <row r="61" spans="1:8" ht="12.75">
      <c r="A61" s="25"/>
      <c r="B61" s="25"/>
      <c r="C61" s="3" t="s">
        <v>11</v>
      </c>
      <c r="D61" s="3">
        <v>189749</v>
      </c>
      <c r="E61" s="3"/>
      <c r="F61" s="3"/>
      <c r="G61" s="3"/>
      <c r="H61" s="3">
        <f aca="true" t="shared" si="6" ref="H61:H67">D61+F61</f>
        <v>189749</v>
      </c>
    </row>
    <row r="62" spans="1:8" ht="12.75">
      <c r="A62" s="25"/>
      <c r="B62" s="25"/>
      <c r="C62" s="3" t="s">
        <v>12</v>
      </c>
      <c r="D62" s="3">
        <v>738905</v>
      </c>
      <c r="E62" s="3"/>
      <c r="F62" s="3"/>
      <c r="G62" s="3"/>
      <c r="H62" s="3">
        <f t="shared" si="6"/>
        <v>738905</v>
      </c>
    </row>
    <row r="63" spans="1:8" ht="12.75">
      <c r="A63" s="25"/>
      <c r="B63" s="25"/>
      <c r="C63" s="3" t="s">
        <v>13</v>
      </c>
      <c r="D63" s="3">
        <v>544486</v>
      </c>
      <c r="E63" s="3"/>
      <c r="F63" s="3"/>
      <c r="G63" s="3"/>
      <c r="H63" s="3">
        <f t="shared" si="6"/>
        <v>544486</v>
      </c>
    </row>
    <row r="64" spans="1:8" ht="12.75">
      <c r="A64" s="25"/>
      <c r="B64" s="25"/>
      <c r="C64" s="3" t="s">
        <v>14</v>
      </c>
      <c r="D64" s="3">
        <v>775658</v>
      </c>
      <c r="E64" s="3"/>
      <c r="F64" s="3"/>
      <c r="G64" s="3"/>
      <c r="H64" s="3">
        <f t="shared" si="6"/>
        <v>775658</v>
      </c>
    </row>
    <row r="65" spans="1:8" ht="12.75">
      <c r="A65" s="25"/>
      <c r="B65" s="25"/>
      <c r="C65" s="3" t="s">
        <v>15</v>
      </c>
      <c r="D65" s="3">
        <v>346602</v>
      </c>
      <c r="E65" s="3"/>
      <c r="F65" s="3"/>
      <c r="G65" s="3"/>
      <c r="H65" s="3">
        <f t="shared" si="6"/>
        <v>346602</v>
      </c>
    </row>
    <row r="66" spans="1:8" ht="12.75">
      <c r="A66" s="25"/>
      <c r="B66" s="25"/>
      <c r="C66" s="3" t="s">
        <v>16</v>
      </c>
      <c r="D66" s="3">
        <v>1249963</v>
      </c>
      <c r="E66" s="3"/>
      <c r="F66" s="3"/>
      <c r="G66" s="3"/>
      <c r="H66" s="3">
        <f t="shared" si="6"/>
        <v>1249963</v>
      </c>
    </row>
    <row r="67" spans="1:8" ht="12.75">
      <c r="A67" s="25"/>
      <c r="B67" s="25"/>
      <c r="C67" s="3" t="s">
        <v>17</v>
      </c>
      <c r="D67" s="3">
        <f>40176+346688</f>
        <v>386864</v>
      </c>
      <c r="E67" s="3"/>
      <c r="F67" s="3"/>
      <c r="G67" s="3"/>
      <c r="H67" s="3">
        <f t="shared" si="6"/>
        <v>386864</v>
      </c>
    </row>
    <row r="68" spans="1:8" ht="25.5">
      <c r="A68" s="25">
        <v>41037100</v>
      </c>
      <c r="B68" s="4" t="s">
        <v>39</v>
      </c>
      <c r="C68" s="10" t="s">
        <v>23</v>
      </c>
      <c r="D68" s="10">
        <v>1800000</v>
      </c>
      <c r="E68" s="25"/>
      <c r="F68" s="10">
        <v>4900000</v>
      </c>
      <c r="G68" s="25"/>
      <c r="H68" s="12">
        <f t="shared" si="5"/>
        <v>6700000</v>
      </c>
    </row>
    <row r="69" spans="1:8" s="1" customFormat="1" ht="25.5" hidden="1">
      <c r="A69" s="10">
        <v>41031300</v>
      </c>
      <c r="B69" s="4" t="s">
        <v>36</v>
      </c>
      <c r="C69" s="10" t="s">
        <v>23</v>
      </c>
      <c r="D69" s="10"/>
      <c r="E69" s="10"/>
      <c r="F69" s="10"/>
      <c r="G69" s="10"/>
      <c r="H69" s="12">
        <f t="shared" si="5"/>
        <v>0</v>
      </c>
    </row>
    <row r="70" spans="1:8" s="1" customFormat="1" ht="25.5" hidden="1">
      <c r="A70" s="10">
        <v>41037800</v>
      </c>
      <c r="B70" s="4" t="s">
        <v>34</v>
      </c>
      <c r="C70" s="10" t="s">
        <v>23</v>
      </c>
      <c r="D70" s="10"/>
      <c r="E70" s="10"/>
      <c r="F70" s="10"/>
      <c r="G70" s="10"/>
      <c r="H70" s="12">
        <f>D70+F70</f>
        <v>0</v>
      </c>
    </row>
    <row r="71" spans="1:8" s="1" customFormat="1" ht="25.5">
      <c r="A71" s="10">
        <v>41032700</v>
      </c>
      <c r="B71" s="4" t="s">
        <v>35</v>
      </c>
      <c r="C71" s="10" t="s">
        <v>23</v>
      </c>
      <c r="D71" s="10"/>
      <c r="E71" s="10"/>
      <c r="F71" s="10">
        <v>250000000</v>
      </c>
      <c r="G71" s="10"/>
      <c r="H71" s="12">
        <f>D71+F71</f>
        <v>250000000</v>
      </c>
    </row>
    <row r="72" spans="1:8" s="1" customFormat="1" ht="25.5" hidden="1">
      <c r="A72" s="10">
        <v>41035000</v>
      </c>
      <c r="B72" s="4" t="s">
        <v>44</v>
      </c>
      <c r="C72" s="10" t="s">
        <v>23</v>
      </c>
      <c r="D72" s="10"/>
      <c r="E72" s="10"/>
      <c r="F72" s="10"/>
      <c r="G72" s="10"/>
      <c r="H72" s="12">
        <f>D72+F72</f>
        <v>0</v>
      </c>
    </row>
    <row r="73" spans="1:8" s="1" customFormat="1" ht="25.5" hidden="1">
      <c r="A73" s="10">
        <v>41037000</v>
      </c>
      <c r="B73" s="4" t="s">
        <v>45</v>
      </c>
      <c r="C73" s="10" t="s">
        <v>23</v>
      </c>
      <c r="D73" s="10"/>
      <c r="E73" s="10"/>
      <c r="F73" s="10"/>
      <c r="G73" s="10"/>
      <c r="H73" s="12">
        <f>D73+F73</f>
        <v>0</v>
      </c>
    </row>
    <row r="74" spans="1:8" s="23" customFormat="1" ht="12.75">
      <c r="A74" s="22"/>
      <c r="B74" s="22" t="s">
        <v>32</v>
      </c>
      <c r="C74" s="22"/>
      <c r="D74" s="22">
        <f>D10</f>
        <v>273252500</v>
      </c>
      <c r="E74" s="22">
        <f>E10</f>
        <v>0</v>
      </c>
      <c r="F74" s="22">
        <f>F10</f>
        <v>254900000</v>
      </c>
      <c r="G74" s="22">
        <f>G10</f>
        <v>0</v>
      </c>
      <c r="H74" s="22">
        <f>H10</f>
        <v>528152500</v>
      </c>
    </row>
    <row r="75" s="8" customFormat="1" ht="38.25" customHeight="1" hidden="1"/>
    <row r="76" s="8" customFormat="1" ht="42" customHeight="1" hidden="1"/>
    <row r="77" s="8" customFormat="1" ht="24" customHeight="1"/>
    <row r="78" spans="1:8" s="1" customFormat="1" ht="12.75">
      <c r="A78" s="33" t="s">
        <v>0</v>
      </c>
      <c r="B78" s="33" t="s">
        <v>1</v>
      </c>
      <c r="C78" s="33" t="s">
        <v>2</v>
      </c>
      <c r="D78" s="33" t="s">
        <v>20</v>
      </c>
      <c r="E78" s="33"/>
      <c r="F78" s="33"/>
      <c r="G78" s="33"/>
      <c r="H78" s="33"/>
    </row>
    <row r="79" spans="1:8" s="1" customFormat="1" ht="12.75">
      <c r="A79" s="33"/>
      <c r="B79" s="33"/>
      <c r="C79" s="33"/>
      <c r="D79" s="33" t="s">
        <v>4</v>
      </c>
      <c r="E79" s="33"/>
      <c r="F79" s="33" t="s">
        <v>7</v>
      </c>
      <c r="G79" s="33"/>
      <c r="H79" s="33" t="s">
        <v>8</v>
      </c>
    </row>
    <row r="80" spans="1:8" s="1" customFormat="1" ht="38.25">
      <c r="A80" s="33"/>
      <c r="B80" s="33"/>
      <c r="C80" s="33"/>
      <c r="D80" s="2" t="s">
        <v>5</v>
      </c>
      <c r="E80" s="2" t="s">
        <v>37</v>
      </c>
      <c r="F80" s="2" t="s">
        <v>5</v>
      </c>
      <c r="G80" s="2" t="s">
        <v>37</v>
      </c>
      <c r="H80" s="33"/>
    </row>
    <row r="81" spans="1:8" s="8" customFormat="1" ht="38.25">
      <c r="A81" s="7">
        <v>250301</v>
      </c>
      <c r="B81" s="14" t="s">
        <v>21</v>
      </c>
      <c r="C81" s="15" t="s">
        <v>48</v>
      </c>
      <c r="D81" s="7">
        <v>106015300</v>
      </c>
      <c r="E81" s="7">
        <v>16.56</v>
      </c>
      <c r="F81" s="7"/>
      <c r="G81" s="7"/>
      <c r="H81" s="7">
        <f>D81+F81</f>
        <v>106015300</v>
      </c>
    </row>
    <row r="82" spans="1:8" s="8" customFormat="1" ht="25.5">
      <c r="A82" s="7">
        <v>250311</v>
      </c>
      <c r="B82" s="14" t="s">
        <v>22</v>
      </c>
      <c r="C82" s="15" t="s">
        <v>47</v>
      </c>
      <c r="D82" s="7">
        <v>62600</v>
      </c>
      <c r="E82" s="24">
        <v>0.0095</v>
      </c>
      <c r="F82" s="7"/>
      <c r="G82" s="7"/>
      <c r="H82" s="7">
        <f>D82+F82</f>
        <v>62600</v>
      </c>
    </row>
    <row r="83" spans="1:8" s="8" customFormat="1" ht="25.5">
      <c r="A83" s="7">
        <v>250344</v>
      </c>
      <c r="B83" s="14" t="s">
        <v>38</v>
      </c>
      <c r="C83" s="15" t="s">
        <v>48</v>
      </c>
      <c r="D83" s="7">
        <v>2450000</v>
      </c>
      <c r="E83" s="24"/>
      <c r="F83" s="7">
        <v>330000</v>
      </c>
      <c r="G83" s="7"/>
      <c r="H83" s="7">
        <f>D83+F83</f>
        <v>2780000</v>
      </c>
    </row>
    <row r="84" spans="1:8" s="8" customFormat="1" ht="25.5" hidden="1">
      <c r="A84" s="7">
        <v>250388</v>
      </c>
      <c r="B84" s="14" t="s">
        <v>46</v>
      </c>
      <c r="C84" s="15" t="s">
        <v>47</v>
      </c>
      <c r="D84" s="7"/>
      <c r="E84" s="24"/>
      <c r="F84" s="7"/>
      <c r="G84" s="7"/>
      <c r="H84" s="7">
        <f>D84+F84</f>
        <v>0</v>
      </c>
    </row>
    <row r="85" spans="1:8" s="23" customFormat="1" ht="12.75">
      <c r="A85" s="22"/>
      <c r="B85" s="22" t="s">
        <v>32</v>
      </c>
      <c r="C85" s="22"/>
      <c r="D85" s="22">
        <f>D81+D82+D83+D84</f>
        <v>108527900</v>
      </c>
      <c r="E85" s="22"/>
      <c r="F85" s="22">
        <f>F81+F82+F83</f>
        <v>330000</v>
      </c>
      <c r="G85" s="22">
        <f>G81+G82</f>
        <v>0</v>
      </c>
      <c r="H85" s="22">
        <f>H81+H82+H83+H84</f>
        <v>108857900</v>
      </c>
    </row>
    <row r="86" s="8" customFormat="1" ht="12.75"/>
    <row r="87" s="8" customFormat="1" ht="12.75"/>
    <row r="88" spans="1:8" s="8" customFormat="1" ht="15.75">
      <c r="A88" s="32" t="s">
        <v>29</v>
      </c>
      <c r="B88" s="32"/>
      <c r="C88" s="32"/>
      <c r="D88" s="32"/>
      <c r="E88" s="32"/>
      <c r="F88" s="32"/>
      <c r="G88" s="32"/>
      <c r="H88" s="32"/>
    </row>
    <row r="89" spans="1:8" s="8" customFormat="1" ht="15">
      <c r="A89" s="17"/>
      <c r="B89" s="17"/>
      <c r="C89" s="17"/>
      <c r="D89" s="17"/>
      <c r="E89" s="17"/>
      <c r="F89" s="17"/>
      <c r="G89" s="17"/>
      <c r="H89" s="17"/>
    </row>
    <row r="90" spans="1:8" s="1" customFormat="1" ht="12.75">
      <c r="A90" s="33" t="s">
        <v>0</v>
      </c>
      <c r="B90" s="33" t="s">
        <v>1</v>
      </c>
      <c r="C90" s="33" t="s">
        <v>26</v>
      </c>
      <c r="D90" s="33" t="s">
        <v>28</v>
      </c>
      <c r="E90" s="33"/>
      <c r="F90" s="33"/>
      <c r="G90" s="33"/>
      <c r="H90" s="33"/>
    </row>
    <row r="91" spans="1:8" s="1" customFormat="1" ht="12.75">
      <c r="A91" s="33"/>
      <c r="B91" s="33"/>
      <c r="C91" s="33"/>
      <c r="D91" s="33" t="s">
        <v>4</v>
      </c>
      <c r="E91" s="33"/>
      <c r="F91" s="33" t="s">
        <v>7</v>
      </c>
      <c r="G91" s="33"/>
      <c r="H91" s="33" t="s">
        <v>8</v>
      </c>
    </row>
    <row r="92" spans="1:8" s="1" customFormat="1" ht="38.25">
      <c r="A92" s="33"/>
      <c r="B92" s="33"/>
      <c r="C92" s="33"/>
      <c r="D92" s="2" t="s">
        <v>5</v>
      </c>
      <c r="E92" s="2" t="s">
        <v>6</v>
      </c>
      <c r="F92" s="2" t="s">
        <v>5</v>
      </c>
      <c r="G92" s="2" t="s">
        <v>6</v>
      </c>
      <c r="H92" s="33"/>
    </row>
    <row r="93" spans="1:8" s="1" customFormat="1" ht="12.75">
      <c r="A93" s="2"/>
      <c r="B93" s="21" t="s">
        <v>31</v>
      </c>
      <c r="C93" s="2"/>
      <c r="D93" s="2">
        <f>SUM(D94:D100)</f>
        <v>376663267</v>
      </c>
      <c r="E93" s="2"/>
      <c r="F93" s="2"/>
      <c r="G93" s="2"/>
      <c r="H93" s="2">
        <f>D93</f>
        <v>376663267</v>
      </c>
    </row>
    <row r="94" spans="1:8" s="8" customFormat="1" ht="15">
      <c r="A94" s="19">
        <v>41020900</v>
      </c>
      <c r="B94" s="20" t="s">
        <v>28</v>
      </c>
      <c r="C94" s="3" t="s">
        <v>10</v>
      </c>
      <c r="D94" s="19">
        <v>80468571</v>
      </c>
      <c r="E94" s="18"/>
      <c r="F94" s="18"/>
      <c r="G94" s="18"/>
      <c r="H94" s="2">
        <f aca="true" t="shared" si="7" ref="H94:H100">D94</f>
        <v>80468571</v>
      </c>
    </row>
    <row r="95" spans="1:8" s="8" customFormat="1" ht="15">
      <c r="A95" s="19">
        <v>41020900</v>
      </c>
      <c r="B95" s="20" t="s">
        <v>28</v>
      </c>
      <c r="C95" s="3" t="s">
        <v>11</v>
      </c>
      <c r="D95" s="19">
        <v>47227778</v>
      </c>
      <c r="E95" s="18"/>
      <c r="F95" s="18"/>
      <c r="G95" s="18"/>
      <c r="H95" s="2">
        <f t="shared" si="7"/>
        <v>47227778</v>
      </c>
    </row>
    <row r="96" spans="1:8" s="8" customFormat="1" ht="15">
      <c r="A96" s="19">
        <v>41020900</v>
      </c>
      <c r="B96" s="20" t="s">
        <v>28</v>
      </c>
      <c r="C96" s="3" t="s">
        <v>12</v>
      </c>
      <c r="D96" s="19">
        <v>51241066</v>
      </c>
      <c r="E96" s="18"/>
      <c r="F96" s="18"/>
      <c r="G96" s="18"/>
      <c r="H96" s="2">
        <f t="shared" si="7"/>
        <v>51241066</v>
      </c>
    </row>
    <row r="97" spans="1:8" s="8" customFormat="1" ht="15">
      <c r="A97" s="19">
        <v>41020900</v>
      </c>
      <c r="B97" s="20" t="s">
        <v>28</v>
      </c>
      <c r="C97" s="3" t="s">
        <v>13</v>
      </c>
      <c r="D97" s="19">
        <v>31167436</v>
      </c>
      <c r="E97" s="18"/>
      <c r="F97" s="18"/>
      <c r="G97" s="18"/>
      <c r="H97" s="2">
        <f t="shared" si="7"/>
        <v>31167436</v>
      </c>
    </row>
    <row r="98" spans="1:8" s="8" customFormat="1" ht="15">
      <c r="A98" s="19">
        <v>41020900</v>
      </c>
      <c r="B98" s="20" t="s">
        <v>28</v>
      </c>
      <c r="C98" s="3" t="s">
        <v>14</v>
      </c>
      <c r="D98" s="19">
        <v>69856449</v>
      </c>
      <c r="E98" s="18"/>
      <c r="F98" s="18"/>
      <c r="G98" s="18"/>
      <c r="H98" s="2">
        <f t="shared" si="7"/>
        <v>69856449</v>
      </c>
    </row>
    <row r="99" spans="1:8" s="8" customFormat="1" ht="15">
      <c r="A99" s="19">
        <v>41020900</v>
      </c>
      <c r="B99" s="20" t="s">
        <v>28</v>
      </c>
      <c r="C99" s="3" t="s">
        <v>15</v>
      </c>
      <c r="D99" s="19">
        <v>31221576</v>
      </c>
      <c r="E99" s="18"/>
      <c r="F99" s="18"/>
      <c r="G99" s="18"/>
      <c r="H99" s="2">
        <f t="shared" si="7"/>
        <v>31221576</v>
      </c>
    </row>
    <row r="100" spans="1:8" s="8" customFormat="1" ht="15">
      <c r="A100" s="19">
        <v>41020900</v>
      </c>
      <c r="B100" s="20" t="s">
        <v>28</v>
      </c>
      <c r="C100" s="3" t="s">
        <v>16</v>
      </c>
      <c r="D100" s="19">
        <v>65480391</v>
      </c>
      <c r="E100" s="18"/>
      <c r="F100" s="18"/>
      <c r="G100" s="18"/>
      <c r="H100" s="2">
        <f t="shared" si="7"/>
        <v>65480391</v>
      </c>
    </row>
    <row r="101" spans="1:8" s="8" customFormat="1" ht="15" hidden="1">
      <c r="A101" s="18"/>
      <c r="B101" s="18"/>
      <c r="C101" s="3" t="s">
        <v>27</v>
      </c>
      <c r="D101" s="18"/>
      <c r="E101" s="18"/>
      <c r="F101" s="18"/>
      <c r="G101" s="18"/>
      <c r="H101" s="18"/>
    </row>
    <row r="102" s="8" customFormat="1" ht="12.75"/>
    <row r="103" spans="2:7" s="16" customFormat="1" ht="15">
      <c r="B103" s="16" t="s">
        <v>25</v>
      </c>
      <c r="G103" s="16" t="s">
        <v>50</v>
      </c>
    </row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</sheetData>
  <mergeCells count="43">
    <mergeCell ref="A48:A49"/>
    <mergeCell ref="C48:C49"/>
    <mergeCell ref="D48:D49"/>
    <mergeCell ref="E48:E49"/>
    <mergeCell ref="F48:F49"/>
    <mergeCell ref="G48:G49"/>
    <mergeCell ref="H48:H49"/>
    <mergeCell ref="A5:H5"/>
    <mergeCell ref="A7:A9"/>
    <mergeCell ref="H8:H9"/>
    <mergeCell ref="A29:A30"/>
    <mergeCell ref="C29:C30"/>
    <mergeCell ref="D29:D30"/>
    <mergeCell ref="E29:E30"/>
    <mergeCell ref="H29:H30"/>
    <mergeCell ref="D7:H7"/>
    <mergeCell ref="D8:E8"/>
    <mergeCell ref="F8:G8"/>
    <mergeCell ref="B7:B9"/>
    <mergeCell ref="C7:C9"/>
    <mergeCell ref="F29:F30"/>
    <mergeCell ref="G29:G30"/>
    <mergeCell ref="A78:A80"/>
    <mergeCell ref="B78:B80"/>
    <mergeCell ref="C78:C80"/>
    <mergeCell ref="D78:H78"/>
    <mergeCell ref="D79:E79"/>
    <mergeCell ref="F79:G79"/>
    <mergeCell ref="H79:H80"/>
    <mergeCell ref="A88:H88"/>
    <mergeCell ref="A90:A92"/>
    <mergeCell ref="B90:B92"/>
    <mergeCell ref="C90:C92"/>
    <mergeCell ref="D90:H90"/>
    <mergeCell ref="D91:E91"/>
    <mergeCell ref="F91:G91"/>
    <mergeCell ref="H91:H92"/>
    <mergeCell ref="G58:G59"/>
    <mergeCell ref="H58:H59"/>
    <mergeCell ref="C58:C59"/>
    <mergeCell ref="D58:D59"/>
    <mergeCell ref="E58:E59"/>
    <mergeCell ref="F58:F59"/>
  </mergeCells>
  <printOptions/>
  <pageMargins left="0.7874015748031497" right="0.36" top="0.63" bottom="0.3937007874015748" header="0.5118110236220472" footer="0.5118110236220472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Ткачук С.В.</cp:lastModifiedBy>
  <cp:lastPrinted>2007-03-19T13:42:14Z</cp:lastPrinted>
  <dcterms:created xsi:type="dcterms:W3CDTF">1996-10-08T23:32:33Z</dcterms:created>
  <dcterms:modified xsi:type="dcterms:W3CDTF">2007-05-18T11:31:25Z</dcterms:modified>
  <cp:category/>
  <cp:version/>
  <cp:contentType/>
  <cp:contentStatus/>
</cp:coreProperties>
</file>