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55" windowHeight="5385" activeTab="0"/>
  </bookViews>
  <sheets>
    <sheet name="Місто" sheetId="1" r:id="rId1"/>
    <sheet name="Лен" sheetId="2" r:id="rId2"/>
    <sheet name="Хорт" sheetId="3" r:id="rId3"/>
    <sheet name="Ордж" sheetId="4" r:id="rId4"/>
    <sheet name="Жовт" sheetId="5" r:id="rId5"/>
    <sheet name="Шевч" sheetId="6" r:id="rId6"/>
    <sheet name="Завод" sheetId="7" r:id="rId7"/>
    <sheet name="Комун" sheetId="8" r:id="rId8"/>
  </sheets>
  <definedNames/>
  <calcPr fullCalcOnLoad="1"/>
</workbook>
</file>

<file path=xl/sharedStrings.xml><?xml version="1.0" encoding="utf-8"?>
<sst xmlns="http://schemas.openxmlformats.org/spreadsheetml/2006/main" count="954" uniqueCount="271">
  <si>
    <t xml:space="preserve">Разом </t>
  </si>
  <si>
    <t>900203</t>
  </si>
  <si>
    <t>Кошти, що передаються із загального фонду бюджету до бюджету розвитку (спеціального фонду)</t>
  </si>
  <si>
    <t xml:space="preserve">Всього за тимчасовою класифікацією видатків місцевих бюджетів </t>
  </si>
  <si>
    <t>Надання пільгового довгострокового кредиту громадянам на будівництво (реконструкцію)  та придбання житла</t>
  </si>
  <si>
    <t>Дефіцит (-) /профіцит (+)</t>
  </si>
  <si>
    <t>Фінансування за рахунок коштів єдиного казначейського рахунку</t>
  </si>
  <si>
    <t>На початок періоду</t>
  </si>
  <si>
    <t>На кінець періоду</t>
  </si>
  <si>
    <t>Зміни обсягів депозитів і цінних паперів, що використовуються для управління ліквідністю</t>
  </si>
  <si>
    <t>Повернення коштів з депозитів або пред'явлення цінних паперів</t>
  </si>
  <si>
    <t>Видатки на поховання учасників бойових дій</t>
  </si>
  <si>
    <t>090417</t>
  </si>
  <si>
    <t>Утримання центрів соціальних служб для молоді</t>
  </si>
  <si>
    <t>Програми і заходи центрів соціальних служб для молоді</t>
  </si>
  <si>
    <t>Фінансування за активними операціями</t>
  </si>
  <si>
    <t>Зміни обсягів готівкових коштів</t>
  </si>
  <si>
    <t xml:space="preserve">до рішення міської ради </t>
  </si>
  <si>
    <t>Міський бюджет</t>
  </si>
  <si>
    <t>4</t>
  </si>
  <si>
    <t>5</t>
  </si>
  <si>
    <t>Видатки загального фонду</t>
  </si>
  <si>
    <t>Видатки спеціального фонду</t>
  </si>
  <si>
    <t>Секретар ради</t>
  </si>
  <si>
    <t>Найменування видатків</t>
  </si>
  <si>
    <t>(грн.)</t>
  </si>
  <si>
    <t>Код бюджетної класифікації</t>
  </si>
  <si>
    <t>Код нової функціональної класифікації</t>
  </si>
  <si>
    <t>Разом</t>
  </si>
  <si>
    <t xml:space="preserve">виконано з початку року </t>
  </si>
  <si>
    <t>A</t>
  </si>
  <si>
    <t>250306</t>
  </si>
  <si>
    <t>Кошти, що передаються із загального фондуц бюджету до бюджету розвитку</t>
  </si>
  <si>
    <t>Інші дотації</t>
  </si>
  <si>
    <t xml:space="preserve">Всього </t>
  </si>
  <si>
    <t>Державне управлiння</t>
  </si>
  <si>
    <t>0111</t>
  </si>
  <si>
    <t>Органи мiсцевого самоврядування</t>
  </si>
  <si>
    <t>010116</t>
  </si>
  <si>
    <t>Правоохоронна дiяльнiсть та забезпечення безпеки держави</t>
  </si>
  <si>
    <t>060000</t>
  </si>
  <si>
    <t>0320</t>
  </si>
  <si>
    <t>Спецiальнi монтажно-експлуатаційні підрозділи</t>
  </si>
  <si>
    <t>061002</t>
  </si>
  <si>
    <t>0456</t>
  </si>
  <si>
    <t>Освiта</t>
  </si>
  <si>
    <t>070000</t>
  </si>
  <si>
    <t>Охорона здоров"я</t>
  </si>
  <si>
    <t>080000</t>
  </si>
  <si>
    <t>Лікарні</t>
  </si>
  <si>
    <t>080101</t>
  </si>
  <si>
    <t>0731</t>
  </si>
  <si>
    <t>Територiальнi медичнi об'єднання</t>
  </si>
  <si>
    <t>080102</t>
  </si>
  <si>
    <t>Спецiалiзованi лiкарнi та iншi спецiалiзованi заклади (центри, диспансери, госпiталi для iнвалiдiв ВВВ, лепрозорiї, медико-санiтарнi частини  тощо, що мають лiжкову мережу)</t>
  </si>
  <si>
    <t>080201</t>
  </si>
  <si>
    <t>0732</t>
  </si>
  <si>
    <t>Клiнiки науково-дослiдних iнститутiв</t>
  </si>
  <si>
    <t>080202</t>
  </si>
  <si>
    <t>Пологовi будинки</t>
  </si>
  <si>
    <t>080203</t>
  </si>
  <si>
    <t>0733</t>
  </si>
  <si>
    <t>Санаторiї для хворих туберкульозом</t>
  </si>
  <si>
    <t>080204</t>
  </si>
  <si>
    <t>0734</t>
  </si>
  <si>
    <t>Санаторiї для дiтей та пiдлiткiв (нетуберкульознi)</t>
  </si>
  <si>
    <t>080205</t>
  </si>
  <si>
    <t>Санаторiї медичної реабiлiтацiї</t>
  </si>
  <si>
    <t>080206</t>
  </si>
  <si>
    <t>Будинки дитини</t>
  </si>
  <si>
    <t>080207</t>
  </si>
  <si>
    <t>0761</t>
  </si>
  <si>
    <t>Станцiї переливання кровi</t>
  </si>
  <si>
    <t>080208</t>
  </si>
  <si>
    <t>0762</t>
  </si>
  <si>
    <t>Станцiї швидкої та невiдкладної медичної допомоги</t>
  </si>
  <si>
    <t>080209</t>
  </si>
  <si>
    <t>0724</t>
  </si>
  <si>
    <t>Полiклiнiки i амбулаторiї (крiм спецiалiзованих полiклiнiк та загальних i спецiалiзованих стоматологiчних полiклiнiк)</t>
  </si>
  <si>
    <t>080300</t>
  </si>
  <si>
    <t>0721</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</si>
  <si>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</si>
  <si>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080400</t>
  </si>
  <si>
    <t>0722</t>
  </si>
  <si>
    <t>Загальнi i спецiалiзованi стоматологiчнi полiклiнiки</t>
  </si>
  <si>
    <t>080500</t>
  </si>
  <si>
    <t>0723</t>
  </si>
  <si>
    <t>Фельдшерсько-акушерськi пункти</t>
  </si>
  <si>
    <t>080600</t>
  </si>
  <si>
    <t>0725</t>
  </si>
  <si>
    <t>Заходи  боротьби з епiдемiями</t>
  </si>
  <si>
    <t>080703</t>
  </si>
  <si>
    <t>0740</t>
  </si>
  <si>
    <t>Центри здоров'я i заходи у сфері санiтарної освiти</t>
  </si>
  <si>
    <t>080704</t>
  </si>
  <si>
    <t>Медико-соцiальнi експертнi комiсiї</t>
  </si>
  <si>
    <t>081001</t>
  </si>
  <si>
    <t>0763</t>
  </si>
  <si>
    <t>Iншi заходи по охоронi здоров'я</t>
  </si>
  <si>
    <t>081002</t>
  </si>
  <si>
    <t>Служби технiчного нагляду за будiвництвом та капiтальним ремонтом</t>
  </si>
  <si>
    <t>081003</t>
  </si>
  <si>
    <t>Централiзованi бухгалтерiї</t>
  </si>
  <si>
    <t>081004</t>
  </si>
  <si>
    <t>Групи  централiзованого господарського  обслуговування</t>
  </si>
  <si>
    <t>081005</t>
  </si>
  <si>
    <t>Програми і централізовані заходи з імунопрофілактики</t>
  </si>
  <si>
    <t>081006</t>
  </si>
  <si>
    <t>Програми і централізовані заходи  боротьби з туберкульозом</t>
  </si>
  <si>
    <t>081007</t>
  </si>
  <si>
    <t>Програми і централізовані заходи  профілактики СНІДу</t>
  </si>
  <si>
    <t>081008</t>
  </si>
  <si>
    <t>Забезпечення інсуліном хворих на цукровий діабет</t>
  </si>
  <si>
    <t>081009</t>
  </si>
  <si>
    <t>Централізовані заходи з лікування онкологічних хворих</t>
  </si>
  <si>
    <t>081010</t>
  </si>
  <si>
    <t>Соцiальний захист та соцiальне забезпечення</t>
  </si>
  <si>
    <t>090000</t>
  </si>
  <si>
    <t>090201</t>
  </si>
  <si>
    <t>090202</t>
  </si>
  <si>
    <t>1030</t>
  </si>
  <si>
    <t>Інші пiльги ветеранам вiйни та працi, реабілітованим громадянам, які стали інвалідами внаслідок репресій або є пенсіонерами</t>
  </si>
  <si>
    <t>090203</t>
  </si>
  <si>
    <t>090204</t>
  </si>
  <si>
    <t>Пільги ветеранам військової служби та органів внутрішніх справ на придбання твердого палива та скрапленого газу</t>
  </si>
  <si>
    <t>090205</t>
  </si>
  <si>
    <t xml:space="preserve">Інші пільги ветеранам військової служби та органів внутрішніх справ </t>
  </si>
  <si>
    <t>090206</t>
  </si>
  <si>
    <t>Пільги громадянам, які постраждали внаслідок Чорнобильської катастрофи на житлово-комунальні послуги</t>
  </si>
  <si>
    <t>090207</t>
  </si>
  <si>
    <t>1070</t>
  </si>
  <si>
    <t>Пільги громадянам, які постраждали внаслідок Чорнобильської катастрофи на придбання твердого палива та скрапленого газу</t>
  </si>
  <si>
    <t>090208</t>
  </si>
  <si>
    <t>Інші пільги громадянам, які постраждали внаслідок Чорнобильської катастрофи</t>
  </si>
  <si>
    <t>090209</t>
  </si>
  <si>
    <t>Допомога у зв'язку з вагітністю і пологами</t>
  </si>
  <si>
    <t>090302</t>
  </si>
  <si>
    <t>Допомога на догляд за дитиною віком до 3 років незастрахованим матерям</t>
  </si>
  <si>
    <t>090303</t>
  </si>
  <si>
    <t>Одноразова допомога при народженні дитини</t>
  </si>
  <si>
    <t>090304</t>
  </si>
  <si>
    <t>Допомога на дітей, які перебувають під опікою чи піклуванням</t>
  </si>
  <si>
    <t>090305</t>
  </si>
  <si>
    <t>Допомога на дітей одиноким матерям</t>
  </si>
  <si>
    <t>090306</t>
  </si>
  <si>
    <t>Державна соціальна допомога малозабезпеченим сім'ям</t>
  </si>
  <si>
    <t>090401</t>
  </si>
  <si>
    <t>1040</t>
  </si>
  <si>
    <t>Виплата компенсацiї реабiлiтованим</t>
  </si>
  <si>
    <t>090403</t>
  </si>
  <si>
    <t>Додатковi виплати населенню на покриття витрат на оплату житлово-комунальних послуг</t>
  </si>
  <si>
    <t>090405</t>
  </si>
  <si>
    <t>Iншi видатки на соціальний захист населення</t>
  </si>
  <si>
    <t>090412</t>
  </si>
  <si>
    <t>Засоби масової інформації</t>
  </si>
  <si>
    <t>Переодичні видання (газети та журнали)</t>
  </si>
  <si>
    <t>Пільги, що надаються населенню (крім ветеранів війни і праці, військової служби, органів внутрішніх справ)</t>
  </si>
  <si>
    <t>91207</t>
  </si>
  <si>
    <t>091101</t>
  </si>
  <si>
    <t>091102</t>
  </si>
  <si>
    <t>Соціальні програми i заходи державних органiв у справах молоді</t>
  </si>
  <si>
    <t>091103</t>
  </si>
  <si>
    <t>Заходи по реалізації регіональних програм відпочинку та оздоровлення дітей</t>
  </si>
  <si>
    <t>091108</t>
  </si>
  <si>
    <t>Територiальнi центри i вiддiлення соцiальної допомоги на дому</t>
  </si>
  <si>
    <t>091204</t>
  </si>
  <si>
    <t>091207</t>
  </si>
  <si>
    <t>Фінансова підтримка громадських організацій інвалідів і ветеранів</t>
  </si>
  <si>
    <t>091209</t>
  </si>
  <si>
    <t>Державна соціальна допомога інвалідам з дитинства та дітям інвалідам</t>
  </si>
  <si>
    <t>091300</t>
  </si>
  <si>
    <t>БАЛАНС</t>
  </si>
  <si>
    <t>Пільги, що надаються населенню (крім ветеранів війниі праці, ваійськової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</si>
  <si>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t>
  </si>
  <si>
    <t>100000</t>
  </si>
  <si>
    <t>0610</t>
  </si>
  <si>
    <t>Капiтальний ремонт житлового фонду мiсцевих органiв влади</t>
  </si>
  <si>
    <t>100102</t>
  </si>
  <si>
    <t>Додаток 9</t>
  </si>
  <si>
    <t>Додаток 10</t>
  </si>
  <si>
    <t>Додаток 11</t>
  </si>
  <si>
    <t>Додаток 12</t>
  </si>
  <si>
    <t>Додаток 13</t>
  </si>
  <si>
    <t>Додаток 14</t>
  </si>
  <si>
    <t>Додаток 15</t>
  </si>
  <si>
    <t>Додаток 16</t>
  </si>
  <si>
    <t>0620</t>
  </si>
  <si>
    <t>Благоустрiй мiст, сіл, селищ</t>
  </si>
  <si>
    <t>100203</t>
  </si>
  <si>
    <t>0511</t>
  </si>
  <si>
    <t>Культура i мистецтво</t>
  </si>
  <si>
    <t>110000</t>
  </si>
  <si>
    <t>Засоби масової iнформацiї</t>
  </si>
  <si>
    <t>120000</t>
  </si>
  <si>
    <t>120201</t>
  </si>
  <si>
    <t>Фiзична культура i спорт</t>
  </si>
  <si>
    <t>130000</t>
  </si>
  <si>
    <t>Будiвництво</t>
  </si>
  <si>
    <t>150000</t>
  </si>
  <si>
    <t>Транспорт, дорожнє господарство, зв'язок, телекомунiкацiї та iнформатика</t>
  </si>
  <si>
    <t>170000</t>
  </si>
  <si>
    <t>Iншi послуги, пов'язанi з економiчною дiяльнiстю</t>
  </si>
  <si>
    <t>180000</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</si>
  <si>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</si>
  <si>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</si>
  <si>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організації рятування на водах</t>
  </si>
  <si>
    <t>Обслуговування боргу</t>
  </si>
  <si>
    <t>Цiльовi фонди</t>
  </si>
  <si>
    <t>Охорона та раціональне використання природних ресурсів</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</si>
  <si>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</si>
  <si>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0133</t>
  </si>
  <si>
    <t>Видатки, не вiднесенi до основних груп</t>
  </si>
  <si>
    <t xml:space="preserve">Іншi видатки </t>
  </si>
  <si>
    <t>Разом видатків</t>
  </si>
  <si>
    <t>Кошти, що передаються  до державного бюджету</t>
  </si>
  <si>
    <t xml:space="preserve">Кошти, що передаються до державного бюджету з бюджету Автономної Республіки Крим, обласних і районних бюджетів, міських (міст Києва і Севастополя, міст республіканського значення Автономної Республіки Крим та міст обласного значення) бюджетів </t>
  </si>
  <si>
    <t>0180</t>
  </si>
  <si>
    <t>Всього видатків</t>
  </si>
  <si>
    <t>Кошти, що передаються  до інших бюджетів</t>
  </si>
  <si>
    <t>250300а</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</si>
  <si>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</si>
  <si>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100202</t>
  </si>
  <si>
    <t>Водопровідно-каналізаційне господарство</t>
  </si>
  <si>
    <t>200700</t>
  </si>
  <si>
    <t>Інші природоохоронні заходи</t>
  </si>
  <si>
    <t>Охорона навколишнього природного середовища та ядерна безпека</t>
  </si>
  <si>
    <t>200000</t>
  </si>
  <si>
    <t>090210</t>
  </si>
  <si>
    <t>Пільги громадянам, передбачені пунктом "є" частини першої статті 77 Основ законодавства про охорону здоров'я, частиною другою статті 29 Основ законодавства про культуру, абзацем першим частини четвертої статті 57 Закону України "Про освіту" на оплату електроенергію, природного газу, послуг тепло-, водопостачання та водовідведення, квартирної плати, вивезення побутового сміття та рідких нечистот</t>
  </si>
  <si>
    <t>Субвенція з місцевого бюджету державному бюджету на виконання програм соціально-економічного та культурного розвитку регіонів</t>
  </si>
  <si>
    <t>Погашення зобов'язань держави за знеціненими грошовими заощадженнями в установах Ощадного банку колишнього СРСР шляхом погашення заборгованості за житлово-комунальні послуги</t>
  </si>
  <si>
    <t>100501</t>
  </si>
  <si>
    <t>100302</t>
  </si>
  <si>
    <t>Комбынати комунальних пыдприэмств, районны виробничы об'єднання  та інші підприємства, установи та організації</t>
  </si>
  <si>
    <t>Розміщення коштів на депозитах або придбання цінних паперів</t>
  </si>
  <si>
    <t>Видатки Комунарського району</t>
  </si>
  <si>
    <t>Видатки Заводського району</t>
  </si>
  <si>
    <t>Видатки Шевченківського району</t>
  </si>
  <si>
    <t>Видатки Жовтневого району</t>
  </si>
  <si>
    <t>Видатки Орджонікідзевського району</t>
  </si>
  <si>
    <t>Видатки Хортицького району</t>
  </si>
  <si>
    <t>Видатки Ленінського району</t>
  </si>
  <si>
    <t>170302</t>
  </si>
  <si>
    <t>Компенсаційні виплати за пільговий проїзд окремих категорій громадян на залізничному транспорті</t>
  </si>
  <si>
    <t>Проведення ваиборів народних депутатів Автономної Республіки Крим, депутатів місцевих рад, сільських, селищних, міських голів</t>
  </si>
  <si>
    <t>250203</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</si>
  <si>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</si>
  <si>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</si>
  <si>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пенсінерами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</si>
  <si>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</si>
  <si>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</si>
  <si>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</si>
  <si>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Інші пільги громадянам, які постраждали внаслідок Чорнобильської катострофи</t>
  </si>
  <si>
    <t xml:space="preserve">Допомога у зв`язку з вагітністю і пологами </t>
  </si>
  <si>
    <t>Допомога на догляд  за дитиною віком до 3-х років незастрахованим матерям</t>
  </si>
  <si>
    <t>Державна соціальна допомога  малозабезпеченим сім"ям</t>
  </si>
  <si>
    <t>Додаткові виплати населенню на покриття витрат на оплату житлово-комунальних послуг</t>
  </si>
  <si>
    <t>Пільги громадянам, які постраждали внаслідок Чорнобильскої катастрофи на житлово-комунальни послуги</t>
  </si>
  <si>
    <t>Заходи з оздоровлення та відпочинкудітей,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</si>
  <si>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Ю.В.Каптюх</t>
  </si>
  <si>
    <t>090307</t>
  </si>
  <si>
    <t>Тимчасова державна допомога дітям</t>
  </si>
  <si>
    <t>Погашення зобов'язань дерхави за знеціненими грошовими заощадженнями громадян в установах Ощадного банку</t>
  </si>
  <si>
    <t>Разом видатів</t>
  </si>
  <si>
    <t>900201</t>
  </si>
  <si>
    <t>Кредитування</t>
  </si>
  <si>
    <t>100105</t>
  </si>
  <si>
    <t>Видатки на утримання об'єктів соціальної сфери підприємств , що передаються до комунальної власності</t>
  </si>
  <si>
    <t>100601</t>
  </si>
  <si>
    <t>Погашення заборгованості минулих років з різниці в тарифах на теплову енергію, послуги з водопостачання</t>
  </si>
  <si>
    <t>06.03.2007 № 8</t>
  </si>
</sst>
</file>

<file path=xl/styles.xml><?xml version="1.0" encoding="utf-8"?>
<styleSheet xmlns="http://schemas.openxmlformats.org/spreadsheetml/2006/main">
  <numFmts count="1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00"/>
  </numFmts>
  <fonts count="21">
    <font>
      <sz val="10"/>
      <name val="Arial Cyr"/>
      <family val="0"/>
    </font>
    <font>
      <sz val="10"/>
      <name val="Times New Roman"/>
      <family val="1"/>
    </font>
    <font>
      <b/>
      <i/>
      <sz val="16"/>
      <color indexed="8"/>
      <name val="Times New Roman"/>
      <family val="1"/>
    </font>
    <font>
      <sz val="12"/>
      <name val="Times New Roman"/>
      <family val="1"/>
    </font>
    <font>
      <b/>
      <sz val="14"/>
      <name val="Times New Roman"/>
      <family val="1"/>
    </font>
    <font>
      <b/>
      <sz val="10"/>
      <name val="Times New Roman"/>
      <family val="1"/>
    </font>
    <font>
      <b/>
      <sz val="11"/>
      <name val="Times New Roman"/>
      <family val="1"/>
    </font>
    <font>
      <b/>
      <sz val="9"/>
      <name val="Times New Roman"/>
      <family val="1"/>
    </font>
    <font>
      <b/>
      <sz val="12"/>
      <name val="Times New Roman"/>
      <family val="1"/>
    </font>
    <font>
      <sz val="12"/>
      <name val="Times New Roman Cyr"/>
      <family val="1"/>
    </font>
    <font>
      <sz val="12"/>
      <color indexed="8"/>
      <name val="Times New Roman"/>
      <family val="1"/>
    </font>
    <font>
      <sz val="13"/>
      <name val="Times New Roman"/>
      <family val="1"/>
    </font>
    <font>
      <b/>
      <sz val="12"/>
      <color indexed="8"/>
      <name val="Times New Roman"/>
      <family val="1"/>
    </font>
    <font>
      <b/>
      <sz val="14"/>
      <name val="Arial Cyr"/>
      <family val="2"/>
    </font>
    <font>
      <b/>
      <i/>
      <sz val="12"/>
      <name val="Times New Roman"/>
      <family val="1"/>
    </font>
    <font>
      <b/>
      <sz val="12"/>
      <name val="Times New Roman Cyr"/>
      <family val="1"/>
    </font>
    <font>
      <sz val="16"/>
      <name val="Times New Roman"/>
      <family val="1"/>
    </font>
    <font>
      <sz val="16"/>
      <name val="Arial Cyr"/>
      <family val="0"/>
    </font>
    <font>
      <b/>
      <sz val="10"/>
      <name val="Arial Cyr"/>
      <family val="0"/>
    </font>
    <font>
      <sz val="9"/>
      <name val="Times New Roman CYR"/>
      <family val="1"/>
    </font>
    <font>
      <sz val="12"/>
      <color indexed="10"/>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0">
    <xf numFmtId="0" fontId="0" fillId="0" borderId="0" xfId="0" applyAlignment="1">
      <alignment/>
    </xf>
    <xf numFmtId="0" fontId="1" fillId="0" borderId="0" xfId="0" applyFont="1" applyBorder="1" applyAlignment="1" applyProtection="1">
      <alignment/>
      <protection/>
    </xf>
    <xf numFmtId="0" fontId="5" fillId="0" borderId="0" xfId="0" applyFont="1" applyAlignment="1" applyProtection="1">
      <alignment vertical="center"/>
      <protection/>
    </xf>
    <xf numFmtId="0" fontId="6" fillId="2" borderId="0" xfId="0" applyFont="1" applyFill="1" applyAlignment="1" applyProtection="1">
      <alignment horizont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protection/>
    </xf>
    <xf numFmtId="0" fontId="6" fillId="2" borderId="1" xfId="0" applyNumberFormat="1" applyFont="1" applyFill="1" applyBorder="1" applyAlignment="1" applyProtection="1">
      <alignment horizontal="center"/>
      <protection/>
    </xf>
    <xf numFmtId="49" fontId="6" fillId="0" borderId="1" xfId="0" applyNumberFormat="1" applyFont="1" applyFill="1" applyBorder="1" applyAlignment="1" applyProtection="1">
      <alignment horizontal="center" vertical="center" wrapText="1"/>
      <protection/>
    </xf>
    <xf numFmtId="0" fontId="3" fillId="0" borderId="3" xfId="17" applyFont="1" applyBorder="1" applyAlignment="1" applyProtection="1">
      <alignment vertical="center" wrapText="1"/>
      <protection/>
    </xf>
    <xf numFmtId="0" fontId="3" fillId="0" borderId="3" xfId="17" applyFont="1" applyBorder="1" applyAlignment="1" applyProtection="1">
      <alignment vertical="center" wrapText="1"/>
      <protection/>
    </xf>
    <xf numFmtId="172" fontId="11" fillId="0" borderId="3" xfId="17" applyNumberFormat="1" applyFont="1" applyBorder="1" applyAlignment="1" applyProtection="1">
      <alignment horizontal="center" vertical="center" wrapText="1"/>
      <protection/>
    </xf>
    <xf numFmtId="0" fontId="11" fillId="0" borderId="3" xfId="0" applyFont="1" applyBorder="1" applyAlignment="1" applyProtection="1">
      <alignment horizontal="center"/>
      <protection/>
    </xf>
    <xf numFmtId="0" fontId="1" fillId="0" borderId="3" xfId="0" applyFont="1" applyBorder="1" applyAlignment="1" applyProtection="1">
      <alignment horizontal="center"/>
      <protection/>
    </xf>
    <xf numFmtId="0" fontId="8" fillId="0" borderId="3" xfId="0" applyFont="1" applyFill="1" applyBorder="1" applyAlignment="1" applyProtection="1">
      <alignment vertical="center" wrapText="1"/>
      <protection/>
    </xf>
    <xf numFmtId="0" fontId="3" fillId="0" borderId="3" xfId="0" applyFont="1" applyFill="1" applyBorder="1" applyAlignment="1" applyProtection="1">
      <alignment vertical="center" wrapText="1"/>
      <protection/>
    </xf>
    <xf numFmtId="0" fontId="12" fillId="0" borderId="3" xfId="0" applyFont="1" applyFill="1" applyBorder="1" applyAlignment="1" applyProtection="1">
      <alignment horizontal="center" vertical="top" wrapText="1"/>
      <protection/>
    </xf>
    <xf numFmtId="0" fontId="1" fillId="0" borderId="4" xfId="0" applyFont="1" applyBorder="1" applyAlignment="1" applyProtection="1">
      <alignment horizontal="center"/>
      <protection/>
    </xf>
    <xf numFmtId="0" fontId="1" fillId="0" borderId="0" xfId="0" applyFont="1" applyAlignment="1" applyProtection="1">
      <alignment horizontal="center"/>
      <protection/>
    </xf>
    <xf numFmtId="0" fontId="1" fillId="0" borderId="0" xfId="0" applyFont="1" applyAlignment="1" applyProtection="1">
      <alignment vertical="center"/>
      <protection/>
    </xf>
    <xf numFmtId="0" fontId="3" fillId="0" borderId="4" xfId="0" applyFont="1" applyFill="1" applyBorder="1" applyAlignment="1" applyProtection="1">
      <alignment vertical="center" wrapText="1"/>
      <protection/>
    </xf>
    <xf numFmtId="0" fontId="8" fillId="0" borderId="3" xfId="17" applyFont="1" applyBorder="1" applyAlignment="1" applyProtection="1">
      <alignment horizontal="center" wrapText="1"/>
      <protection/>
    </xf>
    <xf numFmtId="174" fontId="8" fillId="0" borderId="3" xfId="17" applyNumberFormat="1" applyFont="1" applyBorder="1" applyAlignment="1" applyProtection="1">
      <alignment horizontal="center"/>
      <protection/>
    </xf>
    <xf numFmtId="49" fontId="3" fillId="0" borderId="3" xfId="17" applyNumberFormat="1" applyFont="1" applyBorder="1" applyAlignment="1" applyProtection="1">
      <alignment horizontal="center"/>
      <protection/>
    </xf>
    <xf numFmtId="49" fontId="8" fillId="0" borderId="3" xfId="17" applyNumberFormat="1" applyFont="1" applyBorder="1" applyAlignment="1" applyProtection="1">
      <alignment horizontal="center"/>
      <protection/>
    </xf>
    <xf numFmtId="0" fontId="14" fillId="0" borderId="3" xfId="17" applyFont="1" applyBorder="1" applyAlignment="1" applyProtection="1">
      <alignment vertical="center" wrapText="1"/>
      <protection/>
    </xf>
    <xf numFmtId="0" fontId="8" fillId="2" borderId="3" xfId="0" applyFont="1" applyFill="1" applyBorder="1" applyAlignment="1" applyProtection="1">
      <alignment horizontal="center" vertical="center" wrapText="1"/>
      <protection/>
    </xf>
    <xf numFmtId="0" fontId="8" fillId="2" borderId="3" xfId="0" applyFont="1" applyFill="1" applyBorder="1" applyAlignment="1" applyProtection="1">
      <alignment horizontal="center"/>
      <protection/>
    </xf>
    <xf numFmtId="49" fontId="3" fillId="0" borderId="3" xfId="17" applyNumberFormat="1" applyFont="1" applyBorder="1" applyAlignment="1" applyProtection="1">
      <alignment horizontal="center"/>
      <protection/>
    </xf>
    <xf numFmtId="0" fontId="3" fillId="0" borderId="3" xfId="17" applyFont="1" applyBorder="1" applyAlignment="1" applyProtection="1">
      <alignment wrapText="1"/>
      <protection/>
    </xf>
    <xf numFmtId="0" fontId="3" fillId="0" borderId="3" xfId="17" applyFont="1" applyBorder="1" applyAlignment="1" applyProtection="1">
      <alignment horizontal="center"/>
      <protection/>
    </xf>
    <xf numFmtId="0" fontId="15" fillId="2" borderId="3" xfId="0" applyFont="1" applyFill="1" applyBorder="1" applyAlignment="1" applyProtection="1">
      <alignment horizontal="center" vertical="center"/>
      <protection hidden="1"/>
    </xf>
    <xf numFmtId="0" fontId="3" fillId="0" borderId="3" xfId="0" applyFont="1" applyBorder="1" applyAlignment="1" applyProtection="1">
      <alignment horizontal="center"/>
      <protection/>
    </xf>
    <xf numFmtId="0" fontId="8" fillId="2" borderId="3"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2" borderId="4" xfId="0" applyFont="1" applyFill="1" applyBorder="1" applyAlignment="1" applyProtection="1">
      <alignment horizontal="center"/>
      <protection hidden="1"/>
    </xf>
    <xf numFmtId="0" fontId="16" fillId="0" borderId="0" xfId="0" applyFont="1" applyAlignment="1" applyProtection="1">
      <alignment vertical="center"/>
      <protection/>
    </xf>
    <xf numFmtId="0" fontId="16" fillId="0" borderId="0" xfId="0" applyFont="1" applyAlignment="1" applyProtection="1">
      <alignment horizontal="center"/>
      <protection/>
    </xf>
    <xf numFmtId="0" fontId="16" fillId="0" borderId="0" xfId="0" applyFont="1" applyBorder="1" applyAlignment="1" applyProtection="1">
      <alignment/>
      <protection/>
    </xf>
    <xf numFmtId="0" fontId="17" fillId="0" borderId="0" xfId="0" applyFont="1" applyAlignment="1">
      <alignment/>
    </xf>
    <xf numFmtId="0" fontId="2" fillId="2" borderId="0" xfId="0" applyFont="1" applyFill="1" applyAlignment="1" applyProtection="1">
      <alignment horizontal="center" vertical="center"/>
      <protection/>
    </xf>
    <xf numFmtId="0" fontId="1" fillId="0" borderId="0" xfId="0" applyFont="1" applyBorder="1" applyAlignment="1" applyProtection="1">
      <alignment horizontal="right"/>
      <protection/>
    </xf>
    <xf numFmtId="0" fontId="8" fillId="0" borderId="4" xfId="0" applyFont="1" applyFill="1" applyBorder="1" applyAlignment="1" applyProtection="1">
      <alignment vertical="center" wrapText="1"/>
      <protection/>
    </xf>
    <xf numFmtId="0" fontId="8" fillId="2" borderId="4" xfId="0" applyFont="1" applyFill="1" applyBorder="1" applyAlignment="1" applyProtection="1">
      <alignment horizontal="center"/>
      <protection hidden="1"/>
    </xf>
    <xf numFmtId="0" fontId="5" fillId="0" borderId="4" xfId="0" applyFont="1" applyBorder="1" applyAlignment="1" applyProtection="1">
      <alignment horizontal="center"/>
      <protection/>
    </xf>
    <xf numFmtId="0" fontId="18" fillId="0" borderId="0" xfId="0" applyFont="1" applyAlignment="1">
      <alignment/>
    </xf>
    <xf numFmtId="0" fontId="8" fillId="0" borderId="5" xfId="0" applyFont="1" applyFill="1" applyBorder="1" applyAlignment="1" applyProtection="1">
      <alignment vertical="center" wrapText="1"/>
      <protection/>
    </xf>
    <xf numFmtId="0" fontId="8" fillId="2" borderId="5" xfId="0" applyFont="1" applyFill="1" applyBorder="1" applyAlignment="1" applyProtection="1">
      <alignment horizontal="center"/>
      <protection hidden="1"/>
    </xf>
    <xf numFmtId="0" fontId="1" fillId="0" borderId="5" xfId="0" applyFont="1" applyBorder="1" applyAlignment="1" applyProtection="1">
      <alignment horizontal="center"/>
      <protection/>
    </xf>
    <xf numFmtId="3" fontId="16" fillId="0" borderId="0" xfId="0" applyNumberFormat="1" applyFon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Alignment="1">
      <alignment/>
    </xf>
    <xf numFmtId="49" fontId="8" fillId="0" borderId="3" xfId="17" applyNumberFormat="1" applyFont="1" applyBorder="1" applyAlignment="1" applyProtection="1">
      <alignment horizontal="center"/>
      <protection/>
    </xf>
    <xf numFmtId="3" fontId="12" fillId="2" borderId="4" xfId="0" applyNumberFormat="1" applyFont="1" applyFill="1" applyBorder="1" applyAlignment="1" applyProtection="1">
      <alignment horizontal="right"/>
      <protection/>
    </xf>
    <xf numFmtId="0" fontId="8" fillId="0" borderId="6" xfId="17" applyFont="1" applyBorder="1" applyAlignment="1" applyProtection="1">
      <alignment horizontal="center" wrapText="1"/>
      <protection/>
    </xf>
    <xf numFmtId="0" fontId="19" fillId="0" borderId="3" xfId="0" applyFont="1" applyFill="1" applyBorder="1" applyAlignment="1">
      <alignment horizontal="left" wrapText="1"/>
    </xf>
    <xf numFmtId="0" fontId="9" fillId="0" borderId="3" xfId="0" applyFont="1" applyFill="1" applyBorder="1" applyAlignment="1">
      <alignment horizontal="left" wrapText="1"/>
    </xf>
    <xf numFmtId="0" fontId="2" fillId="2" borderId="0" xfId="0" applyFont="1" applyFill="1" applyBorder="1" applyAlignment="1" applyProtection="1">
      <alignment horizontal="center" vertical="center"/>
      <protection/>
    </xf>
    <xf numFmtId="4" fontId="10" fillId="2" borderId="3" xfId="0" applyNumberFormat="1" applyFont="1" applyFill="1" applyBorder="1" applyAlignment="1" applyProtection="1">
      <alignment horizontal="right"/>
      <protection/>
    </xf>
    <xf numFmtId="4" fontId="3" fillId="2" borderId="3" xfId="0" applyNumberFormat="1" applyFont="1" applyFill="1" applyBorder="1" applyAlignment="1" applyProtection="1">
      <alignment horizontal="right"/>
      <protection locked="0"/>
    </xf>
    <xf numFmtId="4" fontId="10" fillId="2" borderId="3" xfId="0" applyNumberFormat="1" applyFont="1" applyFill="1" applyBorder="1" applyAlignment="1" applyProtection="1">
      <alignment horizontal="right"/>
      <protection locked="0"/>
    </xf>
    <xf numFmtId="4" fontId="3" fillId="2" borderId="3" xfId="0" applyNumberFormat="1" applyFont="1" applyFill="1" applyBorder="1" applyAlignment="1" applyProtection="1">
      <alignment horizontal="right"/>
      <protection/>
    </xf>
    <xf numFmtId="4" fontId="3" fillId="0" borderId="3" xfId="17" applyNumberFormat="1" applyFont="1" applyBorder="1" applyAlignment="1" applyProtection="1">
      <alignment horizontal="right"/>
      <protection/>
    </xf>
    <xf numFmtId="4" fontId="3" fillId="0" borderId="5" xfId="17" applyNumberFormat="1" applyFont="1" applyBorder="1" applyAlignment="1" applyProtection="1">
      <alignment horizontal="right"/>
      <protection/>
    </xf>
    <xf numFmtId="4" fontId="8" fillId="0" borderId="4" xfId="17" applyNumberFormat="1" applyFont="1" applyBorder="1" applyAlignment="1" applyProtection="1">
      <alignment horizontal="right"/>
      <protection/>
    </xf>
    <xf numFmtId="4" fontId="20" fillId="2" borderId="3" xfId="0" applyNumberFormat="1" applyFont="1" applyFill="1" applyBorder="1" applyAlignment="1" applyProtection="1">
      <alignment horizontal="right"/>
      <protection/>
    </xf>
    <xf numFmtId="4" fontId="20" fillId="2" borderId="3" xfId="0" applyNumberFormat="1" applyFont="1" applyFill="1" applyBorder="1" applyAlignment="1" applyProtection="1">
      <alignment horizontal="right"/>
      <protection locked="0"/>
    </xf>
    <xf numFmtId="4" fontId="3" fillId="0" borderId="4" xfId="17" applyNumberFormat="1" applyFont="1" applyBorder="1" applyAlignment="1" applyProtection="1">
      <alignment horizontal="right"/>
      <protection/>
    </xf>
    <xf numFmtId="4" fontId="10" fillId="0" borderId="3" xfId="0" applyNumberFormat="1" applyFont="1" applyFill="1" applyBorder="1" applyAlignment="1" applyProtection="1">
      <alignment horizontal="right"/>
      <protection/>
    </xf>
    <xf numFmtId="4" fontId="3" fillId="0" borderId="3" xfId="0" applyNumberFormat="1" applyFont="1" applyFill="1" applyBorder="1" applyAlignment="1" applyProtection="1">
      <alignment horizontal="right"/>
      <protection locked="0"/>
    </xf>
    <xf numFmtId="4" fontId="10" fillId="0" borderId="3" xfId="0" applyNumberFormat="1" applyFont="1" applyFill="1" applyBorder="1" applyAlignment="1" applyProtection="1">
      <alignment horizontal="right"/>
      <protection locked="0"/>
    </xf>
    <xf numFmtId="4" fontId="10" fillId="2" borderId="4" xfId="0" applyNumberFormat="1" applyFont="1" applyFill="1" applyBorder="1" applyAlignment="1" applyProtection="1">
      <alignment horizontal="right"/>
      <protection/>
    </xf>
    <xf numFmtId="0" fontId="13" fillId="0" borderId="0" xfId="0" applyFont="1" applyAlignment="1">
      <alignment horizontal="center"/>
    </xf>
    <xf numFmtId="49" fontId="4" fillId="2" borderId="1" xfId="0" applyNumberFormat="1" applyFont="1" applyFill="1" applyBorder="1" applyAlignment="1" applyProtection="1">
      <alignment horizontal="center" vertical="center" wrapText="1"/>
      <protection/>
    </xf>
    <xf numFmtId="49" fontId="4" fillId="2" borderId="7" xfId="0" applyNumberFormat="1" applyFont="1" applyFill="1" applyBorder="1" applyAlignment="1" applyProtection="1">
      <alignment horizontal="center" vertical="center" wrapText="1"/>
      <protection/>
    </xf>
    <xf numFmtId="49" fontId="7" fillId="2" borderId="7" xfId="0" applyNumberFormat="1" applyFont="1" applyFill="1" applyBorder="1" applyAlignment="1" applyProtection="1">
      <alignment horizontal="center" vertical="center" wrapText="1"/>
      <protection/>
    </xf>
    <xf numFmtId="49" fontId="7" fillId="2" borderId="8" xfId="0" applyNumberFormat="1" applyFont="1" applyFill="1" applyBorder="1" applyAlignment="1" applyProtection="1">
      <alignment horizontal="center" vertical="center" wrapText="1"/>
      <protection/>
    </xf>
    <xf numFmtId="49" fontId="7" fillId="2" borderId="9" xfId="0" applyNumberFormat="1" applyFont="1" applyFill="1" applyBorder="1" applyAlignment="1" applyProtection="1">
      <alignment horizontal="center" vertical="center" wrapText="1"/>
      <protection/>
    </xf>
    <xf numFmtId="49" fontId="8" fillId="2" borderId="7" xfId="0" applyNumberFormat="1" applyFont="1" applyFill="1" applyBorder="1" applyAlignment="1" applyProtection="1">
      <alignment horizontal="center" vertical="center" wrapText="1"/>
      <protection/>
    </xf>
    <xf numFmtId="49" fontId="8" fillId="2" borderId="8" xfId="0" applyNumberFormat="1" applyFont="1" applyFill="1" applyBorder="1" applyAlignment="1" applyProtection="1">
      <alignment horizontal="center" vertical="center" wrapText="1"/>
      <protection/>
    </xf>
    <xf numFmtId="49" fontId="8" fillId="2" borderId="9" xfId="0" applyNumberFormat="1" applyFont="1" applyFill="1" applyBorder="1" applyAlignment="1" applyProtection="1">
      <alignment horizontal="center" vertical="center" wrapText="1"/>
      <protection/>
    </xf>
  </cellXfs>
  <cellStyles count="7">
    <cellStyle name="Normal" xfId="0"/>
    <cellStyle name="Currency" xfId="15"/>
    <cellStyle name="Currency [0]" xfId="16"/>
    <cellStyle name="Обычный_ZV1PIV98"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83"/>
  <sheetViews>
    <sheetView showZeros="0" tabSelected="1" zoomScale="75" zoomScaleNormal="75" workbookViewId="0" topLeftCell="A1">
      <selection activeCell="E3" sqref="E3:F3"/>
    </sheetView>
  </sheetViews>
  <sheetFormatPr defaultColWidth="9.00390625" defaultRowHeight="12.75"/>
  <cols>
    <col min="1" max="1" width="75.75390625" style="18" customWidth="1"/>
    <col min="2" max="2" width="12.75390625" style="17" customWidth="1"/>
    <col min="3" max="3" width="8.625" style="17" hidden="1" customWidth="1"/>
    <col min="4" max="4" width="15.75390625" style="1" customWidth="1"/>
    <col min="5" max="5" width="15.875" style="1" customWidth="1"/>
    <col min="6" max="6" width="16.75390625" style="1" customWidth="1"/>
  </cols>
  <sheetData>
    <row r="1" spans="4:6" s="38" customFormat="1" ht="20.25">
      <c r="D1" s="37"/>
      <c r="E1" s="37" t="s">
        <v>178</v>
      </c>
      <c r="F1" s="37"/>
    </row>
    <row r="2" spans="4:6" s="38" customFormat="1" ht="20.25">
      <c r="D2" s="37"/>
      <c r="E2" s="37" t="s">
        <v>17</v>
      </c>
      <c r="F2" s="37"/>
    </row>
    <row r="3" spans="1:6" s="38" customFormat="1" ht="20.25">
      <c r="A3" s="56"/>
      <c r="B3" s="56"/>
      <c r="C3" s="39"/>
      <c r="D3" s="37"/>
      <c r="E3" s="37" t="s">
        <v>270</v>
      </c>
      <c r="F3" s="37"/>
    </row>
    <row r="4" spans="1:3" ht="12.75">
      <c r="A4"/>
      <c r="B4"/>
      <c r="C4"/>
    </row>
    <row r="5" spans="1:6" ht="18">
      <c r="A5" s="71" t="s">
        <v>18</v>
      </c>
      <c r="B5" s="71"/>
      <c r="C5" s="71"/>
      <c r="D5" s="71"/>
      <c r="E5" s="71"/>
      <c r="F5" s="71"/>
    </row>
    <row r="6" spans="1:6" ht="14.25">
      <c r="A6" s="2"/>
      <c r="B6" s="3"/>
      <c r="C6" s="3"/>
      <c r="F6" s="40" t="s">
        <v>25</v>
      </c>
    </row>
    <row r="7" spans="1:6" ht="12.75" customHeight="1">
      <c r="A7" s="72" t="s">
        <v>24</v>
      </c>
      <c r="B7" s="74" t="s">
        <v>26</v>
      </c>
      <c r="C7" s="74" t="s">
        <v>27</v>
      </c>
      <c r="D7" s="77" t="s">
        <v>21</v>
      </c>
      <c r="E7" s="77" t="s">
        <v>22</v>
      </c>
      <c r="F7" s="77" t="s">
        <v>28</v>
      </c>
    </row>
    <row r="8" spans="1:6" ht="12.75" customHeight="1">
      <c r="A8" s="72"/>
      <c r="B8" s="75"/>
      <c r="C8" s="75"/>
      <c r="D8" s="78"/>
      <c r="E8" s="78" t="s">
        <v>29</v>
      </c>
      <c r="F8" s="78" t="s">
        <v>29</v>
      </c>
    </row>
    <row r="9" spans="1:6" ht="12.75" customHeight="1">
      <c r="A9" s="72"/>
      <c r="B9" s="75"/>
      <c r="C9" s="75"/>
      <c r="D9" s="78"/>
      <c r="E9" s="78"/>
      <c r="F9" s="78"/>
    </row>
    <row r="10" spans="1:6" ht="9.75" customHeight="1">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18047234.64</v>
      </c>
      <c r="E12" s="60">
        <v>40004.68</v>
      </c>
      <c r="F12" s="57">
        <f aca="true" t="shared" si="0" ref="F12:F51">SUM(D12:E12)</f>
        <v>18087239.32</v>
      </c>
    </row>
    <row r="13" spans="1:6" ht="16.5">
      <c r="A13" s="8" t="s">
        <v>37</v>
      </c>
      <c r="B13" s="22" t="s">
        <v>38</v>
      </c>
      <c r="C13" s="10" t="s">
        <v>36</v>
      </c>
      <c r="D13" s="57">
        <f>D12</f>
        <v>18047234.64</v>
      </c>
      <c r="E13" s="57">
        <v>40004.68</v>
      </c>
      <c r="F13" s="58">
        <f t="shared" si="0"/>
        <v>18087239.32</v>
      </c>
    </row>
    <row r="14" spans="1:6" ht="16.5">
      <c r="A14" s="20" t="s">
        <v>39</v>
      </c>
      <c r="B14" s="23" t="s">
        <v>40</v>
      </c>
      <c r="C14" s="10"/>
      <c r="D14" s="57">
        <v>949950</v>
      </c>
      <c r="E14" s="64"/>
      <c r="F14" s="57">
        <f t="shared" si="0"/>
        <v>949950</v>
      </c>
    </row>
    <row r="15" spans="1:6" ht="16.5">
      <c r="A15" s="8" t="s">
        <v>42</v>
      </c>
      <c r="B15" s="22" t="s">
        <v>43</v>
      </c>
      <c r="C15" s="10" t="s">
        <v>44</v>
      </c>
      <c r="D15" s="57">
        <v>949950</v>
      </c>
      <c r="E15" s="65"/>
      <c r="F15" s="58">
        <f t="shared" si="0"/>
        <v>949950</v>
      </c>
    </row>
    <row r="16" spans="1:6" ht="16.5">
      <c r="A16" s="20" t="s">
        <v>45</v>
      </c>
      <c r="B16" s="23" t="s">
        <v>46</v>
      </c>
      <c r="C16" s="10"/>
      <c r="D16" s="57">
        <v>17890063.26</v>
      </c>
      <c r="E16" s="60">
        <v>2463815.6</v>
      </c>
      <c r="F16" s="57">
        <f>SUM(D16:E16)</f>
        <v>20353878.860000003</v>
      </c>
    </row>
    <row r="17" spans="1:6" ht="16.5">
      <c r="A17" s="20" t="s">
        <v>47</v>
      </c>
      <c r="B17" s="23" t="s">
        <v>48</v>
      </c>
      <c r="C17" s="10"/>
      <c r="D17" s="57">
        <v>85691518.42</v>
      </c>
      <c r="E17" s="60">
        <v>3079747.15</v>
      </c>
      <c r="F17" s="57">
        <f t="shared" si="0"/>
        <v>88771265.57000001</v>
      </c>
    </row>
    <row r="18" spans="1:6" ht="16.5">
      <c r="A18" s="20" t="s">
        <v>116</v>
      </c>
      <c r="B18" s="23" t="s">
        <v>117</v>
      </c>
      <c r="C18" s="10"/>
      <c r="D18" s="57">
        <f>SUM(D21:D29)</f>
        <v>10478810.75</v>
      </c>
      <c r="E18" s="60">
        <f>SUM(E21:E29)</f>
        <v>65392.68</v>
      </c>
      <c r="F18" s="57">
        <f t="shared" si="0"/>
        <v>10544203.43</v>
      </c>
    </row>
    <row r="19" spans="1:6" ht="31.5" hidden="1">
      <c r="A19" s="8" t="s">
        <v>121</v>
      </c>
      <c r="B19" s="22" t="s">
        <v>122</v>
      </c>
      <c r="C19" s="10" t="s">
        <v>120</v>
      </c>
      <c r="D19" s="58"/>
      <c r="E19" s="58"/>
      <c r="F19" s="58">
        <f t="shared" si="0"/>
        <v>0</v>
      </c>
    </row>
    <row r="20" spans="1:6" ht="16.5" hidden="1">
      <c r="A20" s="8" t="s">
        <v>126</v>
      </c>
      <c r="B20" s="22" t="s">
        <v>127</v>
      </c>
      <c r="C20" s="10" t="s">
        <v>120</v>
      </c>
      <c r="D20" s="58"/>
      <c r="E20" s="58"/>
      <c r="F20" s="58">
        <f t="shared" si="0"/>
        <v>0</v>
      </c>
    </row>
    <row r="21" spans="1:6" ht="16.5">
      <c r="A21" s="8" t="s">
        <v>152</v>
      </c>
      <c r="B21" s="22" t="s">
        <v>153</v>
      </c>
      <c r="C21" s="10">
        <v>1061</v>
      </c>
      <c r="D21" s="58">
        <v>3456932.66</v>
      </c>
      <c r="E21" s="58"/>
      <c r="F21" s="58">
        <f t="shared" si="0"/>
        <v>3456932.66</v>
      </c>
    </row>
    <row r="22" spans="1:6" ht="16.5" hidden="1">
      <c r="A22" s="8" t="s">
        <v>11</v>
      </c>
      <c r="B22" s="22" t="s">
        <v>12</v>
      </c>
      <c r="C22" s="10"/>
      <c r="D22" s="58"/>
      <c r="E22" s="58"/>
      <c r="F22" s="58">
        <f t="shared" si="0"/>
        <v>0</v>
      </c>
    </row>
    <row r="23" spans="1:6" ht="18" customHeight="1">
      <c r="A23" s="8" t="s">
        <v>13</v>
      </c>
      <c r="B23" s="22" t="s">
        <v>158</v>
      </c>
      <c r="C23" s="10"/>
      <c r="D23" s="58">
        <v>322783.54</v>
      </c>
      <c r="E23" s="58"/>
      <c r="F23" s="58">
        <f t="shared" si="0"/>
        <v>322783.54</v>
      </c>
    </row>
    <row r="24" spans="1:6" ht="18" customHeight="1">
      <c r="A24" s="8" t="s">
        <v>14</v>
      </c>
      <c r="B24" s="22" t="s">
        <v>159</v>
      </c>
      <c r="C24" s="10"/>
      <c r="D24" s="58">
        <v>63190</v>
      </c>
      <c r="E24" s="58"/>
      <c r="F24" s="58">
        <f t="shared" si="0"/>
        <v>63190</v>
      </c>
    </row>
    <row r="25" spans="1:6" ht="18" customHeight="1">
      <c r="A25" s="8" t="s">
        <v>160</v>
      </c>
      <c r="B25" s="22" t="s">
        <v>161</v>
      </c>
      <c r="C25" s="10">
        <v>1040</v>
      </c>
      <c r="D25" s="58">
        <v>202896.27</v>
      </c>
      <c r="E25" s="58"/>
      <c r="F25" s="58">
        <f t="shared" si="0"/>
        <v>202896.27</v>
      </c>
    </row>
    <row r="26" spans="1:6" ht="16.5" customHeight="1" hidden="1">
      <c r="A26" s="8" t="s">
        <v>162</v>
      </c>
      <c r="B26" s="22" t="s">
        <v>163</v>
      </c>
      <c r="C26" s="10"/>
      <c r="D26" s="58"/>
      <c r="E26" s="58"/>
      <c r="F26" s="58">
        <f t="shared" si="0"/>
        <v>0</v>
      </c>
    </row>
    <row r="27" spans="1:6" ht="47.25">
      <c r="A27" s="8" t="s">
        <v>258</v>
      </c>
      <c r="B27" s="22" t="s">
        <v>163</v>
      </c>
      <c r="C27" s="10"/>
      <c r="D27" s="58">
        <v>647742.4</v>
      </c>
      <c r="E27" s="58"/>
      <c r="F27" s="58">
        <f t="shared" si="0"/>
        <v>647742.4</v>
      </c>
    </row>
    <row r="28" spans="1:6" ht="18" customHeight="1">
      <c r="A28" s="8" t="s">
        <v>164</v>
      </c>
      <c r="B28" s="22" t="s">
        <v>165</v>
      </c>
      <c r="C28" s="10">
        <v>1020</v>
      </c>
      <c r="D28" s="58">
        <v>5645195.22</v>
      </c>
      <c r="E28" s="58">
        <v>65392.68</v>
      </c>
      <c r="F28" s="58">
        <f t="shared" si="0"/>
        <v>5710587.899999999</v>
      </c>
    </row>
    <row r="29" spans="1:6" ht="17.25" customHeight="1">
      <c r="A29" s="8" t="s">
        <v>167</v>
      </c>
      <c r="B29" s="22" t="s">
        <v>168</v>
      </c>
      <c r="C29" s="10">
        <v>1030</v>
      </c>
      <c r="D29" s="58">
        <v>140070.66</v>
      </c>
      <c r="E29" s="58"/>
      <c r="F29" s="58">
        <f t="shared" si="0"/>
        <v>140070.66</v>
      </c>
    </row>
    <row r="30" spans="1:6" ht="16.5">
      <c r="A30" s="20" t="s">
        <v>173</v>
      </c>
      <c r="B30" s="23" t="s">
        <v>174</v>
      </c>
      <c r="C30" s="10"/>
      <c r="D30" s="57">
        <f>SUM(D31:D35)</f>
        <v>39405302.260000005</v>
      </c>
      <c r="E30" s="57">
        <f>SUM(E31:E37)</f>
        <v>17388906.59</v>
      </c>
      <c r="F30" s="57">
        <f t="shared" si="0"/>
        <v>56794208.85000001</v>
      </c>
    </row>
    <row r="31" spans="1:6" ht="17.25" customHeight="1">
      <c r="A31" s="8" t="s">
        <v>176</v>
      </c>
      <c r="B31" s="22" t="s">
        <v>177</v>
      </c>
      <c r="C31" s="10" t="s">
        <v>175</v>
      </c>
      <c r="D31" s="58">
        <v>16246953.81</v>
      </c>
      <c r="E31" s="58"/>
      <c r="F31" s="58">
        <f t="shared" si="0"/>
        <v>16246953.81</v>
      </c>
    </row>
    <row r="32" spans="1:6" ht="31.5">
      <c r="A32" s="8" t="s">
        <v>267</v>
      </c>
      <c r="B32" s="22" t="s">
        <v>266</v>
      </c>
      <c r="C32" s="10"/>
      <c r="D32" s="58">
        <v>1136352.4</v>
      </c>
      <c r="E32" s="58"/>
      <c r="F32" s="58">
        <f t="shared" si="0"/>
        <v>1136352.4</v>
      </c>
    </row>
    <row r="33" spans="1:6" ht="16.5" hidden="1">
      <c r="A33" s="8" t="s">
        <v>222</v>
      </c>
      <c r="B33" s="22" t="s">
        <v>221</v>
      </c>
      <c r="C33" s="10"/>
      <c r="D33" s="58"/>
      <c r="E33" s="58"/>
      <c r="F33" s="58">
        <f t="shared" si="0"/>
        <v>0</v>
      </c>
    </row>
    <row r="34" spans="1:6" ht="16.5">
      <c r="A34" s="8" t="s">
        <v>187</v>
      </c>
      <c r="B34" s="22" t="s">
        <v>188</v>
      </c>
      <c r="C34" s="10" t="s">
        <v>186</v>
      </c>
      <c r="D34" s="58">
        <v>21956996.05</v>
      </c>
      <c r="E34" s="58">
        <v>564550.5</v>
      </c>
      <c r="F34" s="58">
        <f t="shared" si="0"/>
        <v>22521546.55</v>
      </c>
    </row>
    <row r="35" spans="1:6" ht="31.5">
      <c r="A35" s="8" t="s">
        <v>233</v>
      </c>
      <c r="B35" s="22" t="s">
        <v>232</v>
      </c>
      <c r="C35" s="10"/>
      <c r="D35" s="58">
        <v>65000</v>
      </c>
      <c r="E35" s="58"/>
      <c r="F35" s="58">
        <f t="shared" si="0"/>
        <v>65000</v>
      </c>
    </row>
    <row r="36" spans="1:6" ht="29.25" customHeight="1">
      <c r="A36" s="8" t="s">
        <v>262</v>
      </c>
      <c r="B36" s="22" t="s">
        <v>231</v>
      </c>
      <c r="C36" s="10"/>
      <c r="D36" s="58"/>
      <c r="E36" s="58">
        <v>79764.66</v>
      </c>
      <c r="F36" s="58"/>
    </row>
    <row r="37" spans="1:6" ht="31.5">
      <c r="A37" s="8" t="s">
        <v>269</v>
      </c>
      <c r="B37" s="22" t="s">
        <v>268</v>
      </c>
      <c r="C37" s="10"/>
      <c r="D37" s="58"/>
      <c r="E37" s="58">
        <v>16744591.43</v>
      </c>
      <c r="F37" s="58">
        <f t="shared" si="0"/>
        <v>16744591.43</v>
      </c>
    </row>
    <row r="38" spans="1:6" ht="16.5">
      <c r="A38" s="20" t="s">
        <v>190</v>
      </c>
      <c r="B38" s="23" t="s">
        <v>191</v>
      </c>
      <c r="C38" s="10"/>
      <c r="D38" s="57">
        <v>17485680.6</v>
      </c>
      <c r="E38" s="60">
        <v>1244623.7</v>
      </c>
      <c r="F38" s="57">
        <f t="shared" si="0"/>
        <v>18730304.3</v>
      </c>
    </row>
    <row r="39" spans="1:6" ht="16.5">
      <c r="A39" s="20" t="s">
        <v>192</v>
      </c>
      <c r="B39" s="23" t="s">
        <v>193</v>
      </c>
      <c r="C39" s="10"/>
      <c r="D39" s="57">
        <v>337675.93</v>
      </c>
      <c r="E39" s="57"/>
      <c r="F39" s="57">
        <f t="shared" si="0"/>
        <v>337675.93</v>
      </c>
    </row>
    <row r="40" spans="1:6" ht="16.5">
      <c r="A40" s="20" t="s">
        <v>195</v>
      </c>
      <c r="B40" s="23" t="s">
        <v>196</v>
      </c>
      <c r="C40" s="10"/>
      <c r="D40" s="57">
        <v>8350710.77</v>
      </c>
      <c r="E40" s="60">
        <v>401323.27</v>
      </c>
      <c r="F40" s="57">
        <f t="shared" si="0"/>
        <v>8752034.04</v>
      </c>
    </row>
    <row r="41" spans="1:6" ht="16.5">
      <c r="A41" s="20" t="s">
        <v>197</v>
      </c>
      <c r="B41" s="23" t="s">
        <v>198</v>
      </c>
      <c r="C41" s="10"/>
      <c r="D41" s="57"/>
      <c r="E41" s="57">
        <v>184787178.83</v>
      </c>
      <c r="F41" s="57">
        <f t="shared" si="0"/>
        <v>184787178.83</v>
      </c>
    </row>
    <row r="42" spans="1:6" ht="31.5">
      <c r="A42" s="20" t="s">
        <v>199</v>
      </c>
      <c r="B42" s="23" t="s">
        <v>200</v>
      </c>
      <c r="C42" s="10"/>
      <c r="D42" s="57">
        <v>29238179.69</v>
      </c>
      <c r="E42" s="57">
        <v>15357230</v>
      </c>
      <c r="F42" s="57">
        <f t="shared" si="0"/>
        <v>44595409.69</v>
      </c>
    </row>
    <row r="43" spans="1:6" ht="16.5">
      <c r="A43" s="20" t="s">
        <v>201</v>
      </c>
      <c r="B43" s="23" t="s">
        <v>202</v>
      </c>
      <c r="C43" s="10"/>
      <c r="D43" s="57">
        <v>247041.7</v>
      </c>
      <c r="E43" s="57">
        <v>3900000</v>
      </c>
      <c r="F43" s="57">
        <f t="shared" si="0"/>
        <v>4147041.7</v>
      </c>
    </row>
    <row r="44" spans="1:6" ht="16.5">
      <c r="A44" s="20" t="s">
        <v>225</v>
      </c>
      <c r="B44" s="23" t="s">
        <v>226</v>
      </c>
      <c r="C44" s="10"/>
      <c r="D44" s="57">
        <v>596482.84</v>
      </c>
      <c r="E44" s="57"/>
      <c r="F44" s="57">
        <f t="shared" si="0"/>
        <v>596482.84</v>
      </c>
    </row>
    <row r="45" spans="1:6" ht="16.5">
      <c r="A45" s="20" t="s">
        <v>224</v>
      </c>
      <c r="B45" s="23" t="s">
        <v>223</v>
      </c>
      <c r="C45" s="10"/>
      <c r="D45" s="57">
        <v>596482.84</v>
      </c>
      <c r="E45" s="57"/>
      <c r="F45" s="57">
        <f t="shared" si="0"/>
        <v>596482.84</v>
      </c>
    </row>
    <row r="46" spans="1:6" ht="31.5">
      <c r="A46" s="20" t="s">
        <v>203</v>
      </c>
      <c r="B46" s="23">
        <v>210000</v>
      </c>
      <c r="C46" s="10"/>
      <c r="D46" s="60">
        <f>D47+D48</f>
        <v>2704093.84</v>
      </c>
      <c r="E46" s="60">
        <f>E47+E48</f>
        <v>167168.06</v>
      </c>
      <c r="F46" s="57">
        <f t="shared" si="0"/>
        <v>2871261.9</v>
      </c>
    </row>
    <row r="47" spans="1:6" ht="31.5">
      <c r="A47" s="8" t="s">
        <v>204</v>
      </c>
      <c r="B47" s="22">
        <v>210105</v>
      </c>
      <c r="C47" s="10" t="s">
        <v>41</v>
      </c>
      <c r="D47" s="58">
        <v>1409296.83</v>
      </c>
      <c r="E47" s="58">
        <v>134707.64</v>
      </c>
      <c r="F47" s="58">
        <f t="shared" si="0"/>
        <v>1544004.4700000002</v>
      </c>
    </row>
    <row r="48" spans="1:6" ht="16.5">
      <c r="A48" s="8" t="s">
        <v>205</v>
      </c>
      <c r="B48" s="22">
        <v>210110</v>
      </c>
      <c r="C48" s="10" t="s">
        <v>41</v>
      </c>
      <c r="D48" s="58">
        <v>1294797.01</v>
      </c>
      <c r="E48" s="58">
        <v>32460.42</v>
      </c>
      <c r="F48" s="58">
        <f t="shared" si="0"/>
        <v>1327257.43</v>
      </c>
    </row>
    <row r="49" spans="1:6" ht="16.5">
      <c r="A49" s="20" t="s">
        <v>206</v>
      </c>
      <c r="B49" s="23">
        <v>230000</v>
      </c>
      <c r="C49" s="10"/>
      <c r="D49" s="57">
        <v>15846800</v>
      </c>
      <c r="E49" s="57"/>
      <c r="F49" s="57">
        <f t="shared" si="0"/>
        <v>15846800</v>
      </c>
    </row>
    <row r="50" spans="1:6" ht="16.5">
      <c r="A50" s="20" t="s">
        <v>207</v>
      </c>
      <c r="B50" s="23">
        <v>240000</v>
      </c>
      <c r="C50" s="10"/>
      <c r="D50" s="57"/>
      <c r="E50" s="57">
        <f>E51+E52</f>
        <v>61466865.78</v>
      </c>
      <c r="F50" s="57">
        <f t="shared" si="0"/>
        <v>61466865.78</v>
      </c>
    </row>
    <row r="51" spans="1:6" ht="16.5" customHeight="1">
      <c r="A51" s="8" t="s">
        <v>208</v>
      </c>
      <c r="B51" s="22">
        <v>240601</v>
      </c>
      <c r="C51" s="10" t="s">
        <v>189</v>
      </c>
      <c r="D51" s="58"/>
      <c r="E51" s="58">
        <v>5100689.68</v>
      </c>
      <c r="F51" s="58">
        <f t="shared" si="0"/>
        <v>5100689.68</v>
      </c>
    </row>
    <row r="52" spans="1:6" ht="47.25">
      <c r="A52" s="24" t="s">
        <v>209</v>
      </c>
      <c r="B52" s="23">
        <v>240900</v>
      </c>
      <c r="C52" s="10" t="s">
        <v>210</v>
      </c>
      <c r="D52" s="58"/>
      <c r="E52" s="58">
        <v>56366176.1</v>
      </c>
      <c r="F52" s="58">
        <f aca="true" t="shared" si="1" ref="F52:F78">SUM(D52:E52)</f>
        <v>56366176.1</v>
      </c>
    </row>
    <row r="53" spans="1:6" ht="16.5">
      <c r="A53" s="20" t="s">
        <v>211</v>
      </c>
      <c r="B53" s="23">
        <v>250000</v>
      </c>
      <c r="C53" s="10"/>
      <c r="D53" s="59">
        <f>SUM(D54:D55)</f>
        <v>3542287.2800000003</v>
      </c>
      <c r="E53" s="59">
        <v>0</v>
      </c>
      <c r="F53" s="59">
        <f t="shared" si="1"/>
        <v>3542287.2800000003</v>
      </c>
    </row>
    <row r="54" spans="1:6" ht="31.5">
      <c r="A54" s="8" t="s">
        <v>244</v>
      </c>
      <c r="B54" s="22" t="s">
        <v>245</v>
      </c>
      <c r="C54" s="10" t="s">
        <v>210</v>
      </c>
      <c r="D54" s="59">
        <v>294239.51</v>
      </c>
      <c r="E54" s="58">
        <v>0</v>
      </c>
      <c r="F54" s="58">
        <f t="shared" si="1"/>
        <v>294239.51</v>
      </c>
    </row>
    <row r="55" spans="1:6" ht="16.5">
      <c r="A55" s="8" t="s">
        <v>212</v>
      </c>
      <c r="B55" s="22">
        <v>250404</v>
      </c>
      <c r="C55" s="10" t="s">
        <v>210</v>
      </c>
      <c r="D55" s="59">
        <v>3248047.77</v>
      </c>
      <c r="E55" s="58">
        <v>0</v>
      </c>
      <c r="F55" s="58">
        <f t="shared" si="1"/>
        <v>3248047.77</v>
      </c>
    </row>
    <row r="56" spans="1:6" ht="16.5">
      <c r="A56" s="25" t="s">
        <v>213</v>
      </c>
      <c r="B56" s="26">
        <v>900201</v>
      </c>
      <c r="C56" s="10"/>
      <c r="D56" s="59">
        <f>D53+D52+D50+D49+D46+D43+D42+D41+D40+D39+D38+D30+D18+D17+D16+D14+D12+D44</f>
        <v>250811831.98</v>
      </c>
      <c r="E56" s="59">
        <f>E53+E50+E49+E46+E43+E42+E41+E40+E39+E38+E30+E18+E17+E16+E14+E12+E44</f>
        <v>290362256.34000003</v>
      </c>
      <c r="F56" s="59">
        <f t="shared" si="1"/>
        <v>541174088.32</v>
      </c>
    </row>
    <row r="57" spans="1:6" ht="16.5">
      <c r="A57" s="25" t="s">
        <v>214</v>
      </c>
      <c r="B57" s="26">
        <v>250300</v>
      </c>
      <c r="C57" s="10"/>
      <c r="D57" s="60">
        <f>D58+D59</f>
        <v>86991129.4</v>
      </c>
      <c r="E57" s="60">
        <f>E58+E59</f>
        <v>154116.8</v>
      </c>
      <c r="F57" s="60">
        <f t="shared" si="1"/>
        <v>87145246.2</v>
      </c>
    </row>
    <row r="58" spans="1:6" ht="66.75" customHeight="1">
      <c r="A58" s="9" t="s">
        <v>215</v>
      </c>
      <c r="B58" s="27">
        <v>250301</v>
      </c>
      <c r="C58" s="10" t="s">
        <v>216</v>
      </c>
      <c r="D58" s="60">
        <v>81725000</v>
      </c>
      <c r="E58" s="58">
        <v>0</v>
      </c>
      <c r="F58" s="58">
        <f t="shared" si="1"/>
        <v>81725000</v>
      </c>
    </row>
    <row r="59" spans="1:6" ht="31.5">
      <c r="A59" s="28" t="s">
        <v>229</v>
      </c>
      <c r="B59" s="29">
        <v>250344</v>
      </c>
      <c r="C59" s="10"/>
      <c r="D59" s="58">
        <v>5266129.4</v>
      </c>
      <c r="E59" s="58">
        <v>154116.8</v>
      </c>
      <c r="F59" s="58">
        <f>SUM(D59:E59)</f>
        <v>5420246.2</v>
      </c>
    </row>
    <row r="60" spans="1:6" ht="16.5">
      <c r="A60" s="25" t="s">
        <v>217</v>
      </c>
      <c r="B60" s="26">
        <v>900202</v>
      </c>
      <c r="C60" s="10"/>
      <c r="D60" s="60">
        <f>D56+D57</f>
        <v>337802961.38</v>
      </c>
      <c r="E60" s="60">
        <f>E56+E57</f>
        <v>290516373.14000005</v>
      </c>
      <c r="F60" s="60">
        <f t="shared" si="1"/>
        <v>628319334.52</v>
      </c>
    </row>
    <row r="61" spans="1:6" ht="16.5" hidden="1">
      <c r="A61" s="25" t="s">
        <v>218</v>
      </c>
      <c r="B61" s="26" t="s">
        <v>219</v>
      </c>
      <c r="C61" s="10"/>
      <c r="D61" s="60"/>
      <c r="E61" s="60">
        <f>E62+E63</f>
        <v>0</v>
      </c>
      <c r="F61" s="60">
        <f t="shared" si="1"/>
        <v>0</v>
      </c>
    </row>
    <row r="62" spans="1:6" ht="31.5" customHeight="1">
      <c r="A62" s="28" t="s">
        <v>220</v>
      </c>
      <c r="B62" s="29">
        <v>250311</v>
      </c>
      <c r="C62" s="10" t="s">
        <v>216</v>
      </c>
      <c r="D62" s="58">
        <v>43300</v>
      </c>
      <c r="E62" s="58">
        <v>0</v>
      </c>
      <c r="F62" s="58">
        <f t="shared" si="1"/>
        <v>43300</v>
      </c>
    </row>
    <row r="63" spans="1:6" ht="16.5">
      <c r="A63" s="28" t="s">
        <v>33</v>
      </c>
      <c r="B63" s="29">
        <v>250315</v>
      </c>
      <c r="C63" s="10"/>
      <c r="D63" s="58">
        <v>320968452.98</v>
      </c>
      <c r="E63" s="58"/>
      <c r="F63" s="58">
        <f t="shared" si="1"/>
        <v>320968452.98</v>
      </c>
    </row>
    <row r="64" spans="1:6" ht="16.5">
      <c r="A64" s="25" t="s">
        <v>0</v>
      </c>
      <c r="B64" s="26" t="s">
        <v>1</v>
      </c>
      <c r="C64" s="10"/>
      <c r="D64" s="60">
        <f>D60+D62+D63</f>
        <v>658814714.36</v>
      </c>
      <c r="E64" s="60">
        <f>E60+E62+E63</f>
        <v>290516373.14000005</v>
      </c>
      <c r="F64" s="60">
        <f>F60+F62+F63</f>
        <v>949331087.5</v>
      </c>
    </row>
    <row r="65" spans="1:6" ht="31.5">
      <c r="A65" s="9" t="s">
        <v>2</v>
      </c>
      <c r="B65" s="27">
        <v>250306</v>
      </c>
      <c r="C65" s="10" t="s">
        <v>216</v>
      </c>
      <c r="D65" s="58">
        <v>17881074.65</v>
      </c>
      <c r="E65" s="58">
        <v>0</v>
      </c>
      <c r="F65" s="58">
        <f t="shared" si="1"/>
        <v>17881074.65</v>
      </c>
    </row>
    <row r="66" spans="1:6" ht="18" customHeight="1">
      <c r="A66" s="25" t="s">
        <v>3</v>
      </c>
      <c r="B66" s="26">
        <v>900204</v>
      </c>
      <c r="C66" s="10"/>
      <c r="D66" s="60">
        <f>D64+D65</f>
        <v>676695789.01</v>
      </c>
      <c r="E66" s="60">
        <f>E64+E65</f>
        <v>290516373.14000005</v>
      </c>
      <c r="F66" s="60">
        <f t="shared" si="1"/>
        <v>967212162.1500001</v>
      </c>
    </row>
    <row r="67" spans="1:6" ht="16.5" customHeight="1">
      <c r="A67" s="20" t="s">
        <v>265</v>
      </c>
      <c r="B67" s="23">
        <v>250000</v>
      </c>
      <c r="C67" s="10"/>
      <c r="D67" s="59">
        <f>D68</f>
        <v>600000</v>
      </c>
      <c r="E67" s="59">
        <v>0</v>
      </c>
      <c r="F67" s="59">
        <f t="shared" si="1"/>
        <v>600000</v>
      </c>
    </row>
    <row r="68" spans="1:6" ht="31.5">
      <c r="A68" s="8" t="s">
        <v>4</v>
      </c>
      <c r="B68" s="22">
        <v>250908</v>
      </c>
      <c r="C68" s="10">
        <v>1062</v>
      </c>
      <c r="D68" s="60">
        <v>600000</v>
      </c>
      <c r="E68" s="60">
        <v>0</v>
      </c>
      <c r="F68" s="60">
        <f t="shared" si="1"/>
        <v>600000</v>
      </c>
    </row>
    <row r="69" spans="1:6" ht="21" customHeight="1">
      <c r="A69" s="25" t="s">
        <v>34</v>
      </c>
      <c r="B69" s="26"/>
      <c r="C69" s="10"/>
      <c r="D69" s="59">
        <f>D66+D67</f>
        <v>677295789.01</v>
      </c>
      <c r="E69" s="59">
        <f>E66+E67</f>
        <v>290516373.14000005</v>
      </c>
      <c r="F69" s="59">
        <f>SUM(D69:E69)</f>
        <v>967812162.1500001</v>
      </c>
    </row>
    <row r="70" spans="1:6" ht="16.5">
      <c r="A70" s="30" t="s">
        <v>5</v>
      </c>
      <c r="B70" s="31"/>
      <c r="C70" s="11"/>
      <c r="D70" s="60">
        <f>-D74</f>
        <v>3098512.34</v>
      </c>
      <c r="E70" s="60">
        <f>-E74-E71</f>
        <v>20791216.41</v>
      </c>
      <c r="F70" s="60">
        <f t="shared" si="1"/>
        <v>23889728.75</v>
      </c>
    </row>
    <row r="71" spans="1:6" ht="31.5">
      <c r="A71" s="13" t="s">
        <v>9</v>
      </c>
      <c r="B71" s="32">
        <v>601000</v>
      </c>
      <c r="C71" s="12"/>
      <c r="D71" s="61"/>
      <c r="E71" s="61">
        <f>E72-E73</f>
        <v>2762542</v>
      </c>
      <c r="F71" s="61">
        <f t="shared" si="1"/>
        <v>2762542</v>
      </c>
    </row>
    <row r="72" spans="1:6" ht="15.75">
      <c r="A72" s="14" t="s">
        <v>10</v>
      </c>
      <c r="B72" s="33">
        <v>601100</v>
      </c>
      <c r="C72" s="12"/>
      <c r="D72" s="61"/>
      <c r="E72" s="61">
        <v>109099002</v>
      </c>
      <c r="F72" s="61">
        <f t="shared" si="1"/>
        <v>109099002</v>
      </c>
    </row>
    <row r="73" spans="1:6" ht="15.75">
      <c r="A73" s="14" t="s">
        <v>234</v>
      </c>
      <c r="B73" s="33">
        <v>601200</v>
      </c>
      <c r="C73" s="12"/>
      <c r="D73" s="61"/>
      <c r="E73" s="61">
        <v>106336460</v>
      </c>
      <c r="F73" s="61"/>
    </row>
    <row r="74" spans="1:6" ht="15.75">
      <c r="A74" s="13" t="s">
        <v>16</v>
      </c>
      <c r="B74" s="32">
        <v>602000</v>
      </c>
      <c r="C74" s="12"/>
      <c r="D74" s="61">
        <f>D75-D76</f>
        <v>-3098512.34</v>
      </c>
      <c r="E74" s="61">
        <f>E75-E76</f>
        <v>-23553758.41</v>
      </c>
      <c r="F74" s="61">
        <f t="shared" si="1"/>
        <v>-26652270.75</v>
      </c>
    </row>
    <row r="75" spans="1:6" ht="15.75">
      <c r="A75" s="14" t="s">
        <v>7</v>
      </c>
      <c r="B75" s="33">
        <v>602100</v>
      </c>
      <c r="C75" s="12"/>
      <c r="D75" s="61">
        <v>9260795.48</v>
      </c>
      <c r="E75" s="61">
        <v>5120710.91</v>
      </c>
      <c r="F75" s="61">
        <f t="shared" si="1"/>
        <v>14381506.39</v>
      </c>
    </row>
    <row r="76" spans="1:6" ht="15.75">
      <c r="A76" s="14" t="s">
        <v>8</v>
      </c>
      <c r="B76" s="33">
        <v>602200</v>
      </c>
      <c r="C76" s="12"/>
      <c r="D76" s="61">
        <v>12359307.82</v>
      </c>
      <c r="E76" s="61">
        <v>28674469.32</v>
      </c>
      <c r="F76" s="61">
        <f t="shared" si="1"/>
        <v>41033777.14</v>
      </c>
    </row>
    <row r="77" spans="1:6" ht="15.75">
      <c r="A77" s="45" t="s">
        <v>6</v>
      </c>
      <c r="B77" s="46">
        <v>603000</v>
      </c>
      <c r="C77" s="47"/>
      <c r="D77" s="62"/>
      <c r="E77" s="62"/>
      <c r="F77" s="61">
        <f t="shared" si="1"/>
        <v>0</v>
      </c>
    </row>
    <row r="78" spans="1:6" s="44" customFormat="1" ht="15.75">
      <c r="A78" s="41" t="s">
        <v>171</v>
      </c>
      <c r="B78" s="42"/>
      <c r="C78" s="43"/>
      <c r="D78" s="63">
        <f>D66+D70+D67</f>
        <v>680394301.35</v>
      </c>
      <c r="E78" s="63">
        <f>E66+E70+E67</f>
        <v>311307589.5500001</v>
      </c>
      <c r="F78" s="63">
        <f t="shared" si="1"/>
        <v>991701890.9000001</v>
      </c>
    </row>
    <row r="79" ht="12.75" hidden="1"/>
    <row r="80" spans="1:6" s="38" customFormat="1" ht="32.25" customHeight="1">
      <c r="A80" s="35" t="s">
        <v>23</v>
      </c>
      <c r="B80" s="36"/>
      <c r="C80" s="36"/>
      <c r="D80" s="37"/>
      <c r="E80" s="37" t="s">
        <v>259</v>
      </c>
      <c r="F80" s="37"/>
    </row>
    <row r="83" ht="12.75">
      <c r="D83" s="49"/>
    </row>
  </sheetData>
  <mergeCells count="7">
    <mergeCell ref="A5:F5"/>
    <mergeCell ref="A7:A10"/>
    <mergeCell ref="B7:B10"/>
    <mergeCell ref="C7:C10"/>
    <mergeCell ref="D7:D10"/>
    <mergeCell ref="E7:E10"/>
    <mergeCell ref="F7:F10"/>
  </mergeCells>
  <printOptions/>
  <pageMargins left="0.91" right="0.35" top="0.37" bottom="0.2" header="0.5" footer="0.37"/>
  <pageSetup fitToHeight="1"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zoomScale="75" zoomScaleNormal="75" workbookViewId="0" topLeftCell="A1">
      <selection activeCell="E3" sqref="E3:F3"/>
    </sheetView>
  </sheetViews>
  <sheetFormatPr defaultColWidth="9.00390625" defaultRowHeight="12.75"/>
  <cols>
    <col min="1" max="1" width="80.875" style="18" customWidth="1"/>
    <col min="2" max="2" width="12.75390625" style="17" customWidth="1"/>
    <col min="3" max="3" width="8.625" style="17" hidden="1" customWidth="1"/>
    <col min="4" max="6" width="16.75390625" style="1" customWidth="1"/>
    <col min="7" max="7" width="11.625" style="0" bestFit="1" customWidth="1"/>
  </cols>
  <sheetData>
    <row r="1" spans="4:6" s="38" customFormat="1" ht="20.25">
      <c r="D1" s="37"/>
      <c r="E1" s="37" t="s">
        <v>179</v>
      </c>
      <c r="F1" s="37"/>
    </row>
    <row r="2" spans="4:6" s="38" customFormat="1" ht="20.25">
      <c r="D2" s="37"/>
      <c r="E2" s="37" t="s">
        <v>17</v>
      </c>
      <c r="F2" s="37"/>
    </row>
    <row r="3" spans="1:6" s="38" customFormat="1" ht="20.25">
      <c r="A3" s="39"/>
      <c r="B3" s="39"/>
      <c r="C3" s="39"/>
      <c r="D3" s="37"/>
      <c r="E3" s="37" t="s">
        <v>270</v>
      </c>
      <c r="F3" s="37"/>
    </row>
    <row r="4" spans="1:3" ht="12.75">
      <c r="A4"/>
      <c r="B4"/>
      <c r="C4"/>
    </row>
    <row r="5" spans="1:6" ht="18">
      <c r="A5" s="71" t="s">
        <v>241</v>
      </c>
      <c r="B5" s="71"/>
      <c r="C5" s="71"/>
      <c r="D5" s="71"/>
      <c r="E5" s="71"/>
      <c r="F5" s="71"/>
    </row>
    <row r="6" spans="1:6" ht="14.25">
      <c r="A6" s="2"/>
      <c r="B6" s="3"/>
      <c r="C6" s="3"/>
      <c r="F6" s="40" t="s">
        <v>25</v>
      </c>
    </row>
    <row r="7" spans="1:6" ht="12.75" customHeight="1">
      <c r="A7" s="72" t="s">
        <v>24</v>
      </c>
      <c r="B7" s="74" t="s">
        <v>26</v>
      </c>
      <c r="C7" s="74" t="s">
        <v>27</v>
      </c>
      <c r="D7" s="77" t="s">
        <v>21</v>
      </c>
      <c r="E7" s="77" t="s">
        <v>22</v>
      </c>
      <c r="F7" s="77" t="s">
        <v>28</v>
      </c>
    </row>
    <row r="8" spans="1:6" ht="12.75" customHeight="1">
      <c r="A8" s="72"/>
      <c r="B8" s="75"/>
      <c r="C8" s="75"/>
      <c r="D8" s="78"/>
      <c r="E8" s="78" t="s">
        <v>29</v>
      </c>
      <c r="F8" s="78" t="s">
        <v>29</v>
      </c>
    </row>
    <row r="9" spans="1:6" ht="12.75" customHeight="1">
      <c r="A9" s="72"/>
      <c r="B9" s="75"/>
      <c r="C9" s="75"/>
      <c r="D9" s="78"/>
      <c r="E9" s="78"/>
      <c r="F9" s="78"/>
    </row>
    <row r="10" spans="1:6" ht="12.75" customHeight="1">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8">
        <f>D13</f>
        <v>4811793.88</v>
      </c>
      <c r="E12" s="58">
        <f>E13</f>
        <v>84006.38</v>
      </c>
      <c r="F12" s="57">
        <f>D12+E12</f>
        <v>4895800.26</v>
      </c>
    </row>
    <row r="13" spans="1:6" ht="16.5">
      <c r="A13" s="8" t="s">
        <v>37</v>
      </c>
      <c r="B13" s="22" t="s">
        <v>38</v>
      </c>
      <c r="C13" s="10" t="s">
        <v>36</v>
      </c>
      <c r="D13" s="58">
        <v>4811793.88</v>
      </c>
      <c r="E13" s="58">
        <v>84006.38</v>
      </c>
      <c r="F13" s="57">
        <f aca="true" t="shared" si="0" ref="F13:F53">D13+E13</f>
        <v>4895800.26</v>
      </c>
    </row>
    <row r="14" spans="1:6" ht="16.5">
      <c r="A14" s="20" t="s">
        <v>45</v>
      </c>
      <c r="B14" s="23" t="s">
        <v>46</v>
      </c>
      <c r="C14" s="10"/>
      <c r="D14" s="57">
        <v>39630846.06</v>
      </c>
      <c r="E14" s="57">
        <v>3681198.85</v>
      </c>
      <c r="F14" s="57">
        <f t="shared" si="0"/>
        <v>43312044.910000004</v>
      </c>
    </row>
    <row r="15" spans="1:6" ht="16.5">
      <c r="A15" s="20" t="s">
        <v>47</v>
      </c>
      <c r="B15" s="23" t="s">
        <v>48</v>
      </c>
      <c r="C15" s="10"/>
      <c r="D15" s="57">
        <v>27003858.91</v>
      </c>
      <c r="E15" s="57">
        <v>4699712.49</v>
      </c>
      <c r="F15" s="57">
        <f t="shared" si="0"/>
        <v>31703571.4</v>
      </c>
    </row>
    <row r="16" spans="1:7" ht="16.5">
      <c r="A16" s="20" t="s">
        <v>116</v>
      </c>
      <c r="B16" s="23" t="s">
        <v>117</v>
      </c>
      <c r="C16" s="10"/>
      <c r="D16" s="57">
        <f>SUM(D17:D39)</f>
        <v>18933084.630000003</v>
      </c>
      <c r="E16" s="57">
        <f>SUM(E17:E39)</f>
        <v>0</v>
      </c>
      <c r="F16" s="57">
        <f t="shared" si="0"/>
        <v>18933084.630000003</v>
      </c>
      <c r="G16" s="50"/>
    </row>
    <row r="17" spans="1:6" ht="63">
      <c r="A17" s="55" t="s">
        <v>246</v>
      </c>
      <c r="B17" s="22" t="s">
        <v>118</v>
      </c>
      <c r="C17" s="10">
        <v>1030</v>
      </c>
      <c r="D17" s="58">
        <v>8905708.34</v>
      </c>
      <c r="E17" s="58"/>
      <c r="F17" s="57">
        <f t="shared" si="0"/>
        <v>8905708.34</v>
      </c>
    </row>
    <row r="18" spans="1:6" ht="47.25">
      <c r="A18" s="55" t="s">
        <v>247</v>
      </c>
      <c r="B18" s="22" t="s">
        <v>119</v>
      </c>
      <c r="C18" s="10" t="s">
        <v>120</v>
      </c>
      <c r="D18" s="58">
        <v>53282.56</v>
      </c>
      <c r="E18" s="58"/>
      <c r="F18" s="57">
        <f t="shared" si="0"/>
        <v>53282.56</v>
      </c>
    </row>
    <row r="19" spans="1:6" ht="64.5" customHeight="1">
      <c r="A19" s="55" t="s">
        <v>248</v>
      </c>
      <c r="B19" s="22" t="s">
        <v>122</v>
      </c>
      <c r="C19" s="10" t="s">
        <v>120</v>
      </c>
      <c r="D19" s="58">
        <v>1058460.45</v>
      </c>
      <c r="E19" s="58"/>
      <c r="F19" s="57">
        <f t="shared" si="0"/>
        <v>1058460.45</v>
      </c>
    </row>
    <row r="20" spans="1:6" ht="132.75">
      <c r="A20" s="54" t="s">
        <v>249</v>
      </c>
      <c r="B20" s="22" t="s">
        <v>123</v>
      </c>
      <c r="C20" s="10" t="s">
        <v>120</v>
      </c>
      <c r="D20" s="58">
        <v>555651.16</v>
      </c>
      <c r="E20" s="58"/>
      <c r="F20" s="57">
        <f t="shared" si="0"/>
        <v>555651.16</v>
      </c>
    </row>
    <row r="21" spans="1:6" ht="31.5">
      <c r="A21" s="8" t="s">
        <v>124</v>
      </c>
      <c r="B21" s="22" t="s">
        <v>125</v>
      </c>
      <c r="C21" s="10" t="s">
        <v>120</v>
      </c>
      <c r="D21" s="58">
        <v>624</v>
      </c>
      <c r="E21" s="58"/>
      <c r="F21" s="57">
        <f t="shared" si="0"/>
        <v>624</v>
      </c>
    </row>
    <row r="22" spans="1:6" ht="78.75">
      <c r="A22" s="55" t="s">
        <v>251</v>
      </c>
      <c r="B22" s="22" t="s">
        <v>127</v>
      </c>
      <c r="C22" s="10" t="s">
        <v>120</v>
      </c>
      <c r="D22" s="58">
        <v>32366.57</v>
      </c>
      <c r="E22" s="58"/>
      <c r="F22" s="57">
        <f t="shared" si="0"/>
        <v>32366.57</v>
      </c>
    </row>
    <row r="23" spans="1:6" ht="31.5">
      <c r="A23" s="8" t="s">
        <v>128</v>
      </c>
      <c r="B23" s="22" t="s">
        <v>129</v>
      </c>
      <c r="C23" s="10" t="s">
        <v>130</v>
      </c>
      <c r="D23" s="58">
        <v>322186.98</v>
      </c>
      <c r="E23" s="58"/>
      <c r="F23" s="57">
        <f t="shared" si="0"/>
        <v>322186.98</v>
      </c>
    </row>
    <row r="24" spans="1:6" ht="31.5" hidden="1">
      <c r="A24" s="8" t="s">
        <v>131</v>
      </c>
      <c r="B24" s="22" t="s">
        <v>132</v>
      </c>
      <c r="C24" s="10" t="s">
        <v>130</v>
      </c>
      <c r="D24" s="58"/>
      <c r="E24" s="58"/>
      <c r="F24" s="57">
        <f t="shared" si="0"/>
        <v>0</v>
      </c>
    </row>
    <row r="25" spans="1:6" ht="37.5" customHeight="1">
      <c r="A25" s="8" t="s">
        <v>131</v>
      </c>
      <c r="B25" s="22" t="s">
        <v>132</v>
      </c>
      <c r="C25" s="10"/>
      <c r="D25" s="58">
        <v>416</v>
      </c>
      <c r="E25" s="58"/>
      <c r="F25" s="57"/>
    </row>
    <row r="26" spans="1:6" ht="16.5">
      <c r="A26" s="8" t="s">
        <v>133</v>
      </c>
      <c r="B26" s="22" t="s">
        <v>134</v>
      </c>
      <c r="C26" s="10"/>
      <c r="D26" s="58">
        <v>37624.47</v>
      </c>
      <c r="E26" s="58"/>
      <c r="F26" s="57">
        <f t="shared" si="0"/>
        <v>37624.47</v>
      </c>
    </row>
    <row r="27" spans="1:6" ht="16.5">
      <c r="A27" s="8" t="s">
        <v>135</v>
      </c>
      <c r="B27" s="22" t="s">
        <v>136</v>
      </c>
      <c r="C27" s="10">
        <v>1040</v>
      </c>
      <c r="D27" s="58">
        <v>220654.66</v>
      </c>
      <c r="E27" s="58"/>
      <c r="F27" s="57">
        <f t="shared" si="0"/>
        <v>220654.66</v>
      </c>
    </row>
    <row r="28" spans="1:6" ht="16.5">
      <c r="A28" s="8" t="s">
        <v>137</v>
      </c>
      <c r="B28" s="22" t="s">
        <v>138</v>
      </c>
      <c r="C28" s="10">
        <v>1040</v>
      </c>
      <c r="D28" s="58">
        <v>1353456.13</v>
      </c>
      <c r="E28" s="58"/>
      <c r="F28" s="57">
        <f t="shared" si="0"/>
        <v>1353456.13</v>
      </c>
    </row>
    <row r="29" spans="1:6" ht="16.5">
      <c r="A29" s="8" t="s">
        <v>139</v>
      </c>
      <c r="B29" s="22" t="s">
        <v>140</v>
      </c>
      <c r="C29" s="10">
        <v>1040</v>
      </c>
      <c r="D29" s="58">
        <v>2402715.49</v>
      </c>
      <c r="E29" s="58"/>
      <c r="F29" s="57">
        <f t="shared" si="0"/>
        <v>2402715.49</v>
      </c>
    </row>
    <row r="30" spans="1:6" ht="16.5">
      <c r="A30" s="8" t="s">
        <v>141</v>
      </c>
      <c r="B30" s="22" t="s">
        <v>142</v>
      </c>
      <c r="C30" s="10">
        <v>1040</v>
      </c>
      <c r="D30" s="58">
        <v>244200.95</v>
      </c>
      <c r="E30" s="58"/>
      <c r="F30" s="57">
        <f t="shared" si="0"/>
        <v>244200.95</v>
      </c>
    </row>
    <row r="31" spans="1:6" ht="16.5">
      <c r="A31" s="8" t="s">
        <v>143</v>
      </c>
      <c r="B31" s="22" t="s">
        <v>144</v>
      </c>
      <c r="C31" s="10">
        <v>1040</v>
      </c>
      <c r="D31" s="58">
        <v>1187179.66</v>
      </c>
      <c r="E31" s="58"/>
      <c r="F31" s="57">
        <f t="shared" si="0"/>
        <v>1187179.66</v>
      </c>
    </row>
    <row r="32" spans="1:6" ht="16.5">
      <c r="A32" s="8" t="s">
        <v>261</v>
      </c>
      <c r="B32" s="22" t="s">
        <v>260</v>
      </c>
      <c r="C32" s="10"/>
      <c r="D32" s="58">
        <v>57873.9</v>
      </c>
      <c r="E32" s="58"/>
      <c r="F32" s="57">
        <f t="shared" si="0"/>
        <v>57873.9</v>
      </c>
    </row>
    <row r="33" spans="1:6" ht="16.5">
      <c r="A33" s="8" t="s">
        <v>145</v>
      </c>
      <c r="B33" s="22" t="s">
        <v>146</v>
      </c>
      <c r="C33" s="10" t="s">
        <v>147</v>
      </c>
      <c r="D33" s="58">
        <v>479553.46</v>
      </c>
      <c r="E33" s="58"/>
      <c r="F33" s="57">
        <f t="shared" si="0"/>
        <v>479553.46</v>
      </c>
    </row>
    <row r="34" spans="1:6" ht="31.5">
      <c r="A34" s="8" t="s">
        <v>150</v>
      </c>
      <c r="B34" s="22" t="s">
        <v>151</v>
      </c>
      <c r="C34" s="10">
        <v>1070</v>
      </c>
      <c r="D34" s="58">
        <v>687789.93</v>
      </c>
      <c r="E34" s="58"/>
      <c r="F34" s="57">
        <f t="shared" si="0"/>
        <v>687789.93</v>
      </c>
    </row>
    <row r="35" spans="1:6" ht="16.5">
      <c r="A35" s="8" t="s">
        <v>152</v>
      </c>
      <c r="B35" s="22" t="s">
        <v>153</v>
      </c>
      <c r="C35" s="10">
        <v>1061</v>
      </c>
      <c r="D35" s="58">
        <v>135084.88</v>
      </c>
      <c r="E35" s="58"/>
      <c r="F35" s="57">
        <f t="shared" si="0"/>
        <v>135084.88</v>
      </c>
    </row>
    <row r="36" spans="1:6" ht="63" hidden="1">
      <c r="A36" s="8" t="s">
        <v>172</v>
      </c>
      <c r="B36" s="22" t="s">
        <v>166</v>
      </c>
      <c r="C36" s="10"/>
      <c r="D36" s="58"/>
      <c r="E36" s="58"/>
      <c r="F36" s="57">
        <f t="shared" si="0"/>
        <v>0</v>
      </c>
    </row>
    <row r="37" spans="1:6" ht="47.25">
      <c r="A37" s="8" t="s">
        <v>258</v>
      </c>
      <c r="B37" s="22" t="s">
        <v>163</v>
      </c>
      <c r="C37" s="10"/>
      <c r="D37" s="58">
        <v>6212.8</v>
      </c>
      <c r="E37" s="58"/>
      <c r="F37" s="57">
        <f t="shared" si="0"/>
        <v>6212.8</v>
      </c>
    </row>
    <row r="38" spans="1:6" ht="16.5">
      <c r="A38" s="8" t="s">
        <v>167</v>
      </c>
      <c r="B38" s="22" t="s">
        <v>168</v>
      </c>
      <c r="C38" s="10">
        <v>1030</v>
      </c>
      <c r="D38" s="58">
        <v>25349.87</v>
      </c>
      <c r="E38" s="58"/>
      <c r="F38" s="57">
        <f t="shared" si="0"/>
        <v>25349.87</v>
      </c>
    </row>
    <row r="39" spans="1:6" ht="16.5">
      <c r="A39" s="8" t="s">
        <v>169</v>
      </c>
      <c r="B39" s="22" t="s">
        <v>170</v>
      </c>
      <c r="C39" s="10">
        <v>1010</v>
      </c>
      <c r="D39" s="58">
        <v>1166692.37</v>
      </c>
      <c r="E39" s="58"/>
      <c r="F39" s="57">
        <f t="shared" si="0"/>
        <v>1166692.37</v>
      </c>
    </row>
    <row r="40" spans="1:6" ht="16.5">
      <c r="A40" s="20" t="s">
        <v>173</v>
      </c>
      <c r="B40" s="23" t="s">
        <v>174</v>
      </c>
      <c r="C40" s="10"/>
      <c r="D40" s="57">
        <f>SUM(D41:D42)</f>
        <v>324502.41</v>
      </c>
      <c r="E40" s="57">
        <f>SUM(E41:E42)</f>
        <v>1005118.71</v>
      </c>
      <c r="F40" s="57">
        <f t="shared" si="0"/>
        <v>1329621.1199999999</v>
      </c>
    </row>
    <row r="41" spans="1:6" ht="16.5">
      <c r="A41" s="8" t="s">
        <v>187</v>
      </c>
      <c r="B41" s="22" t="s">
        <v>188</v>
      </c>
      <c r="C41" s="10" t="s">
        <v>186</v>
      </c>
      <c r="D41" s="57">
        <v>324502.41</v>
      </c>
      <c r="E41" s="57">
        <v>26160.02</v>
      </c>
      <c r="F41" s="57">
        <f t="shared" si="0"/>
        <v>350662.43</v>
      </c>
    </row>
    <row r="42" spans="1:6" ht="47.25">
      <c r="A42" s="8" t="s">
        <v>230</v>
      </c>
      <c r="B42" s="22" t="s">
        <v>231</v>
      </c>
      <c r="C42" s="10"/>
      <c r="D42" s="57"/>
      <c r="E42" s="57">
        <v>978958.69</v>
      </c>
      <c r="F42" s="57">
        <f t="shared" si="0"/>
        <v>978958.69</v>
      </c>
    </row>
    <row r="43" spans="1:6" ht="16.5">
      <c r="A43" s="20" t="s">
        <v>207</v>
      </c>
      <c r="B43" s="23">
        <v>240000</v>
      </c>
      <c r="C43" s="10"/>
      <c r="D43" s="57"/>
      <c r="E43" s="57">
        <f>E44</f>
        <v>168842.68</v>
      </c>
      <c r="F43" s="57">
        <f t="shared" si="0"/>
        <v>168842.68</v>
      </c>
    </row>
    <row r="44" spans="1:6" ht="40.5" customHeight="1">
      <c r="A44" s="24" t="s">
        <v>209</v>
      </c>
      <c r="B44" s="23">
        <v>240900</v>
      </c>
      <c r="C44" s="10" t="s">
        <v>210</v>
      </c>
      <c r="D44" s="58"/>
      <c r="E44" s="57">
        <v>168842.68</v>
      </c>
      <c r="F44" s="57">
        <f t="shared" si="0"/>
        <v>168842.68</v>
      </c>
    </row>
    <row r="45" spans="1:6" ht="16.5">
      <c r="A45" s="20" t="s">
        <v>211</v>
      </c>
      <c r="B45" s="23">
        <v>250000</v>
      </c>
      <c r="C45" s="10"/>
      <c r="D45" s="58">
        <f>D46</f>
        <v>219660.26</v>
      </c>
      <c r="E45" s="59"/>
      <c r="F45" s="57">
        <f t="shared" si="0"/>
        <v>219660.26</v>
      </c>
    </row>
    <row r="46" spans="1:6" ht="16.5">
      <c r="A46" s="8" t="s">
        <v>212</v>
      </c>
      <c r="B46" s="22">
        <v>250404</v>
      </c>
      <c r="C46" s="10" t="s">
        <v>210</v>
      </c>
      <c r="D46" s="58">
        <v>219660.26</v>
      </c>
      <c r="E46" s="58"/>
      <c r="F46" s="57">
        <f t="shared" si="0"/>
        <v>219660.26</v>
      </c>
    </row>
    <row r="47" spans="1:6" ht="16.5" hidden="1">
      <c r="A47" s="25" t="s">
        <v>213</v>
      </c>
      <c r="B47" s="26">
        <v>900201</v>
      </c>
      <c r="C47" s="10"/>
      <c r="D47" s="59">
        <v>49189384</v>
      </c>
      <c r="E47" s="59">
        <v>5528546</v>
      </c>
      <c r="F47" s="57">
        <f t="shared" si="0"/>
        <v>54717930</v>
      </c>
    </row>
    <row r="48" spans="1:6" ht="16.5">
      <c r="A48" s="25" t="s">
        <v>213</v>
      </c>
      <c r="B48" s="26">
        <v>900201</v>
      </c>
      <c r="C48" s="10"/>
      <c r="D48" s="60">
        <v>90923746.15</v>
      </c>
      <c r="E48" s="59">
        <v>9638879.11</v>
      </c>
      <c r="F48" s="57">
        <f>D48+E48-1</f>
        <v>100562624.26</v>
      </c>
    </row>
    <row r="49" spans="1:6" ht="16.5">
      <c r="A49" s="25" t="s">
        <v>217</v>
      </c>
      <c r="B49" s="26">
        <v>900202</v>
      </c>
      <c r="C49" s="10"/>
      <c r="D49" s="60">
        <f>D45+D40+D16+D15+D14+D12</f>
        <v>90923746.15</v>
      </c>
      <c r="E49" s="60">
        <f>E12+E14+E15+E16+E40+E43+E45</f>
        <v>9638879.11</v>
      </c>
      <c r="F49" s="57">
        <f t="shared" si="0"/>
        <v>100562625.26</v>
      </c>
    </row>
    <row r="50" spans="1:6" ht="16.5">
      <c r="A50" s="30" t="s">
        <v>5</v>
      </c>
      <c r="B50" s="31"/>
      <c r="C50" s="11"/>
      <c r="D50" s="60">
        <f>-D51</f>
        <v>-113920.79</v>
      </c>
      <c r="E50" s="60">
        <f>-E51</f>
        <v>107837.90000000002</v>
      </c>
      <c r="F50" s="57">
        <f t="shared" si="0"/>
        <v>-6082.88999999997</v>
      </c>
    </row>
    <row r="51" spans="1:6" ht="15.75">
      <c r="A51" s="13" t="s">
        <v>16</v>
      </c>
      <c r="B51" s="32">
        <v>602000</v>
      </c>
      <c r="C51" s="12"/>
      <c r="D51" s="61">
        <f>D52-D53</f>
        <v>113920.79</v>
      </c>
      <c r="E51" s="61">
        <f>E52-E53</f>
        <v>-107837.90000000002</v>
      </c>
      <c r="F51" s="57">
        <f t="shared" si="0"/>
        <v>6082.88999999997</v>
      </c>
    </row>
    <row r="52" spans="1:6" ht="15.75">
      <c r="A52" s="14" t="s">
        <v>7</v>
      </c>
      <c r="B52" s="33">
        <v>602100</v>
      </c>
      <c r="C52" s="12"/>
      <c r="D52" s="61">
        <v>113920.79</v>
      </c>
      <c r="E52" s="61">
        <v>254610.06</v>
      </c>
      <c r="F52" s="57">
        <f t="shared" si="0"/>
        <v>368530.85</v>
      </c>
    </row>
    <row r="53" spans="1:6" ht="15.75">
      <c r="A53" s="19" t="s">
        <v>8</v>
      </c>
      <c r="B53" s="34">
        <v>602200</v>
      </c>
      <c r="C53" s="16"/>
      <c r="D53" s="66"/>
      <c r="E53" s="66">
        <v>362447.96</v>
      </c>
      <c r="F53" s="66">
        <f t="shared" si="0"/>
        <v>362447.96</v>
      </c>
    </row>
    <row r="54" spans="1:6" s="44" customFormat="1" ht="15.75">
      <c r="A54" s="41" t="s">
        <v>171</v>
      </c>
      <c r="B54" s="42"/>
      <c r="C54" s="43"/>
      <c r="D54" s="63">
        <f>D49+D50</f>
        <v>90809825.36</v>
      </c>
      <c r="E54" s="63">
        <f>E49+E50</f>
        <v>9746717.01</v>
      </c>
      <c r="F54" s="63">
        <f>F49+F50</f>
        <v>100556542.37</v>
      </c>
    </row>
    <row r="56" spans="1:6" s="38" customFormat="1" ht="20.25">
      <c r="A56" s="35" t="s">
        <v>23</v>
      </c>
      <c r="B56" s="36"/>
      <c r="C56" s="36"/>
      <c r="D56" s="37"/>
      <c r="E56" s="37" t="s">
        <v>259</v>
      </c>
      <c r="F56" s="37"/>
    </row>
    <row r="58" spans="4:5" ht="12.75">
      <c r="D58" s="49"/>
      <c r="E58" s="49"/>
    </row>
  </sheetData>
  <mergeCells count="7">
    <mergeCell ref="A5:F5"/>
    <mergeCell ref="D7:D10"/>
    <mergeCell ref="E7:E10"/>
    <mergeCell ref="F7:F10"/>
    <mergeCell ref="A7:A10"/>
    <mergeCell ref="B7:B10"/>
    <mergeCell ref="C7:C10"/>
  </mergeCells>
  <printOptions/>
  <pageMargins left="0.65" right="0.47" top="0.52" bottom="0.47" header="0.5118110236220472" footer="0.5118110236220472"/>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F59"/>
  <sheetViews>
    <sheetView zoomScale="75" zoomScaleNormal="75" workbookViewId="0" topLeftCell="A1">
      <selection activeCell="E3" sqref="E3:F3"/>
    </sheetView>
  </sheetViews>
  <sheetFormatPr defaultColWidth="9.00390625" defaultRowHeight="12.75"/>
  <cols>
    <col min="1" max="1" width="80.75390625" style="18" customWidth="1"/>
    <col min="2" max="2" width="12.75390625" style="17" customWidth="1"/>
    <col min="3" max="3" width="8.625" style="17" hidden="1" customWidth="1"/>
    <col min="4" max="6" width="16.75390625" style="1" customWidth="1"/>
  </cols>
  <sheetData>
    <row r="1" spans="4:6" s="38" customFormat="1" ht="20.25">
      <c r="D1" s="37"/>
      <c r="E1" s="37" t="s">
        <v>180</v>
      </c>
      <c r="F1" s="37"/>
    </row>
    <row r="2" spans="4:6" s="38" customFormat="1" ht="20.25">
      <c r="D2" s="37"/>
      <c r="E2" s="37" t="s">
        <v>17</v>
      </c>
      <c r="F2" s="37"/>
    </row>
    <row r="3" spans="1:6" s="38" customFormat="1" ht="20.25">
      <c r="A3" s="39"/>
      <c r="B3" s="39"/>
      <c r="C3" s="39"/>
      <c r="D3" s="37"/>
      <c r="E3" s="37" t="s">
        <v>270</v>
      </c>
      <c r="F3" s="37"/>
    </row>
    <row r="4" spans="1:3" ht="12.75">
      <c r="A4"/>
      <c r="B4"/>
      <c r="C4"/>
    </row>
    <row r="5" spans="1:6" ht="18">
      <c r="A5" s="71" t="s">
        <v>240</v>
      </c>
      <c r="B5" s="71"/>
      <c r="C5" s="71"/>
      <c r="D5" s="71"/>
      <c r="E5" s="71"/>
      <c r="F5" s="71"/>
    </row>
    <row r="6" spans="1:6" ht="14.25">
      <c r="A6" s="2"/>
      <c r="B6" s="3"/>
      <c r="C6" s="3"/>
      <c r="F6" s="40" t="s">
        <v>25</v>
      </c>
    </row>
    <row r="7" spans="1:6" ht="12.75" customHeight="1">
      <c r="A7" s="72" t="s">
        <v>24</v>
      </c>
      <c r="B7" s="74" t="s">
        <v>26</v>
      </c>
      <c r="C7" s="74" t="s">
        <v>27</v>
      </c>
      <c r="D7" s="77" t="s">
        <v>21</v>
      </c>
      <c r="E7" s="77" t="s">
        <v>22</v>
      </c>
      <c r="F7" s="77" t="s">
        <v>28</v>
      </c>
    </row>
    <row r="8" spans="1:6" ht="12.75" customHeight="1">
      <c r="A8" s="72"/>
      <c r="B8" s="75"/>
      <c r="C8" s="75"/>
      <c r="D8" s="78"/>
      <c r="E8" s="78" t="s">
        <v>29</v>
      </c>
      <c r="F8" s="78" t="s">
        <v>29</v>
      </c>
    </row>
    <row r="9" spans="1:6" ht="12.75" customHeight="1">
      <c r="A9" s="72"/>
      <c r="B9" s="75"/>
      <c r="C9" s="75"/>
      <c r="D9" s="78"/>
      <c r="E9" s="78"/>
      <c r="F9" s="78"/>
    </row>
    <row r="10" spans="1:6" ht="12.75" customHeight="1">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4345866.98</v>
      </c>
      <c r="E12" s="67"/>
      <c r="F12" s="57">
        <f aca="true" t="shared" si="0" ref="F12:F56">D12+E12</f>
        <v>4345866.98</v>
      </c>
    </row>
    <row r="13" spans="1:6" ht="16.5">
      <c r="A13" s="8" t="s">
        <v>37</v>
      </c>
      <c r="B13" s="22" t="s">
        <v>38</v>
      </c>
      <c r="C13" s="10" t="s">
        <v>36</v>
      </c>
      <c r="D13" s="57">
        <v>4345866.98</v>
      </c>
      <c r="E13" s="68"/>
      <c r="F13" s="57">
        <f t="shared" si="0"/>
        <v>4345866.98</v>
      </c>
    </row>
    <row r="14" spans="1:6" ht="16.5">
      <c r="A14" s="20" t="s">
        <v>45</v>
      </c>
      <c r="B14" s="23" t="s">
        <v>46</v>
      </c>
      <c r="C14" s="10"/>
      <c r="D14" s="57">
        <v>31085949.19</v>
      </c>
      <c r="E14" s="67">
        <v>2650786.73</v>
      </c>
      <c r="F14" s="57">
        <f t="shared" si="0"/>
        <v>33736735.92</v>
      </c>
    </row>
    <row r="15" spans="1:6" ht="16.5">
      <c r="A15" s="20" t="s">
        <v>47</v>
      </c>
      <c r="B15" s="23" t="s">
        <v>48</v>
      </c>
      <c r="C15" s="10"/>
      <c r="D15" s="57">
        <v>7342009.38</v>
      </c>
      <c r="E15" s="67">
        <v>1188686.83</v>
      </c>
      <c r="F15" s="57">
        <f t="shared" si="0"/>
        <v>8530696.21</v>
      </c>
    </row>
    <row r="16" spans="1:6" ht="16.5">
      <c r="A16" s="20" t="s">
        <v>116</v>
      </c>
      <c r="B16" s="23" t="s">
        <v>117</v>
      </c>
      <c r="C16" s="10"/>
      <c r="D16" s="57">
        <f>SUM(D17:D39)</f>
        <v>12953797.39</v>
      </c>
      <c r="E16" s="57"/>
      <c r="F16" s="57">
        <f t="shared" si="0"/>
        <v>12953797.39</v>
      </c>
    </row>
    <row r="17" spans="1:6" ht="63">
      <c r="A17" s="55" t="s">
        <v>246</v>
      </c>
      <c r="B17" s="22" t="s">
        <v>118</v>
      </c>
      <c r="C17" s="10">
        <v>1030</v>
      </c>
      <c r="D17" s="58">
        <v>5218709.96</v>
      </c>
      <c r="E17" s="68"/>
      <c r="F17" s="57">
        <f t="shared" si="0"/>
        <v>5218709.96</v>
      </c>
    </row>
    <row r="18" spans="1:6" ht="47.25">
      <c r="A18" s="55" t="s">
        <v>247</v>
      </c>
      <c r="B18" s="22" t="s">
        <v>119</v>
      </c>
      <c r="C18" s="10" t="s">
        <v>120</v>
      </c>
      <c r="D18" s="58">
        <v>2161.96</v>
      </c>
      <c r="E18" s="68"/>
      <c r="F18" s="57">
        <f t="shared" si="0"/>
        <v>2161.96</v>
      </c>
    </row>
    <row r="19" spans="1:6" ht="63">
      <c r="A19" s="55" t="s">
        <v>248</v>
      </c>
      <c r="B19" s="22" t="s">
        <v>122</v>
      </c>
      <c r="C19" s="10" t="s">
        <v>120</v>
      </c>
      <c r="D19" s="58">
        <v>488193.63</v>
      </c>
      <c r="E19" s="68"/>
      <c r="F19" s="57">
        <f t="shared" si="0"/>
        <v>488193.63</v>
      </c>
    </row>
    <row r="20" spans="1:6" ht="132.75">
      <c r="A20" s="54" t="s">
        <v>249</v>
      </c>
      <c r="B20" s="22" t="s">
        <v>123</v>
      </c>
      <c r="C20" s="10" t="s">
        <v>120</v>
      </c>
      <c r="D20" s="58">
        <v>418130.77</v>
      </c>
      <c r="E20" s="68"/>
      <c r="F20" s="57">
        <f t="shared" si="0"/>
        <v>418130.77</v>
      </c>
    </row>
    <row r="21" spans="1:6" ht="31.5" hidden="1">
      <c r="A21" s="8" t="s">
        <v>124</v>
      </c>
      <c r="B21" s="22" t="s">
        <v>125</v>
      </c>
      <c r="C21" s="10" t="s">
        <v>120</v>
      </c>
      <c r="D21" s="58"/>
      <c r="E21" s="68"/>
      <c r="F21" s="57">
        <f t="shared" si="0"/>
        <v>0</v>
      </c>
    </row>
    <row r="22" spans="1:6" ht="78.75">
      <c r="A22" s="55" t="s">
        <v>251</v>
      </c>
      <c r="B22" s="22" t="s">
        <v>127</v>
      </c>
      <c r="C22" s="10" t="s">
        <v>120</v>
      </c>
      <c r="D22" s="58">
        <v>17635.55</v>
      </c>
      <c r="E22" s="68"/>
      <c r="F22" s="57">
        <f t="shared" si="0"/>
        <v>17635.55</v>
      </c>
    </row>
    <row r="23" spans="1:6" ht="31.5">
      <c r="A23" s="8" t="s">
        <v>128</v>
      </c>
      <c r="B23" s="22" t="s">
        <v>129</v>
      </c>
      <c r="C23" s="10" t="s">
        <v>130</v>
      </c>
      <c r="D23" s="58">
        <v>229457.64</v>
      </c>
      <c r="E23" s="68"/>
      <c r="F23" s="57">
        <f t="shared" si="0"/>
        <v>229457.64</v>
      </c>
    </row>
    <row r="24" spans="1:6" ht="31.5">
      <c r="A24" s="8" t="s">
        <v>131</v>
      </c>
      <c r="B24" s="22" t="s">
        <v>132</v>
      </c>
      <c r="C24" s="10" t="s">
        <v>130</v>
      </c>
      <c r="D24" s="58">
        <v>419.28</v>
      </c>
      <c r="E24" s="68">
        <v>0</v>
      </c>
      <c r="F24" s="57">
        <f t="shared" si="0"/>
        <v>419.28</v>
      </c>
    </row>
    <row r="25" spans="1:6" ht="16.5">
      <c r="A25" s="8" t="s">
        <v>133</v>
      </c>
      <c r="B25" s="22" t="s">
        <v>134</v>
      </c>
      <c r="C25" s="10" t="s">
        <v>130</v>
      </c>
      <c r="D25" s="58">
        <v>15667.9</v>
      </c>
      <c r="E25" s="68"/>
      <c r="F25" s="57">
        <f t="shared" si="0"/>
        <v>15667.9</v>
      </c>
    </row>
    <row r="26" spans="1:6" ht="96" customHeight="1">
      <c r="A26" s="8" t="s">
        <v>228</v>
      </c>
      <c r="B26" s="22" t="s">
        <v>227</v>
      </c>
      <c r="C26" s="10"/>
      <c r="D26" s="58">
        <v>36.03</v>
      </c>
      <c r="E26" s="68"/>
      <c r="F26" s="57">
        <f t="shared" si="0"/>
        <v>36.03</v>
      </c>
    </row>
    <row r="27" spans="1:6" ht="16.5">
      <c r="A27" s="8" t="s">
        <v>135</v>
      </c>
      <c r="B27" s="22" t="s">
        <v>136</v>
      </c>
      <c r="C27" s="10">
        <v>1040</v>
      </c>
      <c r="D27" s="58">
        <v>175681.21</v>
      </c>
      <c r="E27" s="68"/>
      <c r="F27" s="57">
        <f t="shared" si="0"/>
        <v>175681.21</v>
      </c>
    </row>
    <row r="28" spans="1:6" ht="16.5">
      <c r="A28" s="8" t="s">
        <v>137</v>
      </c>
      <c r="B28" s="22" t="s">
        <v>138</v>
      </c>
      <c r="C28" s="10">
        <v>1040</v>
      </c>
      <c r="D28" s="58">
        <v>1181381.15</v>
      </c>
      <c r="E28" s="68"/>
      <c r="F28" s="57">
        <f t="shared" si="0"/>
        <v>1181381.15</v>
      </c>
    </row>
    <row r="29" spans="1:6" ht="16.5">
      <c r="A29" s="8" t="s">
        <v>139</v>
      </c>
      <c r="B29" s="22" t="s">
        <v>140</v>
      </c>
      <c r="C29" s="10">
        <v>1040</v>
      </c>
      <c r="D29" s="58">
        <v>1879019.6</v>
      </c>
      <c r="E29" s="68"/>
      <c r="F29" s="57">
        <f t="shared" si="0"/>
        <v>1879019.6</v>
      </c>
    </row>
    <row r="30" spans="1:6" ht="16.5">
      <c r="A30" s="8" t="s">
        <v>141</v>
      </c>
      <c r="B30" s="22" t="s">
        <v>142</v>
      </c>
      <c r="C30" s="10">
        <v>1040</v>
      </c>
      <c r="D30" s="58">
        <v>377668.21</v>
      </c>
      <c r="E30" s="68"/>
      <c r="F30" s="57">
        <f t="shared" si="0"/>
        <v>377668.21</v>
      </c>
    </row>
    <row r="31" spans="1:6" ht="16.5">
      <c r="A31" s="8" t="s">
        <v>143</v>
      </c>
      <c r="B31" s="22" t="s">
        <v>144</v>
      </c>
      <c r="C31" s="10">
        <v>1040</v>
      </c>
      <c r="D31" s="58">
        <v>1070235.95</v>
      </c>
      <c r="E31" s="68"/>
      <c r="F31" s="57">
        <f t="shared" si="0"/>
        <v>1070235.95</v>
      </c>
    </row>
    <row r="32" spans="1:6" ht="16.5">
      <c r="A32" s="8" t="s">
        <v>261</v>
      </c>
      <c r="B32" s="22" t="s">
        <v>260</v>
      </c>
      <c r="C32" s="10"/>
      <c r="D32" s="58">
        <v>51971.42</v>
      </c>
      <c r="E32" s="68"/>
      <c r="F32" s="57">
        <f t="shared" si="0"/>
        <v>51971.42</v>
      </c>
    </row>
    <row r="33" spans="1:6" ht="16.5">
      <c r="A33" s="8" t="s">
        <v>145</v>
      </c>
      <c r="B33" s="22" t="s">
        <v>146</v>
      </c>
      <c r="C33" s="10" t="s">
        <v>147</v>
      </c>
      <c r="D33" s="58">
        <v>358251.58</v>
      </c>
      <c r="E33" s="68"/>
      <c r="F33" s="57">
        <f t="shared" si="0"/>
        <v>358251.58</v>
      </c>
    </row>
    <row r="34" spans="1:6" ht="16.5" hidden="1">
      <c r="A34" s="8" t="s">
        <v>148</v>
      </c>
      <c r="B34" s="22" t="s">
        <v>149</v>
      </c>
      <c r="C34" s="10">
        <v>1040</v>
      </c>
      <c r="D34" s="58"/>
      <c r="E34" s="68"/>
      <c r="F34" s="57">
        <f t="shared" si="0"/>
        <v>0</v>
      </c>
    </row>
    <row r="35" spans="1:6" ht="31.5">
      <c r="A35" s="8" t="s">
        <v>150</v>
      </c>
      <c r="B35" s="22" t="s">
        <v>151</v>
      </c>
      <c r="C35" s="10">
        <v>1070</v>
      </c>
      <c r="D35" s="58">
        <v>328859.39</v>
      </c>
      <c r="E35" s="68"/>
      <c r="F35" s="57">
        <f t="shared" si="0"/>
        <v>328859.39</v>
      </c>
    </row>
    <row r="36" spans="1:6" ht="16.5">
      <c r="A36" s="8" t="s">
        <v>152</v>
      </c>
      <c r="B36" s="22" t="s">
        <v>153</v>
      </c>
      <c r="C36" s="10">
        <v>1061</v>
      </c>
      <c r="D36" s="58">
        <v>102326.51</v>
      </c>
      <c r="E36" s="68"/>
      <c r="F36" s="57">
        <f t="shared" si="0"/>
        <v>102326.51</v>
      </c>
    </row>
    <row r="37" spans="1:6" ht="47.25">
      <c r="A37" s="8" t="s">
        <v>258</v>
      </c>
      <c r="B37" s="22" t="s">
        <v>163</v>
      </c>
      <c r="C37" s="10"/>
      <c r="D37" s="58">
        <v>8438.4</v>
      </c>
      <c r="E37" s="68"/>
      <c r="F37" s="57">
        <f t="shared" si="0"/>
        <v>8438.4</v>
      </c>
    </row>
    <row r="38" spans="1:6" ht="16.5">
      <c r="A38" s="8" t="s">
        <v>167</v>
      </c>
      <c r="B38" s="22" t="s">
        <v>168</v>
      </c>
      <c r="C38" s="10">
        <v>1030</v>
      </c>
      <c r="D38" s="58">
        <v>19500</v>
      </c>
      <c r="E38" s="68"/>
      <c r="F38" s="57">
        <f t="shared" si="0"/>
        <v>19500</v>
      </c>
    </row>
    <row r="39" spans="1:6" ht="16.5">
      <c r="A39" s="8" t="s">
        <v>169</v>
      </c>
      <c r="B39" s="22" t="s">
        <v>170</v>
      </c>
      <c r="C39" s="10">
        <v>1010</v>
      </c>
      <c r="D39" s="58">
        <v>1010051.25</v>
      </c>
      <c r="E39" s="68"/>
      <c r="F39" s="57">
        <f t="shared" si="0"/>
        <v>1010051.25</v>
      </c>
    </row>
    <row r="40" spans="1:6" ht="16.5">
      <c r="A40" s="20" t="s">
        <v>173</v>
      </c>
      <c r="B40" s="23" t="s">
        <v>174</v>
      </c>
      <c r="C40" s="10"/>
      <c r="D40" s="57">
        <f>SUM(D41:D42)</f>
        <v>304958.21</v>
      </c>
      <c r="E40" s="57">
        <f>SUM(E41:E42)</f>
        <v>4071370.31</v>
      </c>
      <c r="F40" s="57">
        <f t="shared" si="0"/>
        <v>4376328.5200000005</v>
      </c>
    </row>
    <row r="41" spans="1:6" ht="16.5">
      <c r="A41" s="8" t="s">
        <v>187</v>
      </c>
      <c r="B41" s="22" t="s">
        <v>188</v>
      </c>
      <c r="C41" s="10" t="s">
        <v>186</v>
      </c>
      <c r="D41" s="57">
        <v>304958.21</v>
      </c>
      <c r="E41" s="68">
        <v>2512.22</v>
      </c>
      <c r="F41" s="57">
        <f t="shared" si="0"/>
        <v>307470.43</v>
      </c>
    </row>
    <row r="42" spans="1:6" ht="47.25">
      <c r="A42" s="8" t="s">
        <v>230</v>
      </c>
      <c r="B42" s="22" t="s">
        <v>231</v>
      </c>
      <c r="C42" s="10"/>
      <c r="D42" s="57"/>
      <c r="E42" s="68">
        <v>4068858.09</v>
      </c>
      <c r="F42" s="57">
        <f t="shared" si="0"/>
        <v>4068858.09</v>
      </c>
    </row>
    <row r="43" spans="1:6" ht="16.5" hidden="1">
      <c r="A43" s="8" t="s">
        <v>154</v>
      </c>
      <c r="B43" s="51" t="s">
        <v>193</v>
      </c>
      <c r="C43" s="10"/>
      <c r="D43" s="58"/>
      <c r="E43" s="68"/>
      <c r="F43" s="57">
        <f t="shared" si="0"/>
        <v>0</v>
      </c>
    </row>
    <row r="44" spans="1:6" ht="16.5" hidden="1">
      <c r="A44" s="8" t="s">
        <v>155</v>
      </c>
      <c r="B44" s="22" t="s">
        <v>194</v>
      </c>
      <c r="C44" s="10"/>
      <c r="D44" s="58"/>
      <c r="E44" s="68"/>
      <c r="F44" s="57">
        <f t="shared" si="0"/>
        <v>0</v>
      </c>
    </row>
    <row r="45" spans="1:6" ht="16.5">
      <c r="A45" s="20" t="s">
        <v>207</v>
      </c>
      <c r="B45" s="23">
        <v>240000</v>
      </c>
      <c r="C45" s="10"/>
      <c r="D45" s="57"/>
      <c r="E45" s="68">
        <f>E46</f>
        <v>235728.99</v>
      </c>
      <c r="F45" s="57">
        <f t="shared" si="0"/>
        <v>235728.99</v>
      </c>
    </row>
    <row r="46" spans="1:6" ht="39" customHeight="1">
      <c r="A46" s="24" t="s">
        <v>209</v>
      </c>
      <c r="B46" s="23">
        <v>240900</v>
      </c>
      <c r="C46" s="10" t="s">
        <v>210</v>
      </c>
      <c r="D46" s="58"/>
      <c r="E46" s="68">
        <v>235728.99</v>
      </c>
      <c r="F46" s="57">
        <f t="shared" si="0"/>
        <v>235728.99</v>
      </c>
    </row>
    <row r="47" spans="1:6" ht="15.75" customHeight="1">
      <c r="A47" s="20" t="s">
        <v>211</v>
      </c>
      <c r="B47" s="23">
        <v>250000</v>
      </c>
      <c r="C47" s="10"/>
      <c r="D47" s="59">
        <v>137222.6</v>
      </c>
      <c r="E47" s="69">
        <v>0</v>
      </c>
      <c r="F47" s="57">
        <f t="shared" si="0"/>
        <v>137222.6</v>
      </c>
    </row>
    <row r="48" spans="1:6" ht="16.5">
      <c r="A48" s="8" t="s">
        <v>212</v>
      </c>
      <c r="B48" s="22">
        <v>250404</v>
      </c>
      <c r="C48" s="10" t="s">
        <v>210</v>
      </c>
      <c r="D48" s="59">
        <v>137222.6</v>
      </c>
      <c r="E48" s="68">
        <v>0</v>
      </c>
      <c r="F48" s="57">
        <f t="shared" si="0"/>
        <v>137222.6</v>
      </c>
    </row>
    <row r="49" spans="1:6" ht="16.5">
      <c r="A49" s="25" t="s">
        <v>213</v>
      </c>
      <c r="B49" s="26">
        <v>900201</v>
      </c>
      <c r="C49" s="10"/>
      <c r="D49" s="59">
        <f>D47+D45+D40+D16+D15+D14+D12+D43</f>
        <v>56169803.75</v>
      </c>
      <c r="E49" s="59">
        <f>E47+E45+E40+E16+E15+E14+E12+E43</f>
        <v>8146572.859999999</v>
      </c>
      <c r="F49" s="57">
        <f t="shared" si="0"/>
        <v>64316376.61</v>
      </c>
    </row>
    <row r="50" spans="1:6" ht="16.5" hidden="1">
      <c r="A50" s="25" t="s">
        <v>263</v>
      </c>
      <c r="B50" s="26">
        <v>900201</v>
      </c>
      <c r="C50" s="10"/>
      <c r="D50" s="59">
        <v>39336763.06</v>
      </c>
      <c r="E50" s="59">
        <v>3792230</v>
      </c>
      <c r="F50" s="57">
        <f>D50+E50-1</f>
        <v>43128992.06</v>
      </c>
    </row>
    <row r="51" spans="1:6" ht="16.5">
      <c r="A51" s="25" t="s">
        <v>217</v>
      </c>
      <c r="B51" s="26">
        <v>900202</v>
      </c>
      <c r="C51" s="10"/>
      <c r="D51" s="59">
        <f>D47+D45+D40+D16+D15+D14+D12+D43</f>
        <v>56169803.75</v>
      </c>
      <c r="E51" s="59">
        <f>E47+E45+E40+E16+E15+E14+E12+E43</f>
        <v>8146572.859999999</v>
      </c>
      <c r="F51" s="57">
        <f t="shared" si="0"/>
        <v>64316376.61</v>
      </c>
    </row>
    <row r="52" spans="1:6" ht="16.5" hidden="1">
      <c r="A52" s="25" t="s">
        <v>0</v>
      </c>
      <c r="B52" s="26" t="s">
        <v>1</v>
      </c>
      <c r="C52" s="10"/>
      <c r="D52" s="60">
        <v>6555826</v>
      </c>
      <c r="E52" s="60">
        <v>408657</v>
      </c>
      <c r="F52" s="57">
        <f t="shared" si="0"/>
        <v>6964483</v>
      </c>
    </row>
    <row r="53" spans="1:6" ht="16.5">
      <c r="A53" s="30" t="s">
        <v>5</v>
      </c>
      <c r="B53" s="31"/>
      <c r="C53" s="11"/>
      <c r="D53" s="60">
        <f>-D54</f>
        <v>-60352.19000000002</v>
      </c>
      <c r="E53" s="60">
        <f>-E54</f>
        <v>-40864.91</v>
      </c>
      <c r="F53" s="57">
        <f t="shared" si="0"/>
        <v>-101217.10000000002</v>
      </c>
    </row>
    <row r="54" spans="1:6" ht="15.75">
      <c r="A54" s="13" t="s">
        <v>16</v>
      </c>
      <c r="B54" s="32">
        <v>602000</v>
      </c>
      <c r="C54" s="12"/>
      <c r="D54" s="61">
        <f>D55-D56</f>
        <v>60352.19000000002</v>
      </c>
      <c r="E54" s="61">
        <f>E55-E56</f>
        <v>40864.91</v>
      </c>
      <c r="F54" s="57">
        <f t="shared" si="0"/>
        <v>101217.10000000002</v>
      </c>
    </row>
    <row r="55" spans="1:6" ht="15.75">
      <c r="A55" s="14" t="s">
        <v>7</v>
      </c>
      <c r="B55" s="33">
        <v>602100</v>
      </c>
      <c r="C55" s="12"/>
      <c r="D55" s="61">
        <v>166414.98</v>
      </c>
      <c r="E55" s="61">
        <v>260948.29</v>
      </c>
      <c r="F55" s="57">
        <f t="shared" si="0"/>
        <v>427363.27</v>
      </c>
    </row>
    <row r="56" spans="1:6" ht="15.75">
      <c r="A56" s="19" t="s">
        <v>8</v>
      </c>
      <c r="B56" s="34">
        <v>602200</v>
      </c>
      <c r="C56" s="16"/>
      <c r="D56" s="66">
        <v>106062.79</v>
      </c>
      <c r="E56" s="66">
        <v>220083.38</v>
      </c>
      <c r="F56" s="66">
        <f t="shared" si="0"/>
        <v>326146.17</v>
      </c>
    </row>
    <row r="57" spans="1:6" s="44" customFormat="1" ht="15.75">
      <c r="A57" s="41" t="s">
        <v>171</v>
      </c>
      <c r="B57" s="42"/>
      <c r="C57" s="43"/>
      <c r="D57" s="63">
        <f>D51+D53</f>
        <v>56109451.56</v>
      </c>
      <c r="E57" s="63">
        <f>E51+E53</f>
        <v>8105707.949999999</v>
      </c>
      <c r="F57" s="63">
        <f>F51+F53</f>
        <v>64215159.51</v>
      </c>
    </row>
    <row r="59" spans="1:6" s="38" customFormat="1" ht="20.25">
      <c r="A59" s="35" t="s">
        <v>23</v>
      </c>
      <c r="B59" s="36"/>
      <c r="C59" s="36"/>
      <c r="D59" s="37"/>
      <c r="E59" s="37" t="s">
        <v>259</v>
      </c>
      <c r="F59" s="37"/>
    </row>
  </sheetData>
  <mergeCells count="7">
    <mergeCell ref="A5:F5"/>
    <mergeCell ref="A7:A10"/>
    <mergeCell ref="B7:B10"/>
    <mergeCell ref="C7:C10"/>
    <mergeCell ref="D7:D10"/>
    <mergeCell ref="E7:E10"/>
    <mergeCell ref="F7:F10"/>
  </mergeCells>
  <printOptions/>
  <pageMargins left="0.6" right="0.4" top="0.52" bottom="0.57" header="0.5" footer="0.5"/>
  <pageSetup fitToHeight="1" fitToWidth="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F57"/>
  <sheetViews>
    <sheetView zoomScale="75" zoomScaleNormal="75" workbookViewId="0" topLeftCell="A1">
      <selection activeCell="E3" sqref="E3:F3"/>
    </sheetView>
  </sheetViews>
  <sheetFormatPr defaultColWidth="9.00390625" defaultRowHeight="12.75"/>
  <cols>
    <col min="1" max="1" width="81.625" style="18" customWidth="1"/>
    <col min="2" max="2" width="12.75390625" style="17" customWidth="1"/>
    <col min="3" max="3" width="8.625" style="17" hidden="1" customWidth="1"/>
    <col min="4" max="6" width="16.75390625" style="1" customWidth="1"/>
  </cols>
  <sheetData>
    <row r="1" spans="4:6" s="38" customFormat="1" ht="20.25">
      <c r="D1" s="37"/>
      <c r="E1" s="37" t="s">
        <v>181</v>
      </c>
      <c r="F1" s="37"/>
    </row>
    <row r="2" spans="4:6" s="38" customFormat="1" ht="20.25">
      <c r="D2" s="37"/>
      <c r="E2" s="37" t="s">
        <v>17</v>
      </c>
      <c r="F2" s="37"/>
    </row>
    <row r="3" spans="1:6" s="38" customFormat="1" ht="20.25">
      <c r="A3" s="39"/>
      <c r="B3" s="39"/>
      <c r="C3" s="39"/>
      <c r="D3" s="37"/>
      <c r="E3" s="37" t="s">
        <v>270</v>
      </c>
      <c r="F3" s="37"/>
    </row>
    <row r="4" spans="1:3" ht="12.75">
      <c r="A4"/>
      <c r="B4"/>
      <c r="C4"/>
    </row>
    <row r="5" spans="1:6" ht="18">
      <c r="A5" s="71" t="s">
        <v>239</v>
      </c>
      <c r="B5" s="71"/>
      <c r="C5" s="71"/>
      <c r="D5" s="71"/>
      <c r="E5" s="71"/>
      <c r="F5" s="71"/>
    </row>
    <row r="6" spans="1:6" ht="14.25">
      <c r="A6" s="2"/>
      <c r="B6" s="3"/>
      <c r="C6" s="3"/>
      <c r="F6" s="40" t="s">
        <v>25</v>
      </c>
    </row>
    <row r="7" spans="1:6" ht="12.75">
      <c r="A7" s="72" t="s">
        <v>24</v>
      </c>
      <c r="B7" s="74" t="s">
        <v>26</v>
      </c>
      <c r="C7" s="74" t="s">
        <v>27</v>
      </c>
      <c r="D7" s="77" t="s">
        <v>21</v>
      </c>
      <c r="E7" s="77" t="s">
        <v>22</v>
      </c>
      <c r="F7" s="77" t="s">
        <v>28</v>
      </c>
    </row>
    <row r="8" spans="1:6" ht="12.75">
      <c r="A8" s="72"/>
      <c r="B8" s="75"/>
      <c r="C8" s="75"/>
      <c r="D8" s="78"/>
      <c r="E8" s="78" t="s">
        <v>29</v>
      </c>
      <c r="F8" s="78" t="s">
        <v>29</v>
      </c>
    </row>
    <row r="9" spans="1:6" ht="12.75">
      <c r="A9" s="72"/>
      <c r="B9" s="75"/>
      <c r="C9" s="75"/>
      <c r="D9" s="78"/>
      <c r="E9" s="78"/>
      <c r="F9" s="78"/>
    </row>
    <row r="10" spans="1:6" ht="12.75">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4132831.9</v>
      </c>
      <c r="E12" s="57">
        <v>8242.93</v>
      </c>
      <c r="F12" s="57">
        <f aca="true" t="shared" si="0" ref="F12:F55">D12+E12</f>
        <v>4141074.83</v>
      </c>
    </row>
    <row r="13" spans="1:6" ht="16.5">
      <c r="A13" s="8" t="s">
        <v>37</v>
      </c>
      <c r="B13" s="22" t="s">
        <v>38</v>
      </c>
      <c r="C13" s="10" t="s">
        <v>36</v>
      </c>
      <c r="D13" s="57">
        <v>4132831.9</v>
      </c>
      <c r="E13" s="57">
        <v>8242.93</v>
      </c>
      <c r="F13" s="58">
        <f t="shared" si="0"/>
        <v>4141074.83</v>
      </c>
    </row>
    <row r="14" spans="1:6" ht="16.5" hidden="1">
      <c r="A14" s="20" t="s">
        <v>39</v>
      </c>
      <c r="B14" s="23" t="s">
        <v>40</v>
      </c>
      <c r="C14" s="10"/>
      <c r="D14" s="57"/>
      <c r="E14" s="57"/>
      <c r="F14" s="57">
        <f t="shared" si="0"/>
        <v>0</v>
      </c>
    </row>
    <row r="15" spans="1:6" ht="16.5" hidden="1">
      <c r="A15" s="8" t="s">
        <v>42</v>
      </c>
      <c r="B15" s="22" t="s">
        <v>43</v>
      </c>
      <c r="C15" s="10" t="s">
        <v>44</v>
      </c>
      <c r="D15" s="58"/>
      <c r="E15" s="58"/>
      <c r="F15" s="58">
        <f t="shared" si="0"/>
        <v>0</v>
      </c>
    </row>
    <row r="16" spans="1:6" ht="16.5">
      <c r="A16" s="20" t="s">
        <v>45</v>
      </c>
      <c r="B16" s="23" t="s">
        <v>46</v>
      </c>
      <c r="C16" s="10"/>
      <c r="D16" s="57">
        <v>25757878.1</v>
      </c>
      <c r="E16" s="57">
        <v>2447854.54</v>
      </c>
      <c r="F16" s="57">
        <f t="shared" si="0"/>
        <v>28205732.64</v>
      </c>
    </row>
    <row r="17" spans="1:6" ht="16.5">
      <c r="A17" s="20" t="s">
        <v>47</v>
      </c>
      <c r="B17" s="23" t="s">
        <v>48</v>
      </c>
      <c r="C17" s="10"/>
      <c r="D17" s="57">
        <v>14097158.5</v>
      </c>
      <c r="E17" s="57">
        <v>2788423.87</v>
      </c>
      <c r="F17" s="57">
        <f t="shared" si="0"/>
        <v>16885582.37</v>
      </c>
    </row>
    <row r="18" spans="1:6" ht="16.5">
      <c r="A18" s="20" t="s">
        <v>116</v>
      </c>
      <c r="B18" s="23" t="s">
        <v>117</v>
      </c>
      <c r="C18" s="10"/>
      <c r="D18" s="57">
        <f>SUM(D19:D41)</f>
        <v>13792756.879999999</v>
      </c>
      <c r="E18" s="57"/>
      <c r="F18" s="57">
        <f t="shared" si="0"/>
        <v>13792756.879999999</v>
      </c>
    </row>
    <row r="19" spans="1:6" ht="63">
      <c r="A19" s="55" t="s">
        <v>246</v>
      </c>
      <c r="B19" s="22" t="s">
        <v>118</v>
      </c>
      <c r="C19" s="10">
        <v>1030</v>
      </c>
      <c r="D19" s="58">
        <v>7235834.43</v>
      </c>
      <c r="E19" s="58"/>
      <c r="F19" s="58">
        <f t="shared" si="0"/>
        <v>7235834.43</v>
      </c>
    </row>
    <row r="20" spans="1:6" ht="47.25">
      <c r="A20" s="55" t="s">
        <v>247</v>
      </c>
      <c r="B20" s="22" t="s">
        <v>119</v>
      </c>
      <c r="C20" s="10" t="s">
        <v>120</v>
      </c>
      <c r="D20" s="58">
        <v>11044.04</v>
      </c>
      <c r="E20" s="58"/>
      <c r="F20" s="58">
        <f t="shared" si="0"/>
        <v>11044.04</v>
      </c>
    </row>
    <row r="21" spans="1:6" ht="63">
      <c r="A21" s="55" t="s">
        <v>248</v>
      </c>
      <c r="B21" s="22" t="s">
        <v>122</v>
      </c>
      <c r="C21" s="10" t="s">
        <v>120</v>
      </c>
      <c r="D21" s="58">
        <v>818097.5</v>
      </c>
      <c r="E21" s="58"/>
      <c r="F21" s="58">
        <f t="shared" si="0"/>
        <v>818097.5</v>
      </c>
    </row>
    <row r="22" spans="1:6" ht="132.75">
      <c r="A22" s="54" t="s">
        <v>249</v>
      </c>
      <c r="B22" s="22" t="s">
        <v>123</v>
      </c>
      <c r="C22" s="10" t="s">
        <v>120</v>
      </c>
      <c r="D22" s="58">
        <v>263864.08</v>
      </c>
      <c r="E22" s="58"/>
      <c r="F22" s="58">
        <f t="shared" si="0"/>
        <v>263864.08</v>
      </c>
    </row>
    <row r="23" spans="1:6" ht="31.5" hidden="1">
      <c r="A23" s="8" t="s">
        <v>124</v>
      </c>
      <c r="B23" s="22" t="s">
        <v>125</v>
      </c>
      <c r="C23" s="10" t="s">
        <v>120</v>
      </c>
      <c r="D23" s="58"/>
      <c r="E23" s="58">
        <v>0</v>
      </c>
      <c r="F23" s="58">
        <f t="shared" si="0"/>
        <v>0</v>
      </c>
    </row>
    <row r="24" spans="1:6" ht="78.75">
      <c r="A24" s="55" t="s">
        <v>251</v>
      </c>
      <c r="B24" s="22" t="s">
        <v>127</v>
      </c>
      <c r="C24" s="10" t="s">
        <v>120</v>
      </c>
      <c r="D24" s="58">
        <v>20859.77</v>
      </c>
      <c r="E24" s="58"/>
      <c r="F24" s="58">
        <f t="shared" si="0"/>
        <v>20859.77</v>
      </c>
    </row>
    <row r="25" spans="1:6" ht="31.5">
      <c r="A25" s="8" t="s">
        <v>128</v>
      </c>
      <c r="B25" s="22" t="s">
        <v>129</v>
      </c>
      <c r="C25" s="10" t="s">
        <v>130</v>
      </c>
      <c r="D25" s="58">
        <v>138946.54</v>
      </c>
      <c r="E25" s="58"/>
      <c r="F25" s="58">
        <f t="shared" si="0"/>
        <v>138946.54</v>
      </c>
    </row>
    <row r="26" spans="1:6" ht="31.5" hidden="1">
      <c r="A26" s="8" t="s">
        <v>131</v>
      </c>
      <c r="B26" s="22" t="s">
        <v>132</v>
      </c>
      <c r="C26" s="10" t="s">
        <v>130</v>
      </c>
      <c r="D26" s="58"/>
      <c r="E26" s="58"/>
      <c r="F26" s="58">
        <f t="shared" si="0"/>
        <v>0</v>
      </c>
    </row>
    <row r="27" spans="1:6" ht="16.5">
      <c r="A27" s="8" t="s">
        <v>133</v>
      </c>
      <c r="B27" s="22" t="s">
        <v>134</v>
      </c>
      <c r="C27" s="10" t="s">
        <v>130</v>
      </c>
      <c r="D27" s="58">
        <v>17777.75</v>
      </c>
      <c r="E27" s="58"/>
      <c r="F27" s="58">
        <f t="shared" si="0"/>
        <v>17777.75</v>
      </c>
    </row>
    <row r="28" spans="1:6" ht="16.5">
      <c r="A28" s="8" t="s">
        <v>135</v>
      </c>
      <c r="B28" s="22" t="s">
        <v>136</v>
      </c>
      <c r="C28" s="10">
        <v>1040</v>
      </c>
      <c r="D28" s="58">
        <v>117257.63</v>
      </c>
      <c r="E28" s="58"/>
      <c r="F28" s="58">
        <f t="shared" si="0"/>
        <v>117257.63</v>
      </c>
    </row>
    <row r="29" spans="1:6" ht="16.5">
      <c r="A29" s="8" t="s">
        <v>137</v>
      </c>
      <c r="B29" s="22" t="s">
        <v>138</v>
      </c>
      <c r="C29" s="10">
        <v>1040</v>
      </c>
      <c r="D29" s="58">
        <v>853017.35</v>
      </c>
      <c r="E29" s="58"/>
      <c r="F29" s="58">
        <f t="shared" si="0"/>
        <v>853017.35</v>
      </c>
    </row>
    <row r="30" spans="1:6" ht="16.5">
      <c r="A30" s="8" t="s">
        <v>139</v>
      </c>
      <c r="B30" s="22" t="s">
        <v>140</v>
      </c>
      <c r="C30" s="10">
        <v>1040</v>
      </c>
      <c r="D30" s="58">
        <v>1439617</v>
      </c>
      <c r="E30" s="58"/>
      <c r="F30" s="58">
        <f t="shared" si="0"/>
        <v>1439617</v>
      </c>
    </row>
    <row r="31" spans="1:6" ht="16.5">
      <c r="A31" s="8" t="s">
        <v>141</v>
      </c>
      <c r="B31" s="22" t="s">
        <v>142</v>
      </c>
      <c r="C31" s="10">
        <v>1040</v>
      </c>
      <c r="D31" s="58">
        <v>274011.65</v>
      </c>
      <c r="E31" s="58"/>
      <c r="F31" s="58">
        <f t="shared" si="0"/>
        <v>274011.65</v>
      </c>
    </row>
    <row r="32" spans="1:6" ht="16.5">
      <c r="A32" s="8" t="s">
        <v>143</v>
      </c>
      <c r="B32" s="22" t="s">
        <v>144</v>
      </c>
      <c r="C32" s="10">
        <v>1040</v>
      </c>
      <c r="D32" s="58">
        <v>938875.03</v>
      </c>
      <c r="E32" s="58"/>
      <c r="F32" s="58">
        <f t="shared" si="0"/>
        <v>938875.03</v>
      </c>
    </row>
    <row r="33" spans="1:6" ht="16.5">
      <c r="A33" s="8" t="s">
        <v>261</v>
      </c>
      <c r="B33" s="22" t="s">
        <v>260</v>
      </c>
      <c r="C33" s="10"/>
      <c r="D33" s="58">
        <v>49701.06</v>
      </c>
      <c r="E33" s="58"/>
      <c r="F33" s="58">
        <f t="shared" si="0"/>
        <v>49701.06</v>
      </c>
    </row>
    <row r="34" spans="1:6" ht="16.5">
      <c r="A34" s="8" t="s">
        <v>145</v>
      </c>
      <c r="B34" s="22" t="s">
        <v>146</v>
      </c>
      <c r="C34" s="10" t="s">
        <v>147</v>
      </c>
      <c r="D34" s="58">
        <v>433199.65</v>
      </c>
      <c r="E34" s="58"/>
      <c r="F34" s="58">
        <f t="shared" si="0"/>
        <v>433199.65</v>
      </c>
    </row>
    <row r="35" spans="1:6" ht="16.5" hidden="1">
      <c r="A35" s="8" t="s">
        <v>148</v>
      </c>
      <c r="B35" s="22" t="s">
        <v>149</v>
      </c>
      <c r="C35" s="10">
        <v>1040</v>
      </c>
      <c r="D35" s="58"/>
      <c r="E35" s="58"/>
      <c r="F35" s="58">
        <f t="shared" si="0"/>
        <v>0</v>
      </c>
    </row>
    <row r="36" spans="1:6" ht="31.5">
      <c r="A36" s="8" t="s">
        <v>150</v>
      </c>
      <c r="B36" s="22" t="s">
        <v>151</v>
      </c>
      <c r="C36" s="10">
        <v>1070</v>
      </c>
      <c r="D36" s="58">
        <v>383738.76</v>
      </c>
      <c r="E36" s="58"/>
      <c r="F36" s="58">
        <f t="shared" si="0"/>
        <v>383738.76</v>
      </c>
    </row>
    <row r="37" spans="1:6" ht="16.5">
      <c r="A37" s="8" t="s">
        <v>152</v>
      </c>
      <c r="B37" s="22" t="s">
        <v>153</v>
      </c>
      <c r="C37" s="10">
        <v>1061</v>
      </c>
      <c r="D37" s="58">
        <v>93963.11</v>
      </c>
      <c r="E37" s="58"/>
      <c r="F37" s="58">
        <f t="shared" si="0"/>
        <v>93963.11</v>
      </c>
    </row>
    <row r="38" spans="1:6" ht="63" hidden="1">
      <c r="A38" s="8" t="s">
        <v>172</v>
      </c>
      <c r="B38" s="22" t="s">
        <v>166</v>
      </c>
      <c r="C38" s="10"/>
      <c r="D38" s="58"/>
      <c r="E38" s="58"/>
      <c r="F38" s="58">
        <f t="shared" si="0"/>
        <v>0</v>
      </c>
    </row>
    <row r="39" spans="1:6" ht="47.25">
      <c r="A39" s="8" t="s">
        <v>258</v>
      </c>
      <c r="B39" s="22" t="s">
        <v>163</v>
      </c>
      <c r="C39" s="10"/>
      <c r="D39" s="58">
        <v>5375.2</v>
      </c>
      <c r="E39" s="58"/>
      <c r="F39" s="58">
        <f t="shared" si="0"/>
        <v>5375.2</v>
      </c>
    </row>
    <row r="40" spans="1:6" ht="16.5">
      <c r="A40" s="8" t="s">
        <v>167</v>
      </c>
      <c r="B40" s="22" t="s">
        <v>168</v>
      </c>
      <c r="C40" s="10">
        <v>1030</v>
      </c>
      <c r="D40" s="58">
        <v>25347.53</v>
      </c>
      <c r="E40" s="58"/>
      <c r="F40" s="58">
        <f t="shared" si="0"/>
        <v>25347.53</v>
      </c>
    </row>
    <row r="41" spans="1:6" ht="16.5">
      <c r="A41" s="8" t="s">
        <v>169</v>
      </c>
      <c r="B41" s="22" t="s">
        <v>170</v>
      </c>
      <c r="C41" s="10">
        <v>1010</v>
      </c>
      <c r="D41" s="58">
        <v>672228.8</v>
      </c>
      <c r="E41" s="58"/>
      <c r="F41" s="58">
        <f t="shared" si="0"/>
        <v>672228.8</v>
      </c>
    </row>
    <row r="42" spans="1:6" ht="16.5">
      <c r="A42" s="20" t="s">
        <v>173</v>
      </c>
      <c r="B42" s="23" t="s">
        <v>174</v>
      </c>
      <c r="C42" s="10"/>
      <c r="D42" s="57">
        <f>D43</f>
        <v>839644.63</v>
      </c>
      <c r="E42" s="57">
        <f>SUM(E43:E44)</f>
        <v>1524048.7899999998</v>
      </c>
      <c r="F42" s="57">
        <f t="shared" si="0"/>
        <v>2363693.42</v>
      </c>
    </row>
    <row r="43" spans="1:6" ht="16.5">
      <c r="A43" s="8" t="s">
        <v>187</v>
      </c>
      <c r="B43" s="22" t="s">
        <v>188</v>
      </c>
      <c r="C43" s="10" t="s">
        <v>186</v>
      </c>
      <c r="D43" s="57">
        <v>839644.63</v>
      </c>
      <c r="E43" s="57">
        <v>41753.4</v>
      </c>
      <c r="F43" s="58">
        <f t="shared" si="0"/>
        <v>881398.03</v>
      </c>
    </row>
    <row r="44" spans="1:6" ht="47.25">
      <c r="A44" s="8" t="s">
        <v>230</v>
      </c>
      <c r="B44" s="22" t="s">
        <v>231</v>
      </c>
      <c r="C44" s="10"/>
      <c r="D44" s="57"/>
      <c r="E44" s="57">
        <v>1482295.39</v>
      </c>
      <c r="F44" s="58">
        <f t="shared" si="0"/>
        <v>1482295.39</v>
      </c>
    </row>
    <row r="45" spans="1:6" ht="16.5">
      <c r="A45" s="20" t="s">
        <v>207</v>
      </c>
      <c r="B45" s="23">
        <v>240000</v>
      </c>
      <c r="C45" s="10"/>
      <c r="D45" s="57"/>
      <c r="E45" s="58">
        <f>E46</f>
        <v>23117.5</v>
      </c>
      <c r="F45" s="57">
        <f t="shared" si="0"/>
        <v>23117.5</v>
      </c>
    </row>
    <row r="46" spans="1:6" ht="31.5">
      <c r="A46" s="24" t="s">
        <v>209</v>
      </c>
      <c r="B46" s="23">
        <v>240900</v>
      </c>
      <c r="C46" s="10" t="s">
        <v>210</v>
      </c>
      <c r="D46" s="58"/>
      <c r="E46" s="58">
        <v>23117.5</v>
      </c>
      <c r="F46" s="58">
        <f t="shared" si="0"/>
        <v>23117.5</v>
      </c>
    </row>
    <row r="47" spans="1:6" ht="16.5">
      <c r="A47" s="20" t="s">
        <v>211</v>
      </c>
      <c r="B47" s="23">
        <v>250000</v>
      </c>
      <c r="C47" s="10"/>
      <c r="D47" s="58">
        <f>D48</f>
        <v>131590.29</v>
      </c>
      <c r="E47" s="59"/>
      <c r="F47" s="59">
        <f t="shared" si="0"/>
        <v>131590.29</v>
      </c>
    </row>
    <row r="48" spans="1:6" ht="16.5">
      <c r="A48" s="8" t="s">
        <v>212</v>
      </c>
      <c r="B48" s="22">
        <v>250404</v>
      </c>
      <c r="C48" s="10" t="s">
        <v>210</v>
      </c>
      <c r="D48" s="58">
        <v>131590.29</v>
      </c>
      <c r="E48" s="58"/>
      <c r="F48" s="58">
        <f t="shared" si="0"/>
        <v>131590.29</v>
      </c>
    </row>
    <row r="49" spans="1:6" ht="16.5">
      <c r="A49" s="25" t="s">
        <v>213</v>
      </c>
      <c r="B49" s="26">
        <v>900201</v>
      </c>
      <c r="C49" s="10"/>
      <c r="D49" s="59">
        <f>D47+D45+D42+D18+D17+D16+D12</f>
        <v>58751860.3</v>
      </c>
      <c r="E49" s="59">
        <f>E47+E45+E42+E18+E17+E16+E12</f>
        <v>6791687.63</v>
      </c>
      <c r="F49" s="59">
        <f t="shared" si="0"/>
        <v>65543547.93</v>
      </c>
    </row>
    <row r="50" spans="1:6" ht="16.5">
      <c r="A50" s="25" t="s">
        <v>217</v>
      </c>
      <c r="B50" s="26">
        <v>900202</v>
      </c>
      <c r="C50" s="10"/>
      <c r="D50" s="59">
        <f>D47+D45+D42+D18+D17+D16+D12</f>
        <v>58751860.3</v>
      </c>
      <c r="E50" s="59">
        <f>E47+E45+E42+E18+E17+E16+E12</f>
        <v>6791687.63</v>
      </c>
      <c r="F50" s="60">
        <f t="shared" si="0"/>
        <v>65543547.93</v>
      </c>
    </row>
    <row r="51" spans="1:6" ht="16.5">
      <c r="A51" s="30" t="s">
        <v>5</v>
      </c>
      <c r="B51" s="31"/>
      <c r="C51" s="11"/>
      <c r="D51" s="60">
        <f>-D52</f>
        <v>-127518.92</v>
      </c>
      <c r="E51" s="60">
        <f>-E52</f>
        <v>178701.67</v>
      </c>
      <c r="F51" s="60">
        <f t="shared" si="0"/>
        <v>51182.750000000015</v>
      </c>
    </row>
    <row r="52" spans="1:6" ht="15.75">
      <c r="A52" s="13" t="s">
        <v>16</v>
      </c>
      <c r="B52" s="32">
        <v>602000</v>
      </c>
      <c r="C52" s="12"/>
      <c r="D52" s="61">
        <f>D53-D54</f>
        <v>127518.92</v>
      </c>
      <c r="E52" s="61">
        <f>E53-E54</f>
        <v>-178701.67</v>
      </c>
      <c r="F52" s="61">
        <f t="shared" si="0"/>
        <v>-51182.750000000015</v>
      </c>
    </row>
    <row r="53" spans="1:6" ht="15.75">
      <c r="A53" s="14" t="s">
        <v>7</v>
      </c>
      <c r="B53" s="33">
        <v>602100</v>
      </c>
      <c r="C53" s="12"/>
      <c r="D53" s="61">
        <v>127518.92</v>
      </c>
      <c r="E53" s="61">
        <v>249931.02</v>
      </c>
      <c r="F53" s="61">
        <f t="shared" si="0"/>
        <v>377449.94</v>
      </c>
    </row>
    <row r="54" spans="1:6" ht="15.75">
      <c r="A54" s="19" t="s">
        <v>8</v>
      </c>
      <c r="B54" s="34">
        <v>602200</v>
      </c>
      <c r="C54" s="16"/>
      <c r="D54" s="66"/>
      <c r="E54" s="66">
        <v>428632.69</v>
      </c>
      <c r="F54" s="66">
        <f t="shared" si="0"/>
        <v>428632.69</v>
      </c>
    </row>
    <row r="55" spans="1:6" s="44" customFormat="1" ht="15.75">
      <c r="A55" s="41" t="s">
        <v>171</v>
      </c>
      <c r="B55" s="42"/>
      <c r="C55" s="43"/>
      <c r="D55" s="63">
        <f>D50+D51</f>
        <v>58624341.379999995</v>
      </c>
      <c r="E55" s="63">
        <f>E50+E51</f>
        <v>6970389.3</v>
      </c>
      <c r="F55" s="63">
        <f t="shared" si="0"/>
        <v>65594730.67999999</v>
      </c>
    </row>
    <row r="57" spans="1:6" s="38" customFormat="1" ht="20.25">
      <c r="A57" s="35" t="s">
        <v>23</v>
      </c>
      <c r="B57" s="36"/>
      <c r="C57" s="36"/>
      <c r="D57" s="37"/>
      <c r="E57" s="37" t="s">
        <v>259</v>
      </c>
      <c r="F57" s="37"/>
    </row>
  </sheetData>
  <mergeCells count="7">
    <mergeCell ref="A5:F5"/>
    <mergeCell ref="D7:D10"/>
    <mergeCell ref="E7:E10"/>
    <mergeCell ref="F7:F10"/>
    <mergeCell ref="A7:A10"/>
    <mergeCell ref="B7:B10"/>
    <mergeCell ref="C7:C10"/>
  </mergeCells>
  <printOptions/>
  <pageMargins left="0.84" right="0.35" top="0.42" bottom="0.49" header="0.5" footer="0.5"/>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H87"/>
  <sheetViews>
    <sheetView zoomScale="75" zoomScaleNormal="75" workbookViewId="0" topLeftCell="A1">
      <selection activeCell="E3" sqref="E3:F3"/>
    </sheetView>
  </sheetViews>
  <sheetFormatPr defaultColWidth="9.00390625" defaultRowHeight="12.75"/>
  <cols>
    <col min="1" max="1" width="80.75390625" style="18" customWidth="1"/>
    <col min="2" max="2" width="12.75390625" style="17" customWidth="1"/>
    <col min="3" max="3" width="8.625" style="17" hidden="1" customWidth="1"/>
    <col min="4" max="6" width="16.75390625" style="1" customWidth="1"/>
    <col min="7" max="7" width="10.375" style="0" bestFit="1" customWidth="1"/>
  </cols>
  <sheetData>
    <row r="1" spans="4:6" s="38" customFormat="1" ht="20.25">
      <c r="D1" s="37"/>
      <c r="E1" s="37" t="s">
        <v>182</v>
      </c>
      <c r="F1" s="37"/>
    </row>
    <row r="2" spans="4:6" s="38" customFormat="1" ht="20.25">
      <c r="D2" s="37"/>
      <c r="E2" s="37" t="s">
        <v>17</v>
      </c>
      <c r="F2" s="37"/>
    </row>
    <row r="3" spans="1:6" s="38" customFormat="1" ht="20.25">
      <c r="A3" s="39"/>
      <c r="B3" s="39"/>
      <c r="C3" s="39"/>
      <c r="D3" s="37"/>
      <c r="E3" s="37" t="s">
        <v>270</v>
      </c>
      <c r="F3" s="37"/>
    </row>
    <row r="4" spans="1:3" ht="12.75">
      <c r="A4"/>
      <c r="B4"/>
      <c r="C4"/>
    </row>
    <row r="5" spans="1:6" ht="18">
      <c r="A5" s="71" t="s">
        <v>238</v>
      </c>
      <c r="B5" s="71"/>
      <c r="C5" s="71"/>
      <c r="D5" s="71"/>
      <c r="E5" s="71"/>
      <c r="F5" s="71"/>
    </row>
    <row r="6" spans="1:6" ht="14.25">
      <c r="A6" s="2"/>
      <c r="B6" s="3"/>
      <c r="C6" s="3"/>
      <c r="F6" s="40" t="s">
        <v>25</v>
      </c>
    </row>
    <row r="7" spans="1:6" ht="12.75" customHeight="1">
      <c r="A7" s="72" t="s">
        <v>24</v>
      </c>
      <c r="B7" s="74" t="s">
        <v>26</v>
      </c>
      <c r="C7" s="74" t="s">
        <v>27</v>
      </c>
      <c r="D7" s="77" t="s">
        <v>21</v>
      </c>
      <c r="E7" s="77" t="s">
        <v>22</v>
      </c>
      <c r="F7" s="77" t="s">
        <v>28</v>
      </c>
    </row>
    <row r="8" spans="1:6" ht="12.75" customHeight="1">
      <c r="A8" s="72"/>
      <c r="B8" s="75"/>
      <c r="C8" s="75"/>
      <c r="D8" s="78"/>
      <c r="E8" s="78" t="s">
        <v>29</v>
      </c>
      <c r="F8" s="78" t="s">
        <v>29</v>
      </c>
    </row>
    <row r="9" spans="1:6" ht="12.75" customHeight="1">
      <c r="A9" s="72"/>
      <c r="B9" s="75"/>
      <c r="C9" s="75"/>
      <c r="D9" s="78"/>
      <c r="E9" s="78"/>
      <c r="F9" s="78"/>
    </row>
    <row r="10" spans="1:6" ht="12.75" customHeight="1">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3537702.2</v>
      </c>
      <c r="E12" s="57"/>
      <c r="F12" s="57">
        <f>D12+E12</f>
        <v>3537702.2</v>
      </c>
    </row>
    <row r="13" spans="1:6" ht="16.5">
      <c r="A13" s="8" t="s">
        <v>37</v>
      </c>
      <c r="B13" s="22" t="s">
        <v>38</v>
      </c>
      <c r="C13" s="10" t="s">
        <v>36</v>
      </c>
      <c r="D13" s="57">
        <v>3537702.2</v>
      </c>
      <c r="E13" s="58"/>
      <c r="F13" s="57">
        <f aca="true" t="shared" si="0" ref="F13:F81">D13+E13</f>
        <v>3537702.2</v>
      </c>
    </row>
    <row r="14" spans="1:6" ht="16.5">
      <c r="A14" s="20" t="s">
        <v>45</v>
      </c>
      <c r="B14" s="23" t="s">
        <v>46</v>
      </c>
      <c r="C14" s="10"/>
      <c r="D14" s="57">
        <v>19676809.74</v>
      </c>
      <c r="E14" s="57">
        <v>2222207.7</v>
      </c>
      <c r="F14" s="57">
        <f t="shared" si="0"/>
        <v>21899017.439999998</v>
      </c>
    </row>
    <row r="15" spans="1:6" ht="16.5">
      <c r="A15" s="20" t="s">
        <v>47</v>
      </c>
      <c r="B15" s="23" t="s">
        <v>48</v>
      </c>
      <c r="C15" s="10"/>
      <c r="D15" s="57">
        <v>4242255.82</v>
      </c>
      <c r="E15" s="57">
        <v>1121161.53</v>
      </c>
      <c r="F15" s="57">
        <f t="shared" si="0"/>
        <v>5363417.350000001</v>
      </c>
    </row>
    <row r="16" spans="1:6" ht="16.5" hidden="1">
      <c r="A16" s="8" t="s">
        <v>49</v>
      </c>
      <c r="B16" s="22" t="s">
        <v>50</v>
      </c>
      <c r="C16" s="10" t="s">
        <v>51</v>
      </c>
      <c r="D16" s="58"/>
      <c r="E16" s="58"/>
      <c r="F16" s="57">
        <f t="shared" si="0"/>
        <v>0</v>
      </c>
    </row>
    <row r="17" spans="1:6" ht="16.5" hidden="1">
      <c r="A17" s="8" t="s">
        <v>52</v>
      </c>
      <c r="B17" s="22" t="s">
        <v>53</v>
      </c>
      <c r="C17" s="10" t="s">
        <v>51</v>
      </c>
      <c r="D17" s="58"/>
      <c r="E17" s="58"/>
      <c r="F17" s="57">
        <f t="shared" si="0"/>
        <v>0</v>
      </c>
    </row>
    <row r="18" spans="1:6" ht="47.25" hidden="1">
      <c r="A18" s="8" t="s">
        <v>54</v>
      </c>
      <c r="B18" s="22" t="s">
        <v>55</v>
      </c>
      <c r="C18" s="10" t="s">
        <v>56</v>
      </c>
      <c r="D18" s="58"/>
      <c r="E18" s="58"/>
      <c r="F18" s="57">
        <f t="shared" si="0"/>
        <v>0</v>
      </c>
    </row>
    <row r="19" spans="1:6" ht="16.5" hidden="1">
      <c r="A19" s="8" t="s">
        <v>57</v>
      </c>
      <c r="B19" s="22" t="s">
        <v>58</v>
      </c>
      <c r="C19" s="10" t="s">
        <v>56</v>
      </c>
      <c r="D19" s="58"/>
      <c r="E19" s="58"/>
      <c r="F19" s="57">
        <f t="shared" si="0"/>
        <v>0</v>
      </c>
    </row>
    <row r="20" spans="1:6" ht="16.5" hidden="1">
      <c r="A20" s="8" t="s">
        <v>59</v>
      </c>
      <c r="B20" s="22" t="s">
        <v>60</v>
      </c>
      <c r="C20" s="10" t="s">
        <v>61</v>
      </c>
      <c r="D20" s="58"/>
      <c r="E20" s="58"/>
      <c r="F20" s="57">
        <f t="shared" si="0"/>
        <v>0</v>
      </c>
    </row>
    <row r="21" spans="1:6" ht="16.5" hidden="1">
      <c r="A21" s="8" t="s">
        <v>62</v>
      </c>
      <c r="B21" s="22" t="s">
        <v>63</v>
      </c>
      <c r="C21" s="10" t="s">
        <v>64</v>
      </c>
      <c r="D21" s="58"/>
      <c r="E21" s="58"/>
      <c r="F21" s="57">
        <f t="shared" si="0"/>
        <v>0</v>
      </c>
    </row>
    <row r="22" spans="1:6" ht="16.5" hidden="1">
      <c r="A22" s="8" t="s">
        <v>65</v>
      </c>
      <c r="B22" s="22" t="s">
        <v>66</v>
      </c>
      <c r="C22" s="10" t="s">
        <v>64</v>
      </c>
      <c r="D22" s="58"/>
      <c r="E22" s="58"/>
      <c r="F22" s="57">
        <f t="shared" si="0"/>
        <v>0</v>
      </c>
    </row>
    <row r="23" spans="1:6" ht="16.5" hidden="1">
      <c r="A23" s="8" t="s">
        <v>67</v>
      </c>
      <c r="B23" s="22" t="s">
        <v>68</v>
      </c>
      <c r="C23" s="10" t="s">
        <v>64</v>
      </c>
      <c r="D23" s="58"/>
      <c r="E23" s="58"/>
      <c r="F23" s="57">
        <f t="shared" si="0"/>
        <v>0</v>
      </c>
    </row>
    <row r="24" spans="1:6" ht="16.5" hidden="1">
      <c r="A24" s="8" t="s">
        <v>69</v>
      </c>
      <c r="B24" s="22" t="s">
        <v>70</v>
      </c>
      <c r="C24" s="10" t="s">
        <v>71</v>
      </c>
      <c r="D24" s="58"/>
      <c r="E24" s="58"/>
      <c r="F24" s="57">
        <f t="shared" si="0"/>
        <v>0</v>
      </c>
    </row>
    <row r="25" spans="1:6" ht="16.5" hidden="1">
      <c r="A25" s="8" t="s">
        <v>72</v>
      </c>
      <c r="B25" s="22" t="s">
        <v>73</v>
      </c>
      <c r="C25" s="10" t="s">
        <v>74</v>
      </c>
      <c r="D25" s="58"/>
      <c r="E25" s="58"/>
      <c r="F25" s="57">
        <f t="shared" si="0"/>
        <v>0</v>
      </c>
    </row>
    <row r="26" spans="1:6" ht="16.5" hidden="1">
      <c r="A26" s="8" t="s">
        <v>75</v>
      </c>
      <c r="B26" s="22" t="s">
        <v>76</v>
      </c>
      <c r="C26" s="10" t="s">
        <v>77</v>
      </c>
      <c r="D26" s="58"/>
      <c r="E26" s="58"/>
      <c r="F26" s="57">
        <f t="shared" si="0"/>
        <v>0</v>
      </c>
    </row>
    <row r="27" spans="1:6" ht="31.5" hidden="1">
      <c r="A27" s="24" t="s">
        <v>78</v>
      </c>
      <c r="B27" s="23" t="s">
        <v>79</v>
      </c>
      <c r="C27" s="10" t="s">
        <v>80</v>
      </c>
      <c r="D27" s="58"/>
      <c r="E27" s="58"/>
      <c r="F27" s="57">
        <f t="shared" si="0"/>
        <v>0</v>
      </c>
    </row>
    <row r="28" spans="1:6" ht="47.25" hidden="1">
      <c r="A28" s="24" t="s">
        <v>81</v>
      </c>
      <c r="B28" s="23" t="s">
        <v>82</v>
      </c>
      <c r="C28" s="10" t="s">
        <v>83</v>
      </c>
      <c r="D28" s="58"/>
      <c r="E28" s="58"/>
      <c r="F28" s="57">
        <f t="shared" si="0"/>
        <v>0</v>
      </c>
    </row>
    <row r="29" spans="1:6" ht="16.5" hidden="1">
      <c r="A29" s="24" t="s">
        <v>84</v>
      </c>
      <c r="B29" s="23" t="s">
        <v>85</v>
      </c>
      <c r="C29" s="10" t="s">
        <v>86</v>
      </c>
      <c r="D29" s="58"/>
      <c r="E29" s="58"/>
      <c r="F29" s="57">
        <f t="shared" si="0"/>
        <v>0</v>
      </c>
    </row>
    <row r="30" spans="1:6" ht="16.5" hidden="1">
      <c r="A30" s="24" t="s">
        <v>87</v>
      </c>
      <c r="B30" s="23" t="s">
        <v>88</v>
      </c>
      <c r="C30" s="10" t="s">
        <v>89</v>
      </c>
      <c r="D30" s="58"/>
      <c r="E30" s="58"/>
      <c r="F30" s="57">
        <f t="shared" si="0"/>
        <v>0</v>
      </c>
    </row>
    <row r="31" spans="1:6" ht="16.5" hidden="1">
      <c r="A31" s="8" t="s">
        <v>90</v>
      </c>
      <c r="B31" s="22" t="s">
        <v>91</v>
      </c>
      <c r="C31" s="10" t="s">
        <v>92</v>
      </c>
      <c r="D31" s="58"/>
      <c r="E31" s="58"/>
      <c r="F31" s="57">
        <f t="shared" si="0"/>
        <v>0</v>
      </c>
    </row>
    <row r="32" spans="1:6" ht="16.5" hidden="1">
      <c r="A32" s="8" t="s">
        <v>93</v>
      </c>
      <c r="B32" s="22" t="s">
        <v>94</v>
      </c>
      <c r="C32" s="10" t="s">
        <v>92</v>
      </c>
      <c r="D32" s="58"/>
      <c r="E32" s="58"/>
      <c r="F32" s="57">
        <f t="shared" si="0"/>
        <v>0</v>
      </c>
    </row>
    <row r="33" spans="1:6" ht="16.5" hidden="1">
      <c r="A33" s="8" t="s">
        <v>95</v>
      </c>
      <c r="B33" s="22" t="s">
        <v>96</v>
      </c>
      <c r="C33" s="10" t="s">
        <v>97</v>
      </c>
      <c r="D33" s="58"/>
      <c r="E33" s="58"/>
      <c r="F33" s="57">
        <f t="shared" si="0"/>
        <v>0</v>
      </c>
    </row>
    <row r="34" spans="1:6" ht="16.5" hidden="1">
      <c r="A34" s="8" t="s">
        <v>98</v>
      </c>
      <c r="B34" s="22" t="s">
        <v>99</v>
      </c>
      <c r="C34" s="10" t="s">
        <v>97</v>
      </c>
      <c r="D34" s="58"/>
      <c r="E34" s="58"/>
      <c r="F34" s="57">
        <f t="shared" si="0"/>
        <v>0</v>
      </c>
    </row>
    <row r="35" spans="1:6" ht="16.5" hidden="1">
      <c r="A35" s="8" t="s">
        <v>100</v>
      </c>
      <c r="B35" s="22" t="s">
        <v>101</v>
      </c>
      <c r="C35" s="10" t="s">
        <v>97</v>
      </c>
      <c r="D35" s="58"/>
      <c r="E35" s="58"/>
      <c r="F35" s="57">
        <f t="shared" si="0"/>
        <v>0</v>
      </c>
    </row>
    <row r="36" spans="1:6" ht="16.5" hidden="1">
      <c r="A36" s="8" t="s">
        <v>102</v>
      </c>
      <c r="B36" s="22" t="s">
        <v>103</v>
      </c>
      <c r="C36" s="10" t="s">
        <v>97</v>
      </c>
      <c r="D36" s="58"/>
      <c r="E36" s="58"/>
      <c r="F36" s="57">
        <f t="shared" si="0"/>
        <v>0</v>
      </c>
    </row>
    <row r="37" spans="1:6" ht="16.5" hidden="1">
      <c r="A37" s="8" t="s">
        <v>104</v>
      </c>
      <c r="B37" s="22" t="s">
        <v>105</v>
      </c>
      <c r="C37" s="10" t="s">
        <v>97</v>
      </c>
      <c r="D37" s="58"/>
      <c r="E37" s="58"/>
      <c r="F37" s="57">
        <f t="shared" si="0"/>
        <v>0</v>
      </c>
    </row>
    <row r="38" spans="1:6" ht="16.5" hidden="1">
      <c r="A38" s="8" t="s">
        <v>106</v>
      </c>
      <c r="B38" s="22" t="s">
        <v>107</v>
      </c>
      <c r="C38" s="10" t="s">
        <v>92</v>
      </c>
      <c r="D38" s="58"/>
      <c r="E38" s="58"/>
      <c r="F38" s="57">
        <f t="shared" si="0"/>
        <v>0</v>
      </c>
    </row>
    <row r="39" spans="1:6" ht="16.5" hidden="1">
      <c r="A39" s="8" t="s">
        <v>108</v>
      </c>
      <c r="B39" s="22" t="s">
        <v>109</v>
      </c>
      <c r="C39" s="10" t="s">
        <v>97</v>
      </c>
      <c r="D39" s="58"/>
      <c r="E39" s="58"/>
      <c r="F39" s="57">
        <f t="shared" si="0"/>
        <v>0</v>
      </c>
    </row>
    <row r="40" spans="1:6" ht="16.5" hidden="1">
      <c r="A40" s="8" t="s">
        <v>110</v>
      </c>
      <c r="B40" s="22" t="s">
        <v>111</v>
      </c>
      <c r="C40" s="10" t="s">
        <v>97</v>
      </c>
      <c r="D40" s="58"/>
      <c r="E40" s="58"/>
      <c r="F40" s="57">
        <f t="shared" si="0"/>
        <v>0</v>
      </c>
    </row>
    <row r="41" spans="1:6" ht="16.5" hidden="1">
      <c r="A41" s="8" t="s">
        <v>112</v>
      </c>
      <c r="B41" s="22" t="s">
        <v>113</v>
      </c>
      <c r="C41" s="10" t="s">
        <v>97</v>
      </c>
      <c r="D41" s="58"/>
      <c r="E41" s="58"/>
      <c r="F41" s="57">
        <f t="shared" si="0"/>
        <v>0</v>
      </c>
    </row>
    <row r="42" spans="1:6" ht="16.5" hidden="1">
      <c r="A42" s="8" t="s">
        <v>114</v>
      </c>
      <c r="B42" s="22" t="s">
        <v>115</v>
      </c>
      <c r="C42" s="10" t="s">
        <v>97</v>
      </c>
      <c r="D42" s="58"/>
      <c r="E42" s="58"/>
      <c r="F42" s="57">
        <f t="shared" si="0"/>
        <v>0</v>
      </c>
    </row>
    <row r="43" spans="1:8" ht="16.5">
      <c r="A43" s="20" t="s">
        <v>116</v>
      </c>
      <c r="B43" s="23" t="s">
        <v>117</v>
      </c>
      <c r="C43" s="10"/>
      <c r="D43" s="57">
        <f>SUM(D44:D64)</f>
        <v>9942285.030000001</v>
      </c>
      <c r="E43" s="57"/>
      <c r="F43" s="57">
        <f t="shared" si="0"/>
        <v>9942285.030000001</v>
      </c>
      <c r="G43" s="50"/>
      <c r="H43" s="50"/>
    </row>
    <row r="44" spans="1:6" ht="63">
      <c r="A44" s="55" t="s">
        <v>246</v>
      </c>
      <c r="B44" s="22" t="s">
        <v>118</v>
      </c>
      <c r="C44" s="10">
        <v>1030</v>
      </c>
      <c r="D44" s="58">
        <v>4428352.48</v>
      </c>
      <c r="E44" s="58"/>
      <c r="F44" s="57">
        <f t="shared" si="0"/>
        <v>4428352.48</v>
      </c>
    </row>
    <row r="45" spans="1:6" ht="47.25">
      <c r="A45" s="55" t="s">
        <v>247</v>
      </c>
      <c r="B45" s="22" t="s">
        <v>119</v>
      </c>
      <c r="C45" s="10" t="s">
        <v>120</v>
      </c>
      <c r="D45" s="58">
        <v>7777.08</v>
      </c>
      <c r="E45" s="58"/>
      <c r="F45" s="57">
        <f t="shared" si="0"/>
        <v>7777.08</v>
      </c>
    </row>
    <row r="46" spans="1:6" ht="63">
      <c r="A46" s="55" t="s">
        <v>248</v>
      </c>
      <c r="B46" s="22" t="s">
        <v>122</v>
      </c>
      <c r="C46" s="10" t="s">
        <v>120</v>
      </c>
      <c r="D46" s="58">
        <v>480708.71</v>
      </c>
      <c r="E46" s="58"/>
      <c r="F46" s="57">
        <f t="shared" si="0"/>
        <v>480708.71</v>
      </c>
    </row>
    <row r="47" spans="1:6" ht="132.75">
      <c r="A47" s="54" t="s">
        <v>249</v>
      </c>
      <c r="B47" s="22" t="s">
        <v>123</v>
      </c>
      <c r="C47" s="10" t="s">
        <v>120</v>
      </c>
      <c r="D47" s="58">
        <v>464293.1</v>
      </c>
      <c r="E47" s="58"/>
      <c r="F47" s="57">
        <f t="shared" si="0"/>
        <v>464293.1</v>
      </c>
    </row>
    <row r="48" spans="1:6" ht="31.5">
      <c r="A48" s="8" t="s">
        <v>124</v>
      </c>
      <c r="B48" s="22" t="s">
        <v>125</v>
      </c>
      <c r="C48" s="10" t="s">
        <v>120</v>
      </c>
      <c r="D48" s="58">
        <v>208</v>
      </c>
      <c r="E48" s="58"/>
      <c r="F48" s="57">
        <f t="shared" si="0"/>
        <v>208</v>
      </c>
    </row>
    <row r="49" spans="1:6" ht="78.75">
      <c r="A49" s="55" t="s">
        <v>251</v>
      </c>
      <c r="B49" s="22" t="s">
        <v>127</v>
      </c>
      <c r="C49" s="10" t="s">
        <v>120</v>
      </c>
      <c r="D49" s="58">
        <v>37050.58</v>
      </c>
      <c r="E49" s="58"/>
      <c r="F49" s="57">
        <f t="shared" si="0"/>
        <v>37050.58</v>
      </c>
    </row>
    <row r="50" spans="1:6" ht="31.5">
      <c r="A50" s="8" t="s">
        <v>128</v>
      </c>
      <c r="B50" s="22" t="s">
        <v>129</v>
      </c>
      <c r="C50" s="10" t="s">
        <v>130</v>
      </c>
      <c r="D50" s="58">
        <v>175922.94</v>
      </c>
      <c r="E50" s="58"/>
      <c r="F50" s="57">
        <f t="shared" si="0"/>
        <v>175922.94</v>
      </c>
    </row>
    <row r="51" spans="1:6" ht="31.5" hidden="1">
      <c r="A51" s="8" t="s">
        <v>131</v>
      </c>
      <c r="B51" s="22" t="s">
        <v>132</v>
      </c>
      <c r="C51" s="10" t="s">
        <v>130</v>
      </c>
      <c r="D51" s="58"/>
      <c r="E51" s="58"/>
      <c r="F51" s="57">
        <f t="shared" si="0"/>
        <v>0</v>
      </c>
    </row>
    <row r="52" spans="1:6" ht="16.5">
      <c r="A52" s="8" t="s">
        <v>133</v>
      </c>
      <c r="B52" s="22" t="s">
        <v>134</v>
      </c>
      <c r="C52" s="10" t="s">
        <v>130</v>
      </c>
      <c r="D52" s="58">
        <v>23733.07</v>
      </c>
      <c r="E52" s="58"/>
      <c r="F52" s="57">
        <f t="shared" si="0"/>
        <v>23733.07</v>
      </c>
    </row>
    <row r="53" spans="1:6" ht="16.5">
      <c r="A53" s="8" t="s">
        <v>135</v>
      </c>
      <c r="B53" s="22" t="s">
        <v>136</v>
      </c>
      <c r="C53" s="10">
        <v>1040</v>
      </c>
      <c r="D53" s="58">
        <v>108840.81</v>
      </c>
      <c r="E53" s="58"/>
      <c r="F53" s="57">
        <f t="shared" si="0"/>
        <v>108840.81</v>
      </c>
    </row>
    <row r="54" spans="1:6" ht="16.5">
      <c r="A54" s="8" t="s">
        <v>137</v>
      </c>
      <c r="B54" s="22" t="s">
        <v>138</v>
      </c>
      <c r="C54" s="10">
        <v>1040</v>
      </c>
      <c r="D54" s="58">
        <v>637961.42</v>
      </c>
      <c r="E54" s="58"/>
      <c r="F54" s="57">
        <f t="shared" si="0"/>
        <v>637961.42</v>
      </c>
    </row>
    <row r="55" spans="1:6" ht="16.5">
      <c r="A55" s="8" t="s">
        <v>139</v>
      </c>
      <c r="B55" s="22" t="s">
        <v>140</v>
      </c>
      <c r="C55" s="10">
        <v>1040</v>
      </c>
      <c r="D55" s="58">
        <v>1233251.44</v>
      </c>
      <c r="E55" s="58"/>
      <c r="F55" s="57">
        <f t="shared" si="0"/>
        <v>1233251.44</v>
      </c>
    </row>
    <row r="56" spans="1:6" ht="16.5">
      <c r="A56" s="8" t="s">
        <v>141</v>
      </c>
      <c r="B56" s="22" t="s">
        <v>142</v>
      </c>
      <c r="C56" s="10">
        <v>1040</v>
      </c>
      <c r="D56" s="58">
        <v>185473</v>
      </c>
      <c r="E56" s="58"/>
      <c r="F56" s="57">
        <f t="shared" si="0"/>
        <v>185473</v>
      </c>
    </row>
    <row r="57" spans="1:6" ht="16.5">
      <c r="A57" s="8" t="s">
        <v>143</v>
      </c>
      <c r="B57" s="22" t="s">
        <v>144</v>
      </c>
      <c r="C57" s="10">
        <v>1040</v>
      </c>
      <c r="D57" s="58">
        <v>766491.46</v>
      </c>
      <c r="E57" s="58"/>
      <c r="F57" s="57">
        <f t="shared" si="0"/>
        <v>766491.46</v>
      </c>
    </row>
    <row r="58" spans="1:6" ht="16.5">
      <c r="A58" s="8" t="s">
        <v>261</v>
      </c>
      <c r="B58" s="22" t="s">
        <v>260</v>
      </c>
      <c r="C58" s="10"/>
      <c r="D58" s="58">
        <v>46283.4</v>
      </c>
      <c r="E58" s="58"/>
      <c r="F58" s="57">
        <f t="shared" si="0"/>
        <v>46283.4</v>
      </c>
    </row>
    <row r="59" spans="1:6" ht="16.5">
      <c r="A59" s="8" t="s">
        <v>145</v>
      </c>
      <c r="B59" s="22" t="s">
        <v>146</v>
      </c>
      <c r="C59" s="10" t="s">
        <v>147</v>
      </c>
      <c r="D59" s="58">
        <v>423054.83</v>
      </c>
      <c r="E59" s="58"/>
      <c r="F59" s="57">
        <f t="shared" si="0"/>
        <v>423054.83</v>
      </c>
    </row>
    <row r="60" spans="1:6" ht="31.5">
      <c r="A60" s="8" t="s">
        <v>150</v>
      </c>
      <c r="B60" s="22" t="s">
        <v>151</v>
      </c>
      <c r="C60" s="10">
        <v>1070</v>
      </c>
      <c r="D60" s="58">
        <v>242574.71</v>
      </c>
      <c r="E60" s="58"/>
      <c r="F60" s="57">
        <f t="shared" si="0"/>
        <v>242574.71</v>
      </c>
    </row>
    <row r="61" spans="1:6" ht="16.5">
      <c r="A61" s="8" t="s">
        <v>152</v>
      </c>
      <c r="B61" s="22" t="s">
        <v>153</v>
      </c>
      <c r="C61" s="10">
        <v>1061</v>
      </c>
      <c r="D61" s="58">
        <v>68658.65</v>
      </c>
      <c r="E61" s="58"/>
      <c r="F61" s="57">
        <f t="shared" si="0"/>
        <v>68658.65</v>
      </c>
    </row>
    <row r="62" spans="1:6" ht="47.25">
      <c r="A62" s="8" t="s">
        <v>258</v>
      </c>
      <c r="B62" s="22" t="s">
        <v>163</v>
      </c>
      <c r="C62" s="10"/>
      <c r="D62" s="58">
        <v>2963.2</v>
      </c>
      <c r="E62" s="58"/>
      <c r="F62" s="57">
        <f t="shared" si="0"/>
        <v>2963.2</v>
      </c>
    </row>
    <row r="63" spans="1:6" ht="16.5">
      <c r="A63" s="8" t="s">
        <v>167</v>
      </c>
      <c r="B63" s="22" t="s">
        <v>168</v>
      </c>
      <c r="C63" s="10">
        <v>1030</v>
      </c>
      <c r="D63" s="58">
        <v>22200</v>
      </c>
      <c r="E63" s="58"/>
      <c r="F63" s="57">
        <f t="shared" si="0"/>
        <v>22200</v>
      </c>
    </row>
    <row r="64" spans="1:6" ht="16.5">
      <c r="A64" s="8" t="s">
        <v>169</v>
      </c>
      <c r="B64" s="22" t="s">
        <v>170</v>
      </c>
      <c r="C64" s="10">
        <v>1010</v>
      </c>
      <c r="D64" s="58">
        <v>586486.15</v>
      </c>
      <c r="E64" s="58"/>
      <c r="F64" s="57">
        <f t="shared" si="0"/>
        <v>586486.15</v>
      </c>
    </row>
    <row r="65" spans="1:6" ht="16.5">
      <c r="A65" s="20" t="s">
        <v>173</v>
      </c>
      <c r="B65" s="23" t="s">
        <v>174</v>
      </c>
      <c r="C65" s="10"/>
      <c r="D65" s="57">
        <f>D70+D66</f>
        <v>313725.04</v>
      </c>
      <c r="E65" s="57">
        <f>SUM(E66:E70)</f>
        <v>715197.51</v>
      </c>
      <c r="F65" s="57">
        <f t="shared" si="0"/>
        <v>1028922.55</v>
      </c>
    </row>
    <row r="66" spans="1:6" ht="16.5">
      <c r="A66" s="8" t="s">
        <v>187</v>
      </c>
      <c r="B66" s="22" t="s">
        <v>188</v>
      </c>
      <c r="C66" s="10" t="s">
        <v>186</v>
      </c>
      <c r="D66" s="57">
        <v>313725.04</v>
      </c>
      <c r="E66" s="57">
        <v>84973.43</v>
      </c>
      <c r="F66" s="57">
        <f t="shared" si="0"/>
        <v>398698.47</v>
      </c>
    </row>
    <row r="67" spans="1:6" ht="47.25" hidden="1">
      <c r="A67" s="8" t="s">
        <v>230</v>
      </c>
      <c r="B67" s="22" t="s">
        <v>231</v>
      </c>
      <c r="C67" s="10"/>
      <c r="D67" s="57"/>
      <c r="E67" s="57"/>
      <c r="F67" s="57">
        <f t="shared" si="0"/>
        <v>0</v>
      </c>
    </row>
    <row r="68" spans="1:6" ht="31.5" hidden="1">
      <c r="A68" s="20" t="s">
        <v>199</v>
      </c>
      <c r="B68" s="23" t="s">
        <v>200</v>
      </c>
      <c r="C68" s="10"/>
      <c r="D68" s="57"/>
      <c r="E68" s="57"/>
      <c r="F68" s="57">
        <f t="shared" si="0"/>
        <v>0</v>
      </c>
    </row>
    <row r="69" spans="1:6" ht="31.5" hidden="1">
      <c r="A69" s="8" t="s">
        <v>243</v>
      </c>
      <c r="B69" s="22" t="s">
        <v>242</v>
      </c>
      <c r="C69" s="10"/>
      <c r="D69" s="57"/>
      <c r="E69" s="57"/>
      <c r="F69" s="57">
        <f t="shared" si="0"/>
        <v>0</v>
      </c>
    </row>
    <row r="70" spans="1:6" ht="47.25">
      <c r="A70" s="8" t="s">
        <v>230</v>
      </c>
      <c r="B70" s="22" t="s">
        <v>231</v>
      </c>
      <c r="C70" s="10"/>
      <c r="D70" s="57"/>
      <c r="E70" s="57">
        <v>630224.08</v>
      </c>
      <c r="F70" s="57"/>
    </row>
    <row r="71" spans="1:6" ht="16.5">
      <c r="A71" s="20" t="s">
        <v>207</v>
      </c>
      <c r="B71" s="23">
        <v>240000</v>
      </c>
      <c r="C71" s="10"/>
      <c r="D71" s="57"/>
      <c r="E71" s="57">
        <f>SUM(E72)</f>
        <v>25253.74</v>
      </c>
      <c r="F71" s="57">
        <f t="shared" si="0"/>
        <v>25253.74</v>
      </c>
    </row>
    <row r="72" spans="1:6" ht="35.25" customHeight="1">
      <c r="A72" s="24" t="s">
        <v>209</v>
      </c>
      <c r="B72" s="23">
        <v>240900</v>
      </c>
      <c r="C72" s="10" t="s">
        <v>210</v>
      </c>
      <c r="D72" s="58"/>
      <c r="E72" s="57">
        <v>25253.74</v>
      </c>
      <c r="F72" s="57">
        <f t="shared" si="0"/>
        <v>25253.74</v>
      </c>
    </row>
    <row r="73" spans="1:6" ht="16.5">
      <c r="A73" s="20" t="s">
        <v>211</v>
      </c>
      <c r="B73" s="23">
        <v>250000</v>
      </c>
      <c r="C73" s="10"/>
      <c r="D73" s="59">
        <v>128835.64</v>
      </c>
      <c r="E73" s="59"/>
      <c r="F73" s="57">
        <f t="shared" si="0"/>
        <v>128835.64</v>
      </c>
    </row>
    <row r="74" spans="1:6" ht="16.5">
      <c r="A74" s="8" t="s">
        <v>212</v>
      </c>
      <c r="B74" s="22">
        <v>250404</v>
      </c>
      <c r="C74" s="10" t="s">
        <v>210</v>
      </c>
      <c r="D74" s="59">
        <v>128835.64</v>
      </c>
      <c r="E74" s="58"/>
      <c r="F74" s="57">
        <f t="shared" si="0"/>
        <v>128835.64</v>
      </c>
    </row>
    <row r="75" spans="1:6" ht="16.5" hidden="1">
      <c r="A75" s="25" t="s">
        <v>213</v>
      </c>
      <c r="B75" s="26">
        <v>900201</v>
      </c>
      <c r="C75" s="10"/>
      <c r="D75" s="59">
        <v>21317023</v>
      </c>
      <c r="E75" s="59">
        <v>2977687</v>
      </c>
      <c r="F75" s="57">
        <f t="shared" si="0"/>
        <v>24294710</v>
      </c>
    </row>
    <row r="76" spans="1:6" ht="16.5">
      <c r="A76" s="25" t="s">
        <v>213</v>
      </c>
      <c r="B76" s="26">
        <v>900201</v>
      </c>
      <c r="C76" s="10"/>
      <c r="D76" s="59">
        <v>37841613.47</v>
      </c>
      <c r="E76" s="59">
        <v>4083820.48</v>
      </c>
      <c r="F76" s="57">
        <f t="shared" si="0"/>
        <v>41925433.949999996</v>
      </c>
    </row>
    <row r="77" spans="1:6" ht="16.5">
      <c r="A77" s="25" t="s">
        <v>217</v>
      </c>
      <c r="B77" s="26">
        <v>900202</v>
      </c>
      <c r="C77" s="10"/>
      <c r="D77" s="59">
        <f>D12+D14+D15+D43+D65+D71+D73+D68</f>
        <v>37841613.47</v>
      </c>
      <c r="E77" s="59">
        <f>E12+E14+E15+E43+E65+E71+E73</f>
        <v>4083820.4800000004</v>
      </c>
      <c r="F77" s="57">
        <f t="shared" si="0"/>
        <v>41925433.95</v>
      </c>
    </row>
    <row r="78" spans="1:6" ht="16.5">
      <c r="A78" s="30" t="s">
        <v>5</v>
      </c>
      <c r="B78" s="31"/>
      <c r="C78" s="11"/>
      <c r="D78" s="60">
        <f>-D79</f>
        <v>-92190.2</v>
      </c>
      <c r="E78" s="60">
        <f>-E79</f>
        <v>87032.38000000002</v>
      </c>
      <c r="F78" s="57">
        <f t="shared" si="0"/>
        <v>-5157.819999999978</v>
      </c>
    </row>
    <row r="79" spans="1:6" ht="15.75">
      <c r="A79" s="13" t="s">
        <v>16</v>
      </c>
      <c r="B79" s="32">
        <v>602000</v>
      </c>
      <c r="C79" s="12"/>
      <c r="D79" s="61">
        <f>D80-D81</f>
        <v>92190.2</v>
      </c>
      <c r="E79" s="61">
        <f>E80-E81</f>
        <v>-87032.38000000002</v>
      </c>
      <c r="F79" s="57">
        <f t="shared" si="0"/>
        <v>5157.819999999978</v>
      </c>
    </row>
    <row r="80" spans="1:6" ht="15.75">
      <c r="A80" s="14" t="s">
        <v>7</v>
      </c>
      <c r="B80" s="33">
        <v>602100</v>
      </c>
      <c r="C80" s="12"/>
      <c r="D80" s="61">
        <v>92190.2</v>
      </c>
      <c r="E80" s="61">
        <v>67230.04</v>
      </c>
      <c r="F80" s="57">
        <f t="shared" si="0"/>
        <v>159420.24</v>
      </c>
    </row>
    <row r="81" spans="1:6" ht="15.75">
      <c r="A81" s="19" t="s">
        <v>8</v>
      </c>
      <c r="B81" s="34">
        <v>602200</v>
      </c>
      <c r="C81" s="16"/>
      <c r="D81" s="66"/>
      <c r="E81" s="66">
        <v>154262.42</v>
      </c>
      <c r="F81" s="66">
        <f t="shared" si="0"/>
        <v>154262.42</v>
      </c>
    </row>
    <row r="82" spans="1:6" s="44" customFormat="1" ht="18.75" customHeight="1">
      <c r="A82" s="41" t="s">
        <v>171</v>
      </c>
      <c r="B82" s="42"/>
      <c r="C82" s="43"/>
      <c r="D82" s="63">
        <f>D77+D78</f>
        <v>37749423.269999996</v>
      </c>
      <c r="E82" s="63">
        <f>E77+E78</f>
        <v>4170852.8600000003</v>
      </c>
      <c r="F82" s="63">
        <f>F77+F78</f>
        <v>41920276.13</v>
      </c>
    </row>
    <row r="84" spans="1:6" s="38" customFormat="1" ht="20.25">
      <c r="A84" s="35" t="s">
        <v>23</v>
      </c>
      <c r="B84" s="36"/>
      <c r="C84" s="36"/>
      <c r="D84" s="37"/>
      <c r="E84" s="37" t="s">
        <v>259</v>
      </c>
      <c r="F84" s="37"/>
    </row>
    <row r="86" spans="4:5" ht="12.75">
      <c r="D86" s="49"/>
      <c r="E86" s="49"/>
    </row>
    <row r="87" ht="12.75">
      <c r="E87" s="49"/>
    </row>
  </sheetData>
  <mergeCells count="7">
    <mergeCell ref="A5:F5"/>
    <mergeCell ref="A7:A10"/>
    <mergeCell ref="B7:B10"/>
    <mergeCell ref="C7:C10"/>
    <mergeCell ref="D7:D10"/>
    <mergeCell ref="E7:E10"/>
    <mergeCell ref="F7:F10"/>
  </mergeCells>
  <printOptions/>
  <pageMargins left="0.75" right="0.4" top="0.54" bottom="0.54" header="0.5" footer="0.5"/>
  <pageSetup fitToHeight="1"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G56"/>
  <sheetViews>
    <sheetView zoomScale="75" zoomScaleNormal="75" workbookViewId="0" topLeftCell="A1">
      <selection activeCell="E3" sqref="E3:F3"/>
    </sheetView>
  </sheetViews>
  <sheetFormatPr defaultColWidth="9.00390625" defaultRowHeight="12.75"/>
  <cols>
    <col min="1" max="1" width="80.875" style="18" customWidth="1"/>
    <col min="2" max="2" width="12.75390625" style="17" customWidth="1"/>
    <col min="3" max="3" width="8.625" style="17" hidden="1" customWidth="1"/>
    <col min="4" max="6" width="16.75390625" style="1" customWidth="1"/>
  </cols>
  <sheetData>
    <row r="1" spans="4:6" s="38" customFormat="1" ht="20.25">
      <c r="D1" s="37"/>
      <c r="E1" s="37" t="s">
        <v>183</v>
      </c>
      <c r="F1" s="37"/>
    </row>
    <row r="2" spans="4:6" s="38" customFormat="1" ht="20.25">
      <c r="D2" s="37"/>
      <c r="E2" s="37" t="s">
        <v>17</v>
      </c>
      <c r="F2" s="37"/>
    </row>
    <row r="3" spans="1:6" s="38" customFormat="1" ht="20.25">
      <c r="A3" s="39"/>
      <c r="B3" s="39"/>
      <c r="C3" s="39"/>
      <c r="D3" s="37"/>
      <c r="E3" s="37" t="s">
        <v>270</v>
      </c>
      <c r="F3" s="37"/>
    </row>
    <row r="4" spans="1:3" ht="12.75">
      <c r="A4"/>
      <c r="B4"/>
      <c r="C4"/>
    </row>
    <row r="5" spans="1:6" ht="18">
      <c r="A5" s="71" t="s">
        <v>237</v>
      </c>
      <c r="B5" s="71"/>
      <c r="C5" s="71"/>
      <c r="D5" s="71"/>
      <c r="E5" s="71"/>
      <c r="F5" s="71"/>
    </row>
    <row r="6" spans="1:6" ht="14.25">
      <c r="A6" s="2"/>
      <c r="B6" s="3"/>
      <c r="C6" s="3"/>
      <c r="F6" s="40" t="s">
        <v>25</v>
      </c>
    </row>
    <row r="7" spans="1:6" ht="12.75" customHeight="1">
      <c r="A7" s="72" t="s">
        <v>24</v>
      </c>
      <c r="B7" s="74" t="s">
        <v>26</v>
      </c>
      <c r="C7" s="74" t="s">
        <v>27</v>
      </c>
      <c r="D7" s="77" t="s">
        <v>21</v>
      </c>
      <c r="E7" s="77" t="s">
        <v>22</v>
      </c>
      <c r="F7" s="77" t="s">
        <v>28</v>
      </c>
    </row>
    <row r="8" spans="1:6" ht="12.75" customHeight="1">
      <c r="A8" s="72"/>
      <c r="B8" s="75"/>
      <c r="C8" s="75"/>
      <c r="D8" s="78"/>
      <c r="E8" s="78" t="s">
        <v>29</v>
      </c>
      <c r="F8" s="78" t="s">
        <v>29</v>
      </c>
    </row>
    <row r="9" spans="1:6" ht="12.75" customHeight="1">
      <c r="A9" s="72"/>
      <c r="B9" s="75"/>
      <c r="C9" s="75"/>
      <c r="D9" s="78"/>
      <c r="E9" s="78"/>
      <c r="F9" s="78"/>
    </row>
    <row r="10" spans="1:6" ht="12.75" customHeight="1">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8">
        <f>D13</f>
        <v>4438825.28</v>
      </c>
      <c r="E12" s="57">
        <v>42342.38</v>
      </c>
      <c r="F12" s="57">
        <f aca="true" t="shared" si="0" ref="F12:F36">D12+E12</f>
        <v>4481167.66</v>
      </c>
    </row>
    <row r="13" spans="1:6" ht="16.5">
      <c r="A13" s="8" t="s">
        <v>37</v>
      </c>
      <c r="B13" s="22" t="s">
        <v>38</v>
      </c>
      <c r="C13" s="10" t="s">
        <v>36</v>
      </c>
      <c r="D13" s="58">
        <v>4438825.28</v>
      </c>
      <c r="E13" s="57">
        <v>42342.38</v>
      </c>
      <c r="F13" s="57">
        <f t="shared" si="0"/>
        <v>4481167.66</v>
      </c>
    </row>
    <row r="14" spans="1:6" ht="16.5">
      <c r="A14" s="20" t="s">
        <v>45</v>
      </c>
      <c r="B14" s="23" t="s">
        <v>46</v>
      </c>
      <c r="C14" s="10"/>
      <c r="D14" s="57">
        <v>39250193.65</v>
      </c>
      <c r="E14" s="57">
        <v>4840907.25</v>
      </c>
      <c r="F14" s="57">
        <f t="shared" si="0"/>
        <v>44091100.9</v>
      </c>
    </row>
    <row r="15" spans="1:6" ht="16.5">
      <c r="A15" s="20" t="s">
        <v>47</v>
      </c>
      <c r="B15" s="23" t="s">
        <v>48</v>
      </c>
      <c r="C15" s="10"/>
      <c r="D15" s="57">
        <v>16754484.59</v>
      </c>
      <c r="E15" s="57">
        <v>2067213.65</v>
      </c>
      <c r="F15" s="57">
        <f t="shared" si="0"/>
        <v>18821698.24</v>
      </c>
    </row>
    <row r="16" spans="1:6" ht="16.5">
      <c r="A16" s="20" t="s">
        <v>116</v>
      </c>
      <c r="B16" s="23" t="s">
        <v>117</v>
      </c>
      <c r="C16" s="10"/>
      <c r="D16" s="57">
        <f>SUM(D17:D38)</f>
        <v>20416001.21</v>
      </c>
      <c r="E16" s="57">
        <f>SUM(E17:E38)</f>
        <v>0</v>
      </c>
      <c r="F16" s="57">
        <f t="shared" si="0"/>
        <v>20416001.21</v>
      </c>
    </row>
    <row r="17" spans="1:6" ht="63">
      <c r="A17" s="55" t="s">
        <v>246</v>
      </c>
      <c r="B17" s="22" t="s">
        <v>118</v>
      </c>
      <c r="C17" s="10">
        <v>1030</v>
      </c>
      <c r="D17" s="58">
        <v>8651091.36</v>
      </c>
      <c r="E17" s="58"/>
      <c r="F17" s="57">
        <f t="shared" si="0"/>
        <v>8651091.36</v>
      </c>
    </row>
    <row r="18" spans="1:6" ht="47.25">
      <c r="A18" s="55" t="s">
        <v>247</v>
      </c>
      <c r="B18" s="22" t="s">
        <v>119</v>
      </c>
      <c r="C18" s="10" t="s">
        <v>120</v>
      </c>
      <c r="D18" s="58">
        <v>57245.51</v>
      </c>
      <c r="E18" s="58"/>
      <c r="F18" s="57">
        <f t="shared" si="0"/>
        <v>57245.51</v>
      </c>
    </row>
    <row r="19" spans="1:6" ht="63">
      <c r="A19" s="55" t="s">
        <v>248</v>
      </c>
      <c r="B19" s="22" t="s">
        <v>122</v>
      </c>
      <c r="C19" s="10"/>
      <c r="D19" s="58">
        <v>595530.61</v>
      </c>
      <c r="E19" s="58"/>
      <c r="F19" s="57">
        <f t="shared" si="0"/>
        <v>595530.61</v>
      </c>
    </row>
    <row r="20" spans="1:6" ht="132.75">
      <c r="A20" s="54" t="s">
        <v>249</v>
      </c>
      <c r="B20" s="22" t="s">
        <v>123</v>
      </c>
      <c r="C20" s="10" t="s">
        <v>120</v>
      </c>
      <c r="D20" s="58">
        <v>628539.47</v>
      </c>
      <c r="E20" s="58"/>
      <c r="F20" s="57">
        <f t="shared" si="0"/>
        <v>628539.47</v>
      </c>
    </row>
    <row r="21" spans="1:6" ht="31.5" hidden="1">
      <c r="A21" s="8" t="s">
        <v>124</v>
      </c>
      <c r="B21" s="22" t="s">
        <v>125</v>
      </c>
      <c r="C21" s="10" t="s">
        <v>120</v>
      </c>
      <c r="D21" s="58"/>
      <c r="E21" s="58"/>
      <c r="F21" s="57">
        <f t="shared" si="0"/>
        <v>0</v>
      </c>
    </row>
    <row r="22" spans="1:6" ht="78.75">
      <c r="A22" s="55" t="s">
        <v>251</v>
      </c>
      <c r="B22" s="22" t="s">
        <v>127</v>
      </c>
      <c r="C22" s="10" t="s">
        <v>120</v>
      </c>
      <c r="D22" s="58">
        <v>43023.04</v>
      </c>
      <c r="E22" s="58"/>
      <c r="F22" s="57">
        <f t="shared" si="0"/>
        <v>43023.04</v>
      </c>
    </row>
    <row r="23" spans="1:6" ht="31.5">
      <c r="A23" s="55" t="s">
        <v>257</v>
      </c>
      <c r="B23" s="22" t="s">
        <v>129</v>
      </c>
      <c r="C23" s="10" t="s">
        <v>130</v>
      </c>
      <c r="D23" s="58">
        <v>199542.67</v>
      </c>
      <c r="E23" s="58"/>
      <c r="F23" s="57">
        <f t="shared" si="0"/>
        <v>199542.67</v>
      </c>
    </row>
    <row r="24" spans="1:6" ht="31.5">
      <c r="A24" s="8" t="s">
        <v>131</v>
      </c>
      <c r="B24" s="22" t="s">
        <v>132</v>
      </c>
      <c r="C24" s="10" t="s">
        <v>130</v>
      </c>
      <c r="D24" s="58">
        <v>416</v>
      </c>
      <c r="E24" s="58"/>
      <c r="F24" s="57">
        <f t="shared" si="0"/>
        <v>416</v>
      </c>
    </row>
    <row r="25" spans="1:6" ht="16.5">
      <c r="A25" s="8" t="s">
        <v>133</v>
      </c>
      <c r="B25" s="22" t="s">
        <v>134</v>
      </c>
      <c r="C25" s="10" t="s">
        <v>130</v>
      </c>
      <c r="D25" s="58">
        <v>18609.41</v>
      </c>
      <c r="E25" s="58"/>
      <c r="F25" s="57">
        <f t="shared" si="0"/>
        <v>18609.41</v>
      </c>
    </row>
    <row r="26" spans="1:6" ht="16.5">
      <c r="A26" s="8" t="s">
        <v>135</v>
      </c>
      <c r="B26" s="22" t="s">
        <v>136</v>
      </c>
      <c r="C26" s="10">
        <v>1040</v>
      </c>
      <c r="D26" s="58">
        <v>263845.66</v>
      </c>
      <c r="E26" s="58"/>
      <c r="F26" s="57">
        <f t="shared" si="0"/>
        <v>263845.66</v>
      </c>
    </row>
    <row r="27" spans="1:6" ht="16.5">
      <c r="A27" s="8" t="s">
        <v>137</v>
      </c>
      <c r="B27" s="22" t="s">
        <v>138</v>
      </c>
      <c r="C27" s="10">
        <v>1040</v>
      </c>
      <c r="D27" s="58">
        <v>1651426.85</v>
      </c>
      <c r="E27" s="58"/>
      <c r="F27" s="57">
        <f t="shared" si="0"/>
        <v>1651426.85</v>
      </c>
    </row>
    <row r="28" spans="1:6" ht="16.5">
      <c r="A28" s="8" t="s">
        <v>139</v>
      </c>
      <c r="B28" s="22" t="s">
        <v>140</v>
      </c>
      <c r="C28" s="10">
        <v>1040</v>
      </c>
      <c r="D28" s="58">
        <v>3062177.8</v>
      </c>
      <c r="E28" s="58"/>
      <c r="F28" s="57">
        <f t="shared" si="0"/>
        <v>3062177.8</v>
      </c>
    </row>
    <row r="29" spans="1:6" ht="16.5">
      <c r="A29" s="8" t="s">
        <v>141</v>
      </c>
      <c r="B29" s="22" t="s">
        <v>142</v>
      </c>
      <c r="C29" s="10">
        <v>1040</v>
      </c>
      <c r="D29" s="58">
        <v>585282.73</v>
      </c>
      <c r="E29" s="58"/>
      <c r="F29" s="57">
        <f t="shared" si="0"/>
        <v>585282.73</v>
      </c>
    </row>
    <row r="30" spans="1:6" ht="16.5">
      <c r="A30" s="8" t="s">
        <v>143</v>
      </c>
      <c r="B30" s="22" t="s">
        <v>144</v>
      </c>
      <c r="C30" s="10">
        <v>1040</v>
      </c>
      <c r="D30" s="58">
        <v>1991903.57</v>
      </c>
      <c r="E30" s="58"/>
      <c r="F30" s="57">
        <f t="shared" si="0"/>
        <v>1991903.57</v>
      </c>
    </row>
    <row r="31" spans="1:6" ht="16.5">
      <c r="A31" s="8" t="s">
        <v>261</v>
      </c>
      <c r="B31" s="22" t="s">
        <v>260</v>
      </c>
      <c r="C31" s="10"/>
      <c r="D31" s="58">
        <v>48725.05</v>
      </c>
      <c r="E31" s="58"/>
      <c r="F31" s="57">
        <f t="shared" si="0"/>
        <v>48725.05</v>
      </c>
    </row>
    <row r="32" spans="1:6" ht="16.5">
      <c r="A32" s="8" t="s">
        <v>145</v>
      </c>
      <c r="B32" s="22" t="s">
        <v>146</v>
      </c>
      <c r="C32" s="10" t="s">
        <v>147</v>
      </c>
      <c r="D32" s="58">
        <v>810501.17</v>
      </c>
      <c r="E32" s="58"/>
      <c r="F32" s="57">
        <f t="shared" si="0"/>
        <v>810501.17</v>
      </c>
    </row>
    <row r="33" spans="1:6" ht="31.5">
      <c r="A33" s="8" t="s">
        <v>150</v>
      </c>
      <c r="B33" s="22" t="s">
        <v>151</v>
      </c>
      <c r="C33" s="10">
        <v>1070</v>
      </c>
      <c r="D33" s="58">
        <v>395263.64</v>
      </c>
      <c r="E33" s="58"/>
      <c r="F33" s="57">
        <f t="shared" si="0"/>
        <v>395263.64</v>
      </c>
    </row>
    <row r="34" spans="1:6" ht="16.5">
      <c r="A34" s="8" t="s">
        <v>152</v>
      </c>
      <c r="B34" s="22" t="s">
        <v>153</v>
      </c>
      <c r="C34" s="10">
        <v>1061</v>
      </c>
      <c r="D34" s="58">
        <v>151949.2</v>
      </c>
      <c r="E34" s="58"/>
      <c r="F34" s="57">
        <f t="shared" si="0"/>
        <v>151949.2</v>
      </c>
    </row>
    <row r="35" spans="1:6" ht="31.5" hidden="1">
      <c r="A35" s="8" t="s">
        <v>156</v>
      </c>
      <c r="B35" s="22" t="s">
        <v>157</v>
      </c>
      <c r="C35" s="10"/>
      <c r="D35" s="58"/>
      <c r="E35" s="58"/>
      <c r="F35" s="57">
        <f t="shared" si="0"/>
        <v>0</v>
      </c>
    </row>
    <row r="36" spans="1:6" ht="47.25">
      <c r="A36" s="8" t="s">
        <v>258</v>
      </c>
      <c r="B36" s="22" t="s">
        <v>163</v>
      </c>
      <c r="C36" s="10"/>
      <c r="D36" s="58">
        <v>25376</v>
      </c>
      <c r="E36" s="58"/>
      <c r="F36" s="57">
        <f t="shared" si="0"/>
        <v>25376</v>
      </c>
    </row>
    <row r="37" spans="1:6" ht="16.5">
      <c r="A37" s="8" t="s">
        <v>167</v>
      </c>
      <c r="B37" s="22" t="s">
        <v>168</v>
      </c>
      <c r="C37" s="10">
        <v>1030</v>
      </c>
      <c r="D37" s="58">
        <v>25350</v>
      </c>
      <c r="E37" s="58"/>
      <c r="F37" s="57">
        <f>D37+E37</f>
        <v>25350</v>
      </c>
    </row>
    <row r="38" spans="1:6" ht="16.5">
      <c r="A38" s="8" t="s">
        <v>169</v>
      </c>
      <c r="B38" s="22" t="s">
        <v>170</v>
      </c>
      <c r="C38" s="10">
        <v>1010</v>
      </c>
      <c r="D38" s="58">
        <v>1210201.47</v>
      </c>
      <c r="E38" s="58"/>
      <c r="F38" s="57">
        <f>D38+E38</f>
        <v>1210201.47</v>
      </c>
    </row>
    <row r="39" spans="1:6" ht="16.5">
      <c r="A39" s="20" t="s">
        <v>173</v>
      </c>
      <c r="B39" s="23" t="s">
        <v>174</v>
      </c>
      <c r="C39" s="10"/>
      <c r="D39" s="57">
        <f>D40</f>
        <v>324999.78</v>
      </c>
      <c r="E39" s="57">
        <f>SUM(E40:E42)</f>
        <v>1974775.02</v>
      </c>
      <c r="F39" s="57">
        <f>D39+E39</f>
        <v>2299774.8</v>
      </c>
    </row>
    <row r="40" spans="1:6" ht="16.5">
      <c r="A40" s="8" t="s">
        <v>187</v>
      </c>
      <c r="B40" s="22" t="s">
        <v>188</v>
      </c>
      <c r="C40" s="10" t="s">
        <v>186</v>
      </c>
      <c r="D40" s="57">
        <v>324999.78</v>
      </c>
      <c r="E40" s="58"/>
      <c r="F40" s="57">
        <f>D40+E40</f>
        <v>324999.78</v>
      </c>
    </row>
    <row r="41" spans="1:6" ht="47.25" hidden="1">
      <c r="A41" s="8" t="s">
        <v>230</v>
      </c>
      <c r="B41" s="22" t="s">
        <v>231</v>
      </c>
      <c r="C41" s="10"/>
      <c r="D41" s="58"/>
      <c r="E41" s="58"/>
      <c r="F41" s="57">
        <f>D41+E41</f>
        <v>0</v>
      </c>
    </row>
    <row r="42" spans="1:6" ht="47.25">
      <c r="A42" s="8" t="s">
        <v>230</v>
      </c>
      <c r="B42" s="22" t="s">
        <v>231</v>
      </c>
      <c r="C42" s="10"/>
      <c r="D42" s="58"/>
      <c r="E42" s="58">
        <v>1974775.02</v>
      </c>
      <c r="F42" s="57"/>
    </row>
    <row r="43" spans="1:6" ht="16.5">
      <c r="A43" s="20" t="s">
        <v>207</v>
      </c>
      <c r="B43" s="23">
        <v>240000</v>
      </c>
      <c r="C43" s="10"/>
      <c r="D43" s="57"/>
      <c r="E43" s="57">
        <f>E44</f>
        <v>33222.19</v>
      </c>
      <c r="F43" s="57">
        <f aca="true" t="shared" si="1" ref="F43:F54">D43+E43</f>
        <v>33222.19</v>
      </c>
    </row>
    <row r="44" spans="1:6" ht="35.25" customHeight="1">
      <c r="A44" s="24" t="s">
        <v>209</v>
      </c>
      <c r="B44" s="23">
        <v>240900</v>
      </c>
      <c r="C44" s="10" t="s">
        <v>210</v>
      </c>
      <c r="D44" s="58"/>
      <c r="E44" s="58">
        <v>33222.19</v>
      </c>
      <c r="F44" s="57">
        <f t="shared" si="1"/>
        <v>33222.19</v>
      </c>
    </row>
    <row r="45" spans="1:6" ht="16.5">
      <c r="A45" s="20" t="s">
        <v>211</v>
      </c>
      <c r="B45" s="23">
        <v>250000</v>
      </c>
      <c r="C45" s="10"/>
      <c r="D45" s="58">
        <v>203251.63</v>
      </c>
      <c r="E45" s="59"/>
      <c r="F45" s="57">
        <f>D45+E45</f>
        <v>203251.63</v>
      </c>
    </row>
    <row r="46" spans="1:6" ht="16.5">
      <c r="A46" s="8" t="s">
        <v>212</v>
      </c>
      <c r="B46" s="22">
        <v>250404</v>
      </c>
      <c r="C46" s="10" t="s">
        <v>210</v>
      </c>
      <c r="D46" s="58">
        <v>203251.63</v>
      </c>
      <c r="E46" s="58"/>
      <c r="F46" s="57">
        <f t="shared" si="1"/>
        <v>203251.63</v>
      </c>
    </row>
    <row r="47" spans="1:6" ht="17.25" customHeight="1" hidden="1">
      <c r="A47" s="20" t="s">
        <v>32</v>
      </c>
      <c r="B47" s="23" t="s">
        <v>31</v>
      </c>
      <c r="C47" s="10"/>
      <c r="D47" s="59"/>
      <c r="E47" s="59"/>
      <c r="F47" s="57">
        <f t="shared" si="1"/>
        <v>0</v>
      </c>
    </row>
    <row r="48" spans="1:6" ht="16.5">
      <c r="A48" s="20" t="s">
        <v>213</v>
      </c>
      <c r="B48" s="23" t="s">
        <v>264</v>
      </c>
      <c r="C48" s="10"/>
      <c r="D48" s="59">
        <f>D49</f>
        <v>81387756.14</v>
      </c>
      <c r="E48" s="59">
        <v>8958460.49</v>
      </c>
      <c r="F48" s="57">
        <f>D48+E48+1</f>
        <v>90346217.63</v>
      </c>
    </row>
    <row r="49" spans="1:7" ht="16.5">
      <c r="A49" s="25" t="s">
        <v>217</v>
      </c>
      <c r="B49" s="26">
        <v>900202</v>
      </c>
      <c r="C49" s="10"/>
      <c r="D49" s="59">
        <f>D45+D43+D39+D16+D15+D14+D12</f>
        <v>81387756.14</v>
      </c>
      <c r="E49" s="59">
        <f>E45+E43+E39+E16+E15+E14+E12</f>
        <v>8958460.49</v>
      </c>
      <c r="F49" s="57">
        <f t="shared" si="1"/>
        <v>90346216.63</v>
      </c>
      <c r="G49" s="50"/>
    </row>
    <row r="50" spans="1:6" ht="16.5">
      <c r="A50" s="30" t="s">
        <v>5</v>
      </c>
      <c r="B50" s="31"/>
      <c r="C50" s="11"/>
      <c r="D50" s="60">
        <f>-D51</f>
        <v>-6348.59</v>
      </c>
      <c r="E50" s="60">
        <f>-E51</f>
        <v>26498.770000000004</v>
      </c>
      <c r="F50" s="57">
        <f t="shared" si="1"/>
        <v>20150.180000000004</v>
      </c>
    </row>
    <row r="51" spans="1:6" ht="15.75">
      <c r="A51" s="13" t="s">
        <v>16</v>
      </c>
      <c r="B51" s="32">
        <v>602000</v>
      </c>
      <c r="C51" s="12"/>
      <c r="D51" s="61">
        <f>D52-D53</f>
        <v>6348.59</v>
      </c>
      <c r="E51" s="61">
        <f>E52-E53</f>
        <v>-26498.770000000004</v>
      </c>
      <c r="F51" s="57">
        <f t="shared" si="1"/>
        <v>-20150.180000000004</v>
      </c>
    </row>
    <row r="52" spans="1:6" ht="15.75">
      <c r="A52" s="14" t="s">
        <v>7</v>
      </c>
      <c r="B52" s="33">
        <v>602100</v>
      </c>
      <c r="C52" s="12"/>
      <c r="D52" s="61">
        <v>6348.59</v>
      </c>
      <c r="E52" s="61">
        <v>81994.26</v>
      </c>
      <c r="F52" s="57">
        <f t="shared" si="1"/>
        <v>88342.84999999999</v>
      </c>
    </row>
    <row r="53" spans="1:6" ht="15.75">
      <c r="A53" s="19" t="s">
        <v>8</v>
      </c>
      <c r="B53" s="34">
        <v>602200</v>
      </c>
      <c r="C53" s="16"/>
      <c r="D53" s="66"/>
      <c r="E53" s="66">
        <v>108493.03</v>
      </c>
      <c r="F53" s="70">
        <f t="shared" si="1"/>
        <v>108493.03</v>
      </c>
    </row>
    <row r="54" spans="1:6" s="44" customFormat="1" ht="15.75">
      <c r="A54" s="41" t="s">
        <v>171</v>
      </c>
      <c r="B54" s="42"/>
      <c r="C54" s="43"/>
      <c r="D54" s="63">
        <f>D49+D50+D47</f>
        <v>81381407.55</v>
      </c>
      <c r="E54" s="63">
        <f>E49+E50+E47</f>
        <v>8984959.26</v>
      </c>
      <c r="F54" s="52">
        <f t="shared" si="1"/>
        <v>90366366.81</v>
      </c>
    </row>
    <row r="56" spans="1:6" s="38" customFormat="1" ht="20.25">
      <c r="A56" s="35" t="s">
        <v>23</v>
      </c>
      <c r="B56" s="36"/>
      <c r="C56" s="36"/>
      <c r="D56" s="48"/>
      <c r="E56" s="37" t="s">
        <v>259</v>
      </c>
      <c r="F56" s="37"/>
    </row>
  </sheetData>
  <mergeCells count="7">
    <mergeCell ref="A5:F5"/>
    <mergeCell ref="D7:D10"/>
    <mergeCell ref="E7:E10"/>
    <mergeCell ref="F7:F10"/>
    <mergeCell ref="A7:A10"/>
    <mergeCell ref="B7:B10"/>
    <mergeCell ref="C7:C10"/>
  </mergeCells>
  <printOptions/>
  <pageMargins left="0.65" right="0.35" top="0.47" bottom="0.66" header="0.5" footer="0.5"/>
  <pageSetup fitToHeight="1"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G58"/>
  <sheetViews>
    <sheetView zoomScale="75" zoomScaleNormal="75" workbookViewId="0" topLeftCell="A1">
      <selection activeCell="E3" sqref="E3:F3"/>
    </sheetView>
  </sheetViews>
  <sheetFormatPr defaultColWidth="9.00390625" defaultRowHeight="12.75"/>
  <cols>
    <col min="1" max="1" width="80.375" style="18" customWidth="1"/>
    <col min="2" max="2" width="12.75390625" style="17" customWidth="1"/>
    <col min="3" max="3" width="8.625" style="17" hidden="1" customWidth="1"/>
    <col min="4" max="6" width="16.75390625" style="1" customWidth="1"/>
    <col min="7" max="7" width="10.375" style="0" bestFit="1" customWidth="1"/>
  </cols>
  <sheetData>
    <row r="1" spans="4:6" s="38" customFormat="1" ht="20.25">
      <c r="D1" s="37"/>
      <c r="E1" s="37" t="s">
        <v>184</v>
      </c>
      <c r="F1" s="37"/>
    </row>
    <row r="2" spans="4:6" s="38" customFormat="1" ht="20.25">
      <c r="D2" s="37"/>
      <c r="E2" s="37" t="s">
        <v>17</v>
      </c>
      <c r="F2" s="37"/>
    </row>
    <row r="3" spans="1:6" s="38" customFormat="1" ht="20.25">
      <c r="A3" s="39"/>
      <c r="B3" s="39"/>
      <c r="C3" s="39"/>
      <c r="D3" s="37"/>
      <c r="E3" s="37" t="s">
        <v>270</v>
      </c>
      <c r="F3" s="37"/>
    </row>
    <row r="4" spans="1:3" ht="12.75">
      <c r="A4"/>
      <c r="B4"/>
      <c r="C4"/>
    </row>
    <row r="5" spans="1:6" ht="18">
      <c r="A5" s="71" t="s">
        <v>236</v>
      </c>
      <c r="B5" s="71"/>
      <c r="C5" s="71"/>
      <c r="D5" s="71"/>
      <c r="E5" s="71"/>
      <c r="F5" s="71"/>
    </row>
    <row r="6" spans="1:6" ht="14.25">
      <c r="A6" s="2"/>
      <c r="B6" s="3"/>
      <c r="C6" s="3"/>
      <c r="F6" s="40" t="s">
        <v>25</v>
      </c>
    </row>
    <row r="7" spans="1:6" ht="12.75">
      <c r="A7" s="72" t="s">
        <v>24</v>
      </c>
      <c r="B7" s="74" t="s">
        <v>26</v>
      </c>
      <c r="C7" s="74" t="s">
        <v>27</v>
      </c>
      <c r="D7" s="77" t="s">
        <v>21</v>
      </c>
      <c r="E7" s="77" t="s">
        <v>22</v>
      </c>
      <c r="F7" s="77" t="s">
        <v>28</v>
      </c>
    </row>
    <row r="8" spans="1:6" ht="12.75">
      <c r="A8" s="72"/>
      <c r="B8" s="75"/>
      <c r="C8" s="75"/>
      <c r="D8" s="78"/>
      <c r="E8" s="78" t="s">
        <v>29</v>
      </c>
      <c r="F8" s="78" t="s">
        <v>29</v>
      </c>
    </row>
    <row r="9" spans="1:6" ht="12.75">
      <c r="A9" s="72"/>
      <c r="B9" s="75"/>
      <c r="C9" s="75"/>
      <c r="D9" s="78"/>
      <c r="E9" s="78"/>
      <c r="F9" s="78"/>
    </row>
    <row r="10" spans="1:6" ht="12.75">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f>D13</f>
        <v>3650077.46</v>
      </c>
      <c r="E12" s="57">
        <f>E13</f>
        <v>26790.86</v>
      </c>
      <c r="F12" s="57">
        <f>D12+E12</f>
        <v>3676868.32</v>
      </c>
    </row>
    <row r="13" spans="1:6" ht="16.5">
      <c r="A13" s="8" t="s">
        <v>37</v>
      </c>
      <c r="B13" s="22" t="s">
        <v>38</v>
      </c>
      <c r="C13" s="10" t="s">
        <v>36</v>
      </c>
      <c r="D13" s="57">
        <v>3650077.46</v>
      </c>
      <c r="E13" s="57">
        <v>26790.86</v>
      </c>
      <c r="F13" s="57">
        <f aca="true" t="shared" si="0" ref="F13:F54">D13+E13</f>
        <v>3676868.32</v>
      </c>
    </row>
    <row r="14" spans="1:6" ht="16.5" hidden="1">
      <c r="A14" s="20" t="s">
        <v>39</v>
      </c>
      <c r="B14" s="23" t="s">
        <v>40</v>
      </c>
      <c r="C14" s="10"/>
      <c r="D14" s="57"/>
      <c r="E14" s="57"/>
      <c r="F14" s="57">
        <f t="shared" si="0"/>
        <v>0</v>
      </c>
    </row>
    <row r="15" spans="1:6" ht="16.5" hidden="1">
      <c r="A15" s="8" t="s">
        <v>42</v>
      </c>
      <c r="B15" s="22" t="s">
        <v>43</v>
      </c>
      <c r="C15" s="10" t="s">
        <v>44</v>
      </c>
      <c r="D15" s="58"/>
      <c r="E15" s="58"/>
      <c r="F15" s="57">
        <f t="shared" si="0"/>
        <v>0</v>
      </c>
    </row>
    <row r="16" spans="1:6" ht="16.5">
      <c r="A16" s="20" t="s">
        <v>45</v>
      </c>
      <c r="B16" s="23" t="s">
        <v>46</v>
      </c>
      <c r="C16" s="10"/>
      <c r="D16" s="57">
        <v>14557133.97</v>
      </c>
      <c r="E16" s="57">
        <v>1015617.06</v>
      </c>
      <c r="F16" s="57">
        <f t="shared" si="0"/>
        <v>15572751.030000001</v>
      </c>
    </row>
    <row r="17" spans="1:6" ht="16.5">
      <c r="A17" s="20" t="s">
        <v>47</v>
      </c>
      <c r="B17" s="23" t="s">
        <v>48</v>
      </c>
      <c r="C17" s="10"/>
      <c r="D17" s="57">
        <v>10618607.09</v>
      </c>
      <c r="E17" s="57">
        <v>11308403.44</v>
      </c>
      <c r="F17" s="57">
        <f t="shared" si="0"/>
        <v>21927010.53</v>
      </c>
    </row>
    <row r="18" spans="1:7" ht="16.5">
      <c r="A18" s="20" t="s">
        <v>116</v>
      </c>
      <c r="B18" s="23" t="s">
        <v>117</v>
      </c>
      <c r="C18" s="10"/>
      <c r="D18" s="57">
        <f>SUM(D19:D40)</f>
        <v>8739922.52</v>
      </c>
      <c r="E18" s="57">
        <f>SUM(E19:E40)</f>
        <v>1200.5</v>
      </c>
      <c r="F18" s="57">
        <f t="shared" si="0"/>
        <v>8741123.02</v>
      </c>
      <c r="G18" s="50"/>
    </row>
    <row r="19" spans="1:6" ht="63">
      <c r="A19" s="55" t="s">
        <v>246</v>
      </c>
      <c r="B19" s="22" t="s">
        <v>118</v>
      </c>
      <c r="C19" s="10">
        <v>1030</v>
      </c>
      <c r="D19" s="58">
        <v>3185123.06</v>
      </c>
      <c r="E19" s="58"/>
      <c r="F19" s="57">
        <f t="shared" si="0"/>
        <v>3185123.06</v>
      </c>
    </row>
    <row r="20" spans="1:6" ht="47.25">
      <c r="A20" s="55" t="s">
        <v>247</v>
      </c>
      <c r="B20" s="22" t="s">
        <v>119</v>
      </c>
      <c r="C20" s="10" t="s">
        <v>120</v>
      </c>
      <c r="D20" s="58">
        <v>30012.6</v>
      </c>
      <c r="E20" s="58"/>
      <c r="F20" s="57">
        <f t="shared" si="0"/>
        <v>30012.6</v>
      </c>
    </row>
    <row r="21" spans="1:6" ht="63">
      <c r="A21" s="55" t="s">
        <v>248</v>
      </c>
      <c r="B21" s="22" t="s">
        <v>122</v>
      </c>
      <c r="C21" s="10"/>
      <c r="D21" s="58">
        <v>474058.66</v>
      </c>
      <c r="E21" s="58"/>
      <c r="F21" s="57">
        <f t="shared" si="0"/>
        <v>474058.66</v>
      </c>
    </row>
    <row r="22" spans="1:6" ht="132.75">
      <c r="A22" s="54" t="s">
        <v>249</v>
      </c>
      <c r="B22" s="22" t="s">
        <v>123</v>
      </c>
      <c r="C22" s="10" t="s">
        <v>120</v>
      </c>
      <c r="D22" s="58">
        <v>91794.92</v>
      </c>
      <c r="E22" s="58"/>
      <c r="F22" s="57">
        <f t="shared" si="0"/>
        <v>91794.92</v>
      </c>
    </row>
    <row r="23" spans="1:6" ht="31.5">
      <c r="A23" s="8" t="s">
        <v>124</v>
      </c>
      <c r="B23" s="22" t="s">
        <v>125</v>
      </c>
      <c r="C23" s="10"/>
      <c r="D23" s="58">
        <v>208</v>
      </c>
      <c r="E23" s="58"/>
      <c r="F23" s="57">
        <f t="shared" si="0"/>
        <v>208</v>
      </c>
    </row>
    <row r="24" spans="1:6" ht="78.75">
      <c r="A24" s="55" t="s">
        <v>251</v>
      </c>
      <c r="B24" s="22" t="s">
        <v>127</v>
      </c>
      <c r="C24" s="10" t="s">
        <v>120</v>
      </c>
      <c r="D24" s="58">
        <v>4964.35</v>
      </c>
      <c r="E24" s="58"/>
      <c r="F24" s="57">
        <f t="shared" si="0"/>
        <v>4964.35</v>
      </c>
    </row>
    <row r="25" spans="1:6" ht="31.5">
      <c r="A25" s="55" t="s">
        <v>257</v>
      </c>
      <c r="B25" s="22" t="s">
        <v>129</v>
      </c>
      <c r="C25" s="10" t="s">
        <v>130</v>
      </c>
      <c r="D25" s="58">
        <v>94309.39</v>
      </c>
      <c r="E25" s="58"/>
      <c r="F25" s="57">
        <f t="shared" si="0"/>
        <v>94309.39</v>
      </c>
    </row>
    <row r="26" spans="1:6" ht="31.5">
      <c r="A26" s="55" t="s">
        <v>131</v>
      </c>
      <c r="B26" s="22" t="s">
        <v>132</v>
      </c>
      <c r="C26" s="10"/>
      <c r="D26" s="58">
        <v>1256.21</v>
      </c>
      <c r="E26" s="58"/>
      <c r="F26" s="57">
        <f t="shared" si="0"/>
        <v>1256.21</v>
      </c>
    </row>
    <row r="27" spans="1:6" ht="18" customHeight="1">
      <c r="A27" s="55" t="s">
        <v>252</v>
      </c>
      <c r="B27" s="22" t="s">
        <v>134</v>
      </c>
      <c r="C27" s="10" t="s">
        <v>130</v>
      </c>
      <c r="D27" s="58">
        <v>7509.22</v>
      </c>
      <c r="E27" s="58"/>
      <c r="F27" s="57">
        <f t="shared" si="0"/>
        <v>7509.22</v>
      </c>
    </row>
    <row r="28" spans="1:6" ht="16.5">
      <c r="A28" s="8" t="s">
        <v>135</v>
      </c>
      <c r="B28" s="22" t="s">
        <v>136</v>
      </c>
      <c r="C28" s="10">
        <v>1040</v>
      </c>
      <c r="D28" s="58">
        <v>138563.78</v>
      </c>
      <c r="E28" s="58"/>
      <c r="F28" s="57">
        <f t="shared" si="0"/>
        <v>138563.78</v>
      </c>
    </row>
    <row r="29" spans="1:6" ht="16.5">
      <c r="A29" s="8" t="s">
        <v>137</v>
      </c>
      <c r="B29" s="22" t="s">
        <v>138</v>
      </c>
      <c r="C29" s="10">
        <v>1040</v>
      </c>
      <c r="D29" s="58">
        <v>824365.68</v>
      </c>
      <c r="E29" s="58"/>
      <c r="F29" s="57">
        <f t="shared" si="0"/>
        <v>824365.68</v>
      </c>
    </row>
    <row r="30" spans="1:6" ht="16.5">
      <c r="A30" s="8" t="s">
        <v>139</v>
      </c>
      <c r="B30" s="22" t="s">
        <v>140</v>
      </c>
      <c r="C30" s="10">
        <v>1040</v>
      </c>
      <c r="D30" s="58">
        <v>1472822.2</v>
      </c>
      <c r="E30" s="58"/>
      <c r="F30" s="57">
        <f t="shared" si="0"/>
        <v>1472822.2</v>
      </c>
    </row>
    <row r="31" spans="1:6" ht="16.5">
      <c r="A31" s="8" t="s">
        <v>141</v>
      </c>
      <c r="B31" s="22" t="s">
        <v>142</v>
      </c>
      <c r="C31" s="10">
        <v>1040</v>
      </c>
      <c r="D31" s="58">
        <v>243846.98</v>
      </c>
      <c r="E31" s="58"/>
      <c r="F31" s="57">
        <f t="shared" si="0"/>
        <v>243846.98</v>
      </c>
    </row>
    <row r="32" spans="1:6" ht="16.5">
      <c r="A32" s="8" t="s">
        <v>143</v>
      </c>
      <c r="B32" s="22" t="s">
        <v>144</v>
      </c>
      <c r="C32" s="10">
        <v>1040</v>
      </c>
      <c r="D32" s="58">
        <v>855963.85</v>
      </c>
      <c r="E32" s="58"/>
      <c r="F32" s="57">
        <f t="shared" si="0"/>
        <v>855963.85</v>
      </c>
    </row>
    <row r="33" spans="1:6" ht="16.5">
      <c r="A33" s="8" t="s">
        <v>261</v>
      </c>
      <c r="B33" s="22" t="s">
        <v>260</v>
      </c>
      <c r="C33" s="10"/>
      <c r="D33" s="58">
        <v>60939.3</v>
      </c>
      <c r="E33" s="58"/>
      <c r="F33" s="57">
        <f t="shared" si="0"/>
        <v>60939.3</v>
      </c>
    </row>
    <row r="34" spans="1:6" ht="16.5">
      <c r="A34" s="8" t="s">
        <v>145</v>
      </c>
      <c r="B34" s="22" t="s">
        <v>146</v>
      </c>
      <c r="C34" s="10" t="s">
        <v>147</v>
      </c>
      <c r="D34" s="58">
        <v>531803.68</v>
      </c>
      <c r="E34" s="58"/>
      <c r="F34" s="57">
        <f t="shared" si="0"/>
        <v>531803.68</v>
      </c>
    </row>
    <row r="35" spans="1:6" ht="31.5">
      <c r="A35" s="8" t="s">
        <v>150</v>
      </c>
      <c r="B35" s="22" t="s">
        <v>151</v>
      </c>
      <c r="C35" s="10">
        <v>1070</v>
      </c>
      <c r="D35" s="58">
        <v>170796.06</v>
      </c>
      <c r="E35" s="58"/>
      <c r="F35" s="57">
        <f t="shared" si="0"/>
        <v>170796.06</v>
      </c>
    </row>
    <row r="36" spans="1:6" ht="16.5">
      <c r="A36" s="8" t="s">
        <v>152</v>
      </c>
      <c r="B36" s="22" t="s">
        <v>153</v>
      </c>
      <c r="C36" s="10">
        <v>1061</v>
      </c>
      <c r="D36" s="58">
        <v>51191.32</v>
      </c>
      <c r="E36" s="58"/>
      <c r="F36" s="57">
        <f t="shared" si="0"/>
        <v>51191.32</v>
      </c>
    </row>
    <row r="37" spans="1:6" ht="63" hidden="1">
      <c r="A37" s="8" t="s">
        <v>172</v>
      </c>
      <c r="B37" s="22" t="s">
        <v>166</v>
      </c>
      <c r="C37" s="10"/>
      <c r="D37" s="58"/>
      <c r="E37" s="58"/>
      <c r="F37" s="57">
        <f t="shared" si="0"/>
        <v>0</v>
      </c>
    </row>
    <row r="38" spans="1:6" ht="47.25">
      <c r="A38" s="8" t="s">
        <v>258</v>
      </c>
      <c r="B38" s="22" t="s">
        <v>163</v>
      </c>
      <c r="C38" s="10"/>
      <c r="D38" s="58">
        <v>3099.2</v>
      </c>
      <c r="E38" s="58">
        <v>1200.5</v>
      </c>
      <c r="F38" s="57">
        <f t="shared" si="0"/>
        <v>4299.7</v>
      </c>
    </row>
    <row r="39" spans="1:6" ht="16.5">
      <c r="A39" s="8" t="s">
        <v>167</v>
      </c>
      <c r="B39" s="22" t="s">
        <v>168</v>
      </c>
      <c r="C39" s="10">
        <v>1030</v>
      </c>
      <c r="D39" s="58">
        <v>25305.19</v>
      </c>
      <c r="E39" s="58"/>
      <c r="F39" s="57">
        <f t="shared" si="0"/>
        <v>25305.19</v>
      </c>
    </row>
    <row r="40" spans="1:6" ht="16.5">
      <c r="A40" s="8" t="s">
        <v>169</v>
      </c>
      <c r="B40" s="22" t="s">
        <v>170</v>
      </c>
      <c r="C40" s="10">
        <v>1010</v>
      </c>
      <c r="D40" s="58">
        <v>471988.87</v>
      </c>
      <c r="E40" s="58"/>
      <c r="F40" s="57">
        <f t="shared" si="0"/>
        <v>471988.87</v>
      </c>
    </row>
    <row r="41" spans="1:6" ht="16.5">
      <c r="A41" s="20" t="s">
        <v>173</v>
      </c>
      <c r="B41" s="23" t="s">
        <v>174</v>
      </c>
      <c r="C41" s="10"/>
      <c r="D41" s="58">
        <f>SUM(D42:D44)</f>
        <v>322615.03</v>
      </c>
      <c r="E41" s="58">
        <f>SUM(E42:E44)</f>
        <v>1792150.2</v>
      </c>
      <c r="F41" s="57">
        <f t="shared" si="0"/>
        <v>2114765.23</v>
      </c>
    </row>
    <row r="42" spans="1:6" ht="16.5">
      <c r="A42" s="8" t="s">
        <v>187</v>
      </c>
      <c r="B42" s="22" t="s">
        <v>188</v>
      </c>
      <c r="C42" s="10" t="s">
        <v>186</v>
      </c>
      <c r="D42" s="58">
        <v>322615.03</v>
      </c>
      <c r="E42" s="58">
        <v>1099373.41</v>
      </c>
      <c r="F42" s="57">
        <f t="shared" si="0"/>
        <v>1421988.44</v>
      </c>
    </row>
    <row r="43" spans="1:6" ht="47.25" hidden="1">
      <c r="A43" s="8" t="s">
        <v>230</v>
      </c>
      <c r="B43" s="22" t="s">
        <v>231</v>
      </c>
      <c r="C43" s="10"/>
      <c r="D43" s="58"/>
      <c r="E43" s="58"/>
      <c r="F43" s="57">
        <f t="shared" si="0"/>
        <v>0</v>
      </c>
    </row>
    <row r="44" spans="1:6" ht="16.5">
      <c r="A44" s="8"/>
      <c r="B44" s="22" t="s">
        <v>231</v>
      </c>
      <c r="C44" s="10"/>
      <c r="D44" s="58"/>
      <c r="E44" s="58">
        <v>692776.79</v>
      </c>
      <c r="F44" s="57"/>
    </row>
    <row r="45" spans="1:6" ht="16.5">
      <c r="A45" s="20" t="s">
        <v>207</v>
      </c>
      <c r="B45" s="23">
        <v>240000</v>
      </c>
      <c r="C45" s="10"/>
      <c r="D45" s="57"/>
      <c r="E45" s="57">
        <f>E46</f>
        <v>115290.67</v>
      </c>
      <c r="F45" s="57">
        <f t="shared" si="0"/>
        <v>115290.67</v>
      </c>
    </row>
    <row r="46" spans="1:6" ht="33" customHeight="1">
      <c r="A46" s="24" t="s">
        <v>209</v>
      </c>
      <c r="B46" s="23">
        <v>240900</v>
      </c>
      <c r="C46" s="10" t="s">
        <v>210</v>
      </c>
      <c r="D46" s="58"/>
      <c r="E46" s="57">
        <v>115290.67</v>
      </c>
      <c r="F46" s="57">
        <f t="shared" si="0"/>
        <v>115290.67</v>
      </c>
    </row>
    <row r="47" spans="1:6" ht="16.5">
      <c r="A47" s="20" t="s">
        <v>211</v>
      </c>
      <c r="B47" s="23">
        <v>250000</v>
      </c>
      <c r="C47" s="10"/>
      <c r="D47" s="59">
        <f>D48</f>
        <v>83148.21</v>
      </c>
      <c r="E47" s="59"/>
      <c r="F47" s="57">
        <f t="shared" si="0"/>
        <v>83148.21</v>
      </c>
    </row>
    <row r="48" spans="1:6" ht="16.5">
      <c r="A48" s="8" t="s">
        <v>212</v>
      </c>
      <c r="B48" s="22">
        <v>250404</v>
      </c>
      <c r="C48" s="10" t="s">
        <v>210</v>
      </c>
      <c r="D48" s="59">
        <v>83148.21</v>
      </c>
      <c r="E48" s="58"/>
      <c r="F48" s="57">
        <f t="shared" si="0"/>
        <v>83148.21</v>
      </c>
    </row>
    <row r="49" spans="1:6" ht="16.5">
      <c r="A49" s="25" t="s">
        <v>213</v>
      </c>
      <c r="B49" s="26">
        <v>900201</v>
      </c>
      <c r="C49" s="10"/>
      <c r="D49" s="59">
        <v>37971504.28</v>
      </c>
      <c r="E49" s="59">
        <v>14259452.73</v>
      </c>
      <c r="F49" s="57">
        <f>D49+E49+1</f>
        <v>52230958.010000005</v>
      </c>
    </row>
    <row r="50" spans="1:6" ht="16.5">
      <c r="A50" s="25" t="s">
        <v>217</v>
      </c>
      <c r="B50" s="26">
        <v>900202</v>
      </c>
      <c r="C50" s="10"/>
      <c r="D50" s="59">
        <f>D12+D16+D17+D18+D41+D45+D47</f>
        <v>37971504.28</v>
      </c>
      <c r="E50" s="59">
        <f>E12+E16+E17+E18+E41+E45+E47</f>
        <v>14259452.729999999</v>
      </c>
      <c r="F50" s="57">
        <f t="shared" si="0"/>
        <v>52230957.01</v>
      </c>
    </row>
    <row r="51" spans="1:6" ht="16.5">
      <c r="A51" s="30" t="s">
        <v>5</v>
      </c>
      <c r="B51" s="31"/>
      <c r="C51" s="11"/>
      <c r="D51" s="60">
        <f>-D52</f>
        <v>-18899.53</v>
      </c>
      <c r="E51" s="60">
        <f>-E52</f>
        <v>514220.38999999996</v>
      </c>
      <c r="F51" s="57">
        <f t="shared" si="0"/>
        <v>495320.86</v>
      </c>
    </row>
    <row r="52" spans="1:6" ht="15.75">
      <c r="A52" s="15" t="s">
        <v>15</v>
      </c>
      <c r="B52" s="15">
        <v>600000</v>
      </c>
      <c r="C52" s="12"/>
      <c r="D52" s="61">
        <f>D53-D54</f>
        <v>18899.53</v>
      </c>
      <c r="E52" s="61">
        <f>E53-E54</f>
        <v>-514220.38999999996</v>
      </c>
      <c r="F52" s="57">
        <f t="shared" si="0"/>
        <v>-495320.86</v>
      </c>
    </row>
    <row r="53" spans="1:6" ht="15.75">
      <c r="A53" s="14" t="s">
        <v>7</v>
      </c>
      <c r="B53" s="33">
        <v>602100</v>
      </c>
      <c r="C53" s="12"/>
      <c r="D53" s="61">
        <v>18899.53</v>
      </c>
      <c r="E53" s="66">
        <v>487824.44</v>
      </c>
      <c r="F53" s="57">
        <f t="shared" si="0"/>
        <v>506723.97</v>
      </c>
    </row>
    <row r="54" spans="1:6" ht="15.75">
      <c r="A54" s="19" t="s">
        <v>8</v>
      </c>
      <c r="B54" s="34">
        <v>602200</v>
      </c>
      <c r="C54" s="16"/>
      <c r="D54" s="66"/>
      <c r="E54" s="66">
        <v>1002044.83</v>
      </c>
      <c r="F54" s="66">
        <f t="shared" si="0"/>
        <v>1002044.83</v>
      </c>
    </row>
    <row r="55" spans="1:6" s="44" customFormat="1" ht="15.75">
      <c r="A55" s="41" t="s">
        <v>171</v>
      </c>
      <c r="B55" s="42"/>
      <c r="C55" s="43"/>
      <c r="D55" s="63">
        <f>D50+D51</f>
        <v>37952604.75</v>
      </c>
      <c r="E55" s="63">
        <f>E50+E51</f>
        <v>14773673.12</v>
      </c>
      <c r="F55" s="63">
        <f>F50+F51</f>
        <v>52726277.87</v>
      </c>
    </row>
    <row r="57" spans="1:6" s="38" customFormat="1" ht="20.25">
      <c r="A57" s="35" t="s">
        <v>23</v>
      </c>
      <c r="B57" s="36"/>
      <c r="C57" s="36"/>
      <c r="D57" s="37"/>
      <c r="E57" s="37" t="s">
        <v>259</v>
      </c>
      <c r="F57" s="37"/>
    </row>
    <row r="58" spans="4:5" ht="12.75">
      <c r="D58" s="49"/>
      <c r="E58" s="49"/>
    </row>
  </sheetData>
  <mergeCells count="7">
    <mergeCell ref="A5:F5"/>
    <mergeCell ref="A7:A10"/>
    <mergeCell ref="B7:B10"/>
    <mergeCell ref="C7:C10"/>
    <mergeCell ref="D7:D10"/>
    <mergeCell ref="E7:E10"/>
    <mergeCell ref="F7:F10"/>
  </mergeCells>
  <printOptions/>
  <pageMargins left="0.62" right="0.35" top="0.59" bottom="0.66" header="0.5" footer="0.5"/>
  <pageSetup fitToHeight="1"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F54"/>
  <sheetViews>
    <sheetView zoomScale="75" zoomScaleNormal="75" workbookViewId="0" topLeftCell="A1">
      <selection activeCell="E3" sqref="E3:F3"/>
    </sheetView>
  </sheetViews>
  <sheetFormatPr defaultColWidth="9.00390625" defaultRowHeight="12.75"/>
  <cols>
    <col min="1" max="1" width="80.875" style="18" customWidth="1"/>
    <col min="2" max="2" width="12.75390625" style="17" customWidth="1"/>
    <col min="3" max="3" width="8.625" style="17" hidden="1" customWidth="1"/>
    <col min="4" max="6" width="16.75390625" style="1" customWidth="1"/>
  </cols>
  <sheetData>
    <row r="1" spans="4:6" s="38" customFormat="1" ht="20.25">
      <c r="D1" s="37"/>
      <c r="E1" s="37" t="s">
        <v>185</v>
      </c>
      <c r="F1" s="37"/>
    </row>
    <row r="2" spans="4:6" s="38" customFormat="1" ht="20.25">
      <c r="D2" s="37"/>
      <c r="E2" s="37" t="s">
        <v>17</v>
      </c>
      <c r="F2" s="37"/>
    </row>
    <row r="3" spans="1:6" s="38" customFormat="1" ht="20.25">
      <c r="A3" s="39"/>
      <c r="B3" s="39"/>
      <c r="C3" s="39"/>
      <c r="D3" s="37"/>
      <c r="E3" s="37" t="s">
        <v>270</v>
      </c>
      <c r="F3" s="37"/>
    </row>
    <row r="4" spans="1:3" ht="12.75">
      <c r="A4"/>
      <c r="B4"/>
      <c r="C4"/>
    </row>
    <row r="5" spans="1:6" ht="18">
      <c r="A5" s="71" t="s">
        <v>235</v>
      </c>
      <c r="B5" s="71"/>
      <c r="C5" s="71"/>
      <c r="D5" s="71"/>
      <c r="E5" s="71"/>
      <c r="F5" s="71"/>
    </row>
    <row r="6" spans="1:6" ht="14.25">
      <c r="A6" s="2"/>
      <c r="B6" s="3"/>
      <c r="C6" s="3"/>
      <c r="F6" s="40" t="s">
        <v>25</v>
      </c>
    </row>
    <row r="7" spans="1:6" ht="12.75">
      <c r="A7" s="72" t="s">
        <v>24</v>
      </c>
      <c r="B7" s="74" t="s">
        <v>26</v>
      </c>
      <c r="C7" s="74" t="s">
        <v>27</v>
      </c>
      <c r="D7" s="77" t="s">
        <v>21</v>
      </c>
      <c r="E7" s="77" t="s">
        <v>22</v>
      </c>
      <c r="F7" s="77" t="s">
        <v>28</v>
      </c>
    </row>
    <row r="8" spans="1:6" ht="12.75">
      <c r="A8" s="72"/>
      <c r="B8" s="75"/>
      <c r="C8" s="75"/>
      <c r="D8" s="78"/>
      <c r="E8" s="78" t="s">
        <v>29</v>
      </c>
      <c r="F8" s="78" t="s">
        <v>29</v>
      </c>
    </row>
    <row r="9" spans="1:6" ht="12.75">
      <c r="A9" s="72"/>
      <c r="B9" s="75"/>
      <c r="C9" s="75"/>
      <c r="D9" s="78"/>
      <c r="E9" s="78"/>
      <c r="F9" s="78"/>
    </row>
    <row r="10" spans="1:6" ht="12.75">
      <c r="A10" s="73"/>
      <c r="B10" s="76"/>
      <c r="C10" s="76"/>
      <c r="D10" s="79"/>
      <c r="E10" s="79"/>
      <c r="F10" s="79"/>
    </row>
    <row r="11" spans="1:6" ht="14.25">
      <c r="A11" s="4">
        <v>1</v>
      </c>
      <c r="B11" s="5">
        <v>2</v>
      </c>
      <c r="C11" s="5" t="s">
        <v>30</v>
      </c>
      <c r="D11" s="6">
        <v>3</v>
      </c>
      <c r="E11" s="7" t="s">
        <v>19</v>
      </c>
      <c r="F11" s="7" t="s">
        <v>20</v>
      </c>
    </row>
    <row r="12" spans="1:6" ht="16.5">
      <c r="A12" s="20" t="s">
        <v>35</v>
      </c>
      <c r="B12" s="21">
        <v>10000</v>
      </c>
      <c r="C12" s="10"/>
      <c r="D12" s="57">
        <v>4035668.43</v>
      </c>
      <c r="E12" s="57">
        <v>12383.17</v>
      </c>
      <c r="F12" s="57">
        <f aca="true" t="shared" si="0" ref="F12:F51">D12+E12</f>
        <v>4048051.6</v>
      </c>
    </row>
    <row r="13" spans="1:6" ht="16.5">
      <c r="A13" s="8" t="s">
        <v>37</v>
      </c>
      <c r="B13" s="22" t="s">
        <v>38</v>
      </c>
      <c r="C13" s="10" t="s">
        <v>36</v>
      </c>
      <c r="D13" s="57">
        <v>4035668.43</v>
      </c>
      <c r="E13" s="57">
        <v>12383.17</v>
      </c>
      <c r="F13" s="57">
        <f t="shared" si="0"/>
        <v>4048051.6</v>
      </c>
    </row>
    <row r="14" spans="1:6" ht="16.5">
      <c r="A14" s="20" t="s">
        <v>45</v>
      </c>
      <c r="B14" s="23" t="s">
        <v>46</v>
      </c>
      <c r="C14" s="10"/>
      <c r="D14" s="57">
        <v>39205417.71</v>
      </c>
      <c r="E14" s="57">
        <v>2526285.14</v>
      </c>
      <c r="F14" s="57">
        <f t="shared" si="0"/>
        <v>41731702.85</v>
      </c>
    </row>
    <row r="15" spans="1:6" ht="16.5">
      <c r="A15" s="20" t="s">
        <v>47</v>
      </c>
      <c r="B15" s="23" t="s">
        <v>48</v>
      </c>
      <c r="C15" s="10"/>
      <c r="D15" s="57">
        <v>15801532.88</v>
      </c>
      <c r="E15" s="57">
        <v>1833649.85</v>
      </c>
      <c r="F15" s="57">
        <f t="shared" si="0"/>
        <v>17635182.73</v>
      </c>
    </row>
    <row r="16" spans="1:6" ht="16.5">
      <c r="A16" s="53" t="s">
        <v>116</v>
      </c>
      <c r="B16" s="23" t="s">
        <v>117</v>
      </c>
      <c r="C16" s="10"/>
      <c r="D16" s="57">
        <f>SUM(D17:D38)</f>
        <v>17499701.529999997</v>
      </c>
      <c r="E16" s="57">
        <v>2112</v>
      </c>
      <c r="F16" s="57">
        <f t="shared" si="0"/>
        <v>17501813.529999997</v>
      </c>
    </row>
    <row r="17" spans="1:6" ht="63">
      <c r="A17" s="55" t="s">
        <v>246</v>
      </c>
      <c r="B17" s="22" t="s">
        <v>118</v>
      </c>
      <c r="C17" s="10">
        <v>1030</v>
      </c>
      <c r="D17" s="58">
        <v>6735921.61</v>
      </c>
      <c r="E17" s="58"/>
      <c r="F17" s="57">
        <f t="shared" si="0"/>
        <v>6735921.61</v>
      </c>
    </row>
    <row r="18" spans="1:6" ht="47.25">
      <c r="A18" s="55" t="s">
        <v>247</v>
      </c>
      <c r="B18" s="22" t="s">
        <v>119</v>
      </c>
      <c r="C18" s="10" t="s">
        <v>120</v>
      </c>
      <c r="D18" s="58">
        <v>30605.5</v>
      </c>
      <c r="E18" s="58"/>
      <c r="F18" s="57">
        <f t="shared" si="0"/>
        <v>30605.5</v>
      </c>
    </row>
    <row r="19" spans="1:6" ht="63">
      <c r="A19" s="55" t="s">
        <v>248</v>
      </c>
      <c r="B19" s="22" t="s">
        <v>122</v>
      </c>
      <c r="C19" s="10" t="s">
        <v>120</v>
      </c>
      <c r="D19" s="58">
        <v>622793.53</v>
      </c>
      <c r="E19" s="58"/>
      <c r="F19" s="57">
        <f t="shared" si="0"/>
        <v>622793.53</v>
      </c>
    </row>
    <row r="20" spans="1:6" ht="132.75">
      <c r="A20" s="54" t="s">
        <v>249</v>
      </c>
      <c r="B20" s="22" t="s">
        <v>123</v>
      </c>
      <c r="C20" s="10" t="s">
        <v>120</v>
      </c>
      <c r="D20" s="58">
        <v>651144.59</v>
      </c>
      <c r="E20" s="58"/>
      <c r="F20" s="57">
        <f t="shared" si="0"/>
        <v>651144.59</v>
      </c>
    </row>
    <row r="21" spans="1:6" ht="108.75">
      <c r="A21" s="54" t="s">
        <v>250</v>
      </c>
      <c r="B21" s="22" t="s">
        <v>125</v>
      </c>
      <c r="C21" s="10" t="s">
        <v>120</v>
      </c>
      <c r="D21" s="58">
        <v>208</v>
      </c>
      <c r="E21" s="58"/>
      <c r="F21" s="57">
        <f t="shared" si="0"/>
        <v>208</v>
      </c>
    </row>
    <row r="22" spans="1:6" ht="78.75">
      <c r="A22" s="55" t="s">
        <v>251</v>
      </c>
      <c r="B22" s="22" t="s">
        <v>127</v>
      </c>
      <c r="C22" s="10" t="s">
        <v>120</v>
      </c>
      <c r="D22" s="58">
        <v>54152.43</v>
      </c>
      <c r="E22" s="58"/>
      <c r="F22" s="57">
        <f t="shared" si="0"/>
        <v>54152.43</v>
      </c>
    </row>
    <row r="23" spans="1:6" ht="31.5">
      <c r="A23" s="55" t="s">
        <v>257</v>
      </c>
      <c r="B23" s="22" t="s">
        <v>129</v>
      </c>
      <c r="C23" s="10" t="s">
        <v>130</v>
      </c>
      <c r="D23" s="58">
        <v>312799.28</v>
      </c>
      <c r="E23" s="58"/>
      <c r="F23" s="57">
        <f t="shared" si="0"/>
        <v>312799.28</v>
      </c>
    </row>
    <row r="24" spans="1:6" ht="31.5">
      <c r="A24" s="55" t="s">
        <v>131</v>
      </c>
      <c r="B24" s="22" t="s">
        <v>132</v>
      </c>
      <c r="C24" s="10" t="s">
        <v>130</v>
      </c>
      <c r="D24" s="58">
        <v>209.64</v>
      </c>
      <c r="E24" s="58"/>
      <c r="F24" s="57">
        <f t="shared" si="0"/>
        <v>209.64</v>
      </c>
    </row>
    <row r="25" spans="1:6" ht="16.5">
      <c r="A25" s="55" t="s">
        <v>252</v>
      </c>
      <c r="B25" s="22" t="s">
        <v>134</v>
      </c>
      <c r="C25" s="10" t="s">
        <v>130</v>
      </c>
      <c r="D25" s="58">
        <v>37631.12</v>
      </c>
      <c r="E25" s="58"/>
      <c r="F25" s="57">
        <f t="shared" si="0"/>
        <v>37631.12</v>
      </c>
    </row>
    <row r="26" spans="1:6" ht="16.5">
      <c r="A26" s="55" t="s">
        <v>253</v>
      </c>
      <c r="B26" s="22" t="s">
        <v>136</v>
      </c>
      <c r="C26" s="10">
        <v>1040</v>
      </c>
      <c r="D26" s="58">
        <v>232056.87</v>
      </c>
      <c r="E26" s="58"/>
      <c r="F26" s="57">
        <f t="shared" si="0"/>
        <v>232056.87</v>
      </c>
    </row>
    <row r="27" spans="1:6" ht="16.5">
      <c r="A27" s="55" t="s">
        <v>254</v>
      </c>
      <c r="B27" s="22" t="s">
        <v>138</v>
      </c>
      <c r="C27" s="10">
        <v>1040</v>
      </c>
      <c r="D27" s="58">
        <v>1329065.09</v>
      </c>
      <c r="E27" s="58"/>
      <c r="F27" s="57">
        <f t="shared" si="0"/>
        <v>1329065.09</v>
      </c>
    </row>
    <row r="28" spans="1:6" ht="16.5">
      <c r="A28" s="55" t="s">
        <v>139</v>
      </c>
      <c r="B28" s="22" t="s">
        <v>140</v>
      </c>
      <c r="C28" s="10">
        <v>1040</v>
      </c>
      <c r="D28" s="58">
        <v>2771847.76</v>
      </c>
      <c r="E28" s="58"/>
      <c r="F28" s="57">
        <f t="shared" si="0"/>
        <v>2771847.76</v>
      </c>
    </row>
    <row r="29" spans="1:6" ht="16.5">
      <c r="A29" s="55" t="s">
        <v>141</v>
      </c>
      <c r="B29" s="22" t="s">
        <v>142</v>
      </c>
      <c r="C29" s="10">
        <v>1040</v>
      </c>
      <c r="D29" s="58">
        <v>487103.52</v>
      </c>
      <c r="E29" s="58"/>
      <c r="F29" s="57">
        <f t="shared" si="0"/>
        <v>487103.52</v>
      </c>
    </row>
    <row r="30" spans="1:6" ht="16.5">
      <c r="A30" s="55" t="s">
        <v>143</v>
      </c>
      <c r="B30" s="22" t="s">
        <v>144</v>
      </c>
      <c r="C30" s="10">
        <v>1040</v>
      </c>
      <c r="D30" s="58">
        <v>1545027.17</v>
      </c>
      <c r="E30" s="58"/>
      <c r="F30" s="57">
        <f t="shared" si="0"/>
        <v>1545027.17</v>
      </c>
    </row>
    <row r="31" spans="1:6" ht="16.5">
      <c r="A31" s="8" t="s">
        <v>261</v>
      </c>
      <c r="B31" s="22" t="s">
        <v>260</v>
      </c>
      <c r="C31" s="10"/>
      <c r="D31" s="58">
        <v>92994.99</v>
      </c>
      <c r="E31" s="58"/>
      <c r="F31" s="57">
        <f t="shared" si="0"/>
        <v>92994.99</v>
      </c>
    </row>
    <row r="32" spans="1:6" ht="16.5">
      <c r="A32" s="55" t="s">
        <v>255</v>
      </c>
      <c r="B32" s="22" t="s">
        <v>146</v>
      </c>
      <c r="C32" s="10" t="s">
        <v>147</v>
      </c>
      <c r="D32" s="58">
        <v>770759.25</v>
      </c>
      <c r="E32" s="58"/>
      <c r="F32" s="57">
        <f t="shared" si="0"/>
        <v>770759.25</v>
      </c>
    </row>
    <row r="33" spans="1:6" ht="31.5">
      <c r="A33" s="55" t="s">
        <v>256</v>
      </c>
      <c r="B33" s="22" t="s">
        <v>151</v>
      </c>
      <c r="C33" s="10">
        <v>1070</v>
      </c>
      <c r="D33" s="58">
        <v>347031.24</v>
      </c>
      <c r="E33" s="58"/>
      <c r="F33" s="57">
        <f t="shared" si="0"/>
        <v>347031.24</v>
      </c>
    </row>
    <row r="34" spans="1:6" ht="16.5">
      <c r="A34" s="8" t="s">
        <v>152</v>
      </c>
      <c r="B34" s="22" t="s">
        <v>153</v>
      </c>
      <c r="C34" s="10">
        <v>1061</v>
      </c>
      <c r="D34" s="58">
        <v>115550.1</v>
      </c>
      <c r="E34" s="58"/>
      <c r="F34" s="57">
        <f t="shared" si="0"/>
        <v>115550.1</v>
      </c>
    </row>
    <row r="35" spans="1:6" ht="63" hidden="1">
      <c r="A35" s="8" t="s">
        <v>172</v>
      </c>
      <c r="B35" s="22" t="s">
        <v>166</v>
      </c>
      <c r="C35" s="10"/>
      <c r="D35" s="58"/>
      <c r="E35" s="58"/>
      <c r="F35" s="57">
        <f t="shared" si="0"/>
        <v>0</v>
      </c>
    </row>
    <row r="36" spans="1:6" ht="47.25">
      <c r="A36" s="8" t="s">
        <v>258</v>
      </c>
      <c r="B36" s="22" t="s">
        <v>163</v>
      </c>
      <c r="C36" s="10"/>
      <c r="D36" s="58">
        <v>8770</v>
      </c>
      <c r="E36" s="58">
        <v>2112</v>
      </c>
      <c r="F36" s="57">
        <f t="shared" si="0"/>
        <v>10882</v>
      </c>
    </row>
    <row r="37" spans="1:6" ht="16.5">
      <c r="A37" s="8" t="s">
        <v>167</v>
      </c>
      <c r="B37" s="22" t="s">
        <v>168</v>
      </c>
      <c r="C37" s="10">
        <v>1030</v>
      </c>
      <c r="D37" s="58">
        <v>22200</v>
      </c>
      <c r="E37" s="58"/>
      <c r="F37" s="57">
        <f t="shared" si="0"/>
        <v>22200</v>
      </c>
    </row>
    <row r="38" spans="1:6" ht="16.5">
      <c r="A38" s="8" t="s">
        <v>169</v>
      </c>
      <c r="B38" s="22" t="s">
        <v>170</v>
      </c>
      <c r="C38" s="10">
        <v>1010</v>
      </c>
      <c r="D38" s="58">
        <v>1331829.84</v>
      </c>
      <c r="E38" s="58"/>
      <c r="F38" s="57">
        <f t="shared" si="0"/>
        <v>1331829.84</v>
      </c>
    </row>
    <row r="39" spans="1:6" ht="16.5">
      <c r="A39" s="20" t="s">
        <v>173</v>
      </c>
      <c r="B39" s="23" t="s">
        <v>174</v>
      </c>
      <c r="C39" s="10"/>
      <c r="D39" s="57">
        <v>324882.14</v>
      </c>
      <c r="E39" s="57">
        <f>E41+E40</f>
        <v>3575353.95</v>
      </c>
      <c r="F39" s="57">
        <f t="shared" si="0"/>
        <v>3900236.0900000003</v>
      </c>
    </row>
    <row r="40" spans="1:6" ht="16.5">
      <c r="A40" s="8" t="s">
        <v>187</v>
      </c>
      <c r="B40" s="22" t="s">
        <v>188</v>
      </c>
      <c r="C40" s="10" t="s">
        <v>186</v>
      </c>
      <c r="D40" s="57">
        <v>324882.14</v>
      </c>
      <c r="E40" s="58"/>
      <c r="F40" s="57">
        <f t="shared" si="0"/>
        <v>324882.14</v>
      </c>
    </row>
    <row r="41" spans="1:6" ht="47.25">
      <c r="A41" s="8" t="s">
        <v>230</v>
      </c>
      <c r="B41" s="22" t="s">
        <v>231</v>
      </c>
      <c r="C41" s="10"/>
      <c r="D41" s="58"/>
      <c r="E41" s="58">
        <v>3575353.95</v>
      </c>
      <c r="F41" s="57">
        <f t="shared" si="0"/>
        <v>3575353.95</v>
      </c>
    </row>
    <row r="42" spans="1:6" ht="16.5">
      <c r="A42" s="20" t="s">
        <v>207</v>
      </c>
      <c r="B42" s="23">
        <v>240000</v>
      </c>
      <c r="C42" s="10"/>
      <c r="D42" s="57"/>
      <c r="E42" s="58">
        <f>E43</f>
        <v>17582.17</v>
      </c>
      <c r="F42" s="57">
        <f t="shared" si="0"/>
        <v>17582.17</v>
      </c>
    </row>
    <row r="43" spans="1:6" ht="47.25">
      <c r="A43" s="24" t="s">
        <v>209</v>
      </c>
      <c r="B43" s="23">
        <v>240900</v>
      </c>
      <c r="C43" s="10" t="s">
        <v>210</v>
      </c>
      <c r="D43" s="58"/>
      <c r="E43" s="58">
        <v>17582.17</v>
      </c>
      <c r="F43" s="57">
        <f t="shared" si="0"/>
        <v>17582.17</v>
      </c>
    </row>
    <row r="44" spans="1:6" ht="16.5">
      <c r="A44" s="20" t="s">
        <v>211</v>
      </c>
      <c r="B44" s="23">
        <v>250000</v>
      </c>
      <c r="C44" s="10"/>
      <c r="D44" s="59">
        <v>212081.72</v>
      </c>
      <c r="E44" s="59"/>
      <c r="F44" s="57">
        <f t="shared" si="0"/>
        <v>212081.72</v>
      </c>
    </row>
    <row r="45" spans="1:6" ht="16.5">
      <c r="A45" s="8" t="s">
        <v>212</v>
      </c>
      <c r="B45" s="22">
        <v>250404</v>
      </c>
      <c r="C45" s="10" t="s">
        <v>210</v>
      </c>
      <c r="D45" s="59">
        <v>212081.72</v>
      </c>
      <c r="E45" s="58"/>
      <c r="F45" s="57">
        <f t="shared" si="0"/>
        <v>212081.72</v>
      </c>
    </row>
    <row r="46" spans="1:6" ht="16.5">
      <c r="A46" s="25" t="s">
        <v>213</v>
      </c>
      <c r="B46" s="26">
        <v>900201</v>
      </c>
      <c r="C46" s="10"/>
      <c r="D46" s="59">
        <f>D44+D42+D39+D16+D15+D14+D12</f>
        <v>77079284.41</v>
      </c>
      <c r="E46" s="59">
        <f>E44+E42+E39+E16+E15+E14+E12</f>
        <v>7967366.280000001</v>
      </c>
      <c r="F46" s="57">
        <f t="shared" si="0"/>
        <v>85046650.69</v>
      </c>
    </row>
    <row r="47" spans="1:6" ht="16.5">
      <c r="A47" s="25" t="s">
        <v>217</v>
      </c>
      <c r="B47" s="26">
        <v>900202</v>
      </c>
      <c r="C47" s="10"/>
      <c r="D47" s="59">
        <f>D44+D42+D39+D16+D15+D14+D12</f>
        <v>77079284.41</v>
      </c>
      <c r="E47" s="59">
        <f>E44+E42+E39+E16+E15+E14+E12</f>
        <v>7967366.280000001</v>
      </c>
      <c r="F47" s="57">
        <f t="shared" si="0"/>
        <v>85046650.69</v>
      </c>
    </row>
    <row r="48" spans="1:6" ht="16.5">
      <c r="A48" s="30" t="s">
        <v>5</v>
      </c>
      <c r="B48" s="31"/>
      <c r="C48" s="11"/>
      <c r="D48" s="60">
        <f>-D49</f>
        <v>-21159.93</v>
      </c>
      <c r="E48" s="60">
        <f>-E49</f>
        <v>70232.37</v>
      </c>
      <c r="F48" s="57">
        <f t="shared" si="0"/>
        <v>49072.439999999995</v>
      </c>
    </row>
    <row r="49" spans="1:6" ht="15.75">
      <c r="A49" s="13" t="s">
        <v>16</v>
      </c>
      <c r="B49" s="32">
        <v>602000</v>
      </c>
      <c r="C49" s="12"/>
      <c r="D49" s="61">
        <f>D50-D51</f>
        <v>21159.93</v>
      </c>
      <c r="E49" s="61">
        <f>E50-E51</f>
        <v>-70232.37</v>
      </c>
      <c r="F49" s="57">
        <f t="shared" si="0"/>
        <v>-49072.439999999995</v>
      </c>
    </row>
    <row r="50" spans="1:6" ht="15.75">
      <c r="A50" s="14" t="s">
        <v>7</v>
      </c>
      <c r="B50" s="33">
        <v>602100</v>
      </c>
      <c r="C50" s="12"/>
      <c r="D50" s="61">
        <v>21159.93</v>
      </c>
      <c r="E50" s="61">
        <v>102076.13</v>
      </c>
      <c r="F50" s="57">
        <f t="shared" si="0"/>
        <v>123236.06</v>
      </c>
    </row>
    <row r="51" spans="1:6" ht="15.75">
      <c r="A51" s="19" t="s">
        <v>8</v>
      </c>
      <c r="B51" s="34">
        <v>602200</v>
      </c>
      <c r="C51" s="16"/>
      <c r="D51" s="66"/>
      <c r="E51" s="66">
        <v>172308.5</v>
      </c>
      <c r="F51" s="66">
        <f t="shared" si="0"/>
        <v>172308.5</v>
      </c>
    </row>
    <row r="52" spans="1:6" s="44" customFormat="1" ht="15.75">
      <c r="A52" s="41" t="s">
        <v>171</v>
      </c>
      <c r="B52" s="42"/>
      <c r="C52" s="43"/>
      <c r="D52" s="63">
        <f>D47+D48</f>
        <v>77058124.47999999</v>
      </c>
      <c r="E52" s="63">
        <f>E47+E48</f>
        <v>8037598.650000001</v>
      </c>
      <c r="F52" s="63">
        <f>F47+F48</f>
        <v>85095723.13</v>
      </c>
    </row>
    <row r="54" spans="1:6" s="38" customFormat="1" ht="20.25">
      <c r="A54" s="35" t="s">
        <v>23</v>
      </c>
      <c r="B54" s="36"/>
      <c r="C54" s="36"/>
      <c r="D54" s="37"/>
      <c r="E54" s="37" t="s">
        <v>259</v>
      </c>
      <c r="F54" s="37"/>
    </row>
  </sheetData>
  <mergeCells count="7">
    <mergeCell ref="A5:F5"/>
    <mergeCell ref="D7:D10"/>
    <mergeCell ref="E7:E10"/>
    <mergeCell ref="F7:F10"/>
    <mergeCell ref="A7:A10"/>
    <mergeCell ref="B7:B10"/>
    <mergeCell ref="C7:C10"/>
  </mergeCells>
  <printOptions/>
  <pageMargins left="0.65" right="0.35" top="0.54" bottom="0.42" header="0.5" footer="0.2"/>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Логвиненко</dc:creator>
  <cp:keywords/>
  <dc:description/>
  <cp:lastModifiedBy>Ткачук С.В.</cp:lastModifiedBy>
  <cp:lastPrinted>2007-02-20T13:11:05Z</cp:lastPrinted>
  <dcterms:created xsi:type="dcterms:W3CDTF">2004-05-12T10:26:41Z</dcterms:created>
  <dcterms:modified xsi:type="dcterms:W3CDTF">2007-04-10T12:42:49Z</dcterms:modified>
  <cp:category/>
  <cp:version/>
  <cp:contentType/>
  <cp:contentStatus/>
</cp:coreProperties>
</file>