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2"/>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(О)'!$10:$12</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(місто)'!$A$1:$G$107</definedName>
    <definedName name="_xlnm.Print_Area" localSheetId="1">'Додаток № 1.2 (Л)'!$A$1:$G$107</definedName>
    <definedName name="_xlnm.Print_Area" localSheetId="2">'Додаток № 1.3 (Х) '!$A$1:$G$108</definedName>
    <definedName name="_xlnm.Print_Area" localSheetId="3">'Додаток № 1.4 (О)'!$A$1:$G$107</definedName>
    <definedName name="_xlnm.Print_Area" localSheetId="4">'Додаток № 1.5 (Ж)'!$A$1:$G$108</definedName>
    <definedName name="_xlnm.Print_Area" localSheetId="5">'Додаток № 1.6 (Ш)'!$A$1:$G$108</definedName>
    <definedName name="_xlnm.Print_Area" localSheetId="6">'Додаток № 1.7 (З)'!$A$1:$G$108</definedName>
    <definedName name="_xlnm.Print_Area" localSheetId="7">'Додаток № 1.8 (К)'!$A$1:$G$108</definedName>
  </definedNames>
  <calcPr fullCalcOnLoad="1"/>
</workbook>
</file>

<file path=xl/comments1.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<sst xmlns="http://schemas.openxmlformats.org/spreadsheetml/2006/main" count="1892" uniqueCount="119">
  <si>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</si>
  <si>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</si>
  <si>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</si>
  <si>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</si>
  <si>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</si>
  <si>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</si>
  <si>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</si>
  <si>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</si>
  <si>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</si>
  <si>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</si>
  <si>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</si>
  <si>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</si>
  <si>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</si>
  <si>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</si>
  <si>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</si>
  <si>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</si>
  <si>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</si>
  <si>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</si>
  <si>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</si>
  <si>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</si>
  <si>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</si>
  <si>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</si>
  <si>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</si>
  <si>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</si>
  <si>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</si>
  <si>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</si>
  <si>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</si>
  <si>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</si>
  <si>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</si>
  <si>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</si>
  <si>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</si>
  <si>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</si>
  <si>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</si>
  <si>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</si>
  <si>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</si>
  <si>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</si>
  <si>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</si>
  <si>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</si>
  <si>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</si>
  <si>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</si>
  <si>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</si>
  <si>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</si>
  <si>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</si>
  <si>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</si>
  <si>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</si>
  <si>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І.І.Наливайко</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</si>
  <si>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</si>
  <si>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</si>
  <si>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</si>
  <si>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</si>
  <si>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</si>
  <si>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</si>
  <si>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</si>
  <si>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</si>
  <si>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</si>
  <si>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</si>
  <si>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</si>
  <si>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</si>
  <si>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</si>
  <si>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</si>
  <si>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</si>
  <si>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</si>
  <si>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</si>
  <si>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</si>
  <si>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</si>
  <si>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</si>
  <si>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</si>
  <si>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</si>
  <si>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</si>
  <si>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</si>
  <si>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</si>
  <si>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</si>
  <si>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</si>
  <si>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</si>
  <si>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</si>
  <si>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</si>
  <si>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</si>
  <si>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</si>
  <si>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</si>
  <si>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</si>
  <si>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Доходи міського бюджету на 2006 рік</t>
  </si>
  <si>
    <t xml:space="preserve">       Додаток 1.2</t>
  </si>
  <si>
    <t>Доходи Ленінського району на 2006 рік</t>
  </si>
  <si>
    <t>разом</t>
  </si>
  <si>
    <t>Код бюджетної класифікації</t>
  </si>
  <si>
    <t xml:space="preserve">       Додаток 1.3</t>
  </si>
  <si>
    <t>Доходи Хортицького району на 2006 рік</t>
  </si>
  <si>
    <t>Доходи Орджонікідзевського району на 2006 рік</t>
  </si>
  <si>
    <t xml:space="preserve">       Додаток 1.4</t>
  </si>
  <si>
    <t xml:space="preserve">       Додаток 1.5</t>
  </si>
  <si>
    <t>Доходи Жовтневого району на 2006 рік</t>
  </si>
  <si>
    <t xml:space="preserve">       Додаток 1.6</t>
  </si>
  <si>
    <t>Доходи Шевченківського району на 2006 рік</t>
  </si>
  <si>
    <t>Доходи Заводського району на 2006 рік</t>
  </si>
  <si>
    <t xml:space="preserve">       Додаток 1.7</t>
  </si>
  <si>
    <t>Доходи Комунарського району на 2006 рік</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</si>
  <si>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</si>
  <si>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</si>
  <si>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</si>
  <si>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</si>
  <si>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</si>
  <si>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</si>
  <si>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</si>
  <si>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</si>
  <si>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</si>
  <si>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</si>
  <si>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</si>
  <si>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</si>
  <si>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</si>
  <si>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</si>
  <si>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</si>
  <si>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</si>
  <si>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</si>
  <si>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</si>
  <si>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</si>
  <si>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</si>
  <si>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</si>
  <si>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17.03.2006 №7</t>
  </si>
  <si>
    <t>17.03.2006 № 7</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</si>
</sst>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25">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sz val="12"/>
      <name val="Arial Cyr"/>
      <family val="2"/>
    </font>
    <font>
      <b/>
      <sz val="8"/>
      <name val="Arial Cyr"/>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7" fillId="0" borderId="4" xfId="0" applyNumberFormat="1" applyFont="1" applyBorder="1" applyAlignment="1">
      <alignment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0" fontId="8"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14" fontId="23" fillId="0" borderId="0" xfId="0" applyNumberFormat="1" applyFont="1" applyAlignment="1">
      <alignment/>
    </xf>
    <xf numFmtId="0" fontId="23" fillId="0" borderId="0" xfId="0" applyFont="1" applyAlignment="1">
      <alignment/>
    </xf>
    <xf numFmtId="0" fontId="23" fillId="0" borderId="0" xfId="0" applyFont="1" applyAlignment="1">
      <alignment/>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5"/>
  <sheetViews>
    <sheetView showGridLines="0" zoomScale="80" zoomScaleNormal="80" zoomScaleSheetLayoutView="80" workbookViewId="0" topLeftCell="B1">
      <selection activeCell="C6" sqref="C6:D6"/>
    </sheetView>
  </sheetViews>
  <sheetFormatPr defaultColWidth="9.00390625" defaultRowHeight="12.75"/>
  <cols>
    <col min="1" max="1" width="2.875" style="0" hidden="1" customWidth="1"/>
    <col min="2" max="2" width="10.00390625" style="0" customWidth="1"/>
    <col min="3" max="3" width="57.375" style="9" customWidth="1"/>
    <col min="4" max="4" width="13.375" style="0" customWidth="1"/>
    <col min="5" max="5" width="12.125" style="0" customWidth="1"/>
    <col min="6" max="6" width="11.875" style="0" customWidth="1"/>
    <col min="7" max="7" width="14.00390625" style="0" customWidth="1"/>
    <col min="8" max="8" width="2.00390625" style="0" customWidth="1"/>
  </cols>
  <sheetData>
    <row r="1" ht="12.75"/>
    <row r="2" spans="5:6" ht="18">
      <c r="E2" s="12" t="s">
        <v>1</v>
      </c>
      <c r="F2" s="14"/>
    </row>
    <row r="3" spans="5:6" ht="19.5" customHeight="1">
      <c r="E3" s="12" t="s">
        <v>0</v>
      </c>
      <c r="F3" s="14"/>
    </row>
    <row r="4" spans="5:7" ht="22.5" customHeight="1">
      <c r="E4" s="12" t="s">
        <v>70</v>
      </c>
      <c r="F4" s="97" t="s">
        <v>117</v>
      </c>
      <c r="G4" s="98"/>
    </row>
    <row r="5" spans="4:6" ht="12.75">
      <c r="D5" s="1"/>
      <c r="E5" s="1"/>
      <c r="F5" s="1"/>
    </row>
    <row r="6" spans="3:4" ht="25.5" customHeight="1">
      <c r="C6" s="88" t="s">
        <v>80</v>
      </c>
      <c r="D6" s="88"/>
    </row>
    <row r="7" ht="12.75">
      <c r="F7" s="1"/>
    </row>
    <row r="8" ht="12.75">
      <c r="G8" s="1" t="s">
        <v>58</v>
      </c>
    </row>
    <row r="9" ht="13.5" thickBot="1"/>
    <row r="10" spans="2:7" ht="21" customHeight="1">
      <c r="B10" s="91" t="s">
        <v>84</v>
      </c>
      <c r="C10" s="93" t="s">
        <v>38</v>
      </c>
      <c r="D10" s="91" t="s">
        <v>39</v>
      </c>
      <c r="E10" s="95" t="s">
        <v>40</v>
      </c>
      <c r="F10" s="96"/>
      <c r="G10" s="89" t="s">
        <v>41</v>
      </c>
    </row>
    <row r="11" spans="2:7" ht="41.25" customHeight="1" thickBot="1">
      <c r="B11" s="92"/>
      <c r="C11" s="94"/>
      <c r="D11" s="92"/>
      <c r="E11" s="8" t="s">
        <v>83</v>
      </c>
      <c r="F11" s="8" t="s">
        <v>42</v>
      </c>
      <c r="G11" s="90"/>
    </row>
    <row r="12" spans="2:7" ht="18.75" customHeight="1" thickBot="1">
      <c r="B12" s="21">
        <v>1</v>
      </c>
      <c r="C12" s="20">
        <v>2</v>
      </c>
      <c r="D12" s="18">
        <v>3</v>
      </c>
      <c r="E12" s="19">
        <v>4</v>
      </c>
      <c r="F12" s="19">
        <v>5</v>
      </c>
      <c r="G12" s="20">
        <v>6</v>
      </c>
    </row>
    <row r="13" spans="2:7" ht="21" customHeight="1">
      <c r="B13" s="56">
        <v>10000000</v>
      </c>
      <c r="C13" s="7" t="s">
        <v>2</v>
      </c>
      <c r="D13" s="28">
        <f>D14+D20+D24+D31</f>
        <v>572874000</v>
      </c>
      <c r="E13" s="29">
        <f>E18+E24</f>
        <v>13690000</v>
      </c>
      <c r="F13" s="30" t="s">
        <v>43</v>
      </c>
      <c r="G13" s="31">
        <f>SUM(D13:E13)</f>
        <v>586564000</v>
      </c>
    </row>
    <row r="14" spans="2:7" ht="31.5">
      <c r="B14" s="57">
        <v>11000000</v>
      </c>
      <c r="C14" s="2" t="s">
        <v>3</v>
      </c>
      <c r="D14" s="32">
        <f>D15+D16</f>
        <v>473995800</v>
      </c>
      <c r="E14" s="33" t="s">
        <v>43</v>
      </c>
      <c r="F14" s="33" t="s">
        <v>43</v>
      </c>
      <c r="G14" s="27">
        <f aca="true" t="shared" si="0" ref="G14:G83">SUM(D14:E14)</f>
        <v>473995800</v>
      </c>
    </row>
    <row r="15" spans="2:7" ht="20.25" customHeight="1">
      <c r="B15" s="57">
        <v>11010000</v>
      </c>
      <c r="C15" s="3" t="s">
        <v>57</v>
      </c>
      <c r="D15" s="32">
        <f>461205800-10000</f>
        <v>461195800</v>
      </c>
      <c r="E15" s="33" t="s">
        <v>43</v>
      </c>
      <c r="F15" s="33" t="s">
        <v>43</v>
      </c>
      <c r="G15" s="27">
        <f t="shared" si="0"/>
        <v>461195800</v>
      </c>
    </row>
    <row r="16" spans="2:7" ht="20.25" customHeight="1">
      <c r="B16" s="57">
        <v>11020000</v>
      </c>
      <c r="C16" s="3" t="s">
        <v>4</v>
      </c>
      <c r="D16" s="32">
        <f>D17</f>
        <v>12800000</v>
      </c>
      <c r="E16" s="33" t="s">
        <v>43</v>
      </c>
      <c r="F16" s="33" t="s">
        <v>43</v>
      </c>
      <c r="G16" s="27">
        <f t="shared" si="0"/>
        <v>12800000</v>
      </c>
    </row>
    <row r="17" spans="2:7" ht="31.5">
      <c r="B17" s="58">
        <v>11020200</v>
      </c>
      <c r="C17" s="4" t="s">
        <v>59</v>
      </c>
      <c r="D17" s="32">
        <v>12800000</v>
      </c>
      <c r="E17" s="33" t="s">
        <v>43</v>
      </c>
      <c r="F17" s="33" t="s">
        <v>43</v>
      </c>
      <c r="G17" s="27">
        <f t="shared" si="0"/>
        <v>12800000</v>
      </c>
    </row>
    <row r="18" spans="2:7" ht="18" customHeight="1">
      <c r="B18" s="57">
        <v>12000000</v>
      </c>
      <c r="C18" s="2" t="s">
        <v>5</v>
      </c>
      <c r="D18" s="33" t="s">
        <v>43</v>
      </c>
      <c r="E18" s="34">
        <f>E19</f>
        <v>13390000</v>
      </c>
      <c r="F18" s="33" t="s">
        <v>43</v>
      </c>
      <c r="G18" s="27">
        <f t="shared" si="0"/>
        <v>13390000</v>
      </c>
    </row>
    <row r="19" spans="2:7" ht="31.5">
      <c r="B19" s="57">
        <v>12020000</v>
      </c>
      <c r="C19" s="3" t="s">
        <v>6</v>
      </c>
      <c r="D19" s="33" t="s">
        <v>43</v>
      </c>
      <c r="E19" s="34">
        <v>13390000</v>
      </c>
      <c r="F19" s="33" t="s">
        <v>43</v>
      </c>
      <c r="G19" s="27">
        <f t="shared" si="0"/>
        <v>13390000</v>
      </c>
    </row>
    <row r="20" spans="2:7" ht="31.5">
      <c r="B20" s="57">
        <v>13000000</v>
      </c>
      <c r="C20" s="2" t="s">
        <v>73</v>
      </c>
      <c r="D20" s="32">
        <f>SUM(D21:D23)</f>
        <v>42100000</v>
      </c>
      <c r="E20" s="33" t="s">
        <v>43</v>
      </c>
      <c r="F20" s="33" t="s">
        <v>43</v>
      </c>
      <c r="G20" s="27">
        <f t="shared" si="0"/>
        <v>42100000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6.5" customHeight="1">
      <c r="B23" s="57">
        <v>13050000</v>
      </c>
      <c r="C23" s="3" t="s">
        <v>7</v>
      </c>
      <c r="D23" s="32">
        <f>42100000</f>
        <v>42100000</v>
      </c>
      <c r="E23" s="33" t="s">
        <v>43</v>
      </c>
      <c r="F23" s="33" t="s">
        <v>43</v>
      </c>
      <c r="G23" s="27">
        <f t="shared" si="0"/>
        <v>42100000</v>
      </c>
    </row>
    <row r="24" spans="2:7" ht="19.5" customHeight="1">
      <c r="B24" s="57">
        <v>14000000</v>
      </c>
      <c r="C24" s="2" t="s">
        <v>8</v>
      </c>
      <c r="D24" s="32">
        <f>D25+D29</f>
        <v>16998200</v>
      </c>
      <c r="E24" s="34">
        <f>E30</f>
        <v>300000</v>
      </c>
      <c r="F24" s="33" t="s">
        <v>43</v>
      </c>
      <c r="G24" s="27">
        <f t="shared" si="0"/>
        <v>17298200</v>
      </c>
    </row>
    <row r="25" spans="2:7" ht="20.25" customHeight="1">
      <c r="B25" s="57">
        <v>14060000</v>
      </c>
      <c r="C25" s="2" t="s">
        <v>76</v>
      </c>
      <c r="D25" s="32">
        <f>SUM(D26:D28)</f>
        <v>597700</v>
      </c>
      <c r="E25" s="33" t="s">
        <v>43</v>
      </c>
      <c r="F25" s="33" t="s">
        <v>43</v>
      </c>
      <c r="G25" s="27"/>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29.25" customHeight="1">
      <c r="B28" s="58">
        <v>14060300</v>
      </c>
      <c r="C28" s="4" t="s">
        <v>11</v>
      </c>
      <c r="D28" s="32">
        <v>597700</v>
      </c>
      <c r="E28" s="33" t="s">
        <v>43</v>
      </c>
      <c r="F28" s="33" t="s">
        <v>43</v>
      </c>
      <c r="G28" s="27">
        <f t="shared" si="0"/>
        <v>597700</v>
      </c>
    </row>
    <row r="29" spans="2:7" ht="29.25" customHeight="1">
      <c r="B29" s="57">
        <v>14070000</v>
      </c>
      <c r="C29" s="3" t="s">
        <v>12</v>
      </c>
      <c r="D29" s="35">
        <v>16400500</v>
      </c>
      <c r="E29" s="33" t="s">
        <v>43</v>
      </c>
      <c r="F29" s="33" t="s">
        <v>43</v>
      </c>
      <c r="G29" s="27">
        <f t="shared" si="0"/>
        <v>16400500</v>
      </c>
    </row>
    <row r="30" spans="2:7" ht="47.25">
      <c r="B30" s="58">
        <v>14071500</v>
      </c>
      <c r="C30" s="4" t="s">
        <v>13</v>
      </c>
      <c r="D30" s="33" t="s">
        <v>43</v>
      </c>
      <c r="E30" s="34">
        <v>300000</v>
      </c>
      <c r="F30" s="33" t="s">
        <v>43</v>
      </c>
      <c r="G30" s="27">
        <f t="shared" si="0"/>
        <v>300000</v>
      </c>
    </row>
    <row r="31" spans="2:7" ht="18" customHeight="1">
      <c r="B31" s="57">
        <v>16000000</v>
      </c>
      <c r="C31" s="2" t="s">
        <v>55</v>
      </c>
      <c r="D31" s="32">
        <f>SUM(D32:D34)</f>
        <v>39780000</v>
      </c>
      <c r="E31" s="33" t="s">
        <v>43</v>
      </c>
      <c r="F31" s="33" t="s">
        <v>43</v>
      </c>
      <c r="G31" s="27">
        <f t="shared" si="0"/>
        <v>39780000</v>
      </c>
    </row>
    <row r="32" spans="2:7" ht="21" customHeight="1">
      <c r="B32" s="57">
        <v>16010000</v>
      </c>
      <c r="C32" s="3" t="s">
        <v>14</v>
      </c>
      <c r="D32" s="32">
        <f>14780000</f>
        <v>14780000</v>
      </c>
      <c r="E32" s="33" t="s">
        <v>43</v>
      </c>
      <c r="F32" s="33" t="s">
        <v>43</v>
      </c>
      <c r="G32" s="27">
        <f t="shared" si="0"/>
        <v>14780000</v>
      </c>
    </row>
    <row r="33" spans="2:7" ht="15.75" customHeight="1" hidden="1">
      <c r="B33" s="57">
        <v>16040000</v>
      </c>
      <c r="C33" s="3" t="s">
        <v>15</v>
      </c>
      <c r="D33" s="32"/>
      <c r="E33" s="33" t="s">
        <v>43</v>
      </c>
      <c r="F33" s="33" t="s">
        <v>43</v>
      </c>
      <c r="G33" s="27">
        <f t="shared" si="0"/>
        <v>0</v>
      </c>
    </row>
    <row r="34" spans="2:7" ht="21" customHeight="1">
      <c r="B34" s="57">
        <v>16050000</v>
      </c>
      <c r="C34" s="3" t="s">
        <v>16</v>
      </c>
      <c r="D34" s="32">
        <v>25000000</v>
      </c>
      <c r="E34" s="33" t="s">
        <v>43</v>
      </c>
      <c r="F34" s="33" t="s">
        <v>43</v>
      </c>
      <c r="G34" s="27">
        <f t="shared" si="0"/>
        <v>25000000</v>
      </c>
    </row>
    <row r="35" spans="2:7" ht="23.25" customHeight="1">
      <c r="B35" s="57">
        <v>20000000</v>
      </c>
      <c r="C35" s="5" t="s">
        <v>17</v>
      </c>
      <c r="D35" s="32">
        <f>D36+D41+D46+D49</f>
        <v>20720200</v>
      </c>
      <c r="E35" s="34">
        <f>E49+E56</f>
        <v>4244732</v>
      </c>
      <c r="F35" s="34">
        <f>F49</f>
        <v>5000</v>
      </c>
      <c r="G35" s="27">
        <f t="shared" si="0"/>
        <v>24964932</v>
      </c>
    </row>
    <row r="36" spans="2:7" ht="20.25" customHeight="1">
      <c r="B36" s="57">
        <v>21000000</v>
      </c>
      <c r="C36" s="2" t="s">
        <v>18</v>
      </c>
      <c r="D36" s="32">
        <f>D37+D40</f>
        <v>3017700</v>
      </c>
      <c r="E36" s="33" t="s">
        <v>43</v>
      </c>
      <c r="F36" s="33" t="s">
        <v>43</v>
      </c>
      <c r="G36" s="27">
        <f t="shared" si="0"/>
        <v>3017700</v>
      </c>
    </row>
    <row r="37" spans="2:7" ht="62.25" customHeight="1">
      <c r="B37" s="57">
        <v>21010000</v>
      </c>
      <c r="C37" s="22" t="s">
        <v>69</v>
      </c>
      <c r="D37" s="36">
        <f>D38</f>
        <v>2177500</v>
      </c>
      <c r="E37" s="33" t="s">
        <v>43</v>
      </c>
      <c r="F37" s="33" t="s">
        <v>43</v>
      </c>
      <c r="G37" s="27">
        <f t="shared" si="0"/>
        <v>2177500</v>
      </c>
    </row>
    <row r="38" spans="2:7" ht="62.25" customHeight="1">
      <c r="B38" s="58">
        <v>21010300</v>
      </c>
      <c r="C38" s="4" t="s">
        <v>61</v>
      </c>
      <c r="D38" s="32">
        <v>2177500</v>
      </c>
      <c r="E38" s="33" t="s">
        <v>43</v>
      </c>
      <c r="F38" s="33" t="s">
        <v>43</v>
      </c>
      <c r="G38" s="27">
        <f t="shared" si="0"/>
        <v>2177500</v>
      </c>
    </row>
    <row r="39" spans="2:7" ht="15.75" customHeight="1" hidden="1">
      <c r="B39" s="57">
        <v>21030000</v>
      </c>
      <c r="C39" s="3" t="s">
        <v>19</v>
      </c>
      <c r="D39" s="32"/>
      <c r="E39" s="68" t="s">
        <v>43</v>
      </c>
      <c r="F39" s="33" t="s">
        <v>43</v>
      </c>
      <c r="G39" s="27">
        <f t="shared" si="0"/>
        <v>0</v>
      </c>
    </row>
    <row r="40" spans="2:7" ht="33.75" customHeight="1">
      <c r="B40" s="57">
        <v>21040000</v>
      </c>
      <c r="C40" s="3" t="s">
        <v>77</v>
      </c>
      <c r="D40" s="32">
        <f>350000+490200</f>
        <v>840200</v>
      </c>
      <c r="E40" s="33" t="s">
        <v>43</v>
      </c>
      <c r="F40" s="33" t="s">
        <v>43</v>
      </c>
      <c r="G40" s="27">
        <f t="shared" si="0"/>
        <v>840200</v>
      </c>
    </row>
    <row r="41" spans="2:7" ht="31.5">
      <c r="B41" s="57">
        <v>22000000</v>
      </c>
      <c r="C41" s="2" t="s">
        <v>20</v>
      </c>
      <c r="D41" s="32">
        <f>D42+D43+D45</f>
        <v>17310000</v>
      </c>
      <c r="E41" s="33" t="s">
        <v>43</v>
      </c>
      <c r="F41" s="33" t="s">
        <v>43</v>
      </c>
      <c r="G41" s="27">
        <f t="shared" si="0"/>
        <v>17310000</v>
      </c>
    </row>
    <row r="42" spans="2:7" ht="15.75" customHeight="1" hidden="1">
      <c r="B42" s="57">
        <v>22020000</v>
      </c>
      <c r="C42" s="3" t="s">
        <v>21</v>
      </c>
      <c r="D42" s="32"/>
      <c r="E42" s="33" t="s">
        <v>43</v>
      </c>
      <c r="F42" s="33" t="s">
        <v>43</v>
      </c>
      <c r="G42" s="27">
        <f t="shared" si="0"/>
        <v>0</v>
      </c>
    </row>
    <row r="43" spans="2:7" ht="31.5">
      <c r="B43" s="57">
        <v>22080000</v>
      </c>
      <c r="C43" s="3" t="s">
        <v>78</v>
      </c>
      <c r="D43" s="32">
        <f>D44</f>
        <v>15110000</v>
      </c>
      <c r="E43" s="33" t="s">
        <v>43</v>
      </c>
      <c r="F43" s="33" t="s">
        <v>43</v>
      </c>
      <c r="G43" s="27">
        <f t="shared" si="0"/>
        <v>15110000</v>
      </c>
    </row>
    <row r="44" spans="2:7" ht="31.5" customHeight="1">
      <c r="B44" s="58">
        <v>22080400</v>
      </c>
      <c r="C44" s="4" t="s">
        <v>60</v>
      </c>
      <c r="D44" s="32">
        <v>15110000</v>
      </c>
      <c r="E44" s="33" t="s">
        <v>43</v>
      </c>
      <c r="F44" s="33" t="s">
        <v>43</v>
      </c>
      <c r="G44" s="27">
        <f t="shared" si="0"/>
        <v>15110000</v>
      </c>
    </row>
    <row r="45" spans="2:7" ht="18" customHeight="1">
      <c r="B45" s="57">
        <v>22090000</v>
      </c>
      <c r="C45" s="3" t="s">
        <v>22</v>
      </c>
      <c r="D45" s="32">
        <v>2200000</v>
      </c>
      <c r="E45" s="33" t="s">
        <v>43</v>
      </c>
      <c r="F45" s="33" t="s">
        <v>43</v>
      </c>
      <c r="G45" s="27">
        <f t="shared" si="0"/>
        <v>2200000</v>
      </c>
    </row>
    <row r="46" spans="2:7" ht="21" customHeight="1">
      <c r="B46" s="57">
        <v>23000000</v>
      </c>
      <c r="C46" s="2" t="s">
        <v>56</v>
      </c>
      <c r="D46" s="32">
        <f>D47</f>
        <v>163200</v>
      </c>
      <c r="E46" s="33" t="s">
        <v>43</v>
      </c>
      <c r="F46" s="33" t="s">
        <v>43</v>
      </c>
      <c r="G46" s="27">
        <f t="shared" si="0"/>
        <v>163200</v>
      </c>
    </row>
    <row r="47" spans="2:7" ht="21.75" customHeight="1">
      <c r="B47" s="57">
        <v>23030000</v>
      </c>
      <c r="C47" s="3" t="s">
        <v>23</v>
      </c>
      <c r="D47" s="32">
        <f>D48</f>
        <v>163200</v>
      </c>
      <c r="E47" s="33" t="s">
        <v>43</v>
      </c>
      <c r="F47" s="33" t="s">
        <v>43</v>
      </c>
      <c r="G47" s="27">
        <f t="shared" si="0"/>
        <v>163200</v>
      </c>
    </row>
    <row r="48" spans="2:7" ht="21.75" customHeight="1">
      <c r="B48" s="58">
        <v>23030300</v>
      </c>
      <c r="C48" s="4" t="s">
        <v>23</v>
      </c>
      <c r="D48" s="32">
        <v>163200</v>
      </c>
      <c r="E48" s="33" t="s">
        <v>43</v>
      </c>
      <c r="F48" s="33" t="s">
        <v>43</v>
      </c>
      <c r="G48" s="27">
        <f t="shared" si="0"/>
        <v>163200</v>
      </c>
    </row>
    <row r="49" spans="2:7" ht="18" customHeight="1">
      <c r="B49" s="57">
        <v>24000000</v>
      </c>
      <c r="C49" s="2" t="s">
        <v>24</v>
      </c>
      <c r="D49" s="32">
        <f>D50+D51</f>
        <v>229300</v>
      </c>
      <c r="E49" s="34">
        <f>E51</f>
        <v>150500</v>
      </c>
      <c r="F49" s="34">
        <f>F51</f>
        <v>5000</v>
      </c>
      <c r="G49" s="27">
        <f t="shared" si="0"/>
        <v>379800</v>
      </c>
    </row>
    <row r="50" spans="2:7" ht="46.5" customHeight="1">
      <c r="B50" s="57">
        <v>24030000</v>
      </c>
      <c r="C50" s="23" t="s">
        <v>25</v>
      </c>
      <c r="D50" s="32">
        <v>2000</v>
      </c>
      <c r="E50" s="33" t="s">
        <v>43</v>
      </c>
      <c r="F50" s="33" t="s">
        <v>43</v>
      </c>
      <c r="G50" s="27">
        <f t="shared" si="0"/>
        <v>2000</v>
      </c>
    </row>
    <row r="51" spans="2:7" ht="18" customHeight="1">
      <c r="B51" s="57">
        <v>24060000</v>
      </c>
      <c r="C51" s="23" t="s">
        <v>26</v>
      </c>
      <c r="D51" s="32">
        <f>D52</f>
        <v>227300</v>
      </c>
      <c r="E51" s="37">
        <f>E54+E53</f>
        <v>150500</v>
      </c>
      <c r="F51" s="37">
        <f>F54</f>
        <v>5000</v>
      </c>
      <c r="G51" s="27">
        <f t="shared" si="0"/>
        <v>377800</v>
      </c>
    </row>
    <row r="52" spans="2:7" ht="16.5" customHeight="1">
      <c r="B52" s="60">
        <v>24060300</v>
      </c>
      <c r="C52" s="4" t="s">
        <v>26</v>
      </c>
      <c r="D52" s="37">
        <f>49800+177500</f>
        <v>227300</v>
      </c>
      <c r="E52" s="33" t="s">
        <v>43</v>
      </c>
      <c r="F52" s="33" t="s">
        <v>43</v>
      </c>
      <c r="G52" s="27">
        <f t="shared" si="0"/>
        <v>227300</v>
      </c>
    </row>
    <row r="53" spans="2:7" ht="32.25" customHeight="1">
      <c r="B53" s="61">
        <v>24061600</v>
      </c>
      <c r="C53" s="4" t="s">
        <v>47</v>
      </c>
      <c r="D53" s="33" t="s">
        <v>43</v>
      </c>
      <c r="E53" s="34">
        <v>145500</v>
      </c>
      <c r="F53" s="33" t="s">
        <v>43</v>
      </c>
      <c r="G53" s="27">
        <f>SUM(D53:E53)</f>
        <v>145500</v>
      </c>
    </row>
    <row r="54" spans="2:7" ht="18" customHeight="1">
      <c r="B54" s="57">
        <v>24110000</v>
      </c>
      <c r="C54" s="23" t="s">
        <v>79</v>
      </c>
      <c r="D54" s="38" t="s">
        <v>43</v>
      </c>
      <c r="E54" s="37">
        <f>E55</f>
        <v>5000</v>
      </c>
      <c r="F54" s="37">
        <f>F55</f>
        <v>5000</v>
      </c>
      <c r="G54" s="27">
        <f t="shared" si="0"/>
        <v>5000</v>
      </c>
    </row>
    <row r="55" spans="2:7" ht="30" customHeight="1">
      <c r="B55" s="61">
        <v>24110600</v>
      </c>
      <c r="C55" s="4" t="s">
        <v>27</v>
      </c>
      <c r="D55" s="38" t="s">
        <v>43</v>
      </c>
      <c r="E55" s="34">
        <f>F55</f>
        <v>5000</v>
      </c>
      <c r="F55" s="34">
        <v>5000</v>
      </c>
      <c r="G55" s="27">
        <f>SUM(D55:E55)</f>
        <v>5000</v>
      </c>
    </row>
    <row r="56" spans="2:7" ht="18" customHeight="1">
      <c r="B56" s="59">
        <v>25000000</v>
      </c>
      <c r="C56" s="2" t="s">
        <v>48</v>
      </c>
      <c r="D56" s="33" t="s">
        <v>43</v>
      </c>
      <c r="E56" s="39">
        <v>4094232</v>
      </c>
      <c r="F56" s="33" t="s">
        <v>43</v>
      </c>
      <c r="G56" s="27">
        <f t="shared" si="0"/>
        <v>4094232</v>
      </c>
    </row>
    <row r="57" spans="2:7" ht="21.75" customHeight="1">
      <c r="B57" s="59">
        <v>30000000</v>
      </c>
      <c r="C57" s="5" t="s">
        <v>49</v>
      </c>
      <c r="D57" s="33" t="s">
        <v>43</v>
      </c>
      <c r="E57" s="40">
        <f>E58+E60</f>
        <v>61358162</v>
      </c>
      <c r="F57" s="40">
        <f>F58+F60</f>
        <v>61358162</v>
      </c>
      <c r="G57" s="27">
        <f t="shared" si="0"/>
        <v>61358162</v>
      </c>
    </row>
    <row r="58" spans="2:7" ht="18.75" customHeight="1">
      <c r="B58" s="59">
        <v>31000000</v>
      </c>
      <c r="C58" s="2" t="s">
        <v>50</v>
      </c>
      <c r="D58" s="33" t="s">
        <v>43</v>
      </c>
      <c r="E58" s="40">
        <f>E59</f>
        <v>20000000</v>
      </c>
      <c r="F58" s="40">
        <f>F59</f>
        <v>20000000</v>
      </c>
      <c r="G58" s="27">
        <f t="shared" si="0"/>
        <v>20000000</v>
      </c>
    </row>
    <row r="59" spans="2:7" ht="47.25">
      <c r="B59" s="59">
        <v>31030000</v>
      </c>
      <c r="C59" s="23" t="s">
        <v>29</v>
      </c>
      <c r="D59" s="33" t="s">
        <v>43</v>
      </c>
      <c r="E59" s="34">
        <f>F59</f>
        <v>20000000</v>
      </c>
      <c r="F59" s="39">
        <v>20000000</v>
      </c>
      <c r="G59" s="27">
        <f t="shared" si="0"/>
        <v>20000000</v>
      </c>
    </row>
    <row r="60" spans="2:7" ht="31.5">
      <c r="B60" s="59">
        <v>33000000</v>
      </c>
      <c r="C60" s="2" t="s">
        <v>51</v>
      </c>
      <c r="D60" s="33" t="s">
        <v>43</v>
      </c>
      <c r="E60" s="34">
        <f>E61</f>
        <v>41358162</v>
      </c>
      <c r="F60" s="34">
        <f>F61</f>
        <v>41358162</v>
      </c>
      <c r="G60" s="27">
        <f t="shared" si="0"/>
        <v>41358162</v>
      </c>
    </row>
    <row r="61" spans="2:7" ht="19.5" customHeight="1">
      <c r="B61" s="59">
        <v>33010000</v>
      </c>
      <c r="C61" s="23" t="s">
        <v>28</v>
      </c>
      <c r="D61" s="33" t="s">
        <v>43</v>
      </c>
      <c r="E61" s="34">
        <f>F61</f>
        <v>41358162</v>
      </c>
      <c r="F61" s="39">
        <f>40358162+1000000</f>
        <v>41358162</v>
      </c>
      <c r="G61" s="27">
        <f t="shared" si="0"/>
        <v>41358162</v>
      </c>
    </row>
    <row r="62" spans="2:7" ht="16.5" customHeight="1">
      <c r="B62" s="57">
        <v>50000000</v>
      </c>
      <c r="C62" s="5" t="s">
        <v>52</v>
      </c>
      <c r="D62" s="33" t="s">
        <v>43</v>
      </c>
      <c r="E62" s="34">
        <f>E63+E64</f>
        <v>63604500</v>
      </c>
      <c r="F62" s="33" t="s">
        <v>43</v>
      </c>
      <c r="G62" s="27">
        <f t="shared" si="0"/>
        <v>63604500</v>
      </c>
    </row>
    <row r="63" spans="2:7" ht="31.5">
      <c r="B63" s="57">
        <v>50080000</v>
      </c>
      <c r="C63" s="3" t="s">
        <v>53</v>
      </c>
      <c r="D63" s="33" t="s">
        <v>43</v>
      </c>
      <c r="E63" s="34">
        <v>3604500</v>
      </c>
      <c r="F63" s="33" t="s">
        <v>43</v>
      </c>
      <c r="G63" s="27">
        <f t="shared" si="0"/>
        <v>3604500</v>
      </c>
    </row>
    <row r="64" spans="2:7" ht="51.75" customHeight="1">
      <c r="B64" s="57">
        <v>50110000</v>
      </c>
      <c r="C64" s="3" t="s">
        <v>54</v>
      </c>
      <c r="D64" s="33" t="s">
        <v>43</v>
      </c>
      <c r="E64" s="34">
        <v>60000000</v>
      </c>
      <c r="F64" s="33" t="s">
        <v>43</v>
      </c>
      <c r="G64" s="27">
        <f t="shared" si="0"/>
        <v>60000000</v>
      </c>
    </row>
    <row r="65" spans="2:7" s="73" customFormat="1" ht="18" customHeight="1">
      <c r="B65" s="76"/>
      <c r="C65" s="10" t="s">
        <v>30</v>
      </c>
      <c r="D65" s="77">
        <f>D13+D35</f>
        <v>593594200</v>
      </c>
      <c r="E65" s="75">
        <f>E13+E35+E57+E62</f>
        <v>142897394</v>
      </c>
      <c r="F65" s="75">
        <f>F35+F57</f>
        <v>61363162</v>
      </c>
      <c r="G65" s="78">
        <f t="shared" si="0"/>
        <v>736491594</v>
      </c>
    </row>
    <row r="66" spans="2:7" ht="17.25" customHeight="1">
      <c r="B66" s="57">
        <v>40000000</v>
      </c>
      <c r="C66" s="5" t="s">
        <v>31</v>
      </c>
      <c r="D66" s="77">
        <f>D67</f>
        <v>49793546</v>
      </c>
      <c r="E66" s="75">
        <f>E67</f>
        <v>236350000</v>
      </c>
      <c r="F66" s="87">
        <f>F74</f>
        <v>236350000</v>
      </c>
      <c r="G66" s="78">
        <f t="shared" si="0"/>
        <v>286143546</v>
      </c>
    </row>
    <row r="67" spans="2:7" ht="19.5" customHeight="1">
      <c r="B67" s="57">
        <v>41000000</v>
      </c>
      <c r="C67" s="2" t="s">
        <v>32</v>
      </c>
      <c r="D67" s="32">
        <f>D68+D69+D74</f>
        <v>49793546</v>
      </c>
      <c r="E67" s="34">
        <f>E74</f>
        <v>236350000</v>
      </c>
      <c r="F67" s="41">
        <f>F74</f>
        <v>236350000</v>
      </c>
      <c r="G67" s="27">
        <f t="shared" si="0"/>
        <v>286143546</v>
      </c>
    </row>
    <row r="68" spans="2:7" ht="3" customHeight="1" hidden="1">
      <c r="B68" s="57">
        <v>41010000</v>
      </c>
      <c r="C68" s="6" t="s">
        <v>33</v>
      </c>
      <c r="D68" s="32"/>
      <c r="E68" s="85" t="s">
        <v>43</v>
      </c>
      <c r="F68" s="85" t="s">
        <v>43</v>
      </c>
      <c r="G68" s="27">
        <f t="shared" si="0"/>
        <v>0</v>
      </c>
    </row>
    <row r="69" spans="2:7" s="51" customFormat="1" ht="19.5" customHeight="1">
      <c r="B69" s="57">
        <v>41020000</v>
      </c>
      <c r="C69" s="6" t="s">
        <v>34</v>
      </c>
      <c r="D69" s="32">
        <f>SUM(D70:D73)</f>
        <v>0</v>
      </c>
      <c r="E69" s="85" t="s">
        <v>43</v>
      </c>
      <c r="F69" s="85" t="s">
        <v>43</v>
      </c>
      <c r="G69" s="27">
        <f t="shared" si="0"/>
        <v>0</v>
      </c>
    </row>
    <row r="70" spans="2:7" ht="48"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21" customHeight="1" hidden="1">
      <c r="B72" s="67">
        <v>41020900</v>
      </c>
      <c r="C72" s="79" t="s">
        <v>97</v>
      </c>
      <c r="D72" s="32"/>
      <c r="E72" s="85" t="s">
        <v>43</v>
      </c>
      <c r="F72" s="85" t="s">
        <v>43</v>
      </c>
      <c r="G72" s="27">
        <f t="shared" si="0"/>
        <v>0</v>
      </c>
    </row>
    <row r="73" spans="2:7" ht="60.75" customHeight="1" hidden="1">
      <c r="B73" s="62">
        <v>41021300</v>
      </c>
      <c r="C73" s="24" t="s">
        <v>68</v>
      </c>
      <c r="D73" s="32"/>
      <c r="E73" s="85" t="s">
        <v>43</v>
      </c>
      <c r="F73" s="85" t="s">
        <v>43</v>
      </c>
      <c r="G73" s="27">
        <f t="shared" si="0"/>
        <v>0</v>
      </c>
    </row>
    <row r="74" spans="2:7" s="51" customFormat="1" ht="18.75" customHeight="1">
      <c r="B74" s="57">
        <v>41030000</v>
      </c>
      <c r="C74" s="6" t="s">
        <v>35</v>
      </c>
      <c r="D74" s="34">
        <f>SUM(D75:D97)</f>
        <v>49793546</v>
      </c>
      <c r="E74" s="34">
        <f>SUM(E75:E97)</f>
        <v>236350000</v>
      </c>
      <c r="F74" s="34">
        <f>SUM(F75:F97)</f>
        <v>236350000</v>
      </c>
      <c r="G74" s="27">
        <f t="shared" si="0"/>
        <v>286143546</v>
      </c>
    </row>
    <row r="75" spans="2:7" ht="60" hidden="1">
      <c r="B75" s="63">
        <v>41027400</v>
      </c>
      <c r="C75" s="26" t="s">
        <v>100</v>
      </c>
      <c r="D75" s="46"/>
      <c r="E75" s="85" t="str">
        <f>F75</f>
        <v>х</v>
      </c>
      <c r="F75" s="85" t="s">
        <v>43</v>
      </c>
      <c r="G75" s="43">
        <f>SUM(D75:E75)</f>
        <v>0</v>
      </c>
    </row>
    <row r="76" spans="2:7" ht="48" customHeight="1">
      <c r="B76" s="62">
        <v>41030300</v>
      </c>
      <c r="C76" s="24" t="s">
        <v>98</v>
      </c>
      <c r="D76" s="41">
        <v>1000000</v>
      </c>
      <c r="E76" s="85" t="s">
        <v>43</v>
      </c>
      <c r="F76" s="85" t="s">
        <v>43</v>
      </c>
      <c r="G76" s="27">
        <f>SUM(D76:E76)</f>
        <v>1000000</v>
      </c>
    </row>
    <row r="77" spans="2:7" ht="30.75" customHeight="1" hidden="1">
      <c r="B77" s="62">
        <v>41030500</v>
      </c>
      <c r="C77" s="24" t="s">
        <v>65</v>
      </c>
      <c r="D77" s="33" t="s">
        <v>43</v>
      </c>
      <c r="E77" s="41"/>
      <c r="F77" s="33" t="s">
        <v>43</v>
      </c>
      <c r="G77" s="27">
        <f t="shared" si="0"/>
        <v>0</v>
      </c>
    </row>
    <row r="78" spans="2:7" ht="60" customHeight="1" hidden="1">
      <c r="B78" s="62">
        <v>41030600</v>
      </c>
      <c r="C78" s="24" t="s">
        <v>111</v>
      </c>
      <c r="D78" s="82"/>
      <c r="E78" s="33" t="s">
        <v>43</v>
      </c>
      <c r="F78" s="33" t="s">
        <v>43</v>
      </c>
      <c r="G78" s="27">
        <f t="shared" si="0"/>
        <v>0</v>
      </c>
    </row>
    <row r="79" spans="2:7" ht="122.25" customHeight="1" hidden="1">
      <c r="B79" s="62">
        <v>41030700</v>
      </c>
      <c r="C79" s="24" t="s">
        <v>112</v>
      </c>
      <c r="D79" s="32"/>
      <c r="E79" s="33" t="s">
        <v>43</v>
      </c>
      <c r="F79" s="33" t="s">
        <v>43</v>
      </c>
      <c r="G79" s="27">
        <f t="shared" si="0"/>
        <v>0</v>
      </c>
    </row>
    <row r="80" spans="2:7" ht="73.5" customHeight="1" hidden="1">
      <c r="B80" s="62">
        <v>41030800</v>
      </c>
      <c r="C80" s="24" t="s">
        <v>113</v>
      </c>
      <c r="D80" s="32"/>
      <c r="E80" s="33" t="s">
        <v>43</v>
      </c>
      <c r="F80" s="33" t="s">
        <v>43</v>
      </c>
      <c r="G80" s="27"/>
    </row>
    <row r="81" spans="2:7" ht="134.25" customHeight="1">
      <c r="B81" s="62">
        <v>41030900</v>
      </c>
      <c r="C81" s="24" t="s">
        <v>114</v>
      </c>
      <c r="D81" s="32">
        <v>19999700</v>
      </c>
      <c r="E81" s="45" t="s">
        <v>43</v>
      </c>
      <c r="F81" s="45" t="s">
        <v>43</v>
      </c>
      <c r="G81" s="27">
        <f t="shared" si="0"/>
        <v>19999700</v>
      </c>
    </row>
    <row r="82" spans="2:7" ht="61.5" customHeight="1" hidden="1">
      <c r="B82" s="63">
        <v>41031000</v>
      </c>
      <c r="C82" s="24" t="s">
        <v>115</v>
      </c>
      <c r="D82" s="81"/>
      <c r="E82" s="45" t="s">
        <v>43</v>
      </c>
      <c r="F82" s="45" t="s">
        <v>43</v>
      </c>
      <c r="G82" s="27"/>
    </row>
    <row r="83" spans="2:7" ht="63" customHeight="1">
      <c r="B83" s="63">
        <v>41031300</v>
      </c>
      <c r="C83" s="24" t="s">
        <v>105</v>
      </c>
      <c r="D83" s="81">
        <v>5000000</v>
      </c>
      <c r="E83" s="45" t="s">
        <v>43</v>
      </c>
      <c r="F83" s="45" t="s">
        <v>43</v>
      </c>
      <c r="G83" s="27">
        <f t="shared" si="0"/>
        <v>5000000</v>
      </c>
    </row>
    <row r="84" spans="2:7" ht="60" customHeight="1" hidden="1">
      <c r="B84" s="63">
        <v>41031900</v>
      </c>
      <c r="C84" s="26" t="s">
        <v>116</v>
      </c>
      <c r="D84" s="44" t="s">
        <v>43</v>
      </c>
      <c r="E84" s="85"/>
      <c r="F84" s="45"/>
      <c r="G84" s="27">
        <f aca="true" t="shared" si="1" ref="G84:G89">SUM(D84:E84)</f>
        <v>0</v>
      </c>
    </row>
    <row r="85" spans="2:7" ht="151.5" customHeight="1" hidden="1">
      <c r="B85" s="63">
        <v>41032200</v>
      </c>
      <c r="C85" s="26" t="s">
        <v>99</v>
      </c>
      <c r="D85" s="32"/>
      <c r="E85" s="85" t="str">
        <f>F85</f>
        <v>х</v>
      </c>
      <c r="F85" s="45" t="s">
        <v>43</v>
      </c>
      <c r="G85" s="27">
        <f t="shared" si="1"/>
        <v>0</v>
      </c>
    </row>
    <row r="86" spans="2:7" ht="87.75" customHeight="1" hidden="1">
      <c r="B86" s="63">
        <v>41032300</v>
      </c>
      <c r="C86" s="26" t="s">
        <v>67</v>
      </c>
      <c r="D86" s="32"/>
      <c r="E86" s="85" t="str">
        <f>F86</f>
        <v>х</v>
      </c>
      <c r="F86" s="45" t="s">
        <v>43</v>
      </c>
      <c r="G86" s="27">
        <f t="shared" si="1"/>
        <v>0</v>
      </c>
    </row>
    <row r="87" spans="2:7" ht="48" customHeight="1">
      <c r="B87" s="86">
        <v>41032700</v>
      </c>
      <c r="C87" s="24" t="s">
        <v>107</v>
      </c>
      <c r="D87" s="68" t="s">
        <v>43</v>
      </c>
      <c r="E87" s="41">
        <f>F87</f>
        <v>233100000</v>
      </c>
      <c r="F87" s="41">
        <v>233100000</v>
      </c>
      <c r="G87" s="27">
        <f t="shared" si="1"/>
        <v>233100000</v>
      </c>
    </row>
    <row r="88" spans="2:7" ht="45" hidden="1">
      <c r="B88" s="63">
        <v>41032800</v>
      </c>
      <c r="C88" s="26" t="s">
        <v>103</v>
      </c>
      <c r="D88" s="33" t="s">
        <v>43</v>
      </c>
      <c r="E88" s="33"/>
      <c r="F88" s="33"/>
      <c r="G88" s="43">
        <f t="shared" si="1"/>
        <v>0</v>
      </c>
    </row>
    <row r="89" spans="2:7" ht="30.75" customHeight="1" hidden="1">
      <c r="B89" s="63">
        <v>41033800</v>
      </c>
      <c r="C89" s="26" t="s">
        <v>72</v>
      </c>
      <c r="D89" s="44"/>
      <c r="E89" s="85" t="str">
        <f>F89</f>
        <v>х</v>
      </c>
      <c r="F89" s="45" t="s">
        <v>43</v>
      </c>
      <c r="G89" s="27">
        <f t="shared" si="1"/>
        <v>0</v>
      </c>
    </row>
    <row r="90" spans="2:7" ht="44.25" customHeight="1" hidden="1">
      <c r="B90" s="63">
        <v>41034900</v>
      </c>
      <c r="C90" s="26" t="s">
        <v>64</v>
      </c>
      <c r="D90" s="44" t="s">
        <v>43</v>
      </c>
      <c r="E90" s="85">
        <f aca="true" t="shared" si="2" ref="E90:E97">F90</f>
        <v>0</v>
      </c>
      <c r="F90" s="74"/>
      <c r="G90" s="27">
        <f aca="true" t="shared" si="3" ref="G90:G102">SUM(D90:E90)</f>
        <v>0</v>
      </c>
    </row>
    <row r="91" spans="2:7" ht="20.25" customHeight="1">
      <c r="B91" s="63">
        <v>41035000</v>
      </c>
      <c r="C91" s="26" t="s">
        <v>63</v>
      </c>
      <c r="D91" s="32">
        <v>295000</v>
      </c>
      <c r="E91" s="85" t="str">
        <f t="shared" si="2"/>
        <v>х</v>
      </c>
      <c r="F91" s="45" t="s">
        <v>43</v>
      </c>
      <c r="G91" s="27">
        <f t="shared" si="3"/>
        <v>295000</v>
      </c>
    </row>
    <row r="92" spans="2:7" ht="60" hidden="1">
      <c r="B92" s="63">
        <v>41036000</v>
      </c>
      <c r="C92" s="26" t="s">
        <v>101</v>
      </c>
      <c r="D92" s="46"/>
      <c r="E92" s="85" t="str">
        <f>F92</f>
        <v>х</v>
      </c>
      <c r="F92" s="33" t="s">
        <v>43</v>
      </c>
      <c r="G92" s="43">
        <f>SUM(D92:E92)</f>
        <v>0</v>
      </c>
    </row>
    <row r="93" spans="2:7" ht="75" hidden="1">
      <c r="B93" s="63">
        <v>41036800</v>
      </c>
      <c r="C93" s="26" t="s">
        <v>66</v>
      </c>
      <c r="D93" s="46"/>
      <c r="E93" s="85" t="str">
        <f t="shared" si="2"/>
        <v>х</v>
      </c>
      <c r="F93" s="33" t="s">
        <v>43</v>
      </c>
      <c r="G93" s="43">
        <f t="shared" si="3"/>
        <v>0</v>
      </c>
    </row>
    <row r="94" spans="2:7" ht="60">
      <c r="B94" s="63">
        <v>41037000</v>
      </c>
      <c r="C94" s="26" t="s">
        <v>108</v>
      </c>
      <c r="D94" s="46">
        <f>234507+14339</f>
        <v>248846</v>
      </c>
      <c r="E94" s="85" t="str">
        <f t="shared" si="2"/>
        <v>х</v>
      </c>
      <c r="F94" s="33" t="s">
        <v>43</v>
      </c>
      <c r="G94" s="43">
        <f t="shared" si="3"/>
        <v>248846</v>
      </c>
    </row>
    <row r="95" spans="2:7" ht="48" customHeight="1">
      <c r="B95" s="63">
        <v>41037100</v>
      </c>
      <c r="C95" s="26" t="s">
        <v>109</v>
      </c>
      <c r="D95" s="41">
        <v>3250000</v>
      </c>
      <c r="E95" s="74">
        <f>F95</f>
        <v>3250000</v>
      </c>
      <c r="F95" s="74">
        <v>3250000</v>
      </c>
      <c r="G95" s="43">
        <f>SUM(D95:E95)</f>
        <v>6500000</v>
      </c>
    </row>
    <row r="96" spans="2:7" ht="49.5" customHeight="1" thickBot="1">
      <c r="B96" s="86">
        <v>41037800</v>
      </c>
      <c r="C96" s="24" t="s">
        <v>106</v>
      </c>
      <c r="D96" s="81">
        <v>20000000</v>
      </c>
      <c r="E96" s="45" t="s">
        <v>43</v>
      </c>
      <c r="F96" s="45" t="s">
        <v>43</v>
      </c>
      <c r="G96" s="27">
        <f>SUM(D96:E96)</f>
        <v>20000000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3"/>
        <v>0</v>
      </c>
    </row>
    <row r="100" spans="2:7" s="51" customFormat="1" ht="20.25" customHeight="1" thickBot="1">
      <c r="B100" s="64"/>
      <c r="C100" s="15" t="s">
        <v>30</v>
      </c>
      <c r="D100" s="49">
        <f>D65+D66</f>
        <v>643387746</v>
      </c>
      <c r="E100" s="72">
        <f>E65+E66</f>
        <v>379247394</v>
      </c>
      <c r="F100" s="50">
        <f>F65+F66</f>
        <v>297713162</v>
      </c>
      <c r="G100" s="84">
        <f t="shared" si="3"/>
        <v>1022635140</v>
      </c>
    </row>
    <row r="101" spans="2:7" ht="32.25" customHeight="1" thickBot="1">
      <c r="B101" s="65">
        <v>43010000</v>
      </c>
      <c r="C101" s="25" t="s">
        <v>36</v>
      </c>
      <c r="D101" s="33"/>
      <c r="E101" s="47">
        <f>F101</f>
        <v>3250000</v>
      </c>
      <c r="F101" s="47">
        <v>3250000</v>
      </c>
      <c r="G101" s="48">
        <f t="shared" si="3"/>
        <v>3250000</v>
      </c>
    </row>
    <row r="102" spans="2:9" s="51" customFormat="1" ht="19.5" customHeight="1" thickBot="1">
      <c r="B102" s="52"/>
      <c r="C102" s="17" t="s">
        <v>46</v>
      </c>
      <c r="D102" s="53">
        <f>D101+D100</f>
        <v>643387746</v>
      </c>
      <c r="E102" s="54">
        <f>E100+E101</f>
        <v>382497394</v>
      </c>
      <c r="F102" s="54">
        <f>F100+F101</f>
        <v>300963162</v>
      </c>
      <c r="G102" s="84">
        <f t="shared" si="3"/>
        <v>1025885140</v>
      </c>
      <c r="H102" s="55"/>
      <c r="I102" s="55"/>
    </row>
    <row r="103" ht="12.75">
      <c r="D103" s="11"/>
    </row>
    <row r="104" ht="12.75" hidden="1"/>
    <row r="105" ht="19.5" customHeight="1"/>
    <row r="106" ht="19.5" customHeight="1"/>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2" manualBreakCount="2">
    <brk id="49" max="6" man="1"/>
    <brk id="99" max="6" man="1"/>
  </rowBreaks>
  <legacyDrawing r:id="rId2"/>
</worksheet>
</file>

<file path=xl/worksheets/sheet2.xml><?xml version="1.0" encoding="utf-8"?>
<worksheet xmlns="http://schemas.openxmlformats.org/spreadsheetml/2006/main" xmlns:r="http://schemas.openxmlformats.org/officeDocument/2006/relationships">
  <dimension ref="B2:G107"/>
  <sheetViews>
    <sheetView showGridLines="0" zoomScale="80" zoomScaleNormal="80" zoomScaleSheetLayoutView="75" workbookViewId="0" topLeftCell="B1">
      <selection activeCell="C6" sqref="C6:D6"/>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81</v>
      </c>
      <c r="F2" s="14"/>
    </row>
    <row r="3" spans="5:6" ht="19.5" customHeight="1">
      <c r="E3" s="12" t="s">
        <v>0</v>
      </c>
      <c r="F3" s="14"/>
    </row>
    <row r="4" spans="5:7" ht="22.5" customHeight="1">
      <c r="E4" s="12" t="s">
        <v>70</v>
      </c>
      <c r="F4" s="98" t="s">
        <v>118</v>
      </c>
      <c r="G4" s="98"/>
    </row>
    <row r="5" spans="4:6" ht="12.75">
      <c r="D5" s="1"/>
      <c r="E5" s="1"/>
      <c r="F5" s="1"/>
    </row>
    <row r="6" spans="3:4" ht="29.25" customHeight="1">
      <c r="C6" s="88" t="s">
        <v>82</v>
      </c>
      <c r="D6" s="88"/>
    </row>
    <row r="7" ht="9.75" customHeight="1">
      <c r="F7" s="1"/>
    </row>
    <row r="8" ht="12.75">
      <c r="G8" s="1" t="s">
        <v>58</v>
      </c>
    </row>
    <row r="9" ht="13.5" thickBot="1"/>
    <row r="10" spans="2:7" ht="20.25" customHeight="1">
      <c r="B10" s="91" t="s">
        <v>37</v>
      </c>
      <c r="C10" s="93" t="s">
        <v>38</v>
      </c>
      <c r="D10" s="91" t="s">
        <v>39</v>
      </c>
      <c r="E10" s="95" t="s">
        <v>40</v>
      </c>
      <c r="F10" s="96"/>
      <c r="G10" s="89" t="s">
        <v>41</v>
      </c>
    </row>
    <row r="11" spans="2:7" ht="42" customHeight="1" thickBot="1">
      <c r="B11" s="92"/>
      <c r="C11" s="94"/>
      <c r="D11" s="92"/>
      <c r="E11" s="8" t="s">
        <v>83</v>
      </c>
      <c r="F11" s="8" t="s">
        <v>42</v>
      </c>
      <c r="G11" s="90"/>
    </row>
    <row r="12" spans="2:7" ht="16.5" customHeight="1" thickBot="1">
      <c r="B12" s="21">
        <v>1</v>
      </c>
      <c r="C12" s="20">
        <v>2</v>
      </c>
      <c r="D12" s="18">
        <v>3</v>
      </c>
      <c r="E12" s="19">
        <v>4</v>
      </c>
      <c r="F12" s="19">
        <v>5</v>
      </c>
      <c r="G12" s="20">
        <v>6</v>
      </c>
    </row>
    <row r="13" spans="2:7" ht="21" customHeight="1">
      <c r="B13" s="56">
        <v>10000000</v>
      </c>
      <c r="C13" s="7" t="s">
        <v>2</v>
      </c>
      <c r="D13" s="28">
        <f>D14+D20+D24+D31</f>
        <v>615000</v>
      </c>
      <c r="E13" s="29">
        <f>E18+E24</f>
        <v>0</v>
      </c>
      <c r="F13" s="30" t="s">
        <v>43</v>
      </c>
      <c r="G13" s="31">
        <f>SUM(D13:E13)</f>
        <v>615000</v>
      </c>
    </row>
    <row r="14" spans="2:7" ht="31.5" hidden="1">
      <c r="B14" s="57">
        <v>11000000</v>
      </c>
      <c r="C14" s="2" t="s">
        <v>3</v>
      </c>
      <c r="D14" s="32">
        <f>D15+D16</f>
        <v>0</v>
      </c>
      <c r="E14" s="33" t="s">
        <v>43</v>
      </c>
      <c r="F14" s="33" t="s">
        <v>43</v>
      </c>
      <c r="G14" s="27">
        <f aca="true" t="shared" si="0" ref="G14:G99">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73</v>
      </c>
      <c r="D20" s="32">
        <f>SUM(D21:D23)</f>
        <v>600000</v>
      </c>
      <c r="E20" s="33" t="s">
        <v>43</v>
      </c>
      <c r="F20" s="33" t="s">
        <v>43</v>
      </c>
      <c r="G20" s="27">
        <f t="shared" si="0"/>
        <v>600000</v>
      </c>
    </row>
    <row r="21" spans="2:7" ht="35.25" customHeight="1" hidden="1">
      <c r="B21" s="66">
        <v>13010000</v>
      </c>
      <c r="C21" s="23" t="s">
        <v>74</v>
      </c>
      <c r="D21" s="32"/>
      <c r="E21" s="33" t="s">
        <v>43</v>
      </c>
      <c r="F21" s="33" t="s">
        <v>43</v>
      </c>
      <c r="G21" s="27">
        <f t="shared" si="0"/>
        <v>0</v>
      </c>
    </row>
    <row r="22" spans="2:7" ht="18" customHeight="1">
      <c r="B22" s="66">
        <v>13030000</v>
      </c>
      <c r="C22" s="70" t="s">
        <v>75</v>
      </c>
      <c r="D22" s="32">
        <v>600000</v>
      </c>
      <c r="E22" s="33" t="s">
        <v>43</v>
      </c>
      <c r="F22" s="33" t="s">
        <v>43</v>
      </c>
      <c r="G22" s="27">
        <f t="shared" si="0"/>
        <v>600000</v>
      </c>
    </row>
    <row r="23" spans="2:7" ht="15.75" hidden="1">
      <c r="B23" s="57">
        <v>13050000</v>
      </c>
      <c r="C23" s="3" t="s">
        <v>7</v>
      </c>
      <c r="D23" s="32"/>
      <c r="E23" s="33" t="s">
        <v>43</v>
      </c>
      <c r="F23" s="33" t="s">
        <v>43</v>
      </c>
      <c r="G23" s="27">
        <f t="shared" si="0"/>
        <v>0</v>
      </c>
    </row>
    <row r="24" spans="2:7" ht="19.5" customHeight="1">
      <c r="B24" s="57">
        <v>14000000</v>
      </c>
      <c r="C24" s="2" t="s">
        <v>8</v>
      </c>
      <c r="D24" s="32">
        <f>D25+D29</f>
        <v>15000</v>
      </c>
      <c r="E24" s="34">
        <f>E30</f>
        <v>0</v>
      </c>
      <c r="F24" s="33" t="s">
        <v>43</v>
      </c>
      <c r="G24" s="27">
        <f t="shared" si="0"/>
        <v>15000</v>
      </c>
    </row>
    <row r="25" spans="2:7" ht="31.5">
      <c r="B25" s="57">
        <v>14060000</v>
      </c>
      <c r="C25" s="2" t="s">
        <v>76</v>
      </c>
      <c r="D25" s="32">
        <f>SUM(D26:D28)</f>
        <v>15000</v>
      </c>
      <c r="E25" s="33" t="s">
        <v>43</v>
      </c>
      <c r="F25" s="33" t="s">
        <v>43</v>
      </c>
      <c r="G25" s="27"/>
    </row>
    <row r="26" spans="2:7" ht="18" customHeight="1">
      <c r="B26" s="58">
        <v>14060100</v>
      </c>
      <c r="C26" s="4" t="s">
        <v>9</v>
      </c>
      <c r="D26" s="32">
        <v>15000</v>
      </c>
      <c r="E26" s="33" t="s">
        <v>43</v>
      </c>
      <c r="F26" s="33" t="s">
        <v>43</v>
      </c>
      <c r="G26" s="27">
        <f t="shared" si="0"/>
        <v>15000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24000</v>
      </c>
      <c r="E35" s="34">
        <f>E49+E56</f>
        <v>3879466</v>
      </c>
      <c r="F35" s="34">
        <f>F49</f>
        <v>0</v>
      </c>
      <c r="G35" s="27">
        <f t="shared" si="0"/>
        <v>3903466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24000</v>
      </c>
      <c r="E49" s="34">
        <f>E51</f>
        <v>0</v>
      </c>
      <c r="F49" s="34">
        <f>F51</f>
        <v>0</v>
      </c>
      <c r="G49" s="27">
        <f t="shared" si="0"/>
        <v>24000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20000</v>
      </c>
      <c r="E51" s="37">
        <f>E54+E53</f>
        <v>0</v>
      </c>
      <c r="F51" s="37">
        <f>F54</f>
        <v>0</v>
      </c>
      <c r="G51" s="27">
        <f t="shared" si="0"/>
        <v>20000</v>
      </c>
    </row>
    <row r="52" spans="2:7" ht="19.5" customHeight="1">
      <c r="B52" s="60">
        <v>24060300</v>
      </c>
      <c r="C52" s="4" t="s">
        <v>26</v>
      </c>
      <c r="D52" s="37">
        <v>20000</v>
      </c>
      <c r="E52" s="33" t="s">
        <v>43</v>
      </c>
      <c r="F52" s="33" t="s">
        <v>43</v>
      </c>
      <c r="G52" s="27">
        <f t="shared" si="0"/>
        <v>20000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8" customHeight="1">
      <c r="B56" s="59">
        <v>25000000</v>
      </c>
      <c r="C56" s="2" t="s">
        <v>48</v>
      </c>
      <c r="D56" s="33" t="s">
        <v>43</v>
      </c>
      <c r="E56" s="39">
        <v>3879466</v>
      </c>
      <c r="F56" s="33" t="s">
        <v>43</v>
      </c>
      <c r="G56" s="27">
        <f t="shared" si="0"/>
        <v>3879466</v>
      </c>
    </row>
    <row r="57" spans="2:7" ht="18.75" hidden="1">
      <c r="B57" s="59">
        <v>30000000</v>
      </c>
      <c r="C57" s="5" t="s">
        <v>49</v>
      </c>
      <c r="D57" s="33" t="s">
        <v>43</v>
      </c>
      <c r="E57" s="40">
        <f>E58+E60</f>
        <v>0</v>
      </c>
      <c r="F57" s="40">
        <f>F58+F60</f>
        <v>0</v>
      </c>
      <c r="G57" s="27">
        <f t="shared" si="0"/>
        <v>0</v>
      </c>
    </row>
    <row r="58" spans="2:7" ht="15.75" hidden="1">
      <c r="B58" s="59">
        <v>31000000</v>
      </c>
      <c r="C58" s="2" t="s">
        <v>50</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51</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18.75" customHeight="1">
      <c r="B62" s="57">
        <v>50000000</v>
      </c>
      <c r="C62" s="5" t="s">
        <v>52</v>
      </c>
      <c r="D62" s="33" t="s">
        <v>43</v>
      </c>
      <c r="E62" s="34">
        <f>E63+E64</f>
        <v>205000</v>
      </c>
      <c r="F62" s="33" t="s">
        <v>43</v>
      </c>
      <c r="G62" s="27">
        <f t="shared" si="0"/>
        <v>205000</v>
      </c>
    </row>
    <row r="63" spans="2:7" ht="31.5" hidden="1">
      <c r="B63" s="57">
        <v>50080000</v>
      </c>
      <c r="C63" s="3" t="s">
        <v>53</v>
      </c>
      <c r="D63" s="33" t="s">
        <v>43</v>
      </c>
      <c r="E63" s="34"/>
      <c r="F63" s="33" t="s">
        <v>43</v>
      </c>
      <c r="G63" s="27">
        <f t="shared" si="0"/>
        <v>0</v>
      </c>
    </row>
    <row r="64" spans="2:7" ht="53.25" customHeight="1">
      <c r="B64" s="57">
        <v>50110000</v>
      </c>
      <c r="C64" s="3" t="s">
        <v>54</v>
      </c>
      <c r="D64" s="33" t="s">
        <v>43</v>
      </c>
      <c r="E64" s="39">
        <v>205000</v>
      </c>
      <c r="F64" s="33" t="s">
        <v>43</v>
      </c>
      <c r="G64" s="27">
        <f t="shared" si="0"/>
        <v>205000</v>
      </c>
    </row>
    <row r="65" spans="2:7" s="73" customFormat="1" ht="15.75">
      <c r="B65" s="76"/>
      <c r="C65" s="10" t="s">
        <v>30</v>
      </c>
      <c r="D65" s="77">
        <f>D13+D35</f>
        <v>639000</v>
      </c>
      <c r="E65" s="75">
        <f>E13+E35+E57+E62</f>
        <v>4084466</v>
      </c>
      <c r="F65" s="75">
        <f>F35+F57</f>
        <v>0</v>
      </c>
      <c r="G65" s="78">
        <f t="shared" si="0"/>
        <v>4723466</v>
      </c>
    </row>
    <row r="66" spans="2:7" s="51" customFormat="1" ht="17.25" customHeight="1">
      <c r="B66" s="57">
        <v>40000000</v>
      </c>
      <c r="C66" s="5" t="s">
        <v>31</v>
      </c>
      <c r="D66" s="77">
        <f>D67</f>
        <v>83748928</v>
      </c>
      <c r="E66" s="75">
        <f>E67</f>
        <v>454402.04</v>
      </c>
      <c r="F66" s="75">
        <f>F67</f>
        <v>0</v>
      </c>
      <c r="G66" s="78">
        <f t="shared" si="0"/>
        <v>84203330.04</v>
      </c>
    </row>
    <row r="67" spans="2:7" ht="18" customHeight="1">
      <c r="B67" s="57">
        <v>41000000</v>
      </c>
      <c r="C67" s="2" t="s">
        <v>32</v>
      </c>
      <c r="D67" s="32">
        <f>D68+D69+D74</f>
        <v>83748928</v>
      </c>
      <c r="E67" s="34">
        <f>E68+E69+E74</f>
        <v>454402.04</v>
      </c>
      <c r="F67" s="41">
        <f>F68+F69+F74</f>
        <v>0</v>
      </c>
      <c r="G67" s="27">
        <f t="shared" si="0"/>
        <v>84203330.04</v>
      </c>
    </row>
    <row r="68" spans="2:7" ht="18" customHeight="1" hidden="1">
      <c r="B68" s="57">
        <v>41010000</v>
      </c>
      <c r="C68" s="6" t="s">
        <v>33</v>
      </c>
      <c r="D68" s="32"/>
      <c r="E68" s="87">
        <v>0</v>
      </c>
      <c r="F68" s="87">
        <v>0</v>
      </c>
      <c r="G68" s="27">
        <f t="shared" si="0"/>
        <v>0</v>
      </c>
    </row>
    <row r="69" spans="2:7" s="51" customFormat="1" ht="22.5" customHeight="1">
      <c r="B69" s="57">
        <v>41020000</v>
      </c>
      <c r="C69" s="6" t="s">
        <v>34</v>
      </c>
      <c r="D69" s="32">
        <f>SUM(D70:D73)</f>
        <v>66907744</v>
      </c>
      <c r="E69" s="34">
        <f>SUM(E70:E73)</f>
        <v>0</v>
      </c>
      <c r="F69" s="34">
        <f>SUM(F70:F73)</f>
        <v>0</v>
      </c>
      <c r="G69" s="27">
        <f t="shared" si="0"/>
        <v>66907744</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8" customHeight="1">
      <c r="B72" s="67">
        <v>41020900</v>
      </c>
      <c r="C72" s="79" t="s">
        <v>97</v>
      </c>
      <c r="D72" s="80">
        <v>66907744</v>
      </c>
      <c r="E72" s="85" t="s">
        <v>43</v>
      </c>
      <c r="F72" s="85" t="s">
        <v>43</v>
      </c>
      <c r="G72" s="27">
        <f t="shared" si="0"/>
        <v>66907744</v>
      </c>
    </row>
    <row r="73" spans="2:7" ht="60.75" customHeight="1" hidden="1">
      <c r="B73" s="62">
        <v>41021300</v>
      </c>
      <c r="C73" s="24" t="s">
        <v>68</v>
      </c>
      <c r="D73" s="32"/>
      <c r="E73" s="85" t="s">
        <v>43</v>
      </c>
      <c r="F73" s="85" t="s">
        <v>43</v>
      </c>
      <c r="G73" s="27">
        <f t="shared" si="0"/>
        <v>0</v>
      </c>
    </row>
    <row r="74" spans="2:7" s="51" customFormat="1" ht="18.75" customHeight="1">
      <c r="B74" s="57">
        <v>41030000</v>
      </c>
      <c r="C74" s="6" t="s">
        <v>35</v>
      </c>
      <c r="D74" s="34">
        <f>SUM(D75:D99)</f>
        <v>16841184</v>
      </c>
      <c r="E74" s="34">
        <f>SUM(E75:E99)</f>
        <v>454402.04</v>
      </c>
      <c r="F74" s="34">
        <f>SUM(F75:F99)</f>
        <v>0</v>
      </c>
      <c r="G74" s="27">
        <f t="shared" si="0"/>
        <v>17295586.04</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0">
      <c r="B78" s="62">
        <v>41030600</v>
      </c>
      <c r="C78" s="24" t="s">
        <v>111</v>
      </c>
      <c r="D78" s="41">
        <v>5454000</v>
      </c>
      <c r="E78" s="85" t="s">
        <v>43</v>
      </c>
      <c r="F78" s="85" t="s">
        <v>43</v>
      </c>
      <c r="G78" s="27">
        <f t="shared" si="0"/>
        <v>5454000</v>
      </c>
    </row>
    <row r="79" spans="2:7" ht="122.25" customHeight="1" hidden="1">
      <c r="B79" s="62">
        <v>41030700</v>
      </c>
      <c r="C79" s="24" t="s">
        <v>112</v>
      </c>
      <c r="D79" s="32"/>
      <c r="E79" s="33" t="s">
        <v>43</v>
      </c>
      <c r="F79" s="33" t="s">
        <v>43</v>
      </c>
      <c r="G79" s="27">
        <f t="shared" si="0"/>
        <v>0</v>
      </c>
    </row>
    <row r="80" spans="2:7" ht="73.5" customHeight="1">
      <c r="B80" s="62">
        <v>41030800</v>
      </c>
      <c r="C80" s="24" t="s">
        <v>113</v>
      </c>
      <c r="D80" s="32">
        <v>9942853</v>
      </c>
      <c r="E80" s="33" t="s">
        <v>43</v>
      </c>
      <c r="F80" s="33" t="s">
        <v>43</v>
      </c>
      <c r="G80" s="27">
        <f t="shared" si="0"/>
        <v>9942853</v>
      </c>
    </row>
    <row r="81" spans="2:7" ht="135" customHeight="1">
      <c r="B81" s="62">
        <v>41030900</v>
      </c>
      <c r="C81" s="24" t="s">
        <v>114</v>
      </c>
      <c r="D81" s="32">
        <v>1235340</v>
      </c>
      <c r="E81" s="45" t="s">
        <v>43</v>
      </c>
      <c r="F81" s="45" t="s">
        <v>43</v>
      </c>
      <c r="G81" s="27">
        <f t="shared" si="0"/>
        <v>1235340</v>
      </c>
    </row>
    <row r="82" spans="2:7" ht="61.5" customHeight="1">
      <c r="B82" s="63">
        <v>41031000</v>
      </c>
      <c r="C82" s="24" t="s">
        <v>115</v>
      </c>
      <c r="D82" s="81">
        <v>208991</v>
      </c>
      <c r="E82" s="45" t="s">
        <v>43</v>
      </c>
      <c r="F82" s="45" t="s">
        <v>43</v>
      </c>
      <c r="G82" s="27">
        <f t="shared" si="0"/>
        <v>208991</v>
      </c>
    </row>
    <row r="83" spans="2:7" ht="61.5" customHeight="1" hidden="1">
      <c r="B83" s="63">
        <v>41031300</v>
      </c>
      <c r="C83" s="24" t="s">
        <v>105</v>
      </c>
      <c r="D83" s="81"/>
      <c r="E83" s="45" t="s">
        <v>43</v>
      </c>
      <c r="F83" s="45" t="s">
        <v>43</v>
      </c>
      <c r="G83" s="27">
        <f t="shared" si="0"/>
        <v>0</v>
      </c>
    </row>
    <row r="84" spans="2:7" ht="60" customHeight="1" thickBot="1">
      <c r="B84" s="63">
        <v>41031900</v>
      </c>
      <c r="C84" s="26" t="s">
        <v>116</v>
      </c>
      <c r="D84" s="44" t="s">
        <v>43</v>
      </c>
      <c r="E84" s="85">
        <v>454402.04</v>
      </c>
      <c r="F84" s="45" t="s">
        <v>43</v>
      </c>
      <c r="G84" s="27">
        <f>SUM(D84:E84)</f>
        <v>454402.04</v>
      </c>
    </row>
    <row r="85" spans="2:7" ht="151.5" customHeight="1" hidden="1">
      <c r="B85" s="63">
        <v>41032200</v>
      </c>
      <c r="C85" s="26" t="s">
        <v>99</v>
      </c>
      <c r="D85" s="32"/>
      <c r="E85" s="85" t="str">
        <f>F85</f>
        <v>х</v>
      </c>
      <c r="F85" s="45" t="s">
        <v>43</v>
      </c>
      <c r="G85" s="27">
        <f>SUM(D85:E85)</f>
        <v>0</v>
      </c>
    </row>
    <row r="86" spans="2:7" ht="87.75" customHeight="1" hidden="1">
      <c r="B86" s="63">
        <v>41032300</v>
      </c>
      <c r="C86" s="26" t="s">
        <v>67</v>
      </c>
      <c r="D86" s="32"/>
      <c r="E86" s="85" t="str">
        <f>F86</f>
        <v>х</v>
      </c>
      <c r="F86" s="45" t="s">
        <v>43</v>
      </c>
      <c r="G86" s="27">
        <f>SUM(D86:E86)</f>
        <v>0</v>
      </c>
    </row>
    <row r="87" spans="2:7" ht="47.25" customHeight="1" hidden="1">
      <c r="B87" s="86">
        <v>41032700</v>
      </c>
      <c r="C87" s="24" t="s">
        <v>107</v>
      </c>
      <c r="D87" s="68" t="s">
        <v>43</v>
      </c>
      <c r="E87" s="85">
        <f>F87</f>
        <v>0</v>
      </c>
      <c r="F87" s="85"/>
      <c r="G87" s="27">
        <f t="shared" si="0"/>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aca="true" t="shared" si="1" ref="E89:E97">F89</f>
        <v>х</v>
      </c>
      <c r="F89" s="45" t="s">
        <v>43</v>
      </c>
      <c r="G89" s="27">
        <f t="shared" si="0"/>
        <v>0</v>
      </c>
    </row>
    <row r="90" spans="2:7" ht="44.25" customHeight="1" hidden="1">
      <c r="B90" s="63">
        <v>41034900</v>
      </c>
      <c r="C90" s="26" t="s">
        <v>64</v>
      </c>
      <c r="D90" s="44" t="s">
        <v>43</v>
      </c>
      <c r="E90" s="85">
        <f t="shared" si="1"/>
        <v>0</v>
      </c>
      <c r="F90" s="74"/>
      <c r="G90" s="27">
        <f t="shared" si="0"/>
        <v>0</v>
      </c>
    </row>
    <row r="91" spans="2:7" ht="20.25" customHeight="1" hidden="1">
      <c r="B91" s="63">
        <v>41035000</v>
      </c>
      <c r="C91" s="26" t="s">
        <v>63</v>
      </c>
      <c r="D91" s="32"/>
      <c r="E91" s="85" t="str">
        <f t="shared" si="1"/>
        <v>х</v>
      </c>
      <c r="F91" s="45" t="s">
        <v>43</v>
      </c>
      <c r="G91" s="27">
        <f t="shared" si="0"/>
        <v>0</v>
      </c>
    </row>
    <row r="92" spans="2:7" ht="60" hidden="1">
      <c r="B92" s="63">
        <v>41036000</v>
      </c>
      <c r="C92" s="26" t="s">
        <v>101</v>
      </c>
      <c r="D92" s="46"/>
      <c r="E92" s="85" t="str">
        <f t="shared" si="1"/>
        <v>х</v>
      </c>
      <c r="F92" s="33" t="s">
        <v>43</v>
      </c>
      <c r="G92" s="43">
        <f>SUM(D92:E92)</f>
        <v>0</v>
      </c>
    </row>
    <row r="93" spans="2:7" ht="75" hidden="1">
      <c r="B93" s="63">
        <v>41036800</v>
      </c>
      <c r="C93" s="26" t="s">
        <v>66</v>
      </c>
      <c r="D93" s="46"/>
      <c r="E93" s="85" t="str">
        <f t="shared" si="1"/>
        <v>х</v>
      </c>
      <c r="F93" s="33" t="s">
        <v>43</v>
      </c>
      <c r="G93" s="43">
        <f t="shared" si="0"/>
        <v>0</v>
      </c>
    </row>
    <row r="94" spans="2:7" ht="60" hidden="1">
      <c r="B94" s="63">
        <v>41037000</v>
      </c>
      <c r="C94" s="26" t="s">
        <v>108</v>
      </c>
      <c r="D94" s="46"/>
      <c r="E94" s="85" t="str">
        <f t="shared" si="1"/>
        <v>х</v>
      </c>
      <c r="F94" s="33" t="s">
        <v>43</v>
      </c>
      <c r="G94" s="43">
        <f t="shared" si="0"/>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1"/>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0"/>
        <v>0</v>
      </c>
    </row>
    <row r="100" spans="2:7" ht="20.25" customHeight="1" thickBot="1">
      <c r="B100" s="64"/>
      <c r="C100" s="15" t="s">
        <v>30</v>
      </c>
      <c r="D100" s="49">
        <f>D65+D66</f>
        <v>84387928</v>
      </c>
      <c r="E100" s="72">
        <f>E65+E66</f>
        <v>4538868.04</v>
      </c>
      <c r="F100" s="50">
        <f>F65+F66</f>
        <v>0</v>
      </c>
      <c r="G100" s="84">
        <f>SUM(D100:E100)</f>
        <v>88926796.04</v>
      </c>
    </row>
    <row r="101" spans="2:7" ht="30.75" hidden="1" thickBot="1">
      <c r="B101" s="65">
        <v>43010000</v>
      </c>
      <c r="C101" s="25" t="s">
        <v>36</v>
      </c>
      <c r="D101" s="33"/>
      <c r="E101" s="47">
        <f>F101</f>
        <v>0</v>
      </c>
      <c r="F101" s="47"/>
      <c r="G101" s="48">
        <f>SUM(D101:E101)</f>
        <v>0</v>
      </c>
    </row>
    <row r="102" spans="2:7" ht="21" hidden="1" thickBot="1">
      <c r="B102" s="52"/>
      <c r="C102" s="17" t="s">
        <v>46</v>
      </c>
      <c r="D102" s="53">
        <f>D101+D100</f>
        <v>84387928</v>
      </c>
      <c r="E102" s="54">
        <f>E100+E101</f>
        <v>4538868.04</v>
      </c>
      <c r="F102" s="54">
        <f>F100+F101</f>
        <v>0</v>
      </c>
      <c r="G102" s="69">
        <f>SUM(D102:E102)</f>
        <v>88926796.04</v>
      </c>
    </row>
    <row r="103" ht="12.75">
      <c r="D103" s="11"/>
    </row>
    <row r="107" spans="2:6" ht="18">
      <c r="B107" s="13" t="s">
        <v>44</v>
      </c>
      <c r="C107" s="13"/>
      <c r="D107" s="13"/>
      <c r="E107" s="13" t="s">
        <v>45</v>
      </c>
      <c r="F107" s="13"/>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5"/>
  <sheetViews>
    <sheetView showGridLines="0" tabSelected="1" zoomScale="80" zoomScaleNormal="80" zoomScaleSheetLayoutView="80" workbookViewId="0" topLeftCell="B1">
      <selection activeCell="F8" sqref="F8"/>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85</v>
      </c>
      <c r="F2" s="14"/>
    </row>
    <row r="3" spans="5:6" ht="19.5" customHeight="1">
      <c r="E3" s="12" t="s">
        <v>0</v>
      </c>
      <c r="F3" s="14"/>
    </row>
    <row r="4" spans="5:7" ht="22.5" customHeight="1">
      <c r="E4" s="12" t="s">
        <v>70</v>
      </c>
      <c r="F4" s="14"/>
      <c r="G4" s="99" t="s">
        <v>117</v>
      </c>
    </row>
    <row r="5" spans="4:6" ht="17.25" customHeight="1">
      <c r="D5" s="1"/>
      <c r="E5" s="1"/>
      <c r="F5" s="1"/>
    </row>
    <row r="6" spans="3:4" ht="25.5" customHeight="1">
      <c r="C6" s="88" t="s">
        <v>86</v>
      </c>
      <c r="D6" s="88"/>
    </row>
    <row r="7" ht="12.75">
      <c r="F7" s="1"/>
    </row>
    <row r="8" ht="12.75">
      <c r="G8" s="1" t="s">
        <v>58</v>
      </c>
    </row>
    <row r="9" ht="13.5" thickBot="1"/>
    <row r="10" spans="2:7" ht="21" customHeight="1">
      <c r="B10" s="91" t="s">
        <v>37</v>
      </c>
      <c r="C10" s="93" t="s">
        <v>38</v>
      </c>
      <c r="D10" s="91" t="s">
        <v>39</v>
      </c>
      <c r="E10" s="95" t="s">
        <v>40</v>
      </c>
      <c r="F10" s="96"/>
      <c r="G10" s="89" t="s">
        <v>41</v>
      </c>
    </row>
    <row r="11" spans="2:7" ht="46.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5000</v>
      </c>
      <c r="E13" s="29">
        <f>E18+E24</f>
        <v>0</v>
      </c>
      <c r="F13" s="30" t="s">
        <v>43</v>
      </c>
      <c r="G13" s="31">
        <f>SUM(D13:E13)</f>
        <v>5000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8" customHeight="1">
      <c r="B24" s="57">
        <v>14000000</v>
      </c>
      <c r="C24" s="2" t="s">
        <v>8</v>
      </c>
      <c r="D24" s="32">
        <f>D25+D29</f>
        <v>5000</v>
      </c>
      <c r="E24" s="34">
        <f>E30</f>
        <v>0</v>
      </c>
      <c r="F24" s="33" t="s">
        <v>43</v>
      </c>
      <c r="G24" s="27">
        <f t="shared" si="0"/>
        <v>5000</v>
      </c>
    </row>
    <row r="25" spans="2:7" ht="31.5">
      <c r="B25" s="57">
        <v>14060000</v>
      </c>
      <c r="C25" s="2" t="s">
        <v>76</v>
      </c>
      <c r="D25" s="32">
        <f>SUM(D26:D28)</f>
        <v>5000</v>
      </c>
      <c r="E25" s="33" t="s">
        <v>43</v>
      </c>
      <c r="F25" s="33" t="s">
        <v>43</v>
      </c>
      <c r="G25" s="27"/>
    </row>
    <row r="26" spans="2:7" ht="18" customHeight="1">
      <c r="B26" s="58">
        <v>14060100</v>
      </c>
      <c r="C26" s="4" t="s">
        <v>9</v>
      </c>
      <c r="D26" s="32">
        <v>5000</v>
      </c>
      <c r="E26" s="33" t="s">
        <v>43</v>
      </c>
      <c r="F26" s="33" t="s">
        <v>43</v>
      </c>
      <c r="G26" s="27">
        <f t="shared" si="0"/>
        <v>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11700</v>
      </c>
      <c r="E35" s="34">
        <f>E49+E56</f>
        <v>2205646</v>
      </c>
      <c r="F35" s="34">
        <f>F49</f>
        <v>0</v>
      </c>
      <c r="G35" s="27">
        <f t="shared" si="0"/>
        <v>2217346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11700</v>
      </c>
      <c r="E49" s="34">
        <f>E51</f>
        <v>0</v>
      </c>
      <c r="F49" s="34">
        <f>F51</f>
        <v>0</v>
      </c>
      <c r="G49" s="27">
        <f t="shared" si="0"/>
        <v>11700</v>
      </c>
    </row>
    <row r="50" spans="2:7" ht="50.25" customHeight="1">
      <c r="B50" s="57">
        <v>24030000</v>
      </c>
      <c r="C50" s="23" t="s">
        <v>25</v>
      </c>
      <c r="D50" s="32">
        <v>5000</v>
      </c>
      <c r="E50" s="33" t="s">
        <v>43</v>
      </c>
      <c r="F50" s="33" t="s">
        <v>43</v>
      </c>
      <c r="G50" s="27">
        <f t="shared" si="0"/>
        <v>5000</v>
      </c>
    </row>
    <row r="51" spans="2:7" ht="19.5" customHeight="1">
      <c r="B51" s="57">
        <v>24060000</v>
      </c>
      <c r="C51" s="23" t="s">
        <v>26</v>
      </c>
      <c r="D51" s="32">
        <f>D52</f>
        <v>6700</v>
      </c>
      <c r="E51" s="37">
        <f>E54+E53</f>
        <v>0</v>
      </c>
      <c r="F51" s="37">
        <f>F54</f>
        <v>0</v>
      </c>
      <c r="G51" s="27">
        <f t="shared" si="0"/>
        <v>6700</v>
      </c>
    </row>
    <row r="52" spans="2:7" ht="19.5" customHeight="1">
      <c r="B52" s="60">
        <v>24060300</v>
      </c>
      <c r="C52" s="4" t="s">
        <v>26</v>
      </c>
      <c r="D52" s="37">
        <v>6700</v>
      </c>
      <c r="E52" s="33" t="s">
        <v>43</v>
      </c>
      <c r="F52" s="33" t="s">
        <v>43</v>
      </c>
      <c r="G52" s="27">
        <f t="shared" si="0"/>
        <v>6700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8" customHeight="1">
      <c r="B56" s="59">
        <v>25000000</v>
      </c>
      <c r="C56" s="2" t="s">
        <v>48</v>
      </c>
      <c r="D56" s="33" t="s">
        <v>43</v>
      </c>
      <c r="E56" s="39">
        <v>2205646</v>
      </c>
      <c r="F56" s="33" t="s">
        <v>43</v>
      </c>
      <c r="G56" s="27">
        <f t="shared" si="0"/>
        <v>2205646</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200000</v>
      </c>
      <c r="F62" s="33" t="s">
        <v>43</v>
      </c>
      <c r="G62" s="27">
        <f t="shared" si="0"/>
        <v>200000</v>
      </c>
    </row>
    <row r="63" spans="2:7" ht="31.5" hidden="1">
      <c r="B63" s="57">
        <v>50080000</v>
      </c>
      <c r="C63" s="3" t="s">
        <v>53</v>
      </c>
      <c r="D63" s="33" t="s">
        <v>43</v>
      </c>
      <c r="E63" s="39"/>
      <c r="F63" s="33" t="s">
        <v>43</v>
      </c>
      <c r="G63" s="27">
        <f t="shared" si="0"/>
        <v>0</v>
      </c>
    </row>
    <row r="64" spans="2:7" ht="63">
      <c r="B64" s="57">
        <v>50110000</v>
      </c>
      <c r="C64" s="3" t="s">
        <v>54</v>
      </c>
      <c r="D64" s="33" t="s">
        <v>43</v>
      </c>
      <c r="E64" s="39">
        <v>200000</v>
      </c>
      <c r="F64" s="33" t="s">
        <v>43</v>
      </c>
      <c r="G64" s="27">
        <f t="shared" si="0"/>
        <v>200000</v>
      </c>
    </row>
    <row r="65" spans="2:7" s="73" customFormat="1" ht="18.75" customHeight="1">
      <c r="B65" s="76"/>
      <c r="C65" s="10" t="s">
        <v>30</v>
      </c>
      <c r="D65" s="77">
        <f>D13+D35</f>
        <v>16700</v>
      </c>
      <c r="E65" s="75">
        <f>E13+E35+E57+E62</f>
        <v>2405646</v>
      </c>
      <c r="F65" s="75">
        <f>F35+F57</f>
        <v>0</v>
      </c>
      <c r="G65" s="78">
        <f t="shared" si="0"/>
        <v>2422346</v>
      </c>
    </row>
    <row r="66" spans="2:7" s="51" customFormat="1" ht="21" customHeight="1">
      <c r="B66" s="57">
        <v>40000000</v>
      </c>
      <c r="C66" s="5" t="s">
        <v>31</v>
      </c>
      <c r="D66" s="77">
        <f>D67</f>
        <v>51479313</v>
      </c>
      <c r="E66" s="75">
        <f>E67</f>
        <v>256244.24</v>
      </c>
      <c r="F66" s="75">
        <f>F67</f>
        <v>0</v>
      </c>
      <c r="G66" s="78">
        <f t="shared" si="0"/>
        <v>51735557.24</v>
      </c>
    </row>
    <row r="67" spans="2:7" ht="18" customHeight="1">
      <c r="B67" s="57">
        <v>41000000</v>
      </c>
      <c r="C67" s="2" t="s">
        <v>32</v>
      </c>
      <c r="D67" s="32">
        <f>D68+D69+D74</f>
        <v>51479313</v>
      </c>
      <c r="E67" s="34">
        <f>E68+E69+E74</f>
        <v>256244.24</v>
      </c>
      <c r="F67" s="41">
        <f>F68+F69+F74</f>
        <v>0</v>
      </c>
      <c r="G67" s="27">
        <f t="shared" si="0"/>
        <v>51735557.24</v>
      </c>
    </row>
    <row r="68" spans="2:7" ht="18" customHeight="1" hidden="1">
      <c r="B68" s="57">
        <v>41010000</v>
      </c>
      <c r="C68" s="6" t="s">
        <v>33</v>
      </c>
      <c r="D68" s="32"/>
      <c r="E68" s="41">
        <v>0</v>
      </c>
      <c r="F68" s="41">
        <v>0</v>
      </c>
      <c r="G68" s="27">
        <f t="shared" si="0"/>
        <v>0</v>
      </c>
    </row>
    <row r="69" spans="2:8" s="51" customFormat="1" ht="19.5" customHeight="1">
      <c r="B69" s="57">
        <v>41020000</v>
      </c>
      <c r="C69" s="6" t="s">
        <v>34</v>
      </c>
      <c r="D69" s="32">
        <f>SUM(D70:D73)</f>
        <v>39431669</v>
      </c>
      <c r="E69" s="34">
        <f>SUM(E70:E73)</f>
        <v>0</v>
      </c>
      <c r="F69" s="34">
        <f>SUM(F70:F73)</f>
        <v>0</v>
      </c>
      <c r="G69" s="27">
        <f t="shared" si="0"/>
        <v>39431669</v>
      </c>
      <c r="H69" s="14"/>
    </row>
    <row r="70" spans="2:8" ht="45" customHeight="1" hidden="1">
      <c r="B70" s="67">
        <v>41020600</v>
      </c>
      <c r="C70" s="25" t="s">
        <v>62</v>
      </c>
      <c r="D70" s="42"/>
      <c r="E70" s="85" t="s">
        <v>43</v>
      </c>
      <c r="F70" s="85" t="s">
        <v>43</v>
      </c>
      <c r="G70" s="27">
        <f t="shared" si="0"/>
        <v>0</v>
      </c>
      <c r="H70" s="14"/>
    </row>
    <row r="71" spans="2:8" ht="122.25" customHeight="1" hidden="1">
      <c r="B71" s="62">
        <v>41020700</v>
      </c>
      <c r="C71" s="24" t="s">
        <v>71</v>
      </c>
      <c r="D71" s="32"/>
      <c r="E71" s="85" t="s">
        <v>43</v>
      </c>
      <c r="F71" s="85" t="s">
        <v>43</v>
      </c>
      <c r="G71" s="27">
        <f t="shared" si="0"/>
        <v>0</v>
      </c>
      <c r="H71" s="14"/>
    </row>
    <row r="72" spans="2:8" ht="19.5" customHeight="1">
      <c r="B72" s="67">
        <v>41020900</v>
      </c>
      <c r="C72" s="79" t="s">
        <v>97</v>
      </c>
      <c r="D72" s="80">
        <v>39431669</v>
      </c>
      <c r="E72" s="85" t="s">
        <v>43</v>
      </c>
      <c r="F72" s="85" t="s">
        <v>43</v>
      </c>
      <c r="G72" s="27">
        <f t="shared" si="0"/>
        <v>39431669</v>
      </c>
      <c r="H72" s="14"/>
    </row>
    <row r="73" spans="2:8" ht="60.75" customHeight="1" hidden="1">
      <c r="B73" s="62">
        <v>41021300</v>
      </c>
      <c r="C73" s="24" t="s">
        <v>68</v>
      </c>
      <c r="D73" s="32"/>
      <c r="E73" s="85" t="s">
        <v>43</v>
      </c>
      <c r="F73" s="85" t="s">
        <v>43</v>
      </c>
      <c r="G73" s="27">
        <f t="shared" si="0"/>
        <v>0</v>
      </c>
      <c r="H73" s="14"/>
    </row>
    <row r="74" spans="2:8" s="51" customFormat="1" ht="18.75" customHeight="1">
      <c r="B74" s="57">
        <v>41030000</v>
      </c>
      <c r="C74" s="6" t="s">
        <v>35</v>
      </c>
      <c r="D74" s="34">
        <f>SUM(D75:D99)</f>
        <v>12047644</v>
      </c>
      <c r="E74" s="34">
        <f>SUM(E75:E99)</f>
        <v>256244.24</v>
      </c>
      <c r="F74" s="34">
        <f>SUM(F75:F99)</f>
        <v>0</v>
      </c>
      <c r="G74" s="27">
        <f t="shared" si="0"/>
        <v>12303888.24</v>
      </c>
      <c r="H74" s="14"/>
    </row>
    <row r="75" spans="2:8" ht="42.75" customHeight="1" hidden="1">
      <c r="B75" s="62">
        <v>41027400</v>
      </c>
      <c r="C75" s="24" t="s">
        <v>100</v>
      </c>
      <c r="D75" s="85"/>
      <c r="E75" s="85" t="str">
        <f>F75</f>
        <v>х</v>
      </c>
      <c r="F75" s="85" t="s">
        <v>43</v>
      </c>
      <c r="G75" s="27">
        <f>SUM(D75:E75)</f>
        <v>0</v>
      </c>
      <c r="H75" s="14"/>
    </row>
    <row r="76" spans="2:8" ht="42.75" customHeight="1" hidden="1">
      <c r="B76" s="62">
        <v>41030300</v>
      </c>
      <c r="C76" s="24" t="s">
        <v>98</v>
      </c>
      <c r="D76" s="85"/>
      <c r="E76" s="85" t="s">
        <v>43</v>
      </c>
      <c r="F76" s="85" t="s">
        <v>43</v>
      </c>
      <c r="G76" s="27">
        <f>SUM(D76:E76)</f>
        <v>0</v>
      </c>
      <c r="H76" s="14"/>
    </row>
    <row r="77" spans="2:8" ht="30.75" customHeight="1" hidden="1">
      <c r="B77" s="62">
        <v>41030500</v>
      </c>
      <c r="C77" s="24" t="s">
        <v>65</v>
      </c>
      <c r="D77" s="85" t="s">
        <v>43</v>
      </c>
      <c r="E77" s="41"/>
      <c r="F77" s="85" t="s">
        <v>43</v>
      </c>
      <c r="G77" s="27">
        <f t="shared" si="0"/>
        <v>0</v>
      </c>
      <c r="H77" s="14"/>
    </row>
    <row r="78" spans="2:8" ht="63.75" customHeight="1">
      <c r="B78" s="62">
        <v>41030600</v>
      </c>
      <c r="C78" s="24" t="s">
        <v>111</v>
      </c>
      <c r="D78" s="41">
        <v>5078400</v>
      </c>
      <c r="E78" s="85" t="s">
        <v>43</v>
      </c>
      <c r="F78" s="85" t="s">
        <v>43</v>
      </c>
      <c r="G78" s="27">
        <f aca="true" t="shared" si="1" ref="G78:G99">SUM(D78:E78)</f>
        <v>5078400</v>
      </c>
      <c r="H78" s="14"/>
    </row>
    <row r="79" spans="2:7" ht="122.25" customHeight="1" hidden="1">
      <c r="B79" s="62">
        <v>41030700</v>
      </c>
      <c r="C79" s="24" t="s">
        <v>112</v>
      </c>
      <c r="D79" s="32"/>
      <c r="E79" s="33" t="s">
        <v>43</v>
      </c>
      <c r="F79" s="33" t="s">
        <v>43</v>
      </c>
      <c r="G79" s="27">
        <f t="shared" si="1"/>
        <v>0</v>
      </c>
    </row>
    <row r="80" spans="2:7" ht="76.5" customHeight="1">
      <c r="B80" s="62">
        <v>41030800</v>
      </c>
      <c r="C80" s="24" t="s">
        <v>113</v>
      </c>
      <c r="D80" s="32">
        <v>6139376</v>
      </c>
      <c r="E80" s="33" t="s">
        <v>43</v>
      </c>
      <c r="F80" s="33" t="s">
        <v>43</v>
      </c>
      <c r="G80" s="27">
        <f t="shared" si="1"/>
        <v>6139376</v>
      </c>
    </row>
    <row r="81" spans="2:7" ht="135.75" customHeight="1">
      <c r="B81" s="62">
        <v>41030900</v>
      </c>
      <c r="C81" s="24" t="s">
        <v>114</v>
      </c>
      <c r="D81" s="32">
        <v>824427</v>
      </c>
      <c r="E81" s="45" t="s">
        <v>43</v>
      </c>
      <c r="F81" s="45" t="s">
        <v>43</v>
      </c>
      <c r="G81" s="27">
        <f t="shared" si="1"/>
        <v>824427</v>
      </c>
    </row>
    <row r="82" spans="2:7" ht="57.75" customHeight="1">
      <c r="B82" s="63">
        <v>41031000</v>
      </c>
      <c r="C82" s="24" t="s">
        <v>115</v>
      </c>
      <c r="D82" s="81">
        <v>5441</v>
      </c>
      <c r="E82" s="45" t="s">
        <v>43</v>
      </c>
      <c r="F82" s="45" t="s">
        <v>43</v>
      </c>
      <c r="G82" s="27">
        <f t="shared" si="1"/>
        <v>5441</v>
      </c>
    </row>
    <row r="83" spans="2:7" ht="61.5" customHeight="1" hidden="1">
      <c r="B83" s="63">
        <v>41031300</v>
      </c>
      <c r="C83" s="24" t="s">
        <v>105</v>
      </c>
      <c r="D83" s="81"/>
      <c r="E83" s="45" t="s">
        <v>43</v>
      </c>
      <c r="F83" s="45" t="s">
        <v>43</v>
      </c>
      <c r="G83" s="27">
        <f t="shared" si="1"/>
        <v>0</v>
      </c>
    </row>
    <row r="84" spans="2:7" ht="71.25" customHeight="1" thickBot="1">
      <c r="B84" s="63">
        <v>41031900</v>
      </c>
      <c r="C84" s="26" t="s">
        <v>116</v>
      </c>
      <c r="D84" s="44" t="s">
        <v>43</v>
      </c>
      <c r="E84" s="85">
        <v>256244.24</v>
      </c>
      <c r="F84" s="45" t="s">
        <v>43</v>
      </c>
      <c r="G84" s="27">
        <f>SUM(D84:E84)</f>
        <v>256244.24</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42" customHeight="1" hidden="1" thickBot="1">
      <c r="B99" s="63"/>
      <c r="C99" s="26" t="s">
        <v>104</v>
      </c>
      <c r="D99" s="33" t="s">
        <v>43</v>
      </c>
      <c r="E99" s="33"/>
      <c r="F99" s="33"/>
      <c r="G99" s="43">
        <f t="shared" si="1"/>
        <v>0</v>
      </c>
    </row>
    <row r="100" spans="2:7" s="51" customFormat="1" ht="23.25" customHeight="1" thickBot="1">
      <c r="B100" s="64"/>
      <c r="C100" s="15" t="s">
        <v>30</v>
      </c>
      <c r="D100" s="49">
        <f>D65+D66</f>
        <v>51496013</v>
      </c>
      <c r="E100" s="72">
        <f>E65+E66</f>
        <v>2661890.24</v>
      </c>
      <c r="F100" s="72">
        <f>F65+F66</f>
        <v>0</v>
      </c>
      <c r="G100" s="84">
        <f>SUM(D100:E100)</f>
        <v>54157903.24</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51496013</v>
      </c>
      <c r="E102" s="54">
        <f>E100+E101</f>
        <v>2661890.24</v>
      </c>
      <c r="F102" s="54">
        <f>F100+F101</f>
        <v>0</v>
      </c>
      <c r="G102" s="69">
        <f>SUM(D102:E102)</f>
        <v>54157903.24</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52" bottom="0.3937007874015748" header="0.5"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5"/>
  <sheetViews>
    <sheetView showGridLines="0" zoomScale="80" zoomScaleNormal="80" zoomScaleSheetLayoutView="75" workbookViewId="0" topLeftCell="B62">
      <selection activeCell="D74" sqref="D74"/>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88</v>
      </c>
      <c r="F2" s="14"/>
    </row>
    <row r="3" spans="5:6" ht="19.5" customHeight="1">
      <c r="E3" s="12" t="s">
        <v>0</v>
      </c>
      <c r="F3" s="14"/>
    </row>
    <row r="4" spans="5:6" ht="22.5" customHeight="1">
      <c r="E4" s="12" t="s">
        <v>70</v>
      </c>
      <c r="F4" s="14"/>
    </row>
    <row r="5" spans="4:6" ht="12.75">
      <c r="D5" s="1"/>
      <c r="E5" s="1"/>
      <c r="F5" s="1"/>
    </row>
    <row r="6" spans="3:4" ht="25.5" customHeight="1">
      <c r="C6" s="88" t="s">
        <v>87</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20100</v>
      </c>
      <c r="E13" s="29">
        <f>E18+E24</f>
        <v>0</v>
      </c>
      <c r="F13" s="30" t="s">
        <v>43</v>
      </c>
      <c r="G13" s="31">
        <f>SUM(D13:E13)</f>
        <v>20100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8" customHeight="1">
      <c r="B24" s="57">
        <v>14000000</v>
      </c>
      <c r="C24" s="2" t="s">
        <v>8</v>
      </c>
      <c r="D24" s="32">
        <f>D25+D29</f>
        <v>17600</v>
      </c>
      <c r="E24" s="34">
        <f>E30</f>
        <v>0</v>
      </c>
      <c r="F24" s="33" t="s">
        <v>43</v>
      </c>
      <c r="G24" s="27">
        <f t="shared" si="0"/>
        <v>17600</v>
      </c>
    </row>
    <row r="25" spans="2:7" ht="31.5">
      <c r="B25" s="57">
        <v>14060000</v>
      </c>
      <c r="C25" s="2" t="s">
        <v>76</v>
      </c>
      <c r="D25" s="32">
        <f>SUM(D26:D28)</f>
        <v>17600</v>
      </c>
      <c r="E25" s="33" t="s">
        <v>43</v>
      </c>
      <c r="F25" s="33" t="s">
        <v>43</v>
      </c>
      <c r="G25" s="27"/>
    </row>
    <row r="26" spans="2:7" ht="18.75" customHeight="1">
      <c r="B26" s="58">
        <v>14060100</v>
      </c>
      <c r="C26" s="4" t="s">
        <v>9</v>
      </c>
      <c r="D26" s="32">
        <v>17600</v>
      </c>
      <c r="E26" s="33" t="s">
        <v>43</v>
      </c>
      <c r="F26" s="33" t="s">
        <v>43</v>
      </c>
      <c r="G26" s="27">
        <f t="shared" si="0"/>
        <v>17600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9.5" customHeight="1">
      <c r="B31" s="57">
        <v>16000000</v>
      </c>
      <c r="C31" s="2" t="s">
        <v>55</v>
      </c>
      <c r="D31" s="32">
        <f>SUM(D32:D34)</f>
        <v>2500</v>
      </c>
      <c r="E31" s="33" t="s">
        <v>43</v>
      </c>
      <c r="F31" s="33" t="s">
        <v>43</v>
      </c>
      <c r="G31" s="27">
        <f t="shared" si="0"/>
        <v>2500</v>
      </c>
    </row>
    <row r="32" spans="2:7" ht="15.75" hidden="1">
      <c r="B32" s="57">
        <v>16010000</v>
      </c>
      <c r="C32" s="3" t="s">
        <v>14</v>
      </c>
      <c r="D32" s="32"/>
      <c r="E32" s="33" t="s">
        <v>43</v>
      </c>
      <c r="F32" s="33" t="s">
        <v>43</v>
      </c>
      <c r="G32" s="27">
        <f t="shared" si="0"/>
        <v>0</v>
      </c>
    </row>
    <row r="33" spans="2:7" ht="18.75" customHeight="1">
      <c r="B33" s="57">
        <v>16040000</v>
      </c>
      <c r="C33" s="3" t="s">
        <v>15</v>
      </c>
      <c r="D33" s="32">
        <v>2500</v>
      </c>
      <c r="E33" s="33" t="s">
        <v>43</v>
      </c>
      <c r="F33" s="33" t="s">
        <v>43</v>
      </c>
      <c r="G33" s="27">
        <f t="shared" si="0"/>
        <v>2500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12000</v>
      </c>
      <c r="E35" s="34">
        <f>E49+E56</f>
        <v>2963129</v>
      </c>
      <c r="F35" s="34">
        <f>F49</f>
        <v>0</v>
      </c>
      <c r="G35" s="27">
        <f t="shared" si="0"/>
        <v>2975129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12000</v>
      </c>
      <c r="E49" s="34">
        <f>E51</f>
        <v>0</v>
      </c>
      <c r="F49" s="34">
        <f>F51</f>
        <v>0</v>
      </c>
      <c r="G49" s="27">
        <f t="shared" si="0"/>
        <v>12000</v>
      </c>
    </row>
    <row r="50" spans="2:7" ht="50.25" customHeight="1">
      <c r="B50" s="57">
        <v>24030000</v>
      </c>
      <c r="C50" s="23" t="s">
        <v>25</v>
      </c>
      <c r="D50" s="32">
        <v>2000</v>
      </c>
      <c r="E50" s="33" t="s">
        <v>43</v>
      </c>
      <c r="F50" s="33" t="s">
        <v>43</v>
      </c>
      <c r="G50" s="27">
        <f t="shared" si="0"/>
        <v>2000</v>
      </c>
    </row>
    <row r="51" spans="2:7" ht="22.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33" t="s">
        <v>43</v>
      </c>
      <c r="F52" s="33" t="s">
        <v>43</v>
      </c>
      <c r="G52" s="27">
        <f t="shared" si="0"/>
        <v>10000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9.5" customHeight="1">
      <c r="B56" s="59">
        <v>25000000</v>
      </c>
      <c r="C56" s="2" t="s">
        <v>48</v>
      </c>
      <c r="D56" s="33" t="s">
        <v>43</v>
      </c>
      <c r="E56" s="39">
        <v>2963129</v>
      </c>
      <c r="F56" s="33" t="s">
        <v>43</v>
      </c>
      <c r="G56" s="27">
        <f t="shared" si="0"/>
        <v>2963129</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9.5" customHeight="1">
      <c r="B62" s="57">
        <v>50000000</v>
      </c>
      <c r="C62" s="5" t="s">
        <v>52</v>
      </c>
      <c r="D62" s="33" t="s">
        <v>43</v>
      </c>
      <c r="E62" s="39">
        <f>E63+E64</f>
        <v>100000</v>
      </c>
      <c r="F62" s="33" t="s">
        <v>43</v>
      </c>
      <c r="G62" s="27">
        <f t="shared" si="0"/>
        <v>100000</v>
      </c>
    </row>
    <row r="63" spans="2:7" ht="31.5" hidden="1">
      <c r="B63" s="57">
        <v>50080000</v>
      </c>
      <c r="C63" s="3" t="s">
        <v>53</v>
      </c>
      <c r="D63" s="33" t="s">
        <v>43</v>
      </c>
      <c r="E63" s="39"/>
      <c r="F63" s="33" t="s">
        <v>43</v>
      </c>
      <c r="G63" s="27">
        <f t="shared" si="0"/>
        <v>0</v>
      </c>
    </row>
    <row r="64" spans="2:7" ht="55.5" customHeight="1">
      <c r="B64" s="57">
        <v>50110000</v>
      </c>
      <c r="C64" s="3" t="s">
        <v>54</v>
      </c>
      <c r="D64" s="33" t="s">
        <v>43</v>
      </c>
      <c r="E64" s="39">
        <v>100000</v>
      </c>
      <c r="F64" s="33" t="s">
        <v>43</v>
      </c>
      <c r="G64" s="27">
        <f t="shared" si="0"/>
        <v>100000</v>
      </c>
    </row>
    <row r="65" spans="2:7" s="73" customFormat="1" ht="18.75" customHeight="1">
      <c r="B65" s="76"/>
      <c r="C65" s="10" t="s">
        <v>30</v>
      </c>
      <c r="D65" s="77">
        <f>D13+D35</f>
        <v>32100</v>
      </c>
      <c r="E65" s="75">
        <f>E13+E35+E57+E62</f>
        <v>3063129</v>
      </c>
      <c r="F65" s="75">
        <f>F35+F57</f>
        <v>0</v>
      </c>
      <c r="G65" s="78">
        <f t="shared" si="0"/>
        <v>3095229</v>
      </c>
    </row>
    <row r="66" spans="2:7" s="51" customFormat="1" ht="21" customHeight="1">
      <c r="B66" s="57">
        <v>40000000</v>
      </c>
      <c r="C66" s="5" t="s">
        <v>31</v>
      </c>
      <c r="D66" s="77">
        <f>D67</f>
        <v>55008090</v>
      </c>
      <c r="E66" s="75">
        <f>E67</f>
        <v>77407.13</v>
      </c>
      <c r="F66" s="75">
        <f>F67</f>
        <v>0</v>
      </c>
      <c r="G66" s="78">
        <f t="shared" si="0"/>
        <v>55085497.13</v>
      </c>
    </row>
    <row r="67" spans="2:7" ht="18" customHeight="1">
      <c r="B67" s="57">
        <v>41000000</v>
      </c>
      <c r="C67" s="2" t="s">
        <v>32</v>
      </c>
      <c r="D67" s="32">
        <f>D68+D69+D74</f>
        <v>55008090</v>
      </c>
      <c r="E67" s="34">
        <f>E68+E69+E74</f>
        <v>77407.13</v>
      </c>
      <c r="F67" s="41">
        <f>F68+F69+F74</f>
        <v>0</v>
      </c>
      <c r="G67" s="27">
        <f t="shared" si="0"/>
        <v>55085497.13</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41360894</v>
      </c>
      <c r="E69" s="34">
        <f>SUM(E70:E73)</f>
        <v>0</v>
      </c>
      <c r="F69" s="34">
        <f>SUM(F70:F73)</f>
        <v>0</v>
      </c>
      <c r="G69" s="27">
        <f t="shared" si="0"/>
        <v>41360894</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41360894</v>
      </c>
      <c r="E72" s="85" t="s">
        <v>43</v>
      </c>
      <c r="F72" s="85" t="s">
        <v>43</v>
      </c>
      <c r="G72" s="27">
        <f t="shared" si="0"/>
        <v>41360894</v>
      </c>
    </row>
    <row r="73" spans="2:7" ht="60.75" customHeight="1" hidden="1">
      <c r="B73" s="62">
        <v>41021300</v>
      </c>
      <c r="C73" s="24" t="s">
        <v>68</v>
      </c>
      <c r="D73" s="32"/>
      <c r="E73" s="85" t="s">
        <v>43</v>
      </c>
      <c r="F73" s="85" t="s">
        <v>43</v>
      </c>
      <c r="G73" s="27">
        <f t="shared" si="0"/>
        <v>0</v>
      </c>
    </row>
    <row r="74" spans="2:7" s="51" customFormat="1" ht="18.75" customHeight="1">
      <c r="B74" s="57">
        <v>41030000</v>
      </c>
      <c r="C74" s="6" t="s">
        <v>35</v>
      </c>
      <c r="D74" s="34">
        <f>SUM(D75:D99)</f>
        <v>13647196</v>
      </c>
      <c r="E74" s="34">
        <f>SUM(E75:E99)</f>
        <v>77407.13</v>
      </c>
      <c r="F74" s="34">
        <f>SUM(F75:F99)</f>
        <v>0</v>
      </c>
      <c r="G74" s="27">
        <f t="shared" si="0"/>
        <v>13724603.13</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2.25" customHeight="1">
      <c r="B78" s="62">
        <v>41030600</v>
      </c>
      <c r="C78" s="24" t="s">
        <v>111</v>
      </c>
      <c r="D78" s="41">
        <v>3958000</v>
      </c>
      <c r="E78" s="85" t="s">
        <v>43</v>
      </c>
      <c r="F78" s="85" t="s">
        <v>43</v>
      </c>
      <c r="G78" s="27">
        <f aca="true" t="shared" si="1" ref="G78:G99">SUM(D78:E78)</f>
        <v>3958000</v>
      </c>
    </row>
    <row r="79" spans="2:7" ht="122.25" customHeight="1" hidden="1">
      <c r="B79" s="62">
        <v>41030700</v>
      </c>
      <c r="C79" s="24" t="s">
        <v>112</v>
      </c>
      <c r="D79" s="32"/>
      <c r="E79" s="33" t="s">
        <v>43</v>
      </c>
      <c r="F79" s="33" t="s">
        <v>43</v>
      </c>
      <c r="G79" s="27">
        <f t="shared" si="1"/>
        <v>0</v>
      </c>
    </row>
    <row r="80" spans="2:7" ht="75.75" customHeight="1">
      <c r="B80" s="62">
        <v>41030800</v>
      </c>
      <c r="C80" s="24" t="s">
        <v>113</v>
      </c>
      <c r="D80" s="32">
        <v>8224856</v>
      </c>
      <c r="E80" s="33" t="s">
        <v>43</v>
      </c>
      <c r="F80" s="33" t="s">
        <v>43</v>
      </c>
      <c r="G80" s="27">
        <f t="shared" si="1"/>
        <v>8224856</v>
      </c>
    </row>
    <row r="81" spans="2:7" ht="133.5" customHeight="1">
      <c r="B81" s="62">
        <v>41030900</v>
      </c>
      <c r="C81" s="24" t="s">
        <v>114</v>
      </c>
      <c r="D81" s="32">
        <v>1443285</v>
      </c>
      <c r="E81" s="45" t="s">
        <v>43</v>
      </c>
      <c r="F81" s="45" t="s">
        <v>43</v>
      </c>
      <c r="G81" s="27">
        <f t="shared" si="1"/>
        <v>1443285</v>
      </c>
    </row>
    <row r="82" spans="2:7" ht="47.25" customHeight="1">
      <c r="B82" s="63">
        <v>41031000</v>
      </c>
      <c r="C82" s="24" t="s">
        <v>115</v>
      </c>
      <c r="D82" s="81">
        <v>21055</v>
      </c>
      <c r="E82" s="45" t="s">
        <v>43</v>
      </c>
      <c r="F82" s="45" t="s">
        <v>43</v>
      </c>
      <c r="G82" s="27">
        <f t="shared" si="1"/>
        <v>21055</v>
      </c>
    </row>
    <row r="83" spans="2:7" ht="61.5" customHeight="1" hidden="1">
      <c r="B83" s="63">
        <v>41031300</v>
      </c>
      <c r="C83" s="24" t="s">
        <v>105</v>
      </c>
      <c r="D83" s="81"/>
      <c r="E83" s="45" t="s">
        <v>43</v>
      </c>
      <c r="F83" s="45" t="s">
        <v>43</v>
      </c>
      <c r="G83" s="27">
        <f t="shared" si="1"/>
        <v>0</v>
      </c>
    </row>
    <row r="84" spans="2:7" ht="63" customHeight="1" thickBot="1">
      <c r="B84" s="63">
        <v>41031900</v>
      </c>
      <c r="C84" s="26" t="s">
        <v>116</v>
      </c>
      <c r="D84" s="44" t="s">
        <v>43</v>
      </c>
      <c r="E84" s="85">
        <v>77407.13</v>
      </c>
      <c r="F84" s="45" t="s">
        <v>43</v>
      </c>
      <c r="G84" s="27">
        <f>SUM(D84:E84)</f>
        <v>77407.13</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thickBot="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75" hidden="1" thickBot="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20.25" customHeight="1" thickBot="1">
      <c r="B100" s="64"/>
      <c r="C100" s="15" t="s">
        <v>30</v>
      </c>
      <c r="D100" s="49">
        <f>D65+D66</f>
        <v>55040190</v>
      </c>
      <c r="E100" s="72">
        <f>E65+E66</f>
        <v>3140536.13</v>
      </c>
      <c r="F100" s="72">
        <f>F65+F66</f>
        <v>0</v>
      </c>
      <c r="G100" s="84">
        <f>SUM(D100:E100)</f>
        <v>58180726.13</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55040190</v>
      </c>
      <c r="E102" s="54">
        <f>E100+E101</f>
        <v>3140536.13</v>
      </c>
      <c r="F102" s="54">
        <f>F100+F101</f>
        <v>0</v>
      </c>
      <c r="G102" s="69">
        <f>SUM(D102:E102)</f>
        <v>58180726.13</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5"/>
  <sheetViews>
    <sheetView showGridLines="0" view="pageBreakPreview" zoomScale="80" zoomScaleNormal="80" zoomScaleSheetLayoutView="80" workbookViewId="0" topLeftCell="B62">
      <selection activeCell="D74" sqref="D7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89</v>
      </c>
      <c r="F2" s="14"/>
    </row>
    <row r="3" spans="5:6" ht="19.5" customHeight="1">
      <c r="E3" s="12" t="s">
        <v>0</v>
      </c>
      <c r="F3" s="14"/>
    </row>
    <row r="4" spans="5:6" ht="22.5" customHeight="1">
      <c r="E4" s="12" t="s">
        <v>70</v>
      </c>
      <c r="F4" s="14"/>
    </row>
    <row r="5" spans="4:6" ht="12.75">
      <c r="D5" s="1"/>
      <c r="E5" s="1"/>
      <c r="F5" s="1"/>
    </row>
    <row r="6" spans="3:4" ht="25.5" customHeight="1">
      <c r="C6" s="88" t="s">
        <v>90</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14000</v>
      </c>
      <c r="E13" s="29">
        <f>E18+E24</f>
        <v>0</v>
      </c>
      <c r="F13" s="30" t="s">
        <v>43</v>
      </c>
      <c r="G13" s="31">
        <f>SUM(D13:E13)</f>
        <v>14000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14000</v>
      </c>
      <c r="E24" s="34">
        <f>E30</f>
        <v>0</v>
      </c>
      <c r="F24" s="33" t="s">
        <v>43</v>
      </c>
      <c r="G24" s="27">
        <f t="shared" si="0"/>
        <v>14000</v>
      </c>
    </row>
    <row r="25" spans="2:7" ht="31.5">
      <c r="B25" s="57">
        <v>14060000</v>
      </c>
      <c r="C25" s="2" t="s">
        <v>76</v>
      </c>
      <c r="D25" s="32">
        <f>SUM(D26:D28)</f>
        <v>14000</v>
      </c>
      <c r="E25" s="33" t="s">
        <v>43</v>
      </c>
      <c r="F25" s="33" t="s">
        <v>43</v>
      </c>
      <c r="G25" s="27"/>
    </row>
    <row r="26" spans="2:7" ht="15.75" customHeight="1">
      <c r="B26" s="58">
        <v>14060100</v>
      </c>
      <c r="C26" s="4" t="s">
        <v>9</v>
      </c>
      <c r="D26" s="32">
        <v>14000</v>
      </c>
      <c r="E26" s="33" t="s">
        <v>43</v>
      </c>
      <c r="F26" s="33" t="s">
        <v>43</v>
      </c>
      <c r="G26" s="27">
        <f t="shared" si="0"/>
        <v>14000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2052911</v>
      </c>
      <c r="F35" s="34">
        <f>F49</f>
        <v>0</v>
      </c>
      <c r="G35" s="27">
        <f t="shared" si="0"/>
        <v>2055411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1500</v>
      </c>
      <c r="E50" s="33" t="s">
        <v>43</v>
      </c>
      <c r="F50" s="33" t="s">
        <v>43</v>
      </c>
      <c r="G50" s="27">
        <f t="shared" si="0"/>
        <v>1500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2052911</v>
      </c>
      <c r="F56" s="33" t="s">
        <v>43</v>
      </c>
      <c r="G56" s="27">
        <f t="shared" si="0"/>
        <v>2052911</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36000</v>
      </c>
      <c r="F62" s="33" t="s">
        <v>43</v>
      </c>
      <c r="G62" s="27">
        <f t="shared" si="0"/>
        <v>36000</v>
      </c>
    </row>
    <row r="63" spans="2:7" ht="31.5" hidden="1">
      <c r="B63" s="57">
        <v>50080000</v>
      </c>
      <c r="C63" s="3" t="s">
        <v>53</v>
      </c>
      <c r="D63" s="33" t="s">
        <v>43</v>
      </c>
      <c r="E63" s="39"/>
      <c r="F63" s="33" t="s">
        <v>43</v>
      </c>
      <c r="G63" s="27">
        <f t="shared" si="0"/>
        <v>0</v>
      </c>
    </row>
    <row r="64" spans="2:7" ht="63">
      <c r="B64" s="57">
        <v>50110000</v>
      </c>
      <c r="C64" s="3" t="s">
        <v>54</v>
      </c>
      <c r="D64" s="33" t="s">
        <v>43</v>
      </c>
      <c r="E64" s="39">
        <v>36000</v>
      </c>
      <c r="F64" s="33" t="s">
        <v>43</v>
      </c>
      <c r="G64" s="27">
        <f t="shared" si="0"/>
        <v>36000</v>
      </c>
    </row>
    <row r="65" spans="2:7" s="73" customFormat="1" ht="15.75">
      <c r="B65" s="76"/>
      <c r="C65" s="10" t="s">
        <v>30</v>
      </c>
      <c r="D65" s="77">
        <f>D13+D35</f>
        <v>16500</v>
      </c>
      <c r="E65" s="75">
        <f>E13+E35+E57+E62</f>
        <v>2088911</v>
      </c>
      <c r="F65" s="75">
        <f>F35+F57</f>
        <v>0</v>
      </c>
      <c r="G65" s="78">
        <f t="shared" si="0"/>
        <v>2105411</v>
      </c>
    </row>
    <row r="66" spans="2:7" s="51" customFormat="1" ht="21" customHeight="1">
      <c r="B66" s="57">
        <v>40000000</v>
      </c>
      <c r="C66" s="5" t="s">
        <v>31</v>
      </c>
      <c r="D66" s="77">
        <f>D67</f>
        <v>34890950</v>
      </c>
      <c r="E66" s="75">
        <f>E67</f>
        <v>0</v>
      </c>
      <c r="F66" s="75">
        <f>F67</f>
        <v>0</v>
      </c>
      <c r="G66" s="78">
        <f t="shared" si="0"/>
        <v>34890950</v>
      </c>
    </row>
    <row r="67" spans="2:7" ht="18" customHeight="1">
      <c r="B67" s="57">
        <v>41000000</v>
      </c>
      <c r="C67" s="2" t="s">
        <v>32</v>
      </c>
      <c r="D67" s="32">
        <f>D68+D69+D74</f>
        <v>34890950</v>
      </c>
      <c r="E67" s="34">
        <f>E68+E69+E74</f>
        <v>0</v>
      </c>
      <c r="F67" s="41">
        <f>F68+F69+F74</f>
        <v>0</v>
      </c>
      <c r="G67" s="27">
        <f t="shared" si="0"/>
        <v>34890950</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25646038</v>
      </c>
      <c r="E69" s="34">
        <f>SUM(E70:E73)</f>
        <v>0</v>
      </c>
      <c r="F69" s="34">
        <f>SUM(F70:F73)</f>
        <v>0</v>
      </c>
      <c r="G69" s="27">
        <f t="shared" si="0"/>
        <v>25646038</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25646038</v>
      </c>
      <c r="E72" s="85" t="s">
        <v>43</v>
      </c>
      <c r="F72" s="85" t="s">
        <v>43</v>
      </c>
      <c r="G72" s="27">
        <f t="shared" si="0"/>
        <v>25646038</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9244912</v>
      </c>
      <c r="E74" s="34">
        <f>SUM(E75:E99)</f>
        <v>0</v>
      </c>
      <c r="F74" s="34">
        <f>SUM(F75:F99)</f>
        <v>0</v>
      </c>
      <c r="G74" s="27">
        <f t="shared" si="0"/>
        <v>9244912</v>
      </c>
    </row>
    <row r="75" spans="2:7" ht="42.75" customHeight="1" hidden="1">
      <c r="B75" s="62">
        <v>41027400</v>
      </c>
      <c r="C75" s="24" t="s">
        <v>100</v>
      </c>
      <c r="D75" s="33"/>
      <c r="E75" s="33" t="str">
        <f>F75</f>
        <v>х</v>
      </c>
      <c r="F75" s="33" t="s">
        <v>43</v>
      </c>
      <c r="G75" s="78">
        <f>SUM(D75:E75)</f>
        <v>0</v>
      </c>
    </row>
    <row r="76" spans="2:7" ht="42.75" customHeight="1" hidden="1">
      <c r="B76" s="62">
        <v>41030300</v>
      </c>
      <c r="C76" s="24" t="s">
        <v>98</v>
      </c>
      <c r="D76" s="33"/>
      <c r="E76" s="33" t="s">
        <v>43</v>
      </c>
      <c r="F76" s="33" t="s">
        <v>43</v>
      </c>
      <c r="G76" s="78">
        <f>SUM(D76:E76)</f>
        <v>0</v>
      </c>
    </row>
    <row r="77" spans="2:7" ht="30.75" customHeight="1" hidden="1">
      <c r="B77" s="62">
        <v>41030500</v>
      </c>
      <c r="C77" s="24" t="s">
        <v>65</v>
      </c>
      <c r="D77" s="33" t="s">
        <v>43</v>
      </c>
      <c r="E77" s="87"/>
      <c r="F77" s="33" t="s">
        <v>43</v>
      </c>
      <c r="G77" s="78">
        <f t="shared" si="0"/>
        <v>0</v>
      </c>
    </row>
    <row r="78" spans="2:7" ht="60">
      <c r="B78" s="62">
        <v>41030600</v>
      </c>
      <c r="C78" s="24" t="s">
        <v>111</v>
      </c>
      <c r="D78" s="41">
        <v>3176000</v>
      </c>
      <c r="E78" s="33" t="s">
        <v>43</v>
      </c>
      <c r="F78" s="33" t="s">
        <v>43</v>
      </c>
      <c r="G78" s="27">
        <f aca="true" t="shared" si="1" ref="G78:G99">SUM(D78:E78)</f>
        <v>3176000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5257304</v>
      </c>
      <c r="E80" s="33" t="s">
        <v>43</v>
      </c>
      <c r="F80" s="33" t="s">
        <v>43</v>
      </c>
      <c r="G80" s="27">
        <f t="shared" si="1"/>
        <v>5257304</v>
      </c>
    </row>
    <row r="81" spans="2:7" ht="130.5" customHeight="1">
      <c r="B81" s="62">
        <v>41030900</v>
      </c>
      <c r="C81" s="24" t="s">
        <v>114</v>
      </c>
      <c r="D81" s="32">
        <v>790348</v>
      </c>
      <c r="E81" s="45" t="s">
        <v>43</v>
      </c>
      <c r="F81" s="45" t="s">
        <v>43</v>
      </c>
      <c r="G81" s="27">
        <f t="shared" si="1"/>
        <v>790348</v>
      </c>
    </row>
    <row r="82" spans="2:7" ht="46.5" customHeight="1" thickBot="1">
      <c r="B82" s="63">
        <v>41031000</v>
      </c>
      <c r="C82" s="24" t="s">
        <v>115</v>
      </c>
      <c r="D82" s="81">
        <v>21260</v>
      </c>
      <c r="E82" s="45" t="s">
        <v>43</v>
      </c>
      <c r="F82" s="45" t="s">
        <v>43</v>
      </c>
      <c r="G82" s="27">
        <f t="shared" si="1"/>
        <v>21260</v>
      </c>
    </row>
    <row r="83" spans="2:7" ht="61.5" customHeight="1" hidden="1" thickBot="1">
      <c r="B83" s="63">
        <v>41031300</v>
      </c>
      <c r="C83" s="24" t="s">
        <v>105</v>
      </c>
      <c r="D83" s="81"/>
      <c r="E83" s="45" t="s">
        <v>43</v>
      </c>
      <c r="F83" s="45" t="s">
        <v>43</v>
      </c>
      <c r="G83" s="27">
        <f t="shared" si="1"/>
        <v>0</v>
      </c>
    </row>
    <row r="84" spans="2:7" ht="60" customHeight="1" hidden="1" thickBot="1">
      <c r="B84" s="63">
        <v>41031900</v>
      </c>
      <c r="C84" s="26" t="s">
        <v>116</v>
      </c>
      <c r="D84" s="44" t="s">
        <v>43</v>
      </c>
      <c r="E84" s="85"/>
      <c r="F84" s="45" t="s">
        <v>43</v>
      </c>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75" hidden="1" thickBot="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75" hidden="1" thickBot="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30" customHeight="1" hidden="1" thickBot="1">
      <c r="B99" s="63"/>
      <c r="C99" s="26" t="s">
        <v>104</v>
      </c>
      <c r="D99" s="33" t="s">
        <v>43</v>
      </c>
      <c r="E99" s="33"/>
      <c r="F99" s="33"/>
      <c r="G99" s="43">
        <f t="shared" si="1"/>
        <v>0</v>
      </c>
    </row>
    <row r="100" spans="2:7" s="51" customFormat="1" ht="16.5" thickBot="1">
      <c r="B100" s="64"/>
      <c r="C100" s="15" t="s">
        <v>30</v>
      </c>
      <c r="D100" s="49">
        <f>D65+D66</f>
        <v>34907450</v>
      </c>
      <c r="E100" s="49">
        <f>E65+E66</f>
        <v>2088911</v>
      </c>
      <c r="F100" s="49">
        <f>F65+F66</f>
        <v>0</v>
      </c>
      <c r="G100" s="84">
        <f>SUM(D100:E100)</f>
        <v>36996361</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34907450</v>
      </c>
      <c r="E102" s="54">
        <f>E100+E101</f>
        <v>2088911</v>
      </c>
      <c r="F102" s="54">
        <f>F100+F101</f>
        <v>0</v>
      </c>
      <c r="G102" s="69">
        <f>SUM(D102:E102)</f>
        <v>36996361</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5"/>
  <sheetViews>
    <sheetView showGridLines="0" view="pageBreakPreview" zoomScale="75" zoomScaleNormal="80" zoomScaleSheetLayoutView="75" workbookViewId="0" topLeftCell="B64">
      <selection activeCell="D74" sqref="D74"/>
    </sheetView>
  </sheetViews>
  <sheetFormatPr defaultColWidth="9.00390625" defaultRowHeight="12.75"/>
  <cols>
    <col min="1" max="1" width="2.875" style="0" hidden="1"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91</v>
      </c>
      <c r="F2" s="14"/>
    </row>
    <row r="3" spans="5:6" ht="19.5" customHeight="1">
      <c r="E3" s="12" t="s">
        <v>0</v>
      </c>
      <c r="F3" s="14"/>
    </row>
    <row r="4" spans="5:6" ht="22.5" customHeight="1">
      <c r="E4" s="12" t="s">
        <v>70</v>
      </c>
      <c r="F4" s="14"/>
    </row>
    <row r="5" spans="4:6" ht="12.75">
      <c r="D5" s="1"/>
      <c r="E5" s="1"/>
      <c r="F5" s="1"/>
    </row>
    <row r="6" spans="3:4" ht="25.5" customHeight="1">
      <c r="C6" s="88" t="s">
        <v>92</v>
      </c>
      <c r="D6" s="88"/>
    </row>
    <row r="7" ht="12.75">
      <c r="F7" s="1"/>
    </row>
    <row r="8" ht="12.75">
      <c r="G8" s="1" t="s">
        <v>58</v>
      </c>
    </row>
    <row r="9" ht="13.5" thickBot="1"/>
    <row r="10" spans="2:7" ht="18" customHeight="1">
      <c r="B10" s="91" t="s">
        <v>37</v>
      </c>
      <c r="C10" s="93" t="s">
        <v>38</v>
      </c>
      <c r="D10" s="91" t="s">
        <v>39</v>
      </c>
      <c r="E10" s="95" t="s">
        <v>40</v>
      </c>
      <c r="F10" s="96"/>
      <c r="G10" s="89" t="s">
        <v>41</v>
      </c>
    </row>
    <row r="11" spans="2:7" ht="44.25" customHeight="1" thickBot="1">
      <c r="B11" s="92"/>
      <c r="C11" s="94"/>
      <c r="D11" s="92"/>
      <c r="E11" s="8" t="s">
        <v>83</v>
      </c>
      <c r="F11" s="8" t="s">
        <v>42</v>
      </c>
      <c r="G11" s="90"/>
    </row>
    <row r="12" spans="2:7" ht="17.25" customHeight="1" thickBot="1">
      <c r="B12" s="21">
        <v>1</v>
      </c>
      <c r="C12" s="20">
        <v>2</v>
      </c>
      <c r="D12" s="18">
        <v>3</v>
      </c>
      <c r="E12" s="19">
        <v>4</v>
      </c>
      <c r="F12" s="19">
        <v>5</v>
      </c>
      <c r="G12" s="20">
        <v>6</v>
      </c>
    </row>
    <row r="13" spans="2:7" ht="21" customHeight="1">
      <c r="B13" s="56">
        <v>10000000</v>
      </c>
      <c r="C13" s="7" t="s">
        <v>2</v>
      </c>
      <c r="D13" s="28">
        <f>D14+D20+D24+D31</f>
        <v>380600</v>
      </c>
      <c r="E13" s="29">
        <f>E18+E24</f>
        <v>0</v>
      </c>
      <c r="F13" s="30" t="s">
        <v>43</v>
      </c>
      <c r="G13" s="31">
        <f>SUM(D13:E13)</f>
        <v>380600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73</v>
      </c>
      <c r="D20" s="32">
        <f>SUM(D21:D23)</f>
        <v>370000</v>
      </c>
      <c r="E20" s="33" t="s">
        <v>43</v>
      </c>
      <c r="F20" s="33" t="s">
        <v>43</v>
      </c>
      <c r="G20" s="27">
        <f t="shared" si="0"/>
        <v>370000</v>
      </c>
    </row>
    <row r="21" spans="2:7" ht="35.25" customHeight="1" hidden="1">
      <c r="B21" s="66">
        <v>13010000</v>
      </c>
      <c r="C21" s="23" t="s">
        <v>74</v>
      </c>
      <c r="D21" s="32"/>
      <c r="E21" s="33" t="s">
        <v>43</v>
      </c>
      <c r="F21" s="33" t="s">
        <v>43</v>
      </c>
      <c r="G21" s="27">
        <f t="shared" si="0"/>
        <v>0</v>
      </c>
    </row>
    <row r="22" spans="2:7" ht="15.75">
      <c r="B22" s="66">
        <v>13030000</v>
      </c>
      <c r="C22" s="70" t="s">
        <v>75</v>
      </c>
      <c r="D22" s="32">
        <v>370000</v>
      </c>
      <c r="E22" s="33" t="s">
        <v>43</v>
      </c>
      <c r="F22" s="33" t="s">
        <v>43</v>
      </c>
      <c r="G22" s="27">
        <f t="shared" si="0"/>
        <v>370000</v>
      </c>
    </row>
    <row r="23" spans="2:7" ht="15.75" hidden="1">
      <c r="B23" s="57">
        <v>13050000</v>
      </c>
      <c r="C23" s="3" t="s">
        <v>7</v>
      </c>
      <c r="D23" s="32"/>
      <c r="E23" s="33" t="s">
        <v>43</v>
      </c>
      <c r="F23" s="33" t="s">
        <v>43</v>
      </c>
      <c r="G23" s="27">
        <f t="shared" si="0"/>
        <v>0</v>
      </c>
    </row>
    <row r="24" spans="2:7" ht="15.75">
      <c r="B24" s="57">
        <v>14000000</v>
      </c>
      <c r="C24" s="2" t="s">
        <v>8</v>
      </c>
      <c r="D24" s="32">
        <f>D25+D29</f>
        <v>10600</v>
      </c>
      <c r="E24" s="34">
        <f>E30</f>
        <v>0</v>
      </c>
      <c r="F24" s="33" t="s">
        <v>43</v>
      </c>
      <c r="G24" s="27">
        <f t="shared" si="0"/>
        <v>10600</v>
      </c>
    </row>
    <row r="25" spans="2:7" ht="24" customHeight="1">
      <c r="B25" s="57">
        <v>14060000</v>
      </c>
      <c r="C25" s="2" t="s">
        <v>76</v>
      </c>
      <c r="D25" s="32">
        <f>SUM(D26:D28)</f>
        <v>10600</v>
      </c>
      <c r="E25" s="33" t="s">
        <v>43</v>
      </c>
      <c r="F25" s="33" t="s">
        <v>43</v>
      </c>
      <c r="G25" s="27"/>
    </row>
    <row r="26" spans="2:7" ht="15.75" customHeight="1">
      <c r="B26" s="58">
        <v>14060100</v>
      </c>
      <c r="C26" s="4" t="s">
        <v>9</v>
      </c>
      <c r="D26" s="32">
        <v>10600</v>
      </c>
      <c r="E26" s="33" t="s">
        <v>43</v>
      </c>
      <c r="F26" s="33" t="s">
        <v>43</v>
      </c>
      <c r="G26" s="27">
        <f t="shared" si="0"/>
        <v>10600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10000</v>
      </c>
      <c r="E35" s="34">
        <f>E49+E56</f>
        <v>2548931</v>
      </c>
      <c r="F35" s="34">
        <f>F49</f>
        <v>0</v>
      </c>
      <c r="G35" s="27">
        <f t="shared" si="0"/>
        <v>2558931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10000</v>
      </c>
      <c r="E49" s="34">
        <f>E51</f>
        <v>0</v>
      </c>
      <c r="F49" s="34">
        <f>F51</f>
        <v>0</v>
      </c>
      <c r="G49" s="27">
        <f t="shared" si="0"/>
        <v>10000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6000</v>
      </c>
      <c r="E51" s="37">
        <f>E54+E53</f>
        <v>0</v>
      </c>
      <c r="F51" s="37">
        <f>F54</f>
        <v>0</v>
      </c>
      <c r="G51" s="27">
        <f t="shared" si="0"/>
        <v>6000</v>
      </c>
    </row>
    <row r="52" spans="2:7" ht="19.5" customHeight="1">
      <c r="B52" s="60">
        <v>24060300</v>
      </c>
      <c r="C52" s="4" t="s">
        <v>26</v>
      </c>
      <c r="D52" s="37">
        <v>6000</v>
      </c>
      <c r="E52" s="83" t="s">
        <v>43</v>
      </c>
      <c r="F52" s="33" t="s">
        <v>43</v>
      </c>
      <c r="G52" s="27">
        <f t="shared" si="0"/>
        <v>6000</v>
      </c>
    </row>
    <row r="53" spans="2:7" ht="32.25" customHeight="1" hidden="1">
      <c r="B53" s="61">
        <v>24061600</v>
      </c>
      <c r="C53" s="4" t="s">
        <v>47</v>
      </c>
      <c r="D53" s="33" t="s">
        <v>43</v>
      </c>
      <c r="E53" s="39"/>
      <c r="F53" s="33" t="s">
        <v>43</v>
      </c>
      <c r="G53" s="27">
        <f>SUM(D53:E53)</f>
        <v>0</v>
      </c>
    </row>
    <row r="54" spans="2:7" ht="30" customHeight="1" hidden="1">
      <c r="B54" s="57">
        <v>24110000</v>
      </c>
      <c r="C54" s="23" t="s">
        <v>79</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48</v>
      </c>
      <c r="D56" s="33" t="s">
        <v>43</v>
      </c>
      <c r="E56" s="39">
        <v>2548931</v>
      </c>
      <c r="F56" s="33" t="s">
        <v>43</v>
      </c>
      <c r="G56" s="27">
        <f t="shared" si="0"/>
        <v>2548931</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40000</v>
      </c>
      <c r="F62" s="33" t="s">
        <v>43</v>
      </c>
      <c r="G62" s="27">
        <f t="shared" si="0"/>
        <v>40000</v>
      </c>
    </row>
    <row r="63" spans="2:7" ht="31.5" hidden="1">
      <c r="B63" s="57">
        <v>50080000</v>
      </c>
      <c r="C63" s="3" t="s">
        <v>53</v>
      </c>
      <c r="D63" s="33" t="s">
        <v>43</v>
      </c>
      <c r="E63" s="39"/>
      <c r="F63" s="33" t="s">
        <v>43</v>
      </c>
      <c r="G63" s="27">
        <f t="shared" si="0"/>
        <v>0</v>
      </c>
    </row>
    <row r="64" spans="2:7" ht="55.5" customHeight="1">
      <c r="B64" s="57">
        <v>50110000</v>
      </c>
      <c r="C64" s="3" t="s">
        <v>54</v>
      </c>
      <c r="D64" s="33" t="s">
        <v>43</v>
      </c>
      <c r="E64" s="39">
        <v>40000</v>
      </c>
      <c r="F64" s="33" t="s">
        <v>43</v>
      </c>
      <c r="G64" s="27">
        <f t="shared" si="0"/>
        <v>40000</v>
      </c>
    </row>
    <row r="65" spans="2:7" s="73" customFormat="1" ht="15.75">
      <c r="B65" s="76"/>
      <c r="C65" s="10" t="s">
        <v>30</v>
      </c>
      <c r="D65" s="77">
        <f>D13+D35</f>
        <v>390600</v>
      </c>
      <c r="E65" s="75">
        <f>E13+E35+E57+E62</f>
        <v>2588931</v>
      </c>
      <c r="F65" s="75">
        <f>F35+F57</f>
        <v>0</v>
      </c>
      <c r="G65" s="78">
        <f t="shared" si="0"/>
        <v>2979531</v>
      </c>
    </row>
    <row r="66" spans="2:7" s="51" customFormat="1" ht="21" customHeight="1">
      <c r="B66" s="57">
        <v>40000000</v>
      </c>
      <c r="C66" s="5" t="s">
        <v>31</v>
      </c>
      <c r="D66" s="77">
        <f>D67</f>
        <v>74920990</v>
      </c>
      <c r="E66" s="75">
        <f>E67</f>
        <v>0</v>
      </c>
      <c r="F66" s="75">
        <f>F67</f>
        <v>0</v>
      </c>
      <c r="G66" s="78">
        <f t="shared" si="0"/>
        <v>74920990</v>
      </c>
    </row>
    <row r="67" spans="2:7" ht="18" customHeight="1">
      <c r="B67" s="57">
        <v>41000000</v>
      </c>
      <c r="C67" s="2" t="s">
        <v>32</v>
      </c>
      <c r="D67" s="32">
        <f>D68+D69+D74</f>
        <v>74920990</v>
      </c>
      <c r="E67" s="34">
        <f>E68+E69+E74</f>
        <v>0</v>
      </c>
      <c r="F67" s="41">
        <f>F68+F69+F74</f>
        <v>0</v>
      </c>
      <c r="G67" s="27">
        <f t="shared" si="0"/>
        <v>74920990</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56394661</v>
      </c>
      <c r="E69" s="34">
        <f>SUM(E70:E73)</f>
        <v>0</v>
      </c>
      <c r="F69" s="34">
        <f>SUM(F70:F73)</f>
        <v>0</v>
      </c>
      <c r="G69" s="27">
        <f t="shared" si="0"/>
        <v>56394661</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56394661</v>
      </c>
      <c r="E72" s="85" t="s">
        <v>43</v>
      </c>
      <c r="F72" s="85" t="s">
        <v>43</v>
      </c>
      <c r="G72" s="27">
        <f t="shared" si="0"/>
        <v>56394661</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18526329</v>
      </c>
      <c r="E74" s="34">
        <f>SUM(E75:E99)</f>
        <v>0</v>
      </c>
      <c r="F74" s="34">
        <f>SUM(F75:F99)</f>
        <v>0</v>
      </c>
      <c r="G74" s="27">
        <f t="shared" si="0"/>
        <v>18526329</v>
      </c>
    </row>
    <row r="75" spans="2:7" ht="42.75" customHeight="1" hidden="1">
      <c r="B75" s="62">
        <v>41027400</v>
      </c>
      <c r="C75" s="24" t="s">
        <v>100</v>
      </c>
      <c r="D75" s="33"/>
      <c r="E75" s="33" t="str">
        <f>F75</f>
        <v>х</v>
      </c>
      <c r="F75" s="33" t="s">
        <v>43</v>
      </c>
      <c r="G75" s="27">
        <f>SUM(D75:E75)</f>
        <v>0</v>
      </c>
    </row>
    <row r="76" spans="2:7" ht="42.75" customHeight="1" hidden="1">
      <c r="B76" s="62">
        <v>41030300</v>
      </c>
      <c r="C76" s="24" t="s">
        <v>98</v>
      </c>
      <c r="D76" s="33"/>
      <c r="E76" s="33" t="s">
        <v>43</v>
      </c>
      <c r="F76" s="33" t="s">
        <v>43</v>
      </c>
      <c r="G76" s="27">
        <f>SUM(D76:E76)</f>
        <v>0</v>
      </c>
    </row>
    <row r="77" spans="2:7" ht="30.75" customHeight="1" hidden="1">
      <c r="B77" s="62">
        <v>41030500</v>
      </c>
      <c r="C77" s="24" t="s">
        <v>65</v>
      </c>
      <c r="D77" s="33" t="s">
        <v>43</v>
      </c>
      <c r="E77" s="41"/>
      <c r="F77" s="33" t="s">
        <v>43</v>
      </c>
      <c r="G77" s="27">
        <f t="shared" si="0"/>
        <v>0</v>
      </c>
    </row>
    <row r="78" spans="2:7" ht="60">
      <c r="B78" s="62">
        <v>41030600</v>
      </c>
      <c r="C78" s="24" t="s">
        <v>111</v>
      </c>
      <c r="D78" s="41">
        <v>7813000</v>
      </c>
      <c r="E78" s="33" t="s">
        <v>43</v>
      </c>
      <c r="F78" s="33" t="s">
        <v>43</v>
      </c>
      <c r="G78" s="27">
        <f aca="true" t="shared" si="1" ref="G78:G99">SUM(D78:E78)</f>
        <v>7813000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9542977</v>
      </c>
      <c r="E80" s="33" t="s">
        <v>43</v>
      </c>
      <c r="F80" s="33" t="s">
        <v>43</v>
      </c>
      <c r="G80" s="27">
        <f t="shared" si="1"/>
        <v>9542977</v>
      </c>
    </row>
    <row r="81" spans="2:7" ht="132" customHeight="1">
      <c r="B81" s="62">
        <v>41030900</v>
      </c>
      <c r="C81" s="24" t="s">
        <v>114</v>
      </c>
      <c r="D81" s="32">
        <v>1007821</v>
      </c>
      <c r="E81" s="45" t="s">
        <v>43</v>
      </c>
      <c r="F81" s="45" t="s">
        <v>43</v>
      </c>
      <c r="G81" s="27">
        <f t="shared" si="1"/>
        <v>1007821</v>
      </c>
    </row>
    <row r="82" spans="2:7" ht="46.5" customHeight="1" thickBot="1">
      <c r="B82" s="63">
        <v>41031000</v>
      </c>
      <c r="C82" s="24" t="s">
        <v>115</v>
      </c>
      <c r="D82" s="81">
        <v>162531</v>
      </c>
      <c r="E82" s="45" t="s">
        <v>43</v>
      </c>
      <c r="F82" s="45" t="s">
        <v>43</v>
      </c>
      <c r="G82" s="27">
        <f t="shared" si="1"/>
        <v>162531</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75311590</v>
      </c>
      <c r="E100" s="72">
        <f>E65+E66</f>
        <v>2588931</v>
      </c>
      <c r="F100" s="72">
        <f>F65+F66</f>
        <v>0</v>
      </c>
      <c r="G100" s="84">
        <f>SUM(D100:E100)</f>
        <v>77900521</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75311590</v>
      </c>
      <c r="E102" s="54">
        <f>E100+E101</f>
        <v>2588931</v>
      </c>
      <c r="F102" s="54">
        <f>F100+F101</f>
        <v>0</v>
      </c>
      <c r="G102" s="69">
        <f>SUM(D102:E102)</f>
        <v>77900521</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5"/>
  <sheetViews>
    <sheetView showGridLines="0" view="pageBreakPreview" zoomScale="75" zoomScaleNormal="75" zoomScaleSheetLayoutView="75" workbookViewId="0" topLeftCell="B66">
      <selection activeCell="D74" sqref="D7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94</v>
      </c>
      <c r="F2" s="14"/>
    </row>
    <row r="3" spans="5:6" ht="19.5" customHeight="1">
      <c r="E3" s="12" t="s">
        <v>0</v>
      </c>
      <c r="F3" s="14"/>
    </row>
    <row r="4" spans="5:6" ht="22.5" customHeight="1">
      <c r="E4" s="12" t="s">
        <v>70</v>
      </c>
      <c r="F4" s="14"/>
    </row>
    <row r="5" spans="4:6" ht="12.75">
      <c r="D5" s="1"/>
      <c r="E5" s="1"/>
      <c r="F5" s="1"/>
    </row>
    <row r="6" spans="3:4" ht="25.5" customHeight="1">
      <c r="C6" s="88" t="s">
        <v>93</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3800</v>
      </c>
      <c r="E13" s="29">
        <f>E18+E24</f>
        <v>0</v>
      </c>
      <c r="F13" s="30" t="s">
        <v>43</v>
      </c>
      <c r="G13" s="31">
        <f>SUM(D13:E13)</f>
        <v>3800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3800</v>
      </c>
      <c r="E24" s="34">
        <f>E30</f>
        <v>0</v>
      </c>
      <c r="F24" s="33" t="s">
        <v>43</v>
      </c>
      <c r="G24" s="27">
        <f t="shared" si="0"/>
        <v>3800</v>
      </c>
    </row>
    <row r="25" spans="2:7" ht="31.5">
      <c r="B25" s="57">
        <v>14060000</v>
      </c>
      <c r="C25" s="2" t="s">
        <v>76</v>
      </c>
      <c r="D25" s="32">
        <f>SUM(D26:D28)</f>
        <v>3800</v>
      </c>
      <c r="E25" s="33" t="s">
        <v>43</v>
      </c>
      <c r="F25" s="33" t="s">
        <v>43</v>
      </c>
      <c r="G25" s="27"/>
    </row>
    <row r="26" spans="2:7" ht="15.75" customHeight="1">
      <c r="B26" s="58">
        <v>14060100</v>
      </c>
      <c r="C26" s="4" t="s">
        <v>9</v>
      </c>
      <c r="D26" s="32">
        <v>3800</v>
      </c>
      <c r="E26" s="33" t="s">
        <v>43</v>
      </c>
      <c r="F26" s="33" t="s">
        <v>43</v>
      </c>
      <c r="G26" s="27">
        <f t="shared" si="0"/>
        <v>3800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9500</v>
      </c>
      <c r="E35" s="34">
        <f>E49+E56</f>
        <v>12106876</v>
      </c>
      <c r="F35" s="34">
        <f>F49</f>
        <v>0</v>
      </c>
      <c r="G35" s="27">
        <f t="shared" si="0"/>
        <v>12116376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9500</v>
      </c>
      <c r="E49" s="34">
        <f>E51</f>
        <v>0</v>
      </c>
      <c r="F49" s="34">
        <f>F51</f>
        <v>0</v>
      </c>
      <c r="G49" s="27">
        <f t="shared" si="0"/>
        <v>9500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7500</v>
      </c>
      <c r="E51" s="37">
        <f>E54+E53</f>
        <v>0</v>
      </c>
      <c r="F51" s="37">
        <f>F54</f>
        <v>0</v>
      </c>
      <c r="G51" s="27">
        <f t="shared" si="0"/>
        <v>7500</v>
      </c>
    </row>
    <row r="52" spans="2:7" ht="19.5" customHeight="1">
      <c r="B52" s="60">
        <v>24060300</v>
      </c>
      <c r="C52" s="4" t="s">
        <v>26</v>
      </c>
      <c r="D52" s="37">
        <v>7500</v>
      </c>
      <c r="E52" s="33" t="s">
        <v>43</v>
      </c>
      <c r="F52" s="33" t="s">
        <v>43</v>
      </c>
      <c r="G52" s="27">
        <f t="shared" si="0"/>
        <v>7500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12106876</v>
      </c>
      <c r="F56" s="33" t="s">
        <v>43</v>
      </c>
      <c r="G56" s="27">
        <f t="shared" si="0"/>
        <v>12106876</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200000</v>
      </c>
      <c r="F62" s="33" t="s">
        <v>43</v>
      </c>
      <c r="G62" s="27">
        <f t="shared" si="0"/>
        <v>200000</v>
      </c>
    </row>
    <row r="63" spans="2:7" ht="31.5" hidden="1">
      <c r="B63" s="57">
        <v>50080000</v>
      </c>
      <c r="C63" s="3" t="s">
        <v>53</v>
      </c>
      <c r="D63" s="33" t="s">
        <v>43</v>
      </c>
      <c r="E63" s="39"/>
      <c r="F63" s="33" t="s">
        <v>43</v>
      </c>
      <c r="G63" s="27">
        <f t="shared" si="0"/>
        <v>0</v>
      </c>
    </row>
    <row r="64" spans="2:7" ht="63">
      <c r="B64" s="57">
        <v>50110000</v>
      </c>
      <c r="C64" s="3" t="s">
        <v>54</v>
      </c>
      <c r="D64" s="33" t="s">
        <v>43</v>
      </c>
      <c r="E64" s="39">
        <v>200000</v>
      </c>
      <c r="F64" s="33" t="s">
        <v>43</v>
      </c>
      <c r="G64" s="27">
        <f t="shared" si="0"/>
        <v>200000</v>
      </c>
    </row>
    <row r="65" spans="2:7" s="73" customFormat="1" ht="15.75">
      <c r="B65" s="76"/>
      <c r="C65" s="10" t="s">
        <v>30</v>
      </c>
      <c r="D65" s="77">
        <f>D13+D35</f>
        <v>13300</v>
      </c>
      <c r="E65" s="75">
        <f>E13+E35+E57+E62</f>
        <v>12306876</v>
      </c>
      <c r="F65" s="75">
        <f>F35+F57</f>
        <v>0</v>
      </c>
      <c r="G65" s="78">
        <f t="shared" si="0"/>
        <v>12320176</v>
      </c>
    </row>
    <row r="66" spans="2:7" s="51" customFormat="1" ht="21" customHeight="1">
      <c r="B66" s="57">
        <v>40000000</v>
      </c>
      <c r="C66" s="5" t="s">
        <v>31</v>
      </c>
      <c r="D66" s="77">
        <f>D67</f>
        <v>34757494</v>
      </c>
      <c r="E66" s="75">
        <f>E67</f>
        <v>0</v>
      </c>
      <c r="F66" s="75">
        <f>F67</f>
        <v>0</v>
      </c>
      <c r="G66" s="78">
        <f t="shared" si="0"/>
        <v>34757494</v>
      </c>
    </row>
    <row r="67" spans="2:7" ht="18" customHeight="1">
      <c r="B67" s="57">
        <v>41000000</v>
      </c>
      <c r="C67" s="2" t="s">
        <v>32</v>
      </c>
      <c r="D67" s="32">
        <f>D68+D69+D74</f>
        <v>34757494</v>
      </c>
      <c r="E67" s="34">
        <f>E68+E69+E74</f>
        <v>0</v>
      </c>
      <c r="F67" s="41">
        <f>F68+F69+F74</f>
        <v>0</v>
      </c>
      <c r="G67" s="27">
        <f t="shared" si="0"/>
        <v>34757494</v>
      </c>
    </row>
    <row r="68" spans="2:7" ht="18" customHeight="1" hidden="1">
      <c r="B68" s="57">
        <v>41010000</v>
      </c>
      <c r="C68" s="6" t="s">
        <v>33</v>
      </c>
      <c r="D68" s="32"/>
      <c r="E68" s="41">
        <v>0</v>
      </c>
      <c r="F68" s="41">
        <v>0</v>
      </c>
      <c r="G68" s="27">
        <f t="shared" si="0"/>
        <v>0</v>
      </c>
    </row>
    <row r="69" spans="2:7" ht="19.5" customHeight="1">
      <c r="B69" s="57">
        <v>41020000</v>
      </c>
      <c r="C69" s="6" t="s">
        <v>34</v>
      </c>
      <c r="D69" s="32">
        <f>SUM(D70:D73)</f>
        <v>26837839</v>
      </c>
      <c r="E69" s="34">
        <f>SUM(E70:E73)</f>
        <v>0</v>
      </c>
      <c r="F69" s="34">
        <f>SUM(F70:F73)</f>
        <v>0</v>
      </c>
      <c r="G69" s="27">
        <f t="shared" si="0"/>
        <v>26837839</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26837839</v>
      </c>
      <c r="E72" s="85" t="s">
        <v>43</v>
      </c>
      <c r="F72" s="85" t="s">
        <v>43</v>
      </c>
      <c r="G72" s="27">
        <f t="shared" si="0"/>
        <v>26837839</v>
      </c>
    </row>
    <row r="73" spans="2:7" ht="60.75" customHeight="1" hidden="1">
      <c r="B73" s="62">
        <v>41021300</v>
      </c>
      <c r="C73" s="24" t="s">
        <v>68</v>
      </c>
      <c r="D73" s="32"/>
      <c r="E73" s="85" t="s">
        <v>43</v>
      </c>
      <c r="F73" s="85" t="s">
        <v>43</v>
      </c>
      <c r="G73" s="27">
        <f t="shared" si="0"/>
        <v>0</v>
      </c>
    </row>
    <row r="74" spans="2:7" ht="15.75" customHeight="1">
      <c r="B74" s="57">
        <v>41030000</v>
      </c>
      <c r="C74" s="6" t="s">
        <v>35</v>
      </c>
      <c r="D74" s="34">
        <f>SUM(D75:D99)</f>
        <v>7919655</v>
      </c>
      <c r="E74" s="34">
        <f>SUM(E75:E99)</f>
        <v>0</v>
      </c>
      <c r="F74" s="34">
        <f>SUM(F75:F99)</f>
        <v>0</v>
      </c>
      <c r="G74" s="27">
        <f t="shared" si="0"/>
        <v>7919655</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0">
      <c r="B78" s="62">
        <v>41030600</v>
      </c>
      <c r="C78" s="24" t="s">
        <v>111</v>
      </c>
      <c r="D78" s="41">
        <v>3688000</v>
      </c>
      <c r="E78" s="85" t="s">
        <v>43</v>
      </c>
      <c r="F78" s="85" t="s">
        <v>43</v>
      </c>
      <c r="G78" s="27">
        <f aca="true" t="shared" si="1" ref="G78:G99">SUM(D78:E78)</f>
        <v>3688000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3559225</v>
      </c>
      <c r="E80" s="33" t="s">
        <v>43</v>
      </c>
      <c r="F80" s="33" t="s">
        <v>43</v>
      </c>
      <c r="G80" s="27">
        <f t="shared" si="1"/>
        <v>3559225</v>
      </c>
    </row>
    <row r="81" spans="2:7" ht="133.5" customHeight="1">
      <c r="B81" s="62">
        <v>41030900</v>
      </c>
      <c r="C81" s="24" t="s">
        <v>114</v>
      </c>
      <c r="D81" s="32">
        <v>596308</v>
      </c>
      <c r="E81" s="45" t="s">
        <v>43</v>
      </c>
      <c r="F81" s="45" t="s">
        <v>43</v>
      </c>
      <c r="G81" s="27">
        <f t="shared" si="1"/>
        <v>596308</v>
      </c>
    </row>
    <row r="82" spans="2:7" ht="48" customHeight="1" thickBot="1">
      <c r="B82" s="63">
        <v>41031000</v>
      </c>
      <c r="C82" s="24" t="s">
        <v>115</v>
      </c>
      <c r="D82" s="81">
        <v>76122</v>
      </c>
      <c r="E82" s="45" t="s">
        <v>43</v>
      </c>
      <c r="F82" s="45" t="s">
        <v>43</v>
      </c>
      <c r="G82" s="27">
        <f t="shared" si="1"/>
        <v>76122</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 t="shared" si="1"/>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34770794</v>
      </c>
      <c r="E100" s="72">
        <f>E65+E66</f>
        <v>12306876</v>
      </c>
      <c r="F100" s="72">
        <f>F65+F66</f>
        <v>0</v>
      </c>
      <c r="G100" s="84">
        <f>SUM(D100:E100)</f>
        <v>47077670</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34770794</v>
      </c>
      <c r="E102" s="54">
        <f>E100+E101</f>
        <v>12306876</v>
      </c>
      <c r="F102" s="54">
        <f>F100+F101</f>
        <v>0</v>
      </c>
      <c r="G102" s="69">
        <f>SUM(D102:E102)</f>
        <v>47077670</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5"/>
  <sheetViews>
    <sheetView showGridLines="0" zoomScale="80" zoomScaleNormal="80" zoomScaleSheetLayoutView="75" workbookViewId="0" topLeftCell="B64">
      <selection activeCell="D74" sqref="D74"/>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96</v>
      </c>
      <c r="F2" s="14"/>
    </row>
    <row r="3" spans="5:6" ht="19.5" customHeight="1">
      <c r="E3" s="12" t="s">
        <v>0</v>
      </c>
      <c r="F3" s="14"/>
    </row>
    <row r="4" spans="5:6" ht="22.5" customHeight="1">
      <c r="E4" s="12" t="s">
        <v>70</v>
      </c>
      <c r="F4" s="14"/>
    </row>
    <row r="5" spans="4:6" ht="12.75">
      <c r="D5" s="1"/>
      <c r="E5" s="1"/>
      <c r="F5" s="1"/>
    </row>
    <row r="6" spans="3:4" ht="28.5" customHeight="1">
      <c r="C6" s="88" t="s">
        <v>95</v>
      </c>
      <c r="D6" s="88"/>
    </row>
    <row r="7" ht="9" customHeight="1">
      <c r="F7" s="1"/>
    </row>
    <row r="8" ht="12.75">
      <c r="G8" s="1" t="s">
        <v>58</v>
      </c>
    </row>
    <row r="9" ht="13.5" thickBot="1"/>
    <row r="10" spans="2:7" ht="18" customHeight="1">
      <c r="B10" s="91" t="s">
        <v>37</v>
      </c>
      <c r="C10" s="93" t="s">
        <v>38</v>
      </c>
      <c r="D10" s="91" t="s">
        <v>39</v>
      </c>
      <c r="E10" s="95" t="s">
        <v>40</v>
      </c>
      <c r="F10" s="96"/>
      <c r="G10" s="89" t="s">
        <v>41</v>
      </c>
    </row>
    <row r="11" spans="2:7" ht="41.25" customHeight="1" thickBot="1">
      <c r="B11" s="92"/>
      <c r="C11" s="94"/>
      <c r="D11" s="92"/>
      <c r="E11" s="8" t="s">
        <v>83</v>
      </c>
      <c r="F11" s="8" t="s">
        <v>42</v>
      </c>
      <c r="G11" s="90"/>
    </row>
    <row r="12" spans="2:7" ht="16.5" customHeight="1" thickBot="1">
      <c r="B12" s="21">
        <v>1</v>
      </c>
      <c r="C12" s="20">
        <v>2</v>
      </c>
      <c r="D12" s="18">
        <v>3</v>
      </c>
      <c r="E12" s="19">
        <v>4</v>
      </c>
      <c r="F12" s="19">
        <v>5</v>
      </c>
      <c r="G12" s="20">
        <v>6</v>
      </c>
    </row>
    <row r="13" spans="2:7" ht="21" customHeight="1">
      <c r="B13" s="56">
        <v>10000000</v>
      </c>
      <c r="C13" s="7" t="s">
        <v>2</v>
      </c>
      <c r="D13" s="28">
        <f>D14+D20+D24+D31</f>
        <v>12000</v>
      </c>
      <c r="E13" s="29">
        <f>E18+E24</f>
        <v>0</v>
      </c>
      <c r="F13" s="30" t="s">
        <v>43</v>
      </c>
      <c r="G13" s="31">
        <f>SUM(D13:E13)</f>
        <v>12000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73</v>
      </c>
      <c r="D20" s="32">
        <f>SUM(D21:D23)</f>
        <v>1000</v>
      </c>
      <c r="E20" s="33" t="s">
        <v>43</v>
      </c>
      <c r="F20" s="33" t="s">
        <v>43</v>
      </c>
      <c r="G20" s="27">
        <f t="shared" si="0"/>
        <v>1000</v>
      </c>
    </row>
    <row r="21" spans="2:7" ht="35.25" customHeight="1">
      <c r="B21" s="66">
        <v>13010000</v>
      </c>
      <c r="C21" s="23" t="s">
        <v>74</v>
      </c>
      <c r="D21" s="32">
        <v>1000</v>
      </c>
      <c r="E21" s="33" t="s">
        <v>43</v>
      </c>
      <c r="F21" s="33" t="s">
        <v>43</v>
      </c>
      <c r="G21" s="27">
        <f t="shared" si="0"/>
        <v>1000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8.75" customHeight="1">
      <c r="B24" s="57">
        <v>14000000</v>
      </c>
      <c r="C24" s="2" t="s">
        <v>8</v>
      </c>
      <c r="D24" s="32">
        <f>D25+D29</f>
        <v>11000</v>
      </c>
      <c r="E24" s="34">
        <f>E30</f>
        <v>0</v>
      </c>
      <c r="F24" s="33" t="s">
        <v>43</v>
      </c>
      <c r="G24" s="27">
        <f t="shared" si="0"/>
        <v>11000</v>
      </c>
    </row>
    <row r="25" spans="2:7" ht="31.5">
      <c r="B25" s="57">
        <v>14060000</v>
      </c>
      <c r="C25" s="2" t="s">
        <v>76</v>
      </c>
      <c r="D25" s="32">
        <f>SUM(D26:D28)</f>
        <v>11000</v>
      </c>
      <c r="E25" s="33" t="s">
        <v>43</v>
      </c>
      <c r="F25" s="33" t="s">
        <v>43</v>
      </c>
      <c r="G25" s="27"/>
    </row>
    <row r="26" spans="2:7" ht="18" customHeight="1">
      <c r="B26" s="58">
        <v>14060100</v>
      </c>
      <c r="C26" s="4" t="s">
        <v>9</v>
      </c>
      <c r="D26" s="32">
        <v>11000</v>
      </c>
      <c r="E26" s="33" t="s">
        <v>43</v>
      </c>
      <c r="F26" s="33" t="s">
        <v>43</v>
      </c>
      <c r="G26" s="27">
        <f t="shared" si="0"/>
        <v>11000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20.25" customHeight="1">
      <c r="B35" s="57">
        <v>20000000</v>
      </c>
      <c r="C35" s="5" t="s">
        <v>17</v>
      </c>
      <c r="D35" s="32">
        <f>D36+D41+D46+D49</f>
        <v>2500</v>
      </c>
      <c r="E35" s="34">
        <f>E49+E56</f>
        <v>2429679</v>
      </c>
      <c r="F35" s="34">
        <f>F49</f>
        <v>0</v>
      </c>
      <c r="G35" s="27">
        <f t="shared" si="0"/>
        <v>2432179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20.25" customHeight="1">
      <c r="B49" s="57">
        <v>24000000</v>
      </c>
      <c r="C49" s="2" t="s">
        <v>24</v>
      </c>
      <c r="D49" s="32">
        <f>D50+D51</f>
        <v>2500</v>
      </c>
      <c r="E49" s="34">
        <f>E51</f>
        <v>0</v>
      </c>
      <c r="F49" s="34">
        <f>F51</f>
        <v>0</v>
      </c>
      <c r="G49" s="27">
        <f t="shared" si="0"/>
        <v>2500</v>
      </c>
    </row>
    <row r="50" spans="2:7" ht="50.25" customHeight="1">
      <c r="B50" s="57">
        <v>24030000</v>
      </c>
      <c r="C50" s="23" t="s">
        <v>25</v>
      </c>
      <c r="D50" s="32">
        <v>500</v>
      </c>
      <c r="E50" s="33" t="s">
        <v>43</v>
      </c>
      <c r="F50" s="33" t="s">
        <v>43</v>
      </c>
      <c r="G50" s="27">
        <f t="shared" si="0"/>
        <v>500</v>
      </c>
    </row>
    <row r="51" spans="2:7" ht="21.75" customHeight="1">
      <c r="B51" s="57">
        <v>24060000</v>
      </c>
      <c r="C51" s="23" t="s">
        <v>26</v>
      </c>
      <c r="D51" s="32">
        <f>D52</f>
        <v>2000</v>
      </c>
      <c r="E51" s="37">
        <f>E54+E53</f>
        <v>0</v>
      </c>
      <c r="F51" s="37">
        <f>F54</f>
        <v>0</v>
      </c>
      <c r="G51" s="27">
        <f t="shared" si="0"/>
        <v>2000</v>
      </c>
    </row>
    <row r="52" spans="2:7" ht="19.5" customHeight="1">
      <c r="B52" s="60">
        <v>24060300</v>
      </c>
      <c r="C52" s="4" t="s">
        <v>26</v>
      </c>
      <c r="D52" s="37">
        <v>2000</v>
      </c>
      <c r="E52" s="33" t="s">
        <v>43</v>
      </c>
      <c r="F52" s="33" t="s">
        <v>43</v>
      </c>
      <c r="G52" s="27">
        <f t="shared" si="0"/>
        <v>2000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21" customHeight="1">
      <c r="B56" s="59">
        <v>25000000</v>
      </c>
      <c r="C56" s="2" t="s">
        <v>48</v>
      </c>
      <c r="D56" s="33" t="s">
        <v>43</v>
      </c>
      <c r="E56" s="39">
        <v>2429679</v>
      </c>
      <c r="F56" s="33" t="s">
        <v>43</v>
      </c>
      <c r="G56" s="27">
        <f t="shared" si="0"/>
        <v>2429679</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21" customHeight="1">
      <c r="B62" s="57">
        <v>50000000</v>
      </c>
      <c r="C62" s="5" t="s">
        <v>52</v>
      </c>
      <c r="D62" s="33" t="s">
        <v>43</v>
      </c>
      <c r="E62" s="39">
        <f>E63+E64</f>
        <v>40000</v>
      </c>
      <c r="F62" s="33" t="s">
        <v>43</v>
      </c>
      <c r="G62" s="27">
        <f t="shared" si="0"/>
        <v>40000</v>
      </c>
    </row>
    <row r="63" spans="2:7" ht="31.5" hidden="1">
      <c r="B63" s="57">
        <v>50080000</v>
      </c>
      <c r="C63" s="3" t="s">
        <v>53</v>
      </c>
      <c r="D63" s="33" t="s">
        <v>43</v>
      </c>
      <c r="E63" s="39"/>
      <c r="F63" s="33" t="s">
        <v>43</v>
      </c>
      <c r="G63" s="27">
        <f t="shared" si="0"/>
        <v>0</v>
      </c>
    </row>
    <row r="64" spans="2:7" ht="49.5" customHeight="1">
      <c r="B64" s="57">
        <v>50110000</v>
      </c>
      <c r="C64" s="3" t="s">
        <v>54</v>
      </c>
      <c r="D64" s="33" t="s">
        <v>43</v>
      </c>
      <c r="E64" s="39">
        <v>40000</v>
      </c>
      <c r="F64" s="33" t="s">
        <v>43</v>
      </c>
      <c r="G64" s="27">
        <f t="shared" si="0"/>
        <v>40000</v>
      </c>
    </row>
    <row r="65" spans="2:7" s="73" customFormat="1" ht="18" customHeight="1">
      <c r="B65" s="76"/>
      <c r="C65" s="10" t="s">
        <v>30</v>
      </c>
      <c r="D65" s="77">
        <f>D13+D35</f>
        <v>14500</v>
      </c>
      <c r="E65" s="75">
        <f>E13+E35+E57+E62</f>
        <v>2469679</v>
      </c>
      <c r="F65" s="75">
        <f>F35+F57</f>
        <v>0</v>
      </c>
      <c r="G65" s="78">
        <f t="shared" si="0"/>
        <v>2484179</v>
      </c>
    </row>
    <row r="66" spans="2:7" s="51" customFormat="1" ht="18.75" customHeight="1">
      <c r="B66" s="57">
        <v>40000000</v>
      </c>
      <c r="C66" s="5" t="s">
        <v>31</v>
      </c>
      <c r="D66" s="77">
        <f>D67</f>
        <v>71628279</v>
      </c>
      <c r="E66" s="75">
        <f>E67</f>
        <v>1802742.56</v>
      </c>
      <c r="F66" s="75">
        <f>F67</f>
        <v>0</v>
      </c>
      <c r="G66" s="78">
        <f t="shared" si="0"/>
        <v>73431021.56</v>
      </c>
    </row>
    <row r="67" spans="2:7" ht="20.25" customHeight="1">
      <c r="B67" s="57">
        <v>41000000</v>
      </c>
      <c r="C67" s="2" t="s">
        <v>32</v>
      </c>
      <c r="D67" s="32">
        <f>D68+D69+D74</f>
        <v>71628279</v>
      </c>
      <c r="E67" s="34">
        <f>E68+E69+E74</f>
        <v>1802742.56</v>
      </c>
      <c r="F67" s="41">
        <f>F68+F69+F74</f>
        <v>0</v>
      </c>
      <c r="G67" s="27">
        <f t="shared" si="0"/>
        <v>73431021.56</v>
      </c>
    </row>
    <row r="68" spans="2:7" ht="18" customHeight="1" hidden="1">
      <c r="B68" s="57">
        <v>41010000</v>
      </c>
      <c r="C68" s="6" t="s">
        <v>33</v>
      </c>
      <c r="D68" s="77"/>
      <c r="E68" s="87">
        <v>0</v>
      </c>
      <c r="F68" s="87">
        <v>0</v>
      </c>
      <c r="G68" s="78">
        <f t="shared" si="0"/>
        <v>0</v>
      </c>
    </row>
    <row r="69" spans="2:7" s="51" customFormat="1" ht="19.5" customHeight="1">
      <c r="B69" s="57">
        <v>41020000</v>
      </c>
      <c r="C69" s="6" t="s">
        <v>34</v>
      </c>
      <c r="D69" s="32">
        <f>SUM(D70:D73)</f>
        <v>54930599</v>
      </c>
      <c r="E69" s="34">
        <f>SUM(E70:E73)</f>
        <v>0</v>
      </c>
      <c r="F69" s="34">
        <f>SUM(F70:F73)</f>
        <v>0</v>
      </c>
      <c r="G69" s="27">
        <f t="shared" si="0"/>
        <v>54930599</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21" customHeight="1">
      <c r="B72" s="67">
        <v>41020900</v>
      </c>
      <c r="C72" s="79" t="s">
        <v>97</v>
      </c>
      <c r="D72" s="80">
        <v>54930599</v>
      </c>
      <c r="E72" s="85" t="s">
        <v>43</v>
      </c>
      <c r="F72" s="85" t="s">
        <v>43</v>
      </c>
      <c r="G72" s="27">
        <f t="shared" si="0"/>
        <v>54930599</v>
      </c>
    </row>
    <row r="73" spans="2:7" ht="60.75" customHeight="1" hidden="1">
      <c r="B73" s="62">
        <v>41021300</v>
      </c>
      <c r="C73" s="24" t="s">
        <v>68</v>
      </c>
      <c r="D73" s="77"/>
      <c r="E73" s="33" t="s">
        <v>43</v>
      </c>
      <c r="F73" s="33" t="s">
        <v>43</v>
      </c>
      <c r="G73" s="78">
        <f t="shared" si="0"/>
        <v>0</v>
      </c>
    </row>
    <row r="74" spans="2:7" s="51" customFormat="1" ht="18.75" customHeight="1">
      <c r="B74" s="57">
        <v>41030000</v>
      </c>
      <c r="C74" s="6" t="s">
        <v>35</v>
      </c>
      <c r="D74" s="34">
        <f>SUM(D75:D99)</f>
        <v>16697680</v>
      </c>
      <c r="E74" s="34">
        <f>SUM(E75:E99)</f>
        <v>1802742.56</v>
      </c>
      <c r="F74" s="34">
        <f>SUM(F75:F99)</f>
        <v>0</v>
      </c>
      <c r="G74" s="27">
        <f t="shared" si="0"/>
        <v>18500422.56</v>
      </c>
    </row>
    <row r="75" spans="2:7" ht="42.75" customHeight="1" hidden="1">
      <c r="B75" s="62">
        <v>41027400</v>
      </c>
      <c r="C75" s="24" t="s">
        <v>100</v>
      </c>
      <c r="D75" s="33"/>
      <c r="E75" s="33" t="str">
        <f>F75</f>
        <v>х</v>
      </c>
      <c r="F75" s="33" t="s">
        <v>43</v>
      </c>
      <c r="G75" s="27">
        <f>SUM(D75:E75)</f>
        <v>0</v>
      </c>
    </row>
    <row r="76" spans="2:7" ht="42.75" customHeight="1" hidden="1">
      <c r="B76" s="62">
        <v>41030300</v>
      </c>
      <c r="C76" s="24" t="s">
        <v>98</v>
      </c>
      <c r="D76" s="33"/>
      <c r="E76" s="33" t="s">
        <v>43</v>
      </c>
      <c r="F76" s="33" t="s">
        <v>43</v>
      </c>
      <c r="G76" s="27">
        <f>SUM(D76:E76)</f>
        <v>0</v>
      </c>
    </row>
    <row r="77" spans="2:7" ht="30.75" customHeight="1" hidden="1">
      <c r="B77" s="62">
        <v>41030500</v>
      </c>
      <c r="C77" s="24" t="s">
        <v>65</v>
      </c>
      <c r="D77" s="33" t="s">
        <v>43</v>
      </c>
      <c r="E77" s="41"/>
      <c r="F77" s="33" t="s">
        <v>43</v>
      </c>
      <c r="G77" s="27">
        <f t="shared" si="0"/>
        <v>0</v>
      </c>
    </row>
    <row r="78" spans="2:7" ht="63" customHeight="1">
      <c r="B78" s="62">
        <v>41030600</v>
      </c>
      <c r="C78" s="24" t="s">
        <v>111</v>
      </c>
      <c r="D78" s="41">
        <v>6742000</v>
      </c>
      <c r="E78" s="33" t="s">
        <v>43</v>
      </c>
      <c r="F78" s="33" t="s">
        <v>43</v>
      </c>
      <c r="G78" s="27">
        <f aca="true" t="shared" si="1" ref="G78:G99">SUM(D78:E78)</f>
        <v>6742000</v>
      </c>
    </row>
    <row r="79" spans="2:7" ht="122.25" customHeight="1" hidden="1">
      <c r="B79" s="62">
        <v>41030700</v>
      </c>
      <c r="C79" s="24" t="s">
        <v>112</v>
      </c>
      <c r="D79" s="32"/>
      <c r="E79" s="33" t="s">
        <v>43</v>
      </c>
      <c r="F79" s="33" t="s">
        <v>43</v>
      </c>
      <c r="G79" s="27">
        <f t="shared" si="1"/>
        <v>0</v>
      </c>
    </row>
    <row r="80" spans="2:7" ht="78" customHeight="1">
      <c r="B80" s="62">
        <v>41030800</v>
      </c>
      <c r="C80" s="24" t="s">
        <v>113</v>
      </c>
      <c r="D80" s="32">
        <v>8767909</v>
      </c>
      <c r="E80" s="33" t="s">
        <v>43</v>
      </c>
      <c r="F80" s="33" t="s">
        <v>43</v>
      </c>
      <c r="G80" s="27">
        <f t="shared" si="1"/>
        <v>8767909</v>
      </c>
    </row>
    <row r="81" spans="2:7" ht="120.75" customHeight="1">
      <c r="B81" s="62">
        <v>41030900</v>
      </c>
      <c r="C81" s="24" t="s">
        <v>114</v>
      </c>
      <c r="D81" s="32">
        <v>1119071</v>
      </c>
      <c r="E81" s="45" t="s">
        <v>43</v>
      </c>
      <c r="F81" s="45" t="s">
        <v>43</v>
      </c>
      <c r="G81" s="27">
        <f t="shared" si="1"/>
        <v>1119071</v>
      </c>
    </row>
    <row r="82" spans="2:7" ht="48" customHeight="1">
      <c r="B82" s="63">
        <v>41031000</v>
      </c>
      <c r="C82" s="24" t="s">
        <v>115</v>
      </c>
      <c r="D82" s="81">
        <v>68700</v>
      </c>
      <c r="E82" s="45" t="s">
        <v>43</v>
      </c>
      <c r="F82" s="45" t="s">
        <v>43</v>
      </c>
      <c r="G82" s="27">
        <f t="shared" si="1"/>
        <v>68700</v>
      </c>
    </row>
    <row r="83" spans="2:7" ht="61.5" customHeight="1" hidden="1">
      <c r="B83" s="63">
        <v>41031300</v>
      </c>
      <c r="C83" s="24" t="s">
        <v>105</v>
      </c>
      <c r="D83" s="81"/>
      <c r="E83" s="45" t="s">
        <v>43</v>
      </c>
      <c r="F83" s="45" t="s">
        <v>43</v>
      </c>
      <c r="G83" s="27">
        <f t="shared" si="1"/>
        <v>0</v>
      </c>
    </row>
    <row r="84" spans="2:7" ht="64.5" customHeight="1" thickBot="1">
      <c r="B84" s="63">
        <v>41031900</v>
      </c>
      <c r="C84" s="26" t="s">
        <v>116</v>
      </c>
      <c r="D84" s="44" t="s">
        <v>43</v>
      </c>
      <c r="E84" s="85">
        <v>1802742.56</v>
      </c>
      <c r="F84" s="45" t="s">
        <v>43</v>
      </c>
      <c r="G84" s="27">
        <f>SUM(D84:E84)</f>
        <v>1802742.56</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75" hidden="1" thickBot="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8.75" customHeight="1" thickBot="1">
      <c r="B100" s="64"/>
      <c r="C100" s="15" t="s">
        <v>30</v>
      </c>
      <c r="D100" s="49">
        <f>D65+D66</f>
        <v>71642779</v>
      </c>
      <c r="E100" s="72">
        <f>E65+E66</f>
        <v>4272421.5600000005</v>
      </c>
      <c r="F100" s="72">
        <f>F65+F66</f>
        <v>0</v>
      </c>
      <c r="G100" s="84">
        <f>G65+G66</f>
        <v>75915200.56</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71642779</v>
      </c>
      <c r="E102" s="54">
        <f>E100+E101</f>
        <v>4272421.5600000005</v>
      </c>
      <c r="F102" s="54">
        <f>F100+F101</f>
        <v>0</v>
      </c>
      <c r="G102" s="69">
        <f>SUM(D102:E102)</f>
        <v>75915200.56</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2006-03-16T15:18:22Z</cp:lastPrinted>
  <dcterms:created xsi:type="dcterms:W3CDTF">2001-11-27T14:55:16Z</dcterms:created>
  <dcterms:modified xsi:type="dcterms:W3CDTF">2006-04-13T12:37:32Z</dcterms:modified>
  <cp:category/>
  <cp:version/>
  <cp:contentType/>
  <cp:contentStatus/>
</cp:coreProperties>
</file>