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Додаток 3.1.ДІБ" sheetId="2" r:id="rId1"/>
    <sheet name="Аркуш1" sheetId="1" r:id="rId2"/>
  </sheets>
  <definedNames>
    <definedName name="_xlnm.Print_Area" localSheetId="0">'Додаток 3.1.ДІБ'!$A$1:$G$113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2" l="1"/>
  <c r="G53" i="2"/>
  <c r="E53" i="2" l="1"/>
  <c r="E19" i="2" l="1"/>
  <c r="F77" i="2" l="1"/>
  <c r="G77" i="2"/>
  <c r="D78" i="2"/>
  <c r="E59" i="2"/>
  <c r="F56" i="2"/>
  <c r="G56" i="2"/>
  <c r="E56" i="2"/>
  <c r="F51" i="2" l="1"/>
  <c r="G51" i="2"/>
  <c r="E51" i="2"/>
  <c r="F107" i="2" l="1"/>
  <c r="G107" i="2"/>
  <c r="E107" i="2"/>
  <c r="F58" i="2"/>
  <c r="G58" i="2"/>
  <c r="F39" i="2"/>
  <c r="G39" i="2"/>
  <c r="E39" i="2"/>
  <c r="E58" i="2"/>
  <c r="D107" i="2" l="1"/>
  <c r="D55" i="2" l="1"/>
  <c r="D58" i="2" l="1"/>
  <c r="E66" i="2"/>
  <c r="E67" i="2"/>
  <c r="D24" i="2" l="1"/>
  <c r="F24" i="2"/>
  <c r="G24" i="2"/>
  <c r="E24" i="2"/>
  <c r="D74" i="2" l="1"/>
  <c r="F19" i="2" l="1"/>
  <c r="G19" i="2"/>
  <c r="E77" i="2" l="1"/>
  <c r="E63" i="2"/>
  <c r="D59" i="2" l="1"/>
  <c r="F59" i="2"/>
  <c r="G59" i="2"/>
  <c r="F105" i="2" l="1"/>
  <c r="G105" i="2"/>
  <c r="E105" i="2"/>
  <c r="D105" i="2" l="1"/>
  <c r="D102" i="2"/>
  <c r="D90" i="2"/>
  <c r="D89" i="2"/>
  <c r="D81" i="2"/>
  <c r="D80" i="2"/>
  <c r="D79" i="2"/>
  <c r="D77" i="2"/>
  <c r="G68" i="2"/>
  <c r="F68" i="2"/>
  <c r="E68" i="2"/>
  <c r="G67" i="2"/>
  <c r="F67" i="2"/>
  <c r="D63" i="2"/>
  <c r="D61" i="2"/>
  <c r="D56" i="2"/>
  <c r="D54" i="2"/>
  <c r="D53" i="2"/>
  <c r="D52" i="2"/>
  <c r="D51" i="2"/>
  <c r="D49" i="2"/>
  <c r="D48" i="2"/>
  <c r="D47" i="2"/>
  <c r="D46" i="2"/>
  <c r="D44" i="2"/>
  <c r="D43" i="2"/>
  <c r="D42" i="2"/>
  <c r="D41" i="2"/>
  <c r="D39" i="2"/>
  <c r="E27" i="2"/>
  <c r="D27" i="2" s="1"/>
  <c r="D19" i="2"/>
  <c r="D67" i="2" l="1"/>
  <c r="D66" i="2"/>
  <c r="D68" i="2"/>
</calcChain>
</file>

<file path=xl/sharedStrings.xml><?xml version="1.0" encoding="utf-8"?>
<sst xmlns="http://schemas.openxmlformats.org/spreadsheetml/2006/main" count="183" uniqueCount="120">
  <si>
    <t>ЗАТВЕРДЖЕНО</t>
  </si>
  <si>
    <t>Рішення міської ради</t>
  </si>
  <si>
    <t>Додаток 3.1.</t>
  </si>
  <si>
    <t>До Програми розвитку інфраструктури та комплексного благоустрою міста Запоріжжя на 2017-2019 роки</t>
  </si>
  <si>
    <t>Очікувані результати</t>
  </si>
  <si>
    <t>виконання Програми розвитку інфраструктури  та комплексного благоустрою міста Запоріжжя на 2017-2019 роки</t>
  </si>
  <si>
    <t>Найменування завдання</t>
  </si>
  <si>
    <t>Найменування показників виконання завдання</t>
  </si>
  <si>
    <t>Одиниця виміру</t>
  </si>
  <si>
    <t>Значення показників</t>
  </si>
  <si>
    <t>усього</t>
  </si>
  <si>
    <t>у тому числі за роками</t>
  </si>
  <si>
    <t>Реалізація заходів  щодо інвестиційного розвитку території</t>
  </si>
  <si>
    <t>Головний розпорядник бюджетних коштів - департамент інфраструктури та благоустрою міста Запорізької міської ради</t>
  </si>
  <si>
    <t>Реалізація заходів  щодо інвестиційного розвитку території, в тому числі:</t>
  </si>
  <si>
    <t>забезпечення  проектування, будівництва та реконструкції об'єктів</t>
  </si>
  <si>
    <t>об'єктів</t>
  </si>
  <si>
    <t>внески у статутні капітали комунальних  підприємств міста (придбання спеціальної техніки)</t>
  </si>
  <si>
    <t>підприємство</t>
  </si>
  <si>
    <t>Благоустрій міста та розвиток інфраструктури</t>
  </si>
  <si>
    <t>Утримання об'єктів благоустрою, в тому числі:</t>
  </si>
  <si>
    <t>експлуатація та утримання доріг</t>
  </si>
  <si>
    <t>тис.кв.м.</t>
  </si>
  <si>
    <t>експлуатація та утримання мостів</t>
  </si>
  <si>
    <t>од.</t>
  </si>
  <si>
    <t>утримання мереж зливової каналізації (прочистка гідродинамічним методом)</t>
  </si>
  <si>
    <t>тис.п.м</t>
  </si>
  <si>
    <t>технічне обслуговування засобів регулювання дорожнього руху</t>
  </si>
  <si>
    <t>км.</t>
  </si>
  <si>
    <t>утримання парків</t>
  </si>
  <si>
    <t>га</t>
  </si>
  <si>
    <t xml:space="preserve">утримання міських пляжів </t>
  </si>
  <si>
    <t xml:space="preserve">обстеження дна акваторії Центрального та Правобережного пляжів </t>
  </si>
  <si>
    <t>очистка дна акваторії Центрального та Правобережного пляжів</t>
  </si>
  <si>
    <t xml:space="preserve">утримання міських фонтанів </t>
  </si>
  <si>
    <t>утримання громадських вбиралень (туалетів) та модульних туалетних кабін</t>
  </si>
  <si>
    <t>обслуговування мобільних туалетних кабін</t>
  </si>
  <si>
    <t xml:space="preserve">утримання і благоустрій кладовищ </t>
  </si>
  <si>
    <t>Енергопостачання об'єктів благоустрою, в тому числі:</t>
  </si>
  <si>
    <t xml:space="preserve">освітлення міста </t>
  </si>
  <si>
    <t>кВт/год</t>
  </si>
  <si>
    <t xml:space="preserve">енергопостачання засобів регулювання дорожнього руху </t>
  </si>
  <si>
    <t>енергопостачання парків</t>
  </si>
  <si>
    <t xml:space="preserve">енергопостачання пляжів </t>
  </si>
  <si>
    <t xml:space="preserve">енергопостачання фонтанів </t>
  </si>
  <si>
    <t>Водопостачання та водовідведення об'єктів благоустрою, в тому числі:</t>
  </si>
  <si>
    <t>водопостачання та водовідведення парків</t>
  </si>
  <si>
    <t>м куб</t>
  </si>
  <si>
    <t xml:space="preserve">водопостачання та водовідведення пляжів </t>
  </si>
  <si>
    <t xml:space="preserve">водопостачання та водовідведення фонтанів </t>
  </si>
  <si>
    <t xml:space="preserve">водопостачання та водовідведення громадських вбиралень (туалетів) та модульних туалетних кабін </t>
  </si>
  <si>
    <t>Поточний ремонт об’єктів благоустрою, в тому числі:</t>
  </si>
  <si>
    <t xml:space="preserve">поточний ремонт доріг </t>
  </si>
  <si>
    <t xml:space="preserve">поточний ремонт тротуарів </t>
  </si>
  <si>
    <t>поточний ремонт доріг приватного сектору</t>
  </si>
  <si>
    <t>поточний ремонт засобів регулювання дорожнього руху</t>
  </si>
  <si>
    <t xml:space="preserve">нанесення дорожньої розмітки </t>
  </si>
  <si>
    <t>кв.м.</t>
  </si>
  <si>
    <t>поточний ремонт та технічне обслуговування малих архітектурних форм парків, скверів та пляжів</t>
  </si>
  <si>
    <t>догляд за зеленими насадженнями</t>
  </si>
  <si>
    <t xml:space="preserve">поточний ремонт та технічне обслуговування фонтанів </t>
  </si>
  <si>
    <t>видалення несанкціонованих надписів типу «графіті» на об’єктах благоустрою (зафарбовування графіті)</t>
  </si>
  <si>
    <t xml:space="preserve">поточний ремонт об’єктів кладовищ </t>
  </si>
  <si>
    <t xml:space="preserve">забезпечення перевезення експертних трупів </t>
  </si>
  <si>
    <t xml:space="preserve">капітальний ремонт ділянки дороги з влаштуванням  паркувальних кишень по Прибережній магістралі в районі Центрального  пляжу в м. Запоріжжі </t>
  </si>
  <si>
    <t>Будівництво, реконструкція та капітальний ремонт об’єктів благоустрою, в тому числі:</t>
  </si>
  <si>
    <t>забезпечення  проектування, будівництва та реконструкції об'єктів транспортної інфраструктури</t>
  </si>
  <si>
    <t>капітальний ремонт об’єктів транспортної інфраструктури</t>
  </si>
  <si>
    <t>влаштування пристроїв примусового зниження швидкості («лежачі поліцейські»)</t>
  </si>
  <si>
    <t>капітальний ремонт фонтану</t>
  </si>
  <si>
    <t>заміна та встановлення дорожніх знаків</t>
  </si>
  <si>
    <t>встановлення та заміна павільонів очікування</t>
  </si>
  <si>
    <t>встановлення малих архітектурних форм в парках та скверах</t>
  </si>
  <si>
    <t>квіткове озеленення з використанням вертикальних конструкцій</t>
  </si>
  <si>
    <t>Проведення технічної інвентаризації та паспортизації об'єктів благоустрою</t>
  </si>
  <si>
    <t>паспортизація мостів</t>
  </si>
  <si>
    <t>інвентаризація земельних ділянок кладовищ</t>
  </si>
  <si>
    <t>інвентаризація земельних ділянок безгосподарних кладовищ</t>
  </si>
  <si>
    <t>Реалізація проектів громадського бюджету</t>
  </si>
  <si>
    <t>реконструкція пішохідного тротуару від вул. Хортицьке Шосе (магазин АТБ) вздовж будинку вул. Рубана 20 до кола 18 мікрорайона</t>
  </si>
  <si>
    <t>благоустрій зони відпочинку по вул.Військбуд</t>
  </si>
  <si>
    <t>реконструкція скверу "Алея Радуга"</t>
  </si>
  <si>
    <t>допомога юним футболістам, вдосконалення міні-футбольного поля</t>
  </si>
  <si>
    <t>Проведення заходів з підготовки міста Запоріжжя до святкування Новорічних та Різдвяних свят</t>
  </si>
  <si>
    <t>Проведення заходів з забезпечення підготовки та завершення святкування Новорічних і Різдвяних свят в місті Запоріжжя, в тому числі:</t>
  </si>
  <si>
    <t>Фінансова підтримка комунальних підприємств на поповнення обігових коштів</t>
  </si>
  <si>
    <t>Фінансова підтримка комунальних підприємств на поповнення обігових коштів, в тому числі:</t>
  </si>
  <si>
    <t>поповнення обігових коштів комунального підприємства для придбання пляжного обладнання</t>
  </si>
  <si>
    <t>поповнення обігових коштів комунального підприємства на охорону території</t>
  </si>
  <si>
    <t>Поховання померлих безрідних і невідомих громадян міста</t>
  </si>
  <si>
    <t>Поховання померлих одиноких громадян, осіб без певного місця проживання, громадян, від поховання яких відмовилися рідні, знайдених невпізнаних трупів, в тому числі:</t>
  </si>
  <si>
    <t xml:space="preserve">поховання померлих одиноких громадян, осіб без певного місця проживання, громадян, від поховання яких відмовилися рідні, знайдених невпізнаних трупів  </t>
  </si>
  <si>
    <t>чол.</t>
  </si>
  <si>
    <t>Поховання померлих почесних громадян міста</t>
  </si>
  <si>
    <t>Поховання померлих почесних громадян міста, в тому числі:</t>
  </si>
  <si>
    <t>поховання померлих почесних громадян міста</t>
  </si>
  <si>
    <t>Інші кошти</t>
  </si>
  <si>
    <t>Відшкодування витрат за поховання загиблих</t>
  </si>
  <si>
    <t>Секретар міської ради</t>
  </si>
  <si>
    <t>Р.О. Пидорич</t>
  </si>
  <si>
    <t>благоустрій зони відпочинку на Центральному міському пляжі (ліва сторона)  в м. Запоріжжя</t>
  </si>
  <si>
    <t>влаштування зони відпочинку на Центральному міському пляжі (ліва сторона)  в м. Запоріжжя</t>
  </si>
  <si>
    <t>дозволити спеціалізованому комунальному підприємству «Запорізька ритуальна служба» за рахунок прибутку підприємства здійснити оплату частини вартості поховання двох війсковослужбовців, які загинули під час участі в антитерористичній операції, у розмірі 9,331тис.грн. (Цинкуш Вячеслав Іванович, Рева Юрій Андрійович).</t>
  </si>
  <si>
    <t>поповнення обігових коштів комунального підприємства для перевезення експертних трупів</t>
  </si>
  <si>
    <t>проведення робіт з монтажу та демонтажу міської новорічної ялинки, новорічних гірлянд та інші заходи з підготовки та проведення новорічних і різдвяних свят</t>
  </si>
  <si>
    <t xml:space="preserve">встановлення модульних туалетних кабін </t>
  </si>
  <si>
    <t xml:space="preserve"> утримання та поточний ремонт мереж зовнішнього освітлення (світлоточок)</t>
  </si>
  <si>
    <t>поточний ремонт колесо-відбійного брусу</t>
  </si>
  <si>
    <t>Виконання доручень депутатів обласної ради</t>
  </si>
  <si>
    <t>виконання доручень депутатів обласної ради</t>
  </si>
  <si>
    <t>захід</t>
  </si>
  <si>
    <t>м.п.</t>
  </si>
  <si>
    <t>од</t>
  </si>
  <si>
    <t>впровадження 5-ти ступеневої схеми управління зовнішнім освітленням міста Запоріжжя</t>
  </si>
  <si>
    <t>благоустрій території по вул.Гладкова в м.Запоріжжя</t>
  </si>
  <si>
    <t xml:space="preserve">капітальний ремонт тротуару по Прибережній магістралі в районі Центрального  пляжу в місті Запоріжжі </t>
  </si>
  <si>
    <t>виконання робіт по встановленню звукових пристроїв супроводу на світлофорних об'єктах в м. Запоріжжі</t>
  </si>
  <si>
    <t>встановлення малих архітектурних форм  на площі Фестивальній в м. Запоріжжі</t>
  </si>
  <si>
    <t>влаштування мереж водопостачання та водовідведення Центрального міського пляжу у Вознесенівському районі м.Запоріжжя</t>
  </si>
  <si>
    <t>30.08.2017 №48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</si>
</sst>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#,##0.000"/>
    <numFmt numFmtId="166" formatCode="0.0"/>
    <numFmt numFmtId="167" formatCode="0.000"/>
    <numFmt numFmtId="168" formatCode="0.0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0"/>
      <name val="Arial"/>
      <family val="2"/>
      <charset val="204"/>
    </font>
    <font>
      <b/>
      <u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2" fillId="2" borderId="0" xfId="1" applyFont="1" applyFill="1" applyAlignment="1">
      <alignment vertical="center" wrapText="1"/>
    </xf>
    <xf numFmtId="0" fontId="3" fillId="2" borderId="0" xfId="1" applyFont="1" applyFill="1" applyAlignment="1">
      <alignment vertical="center" wrapText="1"/>
    </xf>
    <xf numFmtId="0" fontId="3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vertical="center" wrapText="1"/>
    </xf>
    <xf numFmtId="0" fontId="5" fillId="2" borderId="0" xfId="1" applyFont="1" applyFill="1" applyAlignment="1">
      <alignment vertical="center" wrapText="1"/>
    </xf>
    <xf numFmtId="0" fontId="5" fillId="2" borderId="0" xfId="1" applyFont="1" applyFill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7" fillId="2" borderId="1" xfId="1" applyFont="1" applyFill="1" applyBorder="1" applyAlignment="1">
      <alignment horizontal="center" vertical="top" wrapText="1"/>
    </xf>
    <xf numFmtId="3" fontId="3" fillId="2" borderId="1" xfId="1" applyNumberFormat="1" applyFont="1" applyFill="1" applyBorder="1" applyAlignment="1">
      <alignment horizontal="center" vertical="top" wrapText="1"/>
    </xf>
    <xf numFmtId="164" fontId="3" fillId="2" borderId="1" xfId="1" applyNumberFormat="1" applyFont="1" applyFill="1" applyBorder="1" applyAlignment="1">
      <alignment horizontal="center" vertical="top" wrapText="1"/>
    </xf>
    <xf numFmtId="165" fontId="3" fillId="2" borderId="1" xfId="1" applyNumberFormat="1" applyFont="1" applyFill="1" applyBorder="1" applyAlignment="1">
      <alignment horizontal="center" vertical="top" wrapText="1"/>
    </xf>
    <xf numFmtId="0" fontId="3" fillId="2" borderId="1" xfId="1" applyNumberFormat="1" applyFont="1" applyFill="1" applyBorder="1" applyAlignment="1">
      <alignment horizontal="left" vertical="top" wrapText="1"/>
    </xf>
    <xf numFmtId="166" fontId="3" fillId="2" borderId="1" xfId="1" applyNumberFormat="1" applyFont="1" applyFill="1" applyBorder="1" applyAlignment="1">
      <alignment horizontal="center" vertical="top" wrapText="1"/>
    </xf>
    <xf numFmtId="4" fontId="3" fillId="2" borderId="1" xfId="1" applyNumberFormat="1" applyFont="1" applyFill="1" applyBorder="1" applyAlignment="1">
      <alignment horizontal="center" vertical="top" wrapText="1"/>
    </xf>
    <xf numFmtId="167" fontId="3" fillId="2" borderId="1" xfId="1" applyNumberFormat="1" applyFont="1" applyFill="1" applyBorder="1" applyAlignment="1">
      <alignment horizontal="center" vertical="top" wrapText="1"/>
    </xf>
    <xf numFmtId="1" fontId="3" fillId="2" borderId="1" xfId="1" applyNumberFormat="1" applyFont="1" applyFill="1" applyBorder="1" applyAlignment="1">
      <alignment horizontal="center" vertical="top" wrapText="1"/>
    </xf>
    <xf numFmtId="0" fontId="3" fillId="2" borderId="5" xfId="1" applyFont="1" applyFill="1" applyBorder="1" applyAlignment="1">
      <alignment horizontal="center" vertical="top" wrapText="1"/>
    </xf>
    <xf numFmtId="3" fontId="3" fillId="2" borderId="5" xfId="1" applyNumberFormat="1" applyFont="1" applyFill="1" applyBorder="1" applyAlignment="1">
      <alignment horizontal="center" vertical="top" wrapText="1"/>
    </xf>
    <xf numFmtId="3" fontId="3" fillId="2" borderId="0" xfId="1" applyNumberFormat="1" applyFont="1" applyFill="1" applyBorder="1" applyAlignment="1">
      <alignment horizontal="center" vertical="top" wrapText="1"/>
    </xf>
    <xf numFmtId="0" fontId="3" fillId="2" borderId="0" xfId="1" applyFont="1" applyFill="1" applyAlignment="1">
      <alignment vertical="distributed"/>
    </xf>
    <xf numFmtId="0" fontId="3" fillId="2" borderId="1" xfId="1" applyFont="1" applyFill="1" applyBorder="1" applyAlignment="1">
      <alignment horizontal="left" vertical="top" wrapText="1"/>
    </xf>
    <xf numFmtId="0" fontId="3" fillId="2" borderId="0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2" fillId="2" borderId="1" xfId="1" applyFont="1" applyFill="1" applyBorder="1" applyAlignment="1">
      <alignment vertical="top" wrapText="1"/>
    </xf>
    <xf numFmtId="3" fontId="3" fillId="2" borderId="1" xfId="1" applyNumberFormat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vertical="top" wrapText="1"/>
    </xf>
    <xf numFmtId="0" fontId="3" fillId="2" borderId="0" xfId="1" applyFont="1" applyFill="1" applyBorder="1" applyAlignment="1">
      <alignment vertical="top" wrapText="1"/>
    </xf>
    <xf numFmtId="3" fontId="3" fillId="2" borderId="0" xfId="1" applyNumberFormat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justify" wrapText="1"/>
    </xf>
    <xf numFmtId="0" fontId="3" fillId="2" borderId="0" xfId="1" applyNumberFormat="1" applyFont="1" applyFill="1" applyBorder="1" applyAlignment="1">
      <alignment horizontal="center" vertical="justify" wrapText="1"/>
    </xf>
    <xf numFmtId="0" fontId="3" fillId="2" borderId="0" xfId="1" applyFont="1" applyFill="1" applyBorder="1" applyAlignment="1">
      <alignment horizontal="center" vertical="justify" wrapText="1"/>
    </xf>
    <xf numFmtId="1" fontId="3" fillId="2" borderId="0" xfId="1" applyNumberFormat="1" applyFont="1" applyFill="1" applyBorder="1" applyAlignment="1">
      <alignment horizontal="center" vertical="justify" wrapText="1"/>
    </xf>
    <xf numFmtId="0" fontId="3" fillId="2" borderId="4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168" fontId="3" fillId="2" borderId="1" xfId="1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top" wrapText="1"/>
    </xf>
    <xf numFmtId="0" fontId="3" fillId="2" borderId="1" xfId="1" applyFont="1" applyFill="1" applyBorder="1" applyAlignment="1">
      <alignment vertical="top" wrapText="1"/>
    </xf>
    <xf numFmtId="0" fontId="4" fillId="2" borderId="0" xfId="1" applyFont="1" applyFill="1" applyAlignment="1">
      <alignment horizontal="center" vertical="justify" wrapText="1"/>
    </xf>
    <xf numFmtId="0" fontId="3" fillId="2" borderId="1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left" vertical="top" wrapText="1"/>
    </xf>
    <xf numFmtId="0" fontId="3" fillId="2" borderId="5" xfId="1" applyNumberFormat="1" applyFont="1" applyFill="1" applyBorder="1" applyAlignment="1">
      <alignment horizontal="left" vertical="top" wrapText="1"/>
    </xf>
    <xf numFmtId="0" fontId="3" fillId="2" borderId="1" xfId="1" applyFont="1" applyFill="1" applyBorder="1" applyAlignment="1">
      <alignment horizontal="center" vertical="top" wrapText="1"/>
    </xf>
    <xf numFmtId="0" fontId="6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left" vertical="top" wrapText="1"/>
    </xf>
    <xf numFmtId="0" fontId="4" fillId="2" borderId="0" xfId="1" applyFont="1" applyFill="1" applyBorder="1" applyAlignment="1">
      <alignment horizontal="left" vertical="top" wrapText="1"/>
    </xf>
    <xf numFmtId="0" fontId="4" fillId="2" borderId="0" xfId="1" applyFont="1" applyFill="1" applyAlignment="1">
      <alignment horizontal="left" vertical="center" wrapText="1"/>
    </xf>
    <xf numFmtId="0" fontId="2" fillId="2" borderId="5" xfId="1" applyFont="1" applyFill="1" applyBorder="1" applyAlignment="1">
      <alignment horizontal="left" vertical="top" wrapText="1"/>
    </xf>
    <xf numFmtId="0" fontId="2" fillId="2" borderId="6" xfId="1" applyFont="1" applyFill="1" applyBorder="1" applyAlignment="1">
      <alignment horizontal="left" vertical="top" wrapText="1"/>
    </xf>
    <xf numFmtId="0" fontId="3" fillId="2" borderId="5" xfId="1" applyNumberFormat="1" applyFont="1" applyFill="1" applyBorder="1" applyAlignment="1">
      <alignment horizontal="left" vertical="top" wrapText="1"/>
    </xf>
    <xf numFmtId="0" fontId="3" fillId="2" borderId="7" xfId="1" applyNumberFormat="1" applyFont="1" applyFill="1" applyBorder="1" applyAlignment="1">
      <alignment horizontal="left" vertical="top" wrapText="1"/>
    </xf>
    <xf numFmtId="0" fontId="4" fillId="2" borderId="0" xfId="1" applyFont="1" applyFill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top" wrapText="1"/>
    </xf>
    <xf numFmtId="0" fontId="2" fillId="2" borderId="3" xfId="1" applyFont="1" applyFill="1" applyBorder="1" applyAlignment="1">
      <alignment horizontal="center" vertical="top" wrapText="1"/>
    </xf>
    <xf numFmtId="0" fontId="2" fillId="2" borderId="4" xfId="1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horizontal="center" vertical="top" wrapText="1"/>
    </xf>
    <xf numFmtId="0" fontId="2" fillId="2" borderId="7" xfId="1" applyFont="1" applyFill="1" applyBorder="1" applyAlignment="1">
      <alignment horizontal="left" vertical="top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top" wrapText="1"/>
    </xf>
    <xf numFmtId="0" fontId="2" fillId="2" borderId="5" xfId="1" applyFont="1" applyFill="1" applyBorder="1" applyAlignment="1">
      <alignment horizontal="center" vertical="top" wrapText="1"/>
    </xf>
    <xf numFmtId="0" fontId="2" fillId="2" borderId="6" xfId="1" applyFont="1" applyFill="1" applyBorder="1" applyAlignment="1">
      <alignment horizontal="center" vertical="top" wrapText="1"/>
    </xf>
    <xf numFmtId="0" fontId="2" fillId="2" borderId="7" xfId="1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vertical="center" wrapText="1"/>
    </xf>
    <xf numFmtId="0" fontId="3" fillId="2" borderId="5" xfId="1" applyNumberFormat="1" applyFont="1" applyFill="1" applyBorder="1" applyAlignment="1">
      <alignment horizontal="left" vertical="center" wrapText="1"/>
    </xf>
    <xf numFmtId="0" fontId="3" fillId="2" borderId="7" xfId="1" applyNumberFormat="1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vertical="top" wrapText="1"/>
    </xf>
    <xf numFmtId="0" fontId="2" fillId="2" borderId="6" xfId="1" applyFont="1" applyFill="1" applyBorder="1" applyAlignment="1">
      <alignment vertical="top" wrapText="1"/>
    </xf>
    <xf numFmtId="0" fontId="2" fillId="2" borderId="7" xfId="1" applyFont="1" applyFill="1" applyBorder="1" applyAlignment="1">
      <alignment vertical="top" wrapText="1"/>
    </xf>
    <xf numFmtId="0" fontId="3" fillId="2" borderId="1" xfId="1" applyFont="1" applyFill="1" applyBorder="1" applyAlignment="1">
      <alignment vertical="top" wrapText="1"/>
    </xf>
    <xf numFmtId="0" fontId="4" fillId="2" borderId="0" xfId="1" applyFont="1" applyFill="1" applyAlignment="1">
      <alignment horizontal="center" vertical="justify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8" fillId="2" borderId="0" xfId="1" applyFont="1" applyFill="1" applyBorder="1" applyAlignment="1">
      <alignment horizontal="left" vertical="top" wrapText="1"/>
    </xf>
  </cellXfs>
  <cellStyles count="2">
    <cellStyle name="Звичайний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21"/>
  <sheetViews>
    <sheetView tabSelected="1" view="pageBreakPreview" topLeftCell="A97" zoomScaleSheetLayoutView="150" workbookViewId="0">
      <selection activeCell="E4" sqref="E4"/>
    </sheetView>
  </sheetViews>
  <sheetFormatPr defaultColWidth="9.140625" defaultRowHeight="12.75" x14ac:dyDescent="0.25"/>
  <cols>
    <col min="1" max="1" width="36.7109375" style="1" customWidth="1"/>
    <col min="2" max="2" width="49.42578125" style="2" customWidth="1"/>
    <col min="3" max="3" width="14.42578125" style="3" bestFit="1" customWidth="1"/>
    <col min="4" max="4" width="16.42578125" style="2" customWidth="1"/>
    <col min="5" max="5" width="16.7109375" style="2" customWidth="1"/>
    <col min="6" max="6" width="16.28515625" style="2" customWidth="1"/>
    <col min="7" max="7" width="16.42578125" style="2" customWidth="1"/>
    <col min="8" max="8" width="0.140625" style="2" hidden="1" customWidth="1"/>
    <col min="9" max="16384" width="9.140625" style="2"/>
  </cols>
  <sheetData>
    <row r="1" spans="1:8" ht="23.25" x14ac:dyDescent="0.25">
      <c r="E1" s="48" t="s">
        <v>0</v>
      </c>
      <c r="F1" s="48"/>
      <c r="G1" s="4"/>
    </row>
    <row r="2" spans="1:8" ht="23.25" x14ac:dyDescent="0.25">
      <c r="E2" s="48" t="s">
        <v>1</v>
      </c>
      <c r="F2" s="48"/>
      <c r="G2" s="4"/>
    </row>
    <row r="3" spans="1:8" ht="23.25" customHeight="1" x14ac:dyDescent="0.25">
      <c r="E3" s="83" t="s">
        <v>119</v>
      </c>
      <c r="F3" s="49"/>
      <c r="G3" s="49"/>
    </row>
    <row r="4" spans="1:8" ht="23.25" x14ac:dyDescent="0.25">
      <c r="E4" s="4"/>
      <c r="F4" s="4"/>
      <c r="G4" s="4"/>
    </row>
    <row r="5" spans="1:8" ht="23.25" x14ac:dyDescent="0.25">
      <c r="A5" s="2"/>
      <c r="B5" s="5"/>
      <c r="C5" s="6"/>
      <c r="E5" s="50" t="s">
        <v>2</v>
      </c>
      <c r="F5" s="50"/>
      <c r="G5" s="4"/>
    </row>
    <row r="6" spans="1:8" ht="123.75" customHeight="1" x14ac:dyDescent="0.25">
      <c r="A6" s="2"/>
      <c r="B6" s="5"/>
      <c r="C6" s="5"/>
      <c r="D6" s="5"/>
      <c r="E6" s="50" t="s">
        <v>3</v>
      </c>
      <c r="F6" s="50"/>
      <c r="G6" s="50"/>
    </row>
    <row r="7" spans="1:8" ht="16.5" customHeight="1" x14ac:dyDescent="0.25">
      <c r="A7" s="2"/>
    </row>
    <row r="8" spans="1:8" s="5" customFormat="1" ht="22.5" x14ac:dyDescent="0.25">
      <c r="A8" s="47" t="s">
        <v>4</v>
      </c>
      <c r="B8" s="47"/>
      <c r="C8" s="47"/>
      <c r="D8" s="47"/>
      <c r="E8" s="47"/>
      <c r="F8" s="47"/>
      <c r="G8" s="47"/>
    </row>
    <row r="9" spans="1:8" s="5" customFormat="1" ht="24" customHeight="1" x14ac:dyDescent="0.25">
      <c r="A9" s="55" t="s">
        <v>5</v>
      </c>
      <c r="B9" s="55"/>
      <c r="C9" s="55"/>
      <c r="D9" s="55"/>
      <c r="E9" s="55"/>
      <c r="F9" s="55"/>
      <c r="G9" s="55"/>
    </row>
    <row r="10" spans="1:8" s="5" customFormat="1" ht="10.5" customHeight="1" x14ac:dyDescent="0.25">
      <c r="A10" s="6"/>
      <c r="B10" s="6"/>
      <c r="C10" s="6"/>
      <c r="D10" s="6"/>
      <c r="E10" s="6"/>
      <c r="F10" s="6"/>
      <c r="G10" s="6"/>
    </row>
    <row r="12" spans="1:8" x14ac:dyDescent="0.25">
      <c r="A12" s="56" t="s">
        <v>6</v>
      </c>
      <c r="B12" s="56" t="s">
        <v>7</v>
      </c>
      <c r="C12" s="56" t="s">
        <v>8</v>
      </c>
      <c r="D12" s="56" t="s">
        <v>9</v>
      </c>
      <c r="E12" s="56"/>
      <c r="F12" s="56"/>
      <c r="G12" s="56"/>
      <c r="H12" s="7"/>
    </row>
    <row r="13" spans="1:8" x14ac:dyDescent="0.25">
      <c r="A13" s="56"/>
      <c r="B13" s="56"/>
      <c r="C13" s="56"/>
      <c r="D13" s="56" t="s">
        <v>10</v>
      </c>
      <c r="E13" s="56" t="s">
        <v>11</v>
      </c>
      <c r="F13" s="56"/>
      <c r="G13" s="56"/>
      <c r="H13" s="7"/>
    </row>
    <row r="14" spans="1:8" ht="24" customHeight="1" x14ac:dyDescent="0.25">
      <c r="A14" s="56"/>
      <c r="B14" s="56"/>
      <c r="C14" s="56"/>
      <c r="D14" s="56"/>
      <c r="E14" s="43">
        <v>2017</v>
      </c>
      <c r="F14" s="43">
        <v>2018</v>
      </c>
      <c r="G14" s="43">
        <v>2019</v>
      </c>
      <c r="H14" s="7"/>
    </row>
    <row r="15" spans="1:8" s="3" customFormat="1" x14ac:dyDescent="0.25">
      <c r="A15" s="43">
        <v>1</v>
      </c>
      <c r="B15" s="43">
        <v>2</v>
      </c>
      <c r="C15" s="43">
        <v>3</v>
      </c>
      <c r="D15" s="43">
        <v>4</v>
      </c>
      <c r="E15" s="43">
        <v>5</v>
      </c>
      <c r="F15" s="43">
        <v>6</v>
      </c>
      <c r="G15" s="43">
        <v>7</v>
      </c>
      <c r="H15" s="43"/>
    </row>
    <row r="16" spans="1:8" s="3" customFormat="1" ht="12.75" customHeight="1" x14ac:dyDescent="0.25">
      <c r="A16" s="57" t="s">
        <v>12</v>
      </c>
      <c r="B16" s="58"/>
      <c r="C16" s="58"/>
      <c r="D16" s="58"/>
      <c r="E16" s="58"/>
      <c r="F16" s="58"/>
      <c r="G16" s="59"/>
      <c r="H16" s="8"/>
    </row>
    <row r="17" spans="1:8" s="3" customFormat="1" x14ac:dyDescent="0.25">
      <c r="A17" s="60" t="s">
        <v>13</v>
      </c>
      <c r="B17" s="60"/>
      <c r="C17" s="60"/>
      <c r="D17" s="60"/>
      <c r="E17" s="60"/>
      <c r="F17" s="60"/>
      <c r="G17" s="60"/>
      <c r="H17" s="43"/>
    </row>
    <row r="18" spans="1:8" s="3" customFormat="1" ht="12.75" customHeight="1" x14ac:dyDescent="0.25">
      <c r="A18" s="51" t="s">
        <v>14</v>
      </c>
      <c r="B18" s="46"/>
      <c r="C18" s="46"/>
      <c r="D18" s="46"/>
      <c r="E18" s="46"/>
      <c r="F18" s="46"/>
      <c r="G18" s="46"/>
      <c r="H18" s="43"/>
    </row>
    <row r="19" spans="1:8" s="3" customFormat="1" ht="25.5" x14ac:dyDescent="0.25">
      <c r="A19" s="52"/>
      <c r="B19" s="41" t="s">
        <v>15</v>
      </c>
      <c r="C19" s="46" t="s">
        <v>16</v>
      </c>
      <c r="D19" s="9">
        <f>E19+F19+G19</f>
        <v>708</v>
      </c>
      <c r="E19" s="46">
        <f>233-1+1-1+1+12-1</f>
        <v>244</v>
      </c>
      <c r="F19" s="46">
        <f t="shared" ref="F19:G19" si="0">233-1</f>
        <v>232</v>
      </c>
      <c r="G19" s="46">
        <f t="shared" si="0"/>
        <v>232</v>
      </c>
      <c r="H19" s="43"/>
    </row>
    <row r="20" spans="1:8" s="3" customFormat="1" ht="25.5" x14ac:dyDescent="0.25">
      <c r="A20" s="61"/>
      <c r="B20" s="41" t="s">
        <v>17</v>
      </c>
      <c r="C20" s="46" t="s">
        <v>18</v>
      </c>
      <c r="D20" s="46">
        <v>4</v>
      </c>
      <c r="E20" s="46">
        <v>4</v>
      </c>
      <c r="F20" s="46">
        <v>4</v>
      </c>
      <c r="G20" s="46">
        <v>4</v>
      </c>
      <c r="H20" s="43"/>
    </row>
    <row r="21" spans="1:8" s="3" customFormat="1" ht="12.75" customHeight="1" x14ac:dyDescent="0.25">
      <c r="A21" s="62" t="s">
        <v>19</v>
      </c>
      <c r="B21" s="63"/>
      <c r="C21" s="63"/>
      <c r="D21" s="63"/>
      <c r="E21" s="63"/>
      <c r="F21" s="63"/>
      <c r="G21" s="64"/>
      <c r="H21" s="43"/>
    </row>
    <row r="22" spans="1:8" s="3" customFormat="1" ht="12.75" customHeight="1" x14ac:dyDescent="0.25">
      <c r="A22" s="65" t="s">
        <v>13</v>
      </c>
      <c r="B22" s="66"/>
      <c r="C22" s="66"/>
      <c r="D22" s="66"/>
      <c r="E22" s="66"/>
      <c r="F22" s="66"/>
      <c r="G22" s="67"/>
      <c r="H22" s="43"/>
    </row>
    <row r="23" spans="1:8" s="3" customFormat="1" ht="12.75" customHeight="1" x14ac:dyDescent="0.25">
      <c r="A23" s="51" t="s">
        <v>20</v>
      </c>
      <c r="B23" s="46"/>
      <c r="C23" s="43"/>
      <c r="D23" s="43"/>
      <c r="E23" s="43"/>
      <c r="F23" s="43"/>
      <c r="G23" s="43"/>
      <c r="H23" s="43"/>
    </row>
    <row r="24" spans="1:8" s="3" customFormat="1" ht="15" customHeight="1" x14ac:dyDescent="0.25">
      <c r="A24" s="52"/>
      <c r="B24" s="41" t="s">
        <v>21</v>
      </c>
      <c r="C24" s="46" t="s">
        <v>22</v>
      </c>
      <c r="D24" s="10">
        <f>5415.8+1735</f>
        <v>7150.8</v>
      </c>
      <c r="E24" s="10">
        <f>5415.8+1735</f>
        <v>7150.8</v>
      </c>
      <c r="F24" s="10">
        <f t="shared" ref="F24:G24" si="1">5415.8+1735</f>
        <v>7150.8</v>
      </c>
      <c r="G24" s="10">
        <f t="shared" si="1"/>
        <v>7150.8</v>
      </c>
      <c r="H24" s="10">
        <v>5323.3</v>
      </c>
    </row>
    <row r="25" spans="1:8" s="3" customFormat="1" x14ac:dyDescent="0.25">
      <c r="A25" s="52"/>
      <c r="B25" s="41" t="s">
        <v>23</v>
      </c>
      <c r="C25" s="46" t="s">
        <v>24</v>
      </c>
      <c r="D25" s="9">
        <v>37</v>
      </c>
      <c r="E25" s="9">
        <v>37</v>
      </c>
      <c r="F25" s="9">
        <v>37</v>
      </c>
      <c r="G25" s="9">
        <v>37</v>
      </c>
      <c r="H25" s="10"/>
    </row>
    <row r="26" spans="1:8" s="3" customFormat="1" ht="25.5" x14ac:dyDescent="0.25">
      <c r="A26" s="52"/>
      <c r="B26" s="41" t="s">
        <v>25</v>
      </c>
      <c r="C26" s="46" t="s">
        <v>26</v>
      </c>
      <c r="D26" s="11">
        <v>17.312999999999999</v>
      </c>
      <c r="E26" s="11">
        <v>17.312999999999999</v>
      </c>
      <c r="F26" s="11">
        <v>17.312999999999999</v>
      </c>
      <c r="G26" s="11">
        <v>17.312999999999999</v>
      </c>
      <c r="H26" s="10"/>
    </row>
    <row r="27" spans="1:8" s="3" customFormat="1" ht="25.5" x14ac:dyDescent="0.25">
      <c r="A27" s="52"/>
      <c r="B27" s="12" t="s">
        <v>27</v>
      </c>
      <c r="C27" s="43" t="s">
        <v>24</v>
      </c>
      <c r="D27" s="9">
        <f>E27</f>
        <v>7009</v>
      </c>
      <c r="E27" s="9">
        <f>181+6828</f>
        <v>7009</v>
      </c>
      <c r="F27" s="9">
        <v>7009</v>
      </c>
      <c r="G27" s="9">
        <v>7009</v>
      </c>
      <c r="H27" s="43"/>
    </row>
    <row r="28" spans="1:8" s="3" customFormat="1" x14ac:dyDescent="0.25">
      <c r="A28" s="52"/>
      <c r="B28" s="53" t="s">
        <v>106</v>
      </c>
      <c r="C28" s="46" t="s">
        <v>24</v>
      </c>
      <c r="D28" s="46">
        <v>41135</v>
      </c>
      <c r="E28" s="46">
        <v>41135</v>
      </c>
      <c r="F28" s="46">
        <v>41135</v>
      </c>
      <c r="G28" s="46">
        <v>41135</v>
      </c>
      <c r="H28" s="43"/>
    </row>
    <row r="29" spans="1:8" s="3" customFormat="1" x14ac:dyDescent="0.25">
      <c r="A29" s="52"/>
      <c r="B29" s="54"/>
      <c r="C29" s="46" t="s">
        <v>28</v>
      </c>
      <c r="D29" s="46">
        <v>614</v>
      </c>
      <c r="E29" s="46">
        <v>614</v>
      </c>
      <c r="F29" s="46">
        <v>614</v>
      </c>
      <c r="G29" s="46">
        <v>614</v>
      </c>
      <c r="H29" s="43"/>
    </row>
    <row r="30" spans="1:8" s="3" customFormat="1" x14ac:dyDescent="0.25">
      <c r="A30" s="52"/>
      <c r="B30" s="12" t="s">
        <v>29</v>
      </c>
      <c r="C30" s="46" t="s">
        <v>30</v>
      </c>
      <c r="D30" s="13">
        <v>41.6</v>
      </c>
      <c r="E30" s="13">
        <v>41.6</v>
      </c>
      <c r="F30" s="13">
        <v>41.6</v>
      </c>
      <c r="G30" s="13">
        <v>41.6</v>
      </c>
      <c r="H30" s="43"/>
    </row>
    <row r="31" spans="1:8" s="3" customFormat="1" x14ac:dyDescent="0.25">
      <c r="A31" s="52"/>
      <c r="B31" s="12" t="s">
        <v>31</v>
      </c>
      <c r="C31" s="46" t="s">
        <v>30</v>
      </c>
      <c r="D31" s="46">
        <v>12.6</v>
      </c>
      <c r="E31" s="46">
        <v>12.6</v>
      </c>
      <c r="F31" s="46">
        <v>12.6</v>
      </c>
      <c r="G31" s="46">
        <v>12.6</v>
      </c>
      <c r="H31" s="43"/>
    </row>
    <row r="32" spans="1:8" s="3" customFormat="1" ht="29.25" customHeight="1" x14ac:dyDescent="0.25">
      <c r="A32" s="52"/>
      <c r="B32" s="12" t="s">
        <v>32</v>
      </c>
      <c r="C32" s="46" t="s">
        <v>30</v>
      </c>
      <c r="D32" s="46">
        <v>5.42</v>
      </c>
      <c r="E32" s="46">
        <v>5.42</v>
      </c>
      <c r="F32" s="46">
        <v>5.42</v>
      </c>
      <c r="G32" s="46">
        <v>5.42</v>
      </c>
      <c r="H32" s="43"/>
    </row>
    <row r="33" spans="1:8" s="3" customFormat="1" ht="25.5" x14ac:dyDescent="0.25">
      <c r="A33" s="52"/>
      <c r="B33" s="12" t="s">
        <v>33</v>
      </c>
      <c r="C33" s="46" t="s">
        <v>30</v>
      </c>
      <c r="D33" s="46">
        <v>5.42</v>
      </c>
      <c r="E33" s="46">
        <v>5.42</v>
      </c>
      <c r="F33" s="46">
        <v>5.42</v>
      </c>
      <c r="G33" s="46">
        <v>5.42</v>
      </c>
      <c r="H33" s="43"/>
    </row>
    <row r="34" spans="1:8" s="3" customFormat="1" x14ac:dyDescent="0.25">
      <c r="A34" s="52"/>
      <c r="B34" s="12" t="s">
        <v>34</v>
      </c>
      <c r="C34" s="46" t="s">
        <v>24</v>
      </c>
      <c r="D34" s="46">
        <v>37</v>
      </c>
      <c r="E34" s="46">
        <v>38</v>
      </c>
      <c r="F34" s="46">
        <v>37</v>
      </c>
      <c r="G34" s="46">
        <v>37</v>
      </c>
      <c r="H34" s="43"/>
    </row>
    <row r="35" spans="1:8" s="3" customFormat="1" ht="25.5" x14ac:dyDescent="0.25">
      <c r="A35" s="52"/>
      <c r="B35" s="12" t="s">
        <v>35</v>
      </c>
      <c r="C35" s="46" t="s">
        <v>24</v>
      </c>
      <c r="D35" s="46">
        <v>14</v>
      </c>
      <c r="E35" s="46">
        <v>14</v>
      </c>
      <c r="F35" s="46">
        <v>14</v>
      </c>
      <c r="G35" s="46">
        <v>14</v>
      </c>
      <c r="H35" s="43"/>
    </row>
    <row r="36" spans="1:8" s="3" customFormat="1" x14ac:dyDescent="0.25">
      <c r="A36" s="52"/>
      <c r="B36" s="12" t="s">
        <v>36</v>
      </c>
      <c r="C36" s="46" t="s">
        <v>24</v>
      </c>
      <c r="D36" s="46">
        <v>118</v>
      </c>
      <c r="E36" s="46">
        <v>118</v>
      </c>
      <c r="F36" s="46">
        <v>118</v>
      </c>
      <c r="G36" s="46">
        <v>118</v>
      </c>
      <c r="H36" s="43"/>
    </row>
    <row r="37" spans="1:8" s="3" customFormat="1" x14ac:dyDescent="0.25">
      <c r="A37" s="52"/>
      <c r="B37" s="12" t="s">
        <v>37</v>
      </c>
      <c r="C37" s="46" t="s">
        <v>30</v>
      </c>
      <c r="D37" s="46">
        <v>295.14999999999998</v>
      </c>
      <c r="E37" s="46">
        <v>295.14999999999998</v>
      </c>
      <c r="F37" s="46">
        <v>295.14999999999998</v>
      </c>
      <c r="G37" s="46">
        <v>295.14999999999998</v>
      </c>
      <c r="H37" s="43"/>
    </row>
    <row r="38" spans="1:8" s="3" customFormat="1" ht="12.75" customHeight="1" x14ac:dyDescent="0.25">
      <c r="A38" s="68" t="s">
        <v>38</v>
      </c>
      <c r="B38" s="12"/>
      <c r="C38" s="43"/>
      <c r="D38" s="43"/>
      <c r="E38" s="43"/>
      <c r="F38" s="43"/>
      <c r="G38" s="43"/>
      <c r="H38" s="43"/>
    </row>
    <row r="39" spans="1:8" s="3" customFormat="1" x14ac:dyDescent="0.25">
      <c r="A39" s="68"/>
      <c r="B39" s="12" t="s">
        <v>39</v>
      </c>
      <c r="C39" s="46" t="s">
        <v>40</v>
      </c>
      <c r="D39" s="9">
        <f>E39+F39+G39</f>
        <v>40123842</v>
      </c>
      <c r="E39" s="9">
        <f>13374614</f>
        <v>13374614</v>
      </c>
      <c r="F39" s="9">
        <f t="shared" ref="F39:G39" si="2">13374614</f>
        <v>13374614</v>
      </c>
      <c r="G39" s="9">
        <f t="shared" si="2"/>
        <v>13374614</v>
      </c>
      <c r="H39" s="43"/>
    </row>
    <row r="40" spans="1:8" s="3" customFormat="1" ht="25.5" x14ac:dyDescent="0.25">
      <c r="A40" s="68"/>
      <c r="B40" s="12" t="s">
        <v>113</v>
      </c>
      <c r="C40" s="46" t="s">
        <v>112</v>
      </c>
      <c r="D40" s="9">
        <v>1</v>
      </c>
      <c r="E40" s="9">
        <v>1</v>
      </c>
      <c r="F40" s="9">
        <v>1</v>
      </c>
      <c r="G40" s="9">
        <v>1</v>
      </c>
      <c r="H40" s="43"/>
    </row>
    <row r="41" spans="1:8" s="3" customFormat="1" x14ac:dyDescent="0.25">
      <c r="A41" s="68"/>
      <c r="B41" s="41" t="s">
        <v>41</v>
      </c>
      <c r="C41" s="46" t="s">
        <v>40</v>
      </c>
      <c r="D41" s="9">
        <f>E41+F41+G41</f>
        <v>1929780</v>
      </c>
      <c r="E41" s="9">
        <v>643260</v>
      </c>
      <c r="F41" s="9">
        <v>643260</v>
      </c>
      <c r="G41" s="9">
        <v>643260</v>
      </c>
      <c r="H41" s="43"/>
    </row>
    <row r="42" spans="1:8" s="3" customFormat="1" x14ac:dyDescent="0.25">
      <c r="A42" s="68"/>
      <c r="B42" s="12" t="s">
        <v>42</v>
      </c>
      <c r="C42" s="46" t="s">
        <v>40</v>
      </c>
      <c r="D42" s="9">
        <f>E42+F42+G42</f>
        <v>308994</v>
      </c>
      <c r="E42" s="9">
        <v>102998</v>
      </c>
      <c r="F42" s="9">
        <v>102998</v>
      </c>
      <c r="G42" s="9">
        <v>102998</v>
      </c>
      <c r="H42" s="9">
        <v>98810</v>
      </c>
    </row>
    <row r="43" spans="1:8" s="3" customFormat="1" x14ac:dyDescent="0.25">
      <c r="A43" s="68"/>
      <c r="B43" s="12" t="s">
        <v>43</v>
      </c>
      <c r="C43" s="46" t="s">
        <v>40</v>
      </c>
      <c r="D43" s="9">
        <f>E43+F43+G43</f>
        <v>159348</v>
      </c>
      <c r="E43" s="9">
        <v>53116</v>
      </c>
      <c r="F43" s="9">
        <v>53116</v>
      </c>
      <c r="G43" s="9">
        <v>53116</v>
      </c>
      <c r="H43" s="9">
        <v>50956</v>
      </c>
    </row>
    <row r="44" spans="1:8" s="3" customFormat="1" x14ac:dyDescent="0.25">
      <c r="A44" s="68"/>
      <c r="B44" s="12" t="s">
        <v>44</v>
      </c>
      <c r="C44" s="46" t="s">
        <v>40</v>
      </c>
      <c r="D44" s="9">
        <f>E44+F44+G44</f>
        <v>1750392</v>
      </c>
      <c r="E44" s="9">
        <v>583464</v>
      </c>
      <c r="F44" s="9">
        <v>583464</v>
      </c>
      <c r="G44" s="9">
        <v>583464</v>
      </c>
      <c r="H44" s="9">
        <v>499200</v>
      </c>
    </row>
    <row r="45" spans="1:8" s="3" customFormat="1" x14ac:dyDescent="0.25">
      <c r="A45" s="51" t="s">
        <v>45</v>
      </c>
      <c r="B45" s="12"/>
      <c r="C45" s="43"/>
      <c r="D45" s="43"/>
      <c r="E45" s="43"/>
      <c r="F45" s="43"/>
      <c r="G45" s="43"/>
      <c r="H45" s="43"/>
    </row>
    <row r="46" spans="1:8" s="3" customFormat="1" x14ac:dyDescent="0.25">
      <c r="A46" s="52"/>
      <c r="B46" s="12" t="s">
        <v>46</v>
      </c>
      <c r="C46" s="46" t="s">
        <v>47</v>
      </c>
      <c r="D46" s="14">
        <f>E46+F46+G46</f>
        <v>4693.2000000000007</v>
      </c>
      <c r="E46" s="14">
        <v>1564.4</v>
      </c>
      <c r="F46" s="14">
        <v>1564.4</v>
      </c>
      <c r="G46" s="14">
        <v>1564.4</v>
      </c>
      <c r="H46" s="43"/>
    </row>
    <row r="47" spans="1:8" s="3" customFormat="1" x14ac:dyDescent="0.25">
      <c r="A47" s="52"/>
      <c r="B47" s="12" t="s">
        <v>48</v>
      </c>
      <c r="C47" s="46" t="s">
        <v>47</v>
      </c>
      <c r="D47" s="14">
        <f>E47+F47+G47</f>
        <v>6521.4000000000005</v>
      </c>
      <c r="E47" s="14">
        <v>2173.8000000000002</v>
      </c>
      <c r="F47" s="14">
        <v>2173.8000000000002</v>
      </c>
      <c r="G47" s="14">
        <v>2173.8000000000002</v>
      </c>
      <c r="H47" s="43"/>
    </row>
    <row r="48" spans="1:8" s="3" customFormat="1" x14ac:dyDescent="0.25">
      <c r="A48" s="52"/>
      <c r="B48" s="12" t="s">
        <v>49</v>
      </c>
      <c r="C48" s="46" t="s">
        <v>47</v>
      </c>
      <c r="D48" s="14">
        <f>E48+F48+G48</f>
        <v>28458.33</v>
      </c>
      <c r="E48" s="14">
        <v>9486.11</v>
      </c>
      <c r="F48" s="14">
        <v>9486.11</v>
      </c>
      <c r="G48" s="14">
        <v>9486.11</v>
      </c>
      <c r="H48" s="43"/>
    </row>
    <row r="49" spans="1:8" s="3" customFormat="1" ht="25.5" x14ac:dyDescent="0.25">
      <c r="A49" s="52"/>
      <c r="B49" s="12" t="s">
        <v>50</v>
      </c>
      <c r="C49" s="46" t="s">
        <v>47</v>
      </c>
      <c r="D49" s="14">
        <f>E49+F49+G49</f>
        <v>29046</v>
      </c>
      <c r="E49" s="14">
        <v>9682</v>
      </c>
      <c r="F49" s="14">
        <v>9682</v>
      </c>
      <c r="G49" s="14">
        <v>9682</v>
      </c>
      <c r="H49" s="43"/>
    </row>
    <row r="50" spans="1:8" s="3" customFormat="1" ht="12.75" customHeight="1" x14ac:dyDescent="0.25">
      <c r="A50" s="51" t="s">
        <v>51</v>
      </c>
      <c r="B50" s="12"/>
      <c r="C50" s="43"/>
      <c r="D50" s="43"/>
      <c r="E50" s="43"/>
      <c r="F50" s="43"/>
      <c r="G50" s="43"/>
      <c r="H50" s="43"/>
    </row>
    <row r="51" spans="1:8" s="3" customFormat="1" x14ac:dyDescent="0.25">
      <c r="A51" s="52"/>
      <c r="B51" s="12" t="s">
        <v>52</v>
      </c>
      <c r="C51" s="46" t="s">
        <v>22</v>
      </c>
      <c r="D51" s="11">
        <f>E51+F51+G51</f>
        <v>2878.0079999999998</v>
      </c>
      <c r="E51" s="11">
        <f>745.336+214</f>
        <v>959.33600000000001</v>
      </c>
      <c r="F51" s="11">
        <f t="shared" ref="F51:G51" si="3">745.336+214</f>
        <v>959.33600000000001</v>
      </c>
      <c r="G51" s="11">
        <f t="shared" si="3"/>
        <v>959.33600000000001</v>
      </c>
      <c r="H51" s="43"/>
    </row>
    <row r="52" spans="1:8" s="3" customFormat="1" x14ac:dyDescent="0.25">
      <c r="A52" s="52"/>
      <c r="B52" s="12" t="s">
        <v>53</v>
      </c>
      <c r="C52" s="46" t="s">
        <v>22</v>
      </c>
      <c r="D52" s="14">
        <f>E52+F52+G52</f>
        <v>363.666</v>
      </c>
      <c r="E52" s="11">
        <v>121.22199999999999</v>
      </c>
      <c r="F52" s="11">
        <v>121.22199999999999</v>
      </c>
      <c r="G52" s="11">
        <v>121.22199999999999</v>
      </c>
      <c r="H52" s="43"/>
    </row>
    <row r="53" spans="1:8" s="3" customFormat="1" x14ac:dyDescent="0.25">
      <c r="A53" s="52"/>
      <c r="B53" s="12" t="s">
        <v>54</v>
      </c>
      <c r="C53" s="46" t="s">
        <v>22</v>
      </c>
      <c r="D53" s="46">
        <f>E53</f>
        <v>105.92400000000001</v>
      </c>
      <c r="E53" s="15">
        <f>93.911+12.013</f>
        <v>105.92400000000001</v>
      </c>
      <c r="F53" s="15">
        <f t="shared" ref="F53:G53" si="4">93.911+12.013</f>
        <v>105.92400000000001</v>
      </c>
      <c r="G53" s="15">
        <f t="shared" si="4"/>
        <v>105.92400000000001</v>
      </c>
      <c r="H53" s="43"/>
    </row>
    <row r="54" spans="1:8" s="3" customFormat="1" x14ac:dyDescent="0.25">
      <c r="A54" s="52"/>
      <c r="B54" s="73" t="s">
        <v>55</v>
      </c>
      <c r="C54" s="46" t="s">
        <v>24</v>
      </c>
      <c r="D54" s="9">
        <f>E54+F54+G54</f>
        <v>108</v>
      </c>
      <c r="E54" s="46">
        <v>36</v>
      </c>
      <c r="F54" s="46">
        <v>36</v>
      </c>
      <c r="G54" s="46">
        <v>36</v>
      </c>
      <c r="H54" s="43"/>
    </row>
    <row r="55" spans="1:8" s="3" customFormat="1" ht="12" customHeight="1" x14ac:dyDescent="0.25">
      <c r="A55" s="52"/>
      <c r="B55" s="74"/>
      <c r="C55" s="46" t="s">
        <v>57</v>
      </c>
      <c r="D55" s="38">
        <f>SUM(E55:G55)</f>
        <v>46.407600000000002</v>
      </c>
      <c r="E55" s="38">
        <v>15.469200000000001</v>
      </c>
      <c r="F55" s="38">
        <v>15.469200000000001</v>
      </c>
      <c r="G55" s="38">
        <v>15.469200000000001</v>
      </c>
      <c r="H55" s="43"/>
    </row>
    <row r="56" spans="1:8" s="3" customFormat="1" x14ac:dyDescent="0.25">
      <c r="A56" s="52"/>
      <c r="B56" s="12" t="s">
        <v>56</v>
      </c>
      <c r="C56" s="46" t="s">
        <v>57</v>
      </c>
      <c r="D56" s="14">
        <f>E56+F56+G56</f>
        <v>263724.48</v>
      </c>
      <c r="E56" s="14">
        <f>47908.16+40000</f>
        <v>87908.160000000003</v>
      </c>
      <c r="F56" s="14">
        <f t="shared" ref="F56:G56" si="5">47908.16+40000</f>
        <v>87908.160000000003</v>
      </c>
      <c r="G56" s="14">
        <f t="shared" si="5"/>
        <v>87908.160000000003</v>
      </c>
      <c r="H56" s="43"/>
    </row>
    <row r="57" spans="1:8" s="3" customFormat="1" ht="27.75" customHeight="1" x14ac:dyDescent="0.25">
      <c r="A57" s="52"/>
      <c r="B57" s="12" t="s">
        <v>58</v>
      </c>
      <c r="C57" s="46" t="s">
        <v>24</v>
      </c>
      <c r="D57" s="16">
        <v>959</v>
      </c>
      <c r="E57" s="16">
        <v>959</v>
      </c>
      <c r="F57" s="16">
        <v>959</v>
      </c>
      <c r="G57" s="16">
        <v>959</v>
      </c>
      <c r="H57" s="43"/>
    </row>
    <row r="58" spans="1:8" s="3" customFormat="1" ht="13.5" customHeight="1" x14ac:dyDescent="0.25">
      <c r="A58" s="52"/>
      <c r="B58" s="45" t="s">
        <v>107</v>
      </c>
      <c r="C58" s="46" t="s">
        <v>111</v>
      </c>
      <c r="D58" s="16">
        <f>SUM(E58:G58)</f>
        <v>1560</v>
      </c>
      <c r="E58" s="16">
        <f>260+260</f>
        <v>520</v>
      </c>
      <c r="F58" s="16">
        <f t="shared" ref="F58:G58" si="6">260+260</f>
        <v>520</v>
      </c>
      <c r="G58" s="16">
        <f t="shared" si="6"/>
        <v>520</v>
      </c>
      <c r="H58" s="43"/>
    </row>
    <row r="59" spans="1:8" s="3" customFormat="1" ht="12.75" customHeight="1" x14ac:dyDescent="0.25">
      <c r="A59" s="52"/>
      <c r="B59" s="45" t="s">
        <v>59</v>
      </c>
      <c r="C59" s="46" t="s">
        <v>30</v>
      </c>
      <c r="D59" s="46">
        <f>391.3+41.6+530.73</f>
        <v>963.63000000000011</v>
      </c>
      <c r="E59" s="46">
        <f>391.3+41.6+139.43</f>
        <v>572.33000000000004</v>
      </c>
      <c r="F59" s="46">
        <f t="shared" ref="F59:G59" si="7">391.3+41.6+530.73</f>
        <v>963.63000000000011</v>
      </c>
      <c r="G59" s="46">
        <f t="shared" si="7"/>
        <v>963.63000000000011</v>
      </c>
      <c r="H59" s="43"/>
    </row>
    <row r="60" spans="1:8" s="3" customFormat="1" x14ac:dyDescent="0.25">
      <c r="A60" s="52"/>
      <c r="B60" s="12" t="s">
        <v>60</v>
      </c>
      <c r="C60" s="46" t="s">
        <v>24</v>
      </c>
      <c r="D60" s="46">
        <v>38</v>
      </c>
      <c r="E60" s="46">
        <v>38</v>
      </c>
      <c r="F60" s="46">
        <v>38</v>
      </c>
      <c r="G60" s="46">
        <v>38</v>
      </c>
      <c r="H60" s="43"/>
    </row>
    <row r="61" spans="1:8" s="3" customFormat="1" ht="25.5" x14ac:dyDescent="0.25">
      <c r="A61" s="52"/>
      <c r="B61" s="12" t="s">
        <v>61</v>
      </c>
      <c r="C61" s="46" t="s">
        <v>22</v>
      </c>
      <c r="D61" s="14">
        <f>E61+F61+G61</f>
        <v>1.6500000000000001</v>
      </c>
      <c r="E61" s="46">
        <v>0.55000000000000004</v>
      </c>
      <c r="F61" s="46">
        <v>0.55000000000000004</v>
      </c>
      <c r="G61" s="46">
        <v>0.55000000000000004</v>
      </c>
      <c r="H61" s="43"/>
    </row>
    <row r="62" spans="1:8" s="3" customFormat="1" x14ac:dyDescent="0.25">
      <c r="A62" s="52"/>
      <c r="B62" s="12" t="s">
        <v>62</v>
      </c>
      <c r="C62" s="46" t="s">
        <v>24</v>
      </c>
      <c r="D62" s="46">
        <v>9</v>
      </c>
      <c r="E62" s="46">
        <v>9</v>
      </c>
      <c r="F62" s="46">
        <v>9</v>
      </c>
      <c r="G62" s="46">
        <v>9</v>
      </c>
      <c r="H62" s="43"/>
    </row>
    <row r="63" spans="1:8" s="3" customFormat="1" x14ac:dyDescent="0.25">
      <c r="A63" s="52"/>
      <c r="B63" s="41" t="s">
        <v>63</v>
      </c>
      <c r="C63" s="46" t="s">
        <v>24</v>
      </c>
      <c r="D63" s="46">
        <f>E63+F63+G63</f>
        <v>8816</v>
      </c>
      <c r="E63" s="46">
        <f>3432-1480</f>
        <v>1952</v>
      </c>
      <c r="F63" s="46">
        <v>3432</v>
      </c>
      <c r="G63" s="46">
        <v>3432</v>
      </c>
      <c r="H63" s="43"/>
    </row>
    <row r="64" spans="1:8" s="3" customFormat="1" ht="25.5" x14ac:dyDescent="0.25">
      <c r="A64" s="44"/>
      <c r="B64" s="37" t="s">
        <v>100</v>
      </c>
      <c r="C64" s="46" t="s">
        <v>24</v>
      </c>
      <c r="D64" s="9">
        <v>1</v>
      </c>
      <c r="E64" s="9">
        <v>1</v>
      </c>
      <c r="F64" s="9">
        <v>1</v>
      </c>
      <c r="G64" s="9">
        <v>1</v>
      </c>
      <c r="H64" s="43"/>
    </row>
    <row r="65" spans="1:8" s="3" customFormat="1" ht="11.25" customHeight="1" x14ac:dyDescent="0.25">
      <c r="A65" s="51" t="s">
        <v>65</v>
      </c>
      <c r="B65" s="41"/>
      <c r="C65" s="46"/>
      <c r="D65" s="46"/>
      <c r="E65" s="46"/>
      <c r="F65" s="46"/>
      <c r="G65" s="46"/>
      <c r="H65" s="43"/>
    </row>
    <row r="66" spans="1:8" s="3" customFormat="1" ht="15" customHeight="1" x14ac:dyDescent="0.25">
      <c r="A66" s="52"/>
      <c r="B66" s="12" t="s">
        <v>66</v>
      </c>
      <c r="C66" s="43" t="s">
        <v>24</v>
      </c>
      <c r="D66" s="9">
        <f>SUM(E66:G66)</f>
        <v>67</v>
      </c>
      <c r="E66" s="46">
        <f>22+1</f>
        <v>23</v>
      </c>
      <c r="F66" s="46">
        <v>22</v>
      </c>
      <c r="G66" s="46">
        <v>22</v>
      </c>
      <c r="H66" s="43"/>
    </row>
    <row r="67" spans="1:8" s="3" customFormat="1" ht="15" customHeight="1" x14ac:dyDescent="0.25">
      <c r="A67" s="52"/>
      <c r="B67" s="45" t="s">
        <v>67</v>
      </c>
      <c r="C67" s="17" t="s">
        <v>24</v>
      </c>
      <c r="D67" s="18">
        <f>E67+F67+G67</f>
        <v>46</v>
      </c>
      <c r="E67" s="18">
        <f>15-3+2+1+1</f>
        <v>16</v>
      </c>
      <c r="F67" s="18">
        <f t="shared" ref="F67:G67" si="8">15-3+2+1</f>
        <v>15</v>
      </c>
      <c r="G67" s="18">
        <f t="shared" si="8"/>
        <v>15</v>
      </c>
      <c r="H67" s="43"/>
    </row>
    <row r="68" spans="1:8" s="3" customFormat="1" ht="15" customHeight="1" x14ac:dyDescent="0.25">
      <c r="A68" s="52"/>
      <c r="B68" s="45" t="s">
        <v>68</v>
      </c>
      <c r="C68" s="17" t="s">
        <v>24</v>
      </c>
      <c r="D68" s="18">
        <f>E68+F68+G68</f>
        <v>18</v>
      </c>
      <c r="E68" s="18">
        <f>7-1</f>
        <v>6</v>
      </c>
      <c r="F68" s="18">
        <f>7-1</f>
        <v>6</v>
      </c>
      <c r="G68" s="18">
        <f>7-1</f>
        <v>6</v>
      </c>
      <c r="H68" s="43"/>
    </row>
    <row r="69" spans="1:8" s="3" customFormat="1" ht="27" customHeight="1" x14ac:dyDescent="0.25">
      <c r="A69" s="52"/>
      <c r="B69" s="40" t="s">
        <v>117</v>
      </c>
      <c r="C69" s="17" t="s">
        <v>24</v>
      </c>
      <c r="D69" s="18">
        <v>1</v>
      </c>
      <c r="E69" s="18">
        <v>1</v>
      </c>
      <c r="F69" s="18">
        <v>1</v>
      </c>
      <c r="G69" s="18">
        <v>1</v>
      </c>
      <c r="H69" s="43"/>
    </row>
    <row r="70" spans="1:8" s="3" customFormat="1" ht="25.5" x14ac:dyDescent="0.25">
      <c r="A70" s="52"/>
      <c r="B70" s="12" t="s">
        <v>115</v>
      </c>
      <c r="C70" s="46" t="s">
        <v>57</v>
      </c>
      <c r="D70" s="15">
        <v>121.95</v>
      </c>
      <c r="E70" s="15">
        <v>121.95</v>
      </c>
      <c r="F70" s="15">
        <v>121.95</v>
      </c>
      <c r="G70" s="15">
        <v>121.95</v>
      </c>
      <c r="H70" s="43"/>
    </row>
    <row r="71" spans="1:8" s="3" customFormat="1" ht="38.25" x14ac:dyDescent="0.25">
      <c r="A71" s="52"/>
      <c r="B71" s="12" t="s">
        <v>64</v>
      </c>
      <c r="C71" s="46" t="s">
        <v>57</v>
      </c>
      <c r="D71" s="46">
        <v>60.753</v>
      </c>
      <c r="E71" s="46">
        <v>60.753</v>
      </c>
      <c r="F71" s="46">
        <v>60.753</v>
      </c>
      <c r="G71" s="46">
        <v>60.753</v>
      </c>
      <c r="H71" s="43"/>
    </row>
    <row r="72" spans="1:8" s="3" customFormat="1" ht="25.5" x14ac:dyDescent="0.25">
      <c r="A72" s="52"/>
      <c r="B72" s="36" t="s">
        <v>101</v>
      </c>
      <c r="C72" s="46" t="s">
        <v>24</v>
      </c>
      <c r="D72" s="9">
        <v>1</v>
      </c>
      <c r="E72" s="9">
        <v>1</v>
      </c>
      <c r="F72" s="9">
        <v>1</v>
      </c>
      <c r="G72" s="9">
        <v>1</v>
      </c>
      <c r="H72" s="43"/>
    </row>
    <row r="73" spans="1:8" s="3" customFormat="1" x14ac:dyDescent="0.25">
      <c r="A73" s="52"/>
      <c r="B73" s="39" t="s">
        <v>114</v>
      </c>
      <c r="C73" s="46" t="s">
        <v>24</v>
      </c>
      <c r="D73" s="9">
        <v>1</v>
      </c>
      <c r="E73" s="9">
        <v>1</v>
      </c>
      <c r="F73" s="9">
        <v>1</v>
      </c>
      <c r="G73" s="9">
        <v>1</v>
      </c>
      <c r="H73" s="43"/>
    </row>
    <row r="74" spans="1:8" s="3" customFormat="1" x14ac:dyDescent="0.25">
      <c r="A74" s="52"/>
      <c r="B74" s="36" t="s">
        <v>105</v>
      </c>
      <c r="C74" s="17" t="s">
        <v>24</v>
      </c>
      <c r="D74" s="18">
        <f>SUM(E74:G74)</f>
        <v>18</v>
      </c>
      <c r="E74" s="18">
        <v>6</v>
      </c>
      <c r="F74" s="18">
        <v>6</v>
      </c>
      <c r="G74" s="18">
        <v>6</v>
      </c>
      <c r="H74" s="43"/>
    </row>
    <row r="75" spans="1:8" s="3" customFormat="1" ht="38.25" x14ac:dyDescent="0.25">
      <c r="A75" s="52"/>
      <c r="B75" s="36" t="s">
        <v>118</v>
      </c>
      <c r="C75" s="17" t="s">
        <v>24</v>
      </c>
      <c r="D75" s="18">
        <v>1</v>
      </c>
      <c r="E75" s="18">
        <v>1</v>
      </c>
      <c r="F75" s="18">
        <v>1</v>
      </c>
      <c r="G75" s="18">
        <v>1</v>
      </c>
      <c r="H75" s="43"/>
    </row>
    <row r="76" spans="1:8" s="3" customFormat="1" x14ac:dyDescent="0.25">
      <c r="A76" s="52"/>
      <c r="B76" s="41" t="s">
        <v>69</v>
      </c>
      <c r="C76" s="17" t="s">
        <v>24</v>
      </c>
      <c r="D76" s="18">
        <v>1</v>
      </c>
      <c r="E76" s="18">
        <v>1</v>
      </c>
      <c r="F76" s="18">
        <v>1</v>
      </c>
      <c r="G76" s="18">
        <v>1</v>
      </c>
      <c r="H76" s="43"/>
    </row>
    <row r="77" spans="1:8" s="3" customFormat="1" x14ac:dyDescent="0.25">
      <c r="A77" s="52"/>
      <c r="B77" s="12" t="s">
        <v>70</v>
      </c>
      <c r="C77" s="46" t="s">
        <v>24</v>
      </c>
      <c r="D77" s="9">
        <f t="shared" ref="D77:D81" si="9">E77+F77+G77</f>
        <v>7035</v>
      </c>
      <c r="E77" s="9">
        <f>1901+444</f>
        <v>2345</v>
      </c>
      <c r="F77" s="9">
        <f t="shared" ref="F77:G77" si="10">1901+444</f>
        <v>2345</v>
      </c>
      <c r="G77" s="9">
        <f t="shared" si="10"/>
        <v>2345</v>
      </c>
      <c r="H77" s="43"/>
    </row>
    <row r="78" spans="1:8" s="3" customFormat="1" ht="25.5" x14ac:dyDescent="0.25">
      <c r="A78" s="52"/>
      <c r="B78" s="36" t="s">
        <v>116</v>
      </c>
      <c r="C78" s="46" t="s">
        <v>24</v>
      </c>
      <c r="D78" s="9">
        <f t="shared" ref="D78" si="11">E78+F78+G78</f>
        <v>12</v>
      </c>
      <c r="E78" s="9">
        <v>4</v>
      </c>
      <c r="F78" s="9">
        <v>4</v>
      </c>
      <c r="G78" s="9">
        <v>4</v>
      </c>
      <c r="H78" s="43"/>
    </row>
    <row r="79" spans="1:8" s="3" customFormat="1" x14ac:dyDescent="0.25">
      <c r="A79" s="52"/>
      <c r="B79" s="12" t="s">
        <v>71</v>
      </c>
      <c r="C79" s="46" t="s">
        <v>24</v>
      </c>
      <c r="D79" s="9">
        <f t="shared" si="9"/>
        <v>432</v>
      </c>
      <c r="E79" s="9">
        <v>144</v>
      </c>
      <c r="F79" s="9">
        <v>144</v>
      </c>
      <c r="G79" s="9">
        <v>144</v>
      </c>
      <c r="H79" s="43"/>
    </row>
    <row r="80" spans="1:8" s="3" customFormat="1" ht="14.25" customHeight="1" x14ac:dyDescent="0.25">
      <c r="A80" s="52"/>
      <c r="B80" s="12" t="s">
        <v>72</v>
      </c>
      <c r="C80" s="46" t="s">
        <v>24</v>
      </c>
      <c r="D80" s="9">
        <f t="shared" si="9"/>
        <v>225</v>
      </c>
      <c r="E80" s="9">
        <v>75</v>
      </c>
      <c r="F80" s="9">
        <v>75</v>
      </c>
      <c r="G80" s="9">
        <v>75</v>
      </c>
      <c r="H80" s="43"/>
    </row>
    <row r="81" spans="1:17" s="3" customFormat="1" ht="25.5" x14ac:dyDescent="0.25">
      <c r="A81" s="61"/>
      <c r="B81" s="12" t="s">
        <v>73</v>
      </c>
      <c r="C81" s="46" t="s">
        <v>24</v>
      </c>
      <c r="D81" s="9">
        <f t="shared" si="9"/>
        <v>126</v>
      </c>
      <c r="E81" s="9">
        <v>42</v>
      </c>
      <c r="F81" s="9">
        <v>42</v>
      </c>
      <c r="G81" s="9">
        <v>42</v>
      </c>
      <c r="H81" s="43"/>
    </row>
    <row r="82" spans="1:17" s="3" customFormat="1" ht="11.25" customHeight="1" x14ac:dyDescent="0.25">
      <c r="A82" s="51" t="s">
        <v>74</v>
      </c>
      <c r="B82" s="12"/>
      <c r="C82" s="46"/>
      <c r="D82" s="9"/>
      <c r="E82" s="9"/>
      <c r="F82" s="9"/>
      <c r="G82" s="9"/>
      <c r="H82" s="19"/>
    </row>
    <row r="83" spans="1:17" s="3" customFormat="1" ht="12.75" customHeight="1" x14ac:dyDescent="0.25">
      <c r="A83" s="52"/>
      <c r="B83" s="12" t="s">
        <v>75</v>
      </c>
      <c r="C83" s="46" t="s">
        <v>24</v>
      </c>
      <c r="D83" s="9">
        <v>37</v>
      </c>
      <c r="E83" s="9">
        <v>37</v>
      </c>
      <c r="F83" s="9">
        <v>37</v>
      </c>
      <c r="G83" s="9">
        <v>37</v>
      </c>
      <c r="H83" s="19"/>
    </row>
    <row r="84" spans="1:17" s="3" customFormat="1" x14ac:dyDescent="0.25">
      <c r="A84" s="52"/>
      <c r="B84" s="12" t="s">
        <v>76</v>
      </c>
      <c r="C84" s="46" t="s">
        <v>24</v>
      </c>
      <c r="D84" s="9">
        <v>8</v>
      </c>
      <c r="E84" s="9">
        <v>8</v>
      </c>
      <c r="F84" s="9">
        <v>8</v>
      </c>
      <c r="G84" s="9">
        <v>8</v>
      </c>
      <c r="H84" s="19"/>
    </row>
    <row r="85" spans="1:17" s="3" customFormat="1" ht="15.75" customHeight="1" x14ac:dyDescent="0.25">
      <c r="A85" s="61"/>
      <c r="B85" s="12" t="s">
        <v>77</v>
      </c>
      <c r="C85" s="46" t="s">
        <v>24</v>
      </c>
      <c r="D85" s="9">
        <v>11</v>
      </c>
      <c r="E85" s="9">
        <v>11</v>
      </c>
      <c r="F85" s="9">
        <v>11</v>
      </c>
      <c r="G85" s="9">
        <v>11</v>
      </c>
      <c r="H85" s="19"/>
    </row>
    <row r="86" spans="1:17" s="3" customFormat="1" ht="15.75" hidden="1" customHeight="1" x14ac:dyDescent="0.25">
      <c r="A86" s="57" t="s">
        <v>78</v>
      </c>
      <c r="B86" s="58"/>
      <c r="C86" s="58"/>
      <c r="D86" s="58"/>
      <c r="E86" s="58"/>
      <c r="F86" s="58"/>
      <c r="G86" s="59"/>
      <c r="H86" s="19"/>
    </row>
    <row r="87" spans="1:17" s="3" customFormat="1" ht="39" hidden="1" customHeight="1" x14ac:dyDescent="0.25">
      <c r="A87" s="69" t="s">
        <v>78</v>
      </c>
      <c r="B87" s="20" t="s">
        <v>79</v>
      </c>
      <c r="C87" s="46" t="s">
        <v>24</v>
      </c>
      <c r="D87" s="9"/>
      <c r="E87" s="9"/>
      <c r="F87" s="9"/>
      <c r="G87" s="9"/>
      <c r="H87" s="19"/>
    </row>
    <row r="88" spans="1:17" s="3" customFormat="1" ht="15.75" hidden="1" customHeight="1" x14ac:dyDescent="0.25">
      <c r="A88" s="70"/>
      <c r="B88" s="21" t="s">
        <v>80</v>
      </c>
      <c r="C88" s="46" t="s">
        <v>24</v>
      </c>
      <c r="D88" s="9"/>
      <c r="E88" s="9"/>
      <c r="F88" s="9"/>
      <c r="G88" s="9"/>
      <c r="H88" s="19"/>
    </row>
    <row r="89" spans="1:17" s="3" customFormat="1" ht="15.75" hidden="1" customHeight="1" x14ac:dyDescent="0.25">
      <c r="A89" s="70"/>
      <c r="B89" s="21" t="s">
        <v>81</v>
      </c>
      <c r="C89" s="46" t="s">
        <v>24</v>
      </c>
      <c r="D89" s="9">
        <f>E89+F89+G89</f>
        <v>1</v>
      </c>
      <c r="E89" s="9">
        <v>1</v>
      </c>
      <c r="F89" s="9"/>
      <c r="G89" s="9"/>
      <c r="H89" s="19"/>
    </row>
    <row r="90" spans="1:17" s="3" customFormat="1" ht="27.75" hidden="1" customHeight="1" x14ac:dyDescent="0.25">
      <c r="A90" s="71"/>
      <c r="B90" s="21" t="s">
        <v>82</v>
      </c>
      <c r="C90" s="46" t="s">
        <v>24</v>
      </c>
      <c r="D90" s="9">
        <f>E90+F90+G90</f>
        <v>1</v>
      </c>
      <c r="E90" s="9">
        <v>1</v>
      </c>
      <c r="F90" s="9"/>
      <c r="G90" s="9"/>
      <c r="H90" s="19"/>
    </row>
    <row r="91" spans="1:17" s="3" customFormat="1" x14ac:dyDescent="0.25">
      <c r="A91" s="72" t="s">
        <v>83</v>
      </c>
      <c r="B91" s="72"/>
      <c r="C91" s="72"/>
      <c r="D91" s="72"/>
      <c r="E91" s="72"/>
      <c r="F91" s="72"/>
      <c r="G91" s="72"/>
      <c r="H91" s="22"/>
      <c r="I91" s="22"/>
      <c r="J91" s="22"/>
      <c r="K91" s="22"/>
      <c r="L91" s="22"/>
      <c r="M91" s="22"/>
      <c r="N91" s="22"/>
      <c r="O91" s="22"/>
      <c r="P91" s="22"/>
      <c r="Q91" s="22"/>
    </row>
    <row r="92" spans="1:17" s="3" customFormat="1" x14ac:dyDescent="0.25">
      <c r="A92" s="56" t="s">
        <v>13</v>
      </c>
      <c r="B92" s="56"/>
      <c r="C92" s="56"/>
      <c r="D92" s="56"/>
      <c r="E92" s="56"/>
      <c r="F92" s="56"/>
      <c r="G92" s="56"/>
      <c r="H92" s="22"/>
      <c r="I92" s="22"/>
      <c r="J92" s="22"/>
      <c r="K92" s="22"/>
      <c r="L92" s="22"/>
      <c r="M92" s="22"/>
      <c r="N92" s="22"/>
      <c r="O92" s="22"/>
      <c r="P92" s="22"/>
      <c r="Q92" s="22"/>
    </row>
    <row r="93" spans="1:17" s="3" customFormat="1" x14ac:dyDescent="0.25">
      <c r="A93" s="68" t="s">
        <v>84</v>
      </c>
      <c r="B93" s="23"/>
      <c r="C93" s="43"/>
      <c r="D93" s="7"/>
      <c r="E93" s="7"/>
      <c r="F93" s="7"/>
      <c r="G93" s="7"/>
      <c r="H93" s="22"/>
      <c r="I93" s="22"/>
      <c r="J93" s="22"/>
      <c r="K93" s="22"/>
      <c r="L93" s="22"/>
      <c r="M93" s="22"/>
      <c r="N93" s="22"/>
      <c r="O93" s="22"/>
      <c r="P93" s="22"/>
      <c r="Q93" s="22"/>
    </row>
    <row r="94" spans="1:17" s="3" customFormat="1" ht="38.25" x14ac:dyDescent="0.25">
      <c r="A94" s="68"/>
      <c r="B94" s="41" t="s">
        <v>104</v>
      </c>
      <c r="C94" s="43" t="s">
        <v>24</v>
      </c>
      <c r="D94" s="43">
        <v>2</v>
      </c>
      <c r="E94" s="43">
        <v>2</v>
      </c>
      <c r="F94" s="43">
        <v>2</v>
      </c>
      <c r="G94" s="43">
        <v>2</v>
      </c>
      <c r="H94" s="22"/>
      <c r="I94" s="22"/>
      <c r="J94" s="22"/>
      <c r="K94" s="22"/>
      <c r="L94" s="22"/>
      <c r="M94" s="22"/>
      <c r="N94" s="22"/>
      <c r="O94" s="22"/>
      <c r="P94" s="22"/>
      <c r="Q94" s="22"/>
    </row>
    <row r="95" spans="1:17" s="3" customFormat="1" x14ac:dyDescent="0.25">
      <c r="A95" s="57" t="s">
        <v>85</v>
      </c>
      <c r="B95" s="58"/>
      <c r="C95" s="58"/>
      <c r="D95" s="58"/>
      <c r="E95" s="58"/>
      <c r="F95" s="58"/>
      <c r="G95" s="58"/>
      <c r="H95" s="59"/>
      <c r="I95" s="22"/>
      <c r="J95" s="22"/>
      <c r="K95" s="22"/>
      <c r="L95" s="22"/>
      <c r="M95" s="22"/>
      <c r="N95" s="22"/>
      <c r="O95" s="22"/>
      <c r="P95" s="22"/>
      <c r="Q95" s="22"/>
    </row>
    <row r="96" spans="1:17" s="3" customFormat="1" x14ac:dyDescent="0.25">
      <c r="A96" s="75" t="s">
        <v>86</v>
      </c>
      <c r="B96" s="41"/>
      <c r="C96" s="43"/>
      <c r="D96" s="43"/>
      <c r="E96" s="43"/>
      <c r="F96" s="43"/>
      <c r="G96" s="43"/>
      <c r="H96" s="22"/>
      <c r="I96" s="22"/>
      <c r="J96" s="22"/>
      <c r="K96" s="22"/>
      <c r="L96" s="22"/>
      <c r="M96" s="22"/>
      <c r="N96" s="22"/>
      <c r="O96" s="22"/>
      <c r="P96" s="22"/>
      <c r="Q96" s="22"/>
    </row>
    <row r="97" spans="1:17" s="3" customFormat="1" ht="28.5" customHeight="1" x14ac:dyDescent="0.25">
      <c r="A97" s="76"/>
      <c r="B97" s="41" t="s">
        <v>87</v>
      </c>
      <c r="C97" s="43" t="s">
        <v>24</v>
      </c>
      <c r="D97" s="43">
        <v>1</v>
      </c>
      <c r="E97" s="43">
        <v>1</v>
      </c>
      <c r="F97" s="43">
        <v>1</v>
      </c>
      <c r="G97" s="43">
        <v>1</v>
      </c>
      <c r="H97" s="22"/>
      <c r="I97" s="22"/>
      <c r="J97" s="22"/>
      <c r="K97" s="22"/>
      <c r="L97" s="22"/>
      <c r="M97" s="22"/>
      <c r="N97" s="22"/>
      <c r="O97" s="22"/>
      <c r="P97" s="22"/>
      <c r="Q97" s="22"/>
    </row>
    <row r="98" spans="1:17" s="3" customFormat="1" ht="28.5" customHeight="1" x14ac:dyDescent="0.25">
      <c r="A98" s="76"/>
      <c r="B98" s="41" t="s">
        <v>88</v>
      </c>
      <c r="C98" s="43" t="s">
        <v>24</v>
      </c>
      <c r="D98" s="43">
        <v>1</v>
      </c>
      <c r="E98" s="43">
        <v>1</v>
      </c>
      <c r="F98" s="43">
        <v>1</v>
      </c>
      <c r="G98" s="43">
        <v>1</v>
      </c>
      <c r="H98" s="22"/>
      <c r="I98" s="22"/>
      <c r="J98" s="22"/>
      <c r="K98" s="22"/>
      <c r="L98" s="22"/>
      <c r="M98" s="22"/>
      <c r="N98" s="22"/>
      <c r="O98" s="22"/>
      <c r="P98" s="22"/>
      <c r="Q98" s="22"/>
    </row>
    <row r="99" spans="1:17" s="3" customFormat="1" ht="30" customHeight="1" x14ac:dyDescent="0.25">
      <c r="A99" s="77"/>
      <c r="B99" s="41" t="s">
        <v>103</v>
      </c>
      <c r="C99" s="43" t="s">
        <v>24</v>
      </c>
      <c r="D99" s="43">
        <v>1</v>
      </c>
      <c r="E99" s="43">
        <v>1</v>
      </c>
      <c r="F99" s="43">
        <v>1</v>
      </c>
      <c r="G99" s="43">
        <v>1</v>
      </c>
      <c r="H99" s="22"/>
      <c r="I99" s="22"/>
      <c r="J99" s="22"/>
      <c r="K99" s="22"/>
      <c r="L99" s="22"/>
      <c r="M99" s="22"/>
      <c r="N99" s="22"/>
      <c r="O99" s="22"/>
      <c r="P99" s="22"/>
      <c r="Q99" s="22"/>
    </row>
    <row r="100" spans="1:17" s="3" customFormat="1" x14ac:dyDescent="0.25">
      <c r="A100" s="72" t="s">
        <v>89</v>
      </c>
      <c r="B100" s="72"/>
      <c r="C100" s="72"/>
      <c r="D100" s="72"/>
      <c r="E100" s="72"/>
      <c r="F100" s="72"/>
      <c r="G100" s="72"/>
      <c r="H100" s="43"/>
    </row>
    <row r="101" spans="1:17" s="24" customFormat="1" x14ac:dyDescent="0.25">
      <c r="A101" s="56" t="s">
        <v>13</v>
      </c>
      <c r="B101" s="56"/>
      <c r="C101" s="56"/>
      <c r="D101" s="56"/>
      <c r="E101" s="56"/>
      <c r="F101" s="56"/>
      <c r="G101" s="56"/>
      <c r="H101" s="41"/>
    </row>
    <row r="102" spans="1:17" s="24" customFormat="1" ht="63.75" x14ac:dyDescent="0.25">
      <c r="A102" s="25" t="s">
        <v>90</v>
      </c>
      <c r="B102" s="41" t="s">
        <v>91</v>
      </c>
      <c r="C102" s="43" t="s">
        <v>92</v>
      </c>
      <c r="D102" s="43">
        <f>E102+F102+G102</f>
        <v>900</v>
      </c>
      <c r="E102" s="43">
        <v>300</v>
      </c>
      <c r="F102" s="43">
        <v>300</v>
      </c>
      <c r="G102" s="43">
        <v>300</v>
      </c>
      <c r="H102" s="41"/>
    </row>
    <row r="103" spans="1:17" s="24" customFormat="1" ht="12.75" customHeight="1" x14ac:dyDescent="0.25">
      <c r="A103" s="72" t="s">
        <v>93</v>
      </c>
      <c r="B103" s="72"/>
      <c r="C103" s="72"/>
      <c r="D103" s="72"/>
      <c r="E103" s="72"/>
      <c r="F103" s="72"/>
      <c r="G103" s="72"/>
      <c r="H103" s="41"/>
    </row>
    <row r="104" spans="1:17" s="24" customFormat="1" x14ac:dyDescent="0.25">
      <c r="A104" s="56" t="s">
        <v>13</v>
      </c>
      <c r="B104" s="56"/>
      <c r="C104" s="56"/>
      <c r="D104" s="56"/>
      <c r="E104" s="56"/>
      <c r="F104" s="56"/>
      <c r="G104" s="56"/>
      <c r="H104" s="41"/>
    </row>
    <row r="105" spans="1:17" ht="25.5" x14ac:dyDescent="0.25">
      <c r="A105" s="25" t="s">
        <v>94</v>
      </c>
      <c r="B105" s="41" t="s">
        <v>95</v>
      </c>
      <c r="C105" s="43" t="s">
        <v>92</v>
      </c>
      <c r="D105" s="43">
        <f>E105+F105+G105</f>
        <v>18</v>
      </c>
      <c r="E105" s="26">
        <f>3+3</f>
        <v>6</v>
      </c>
      <c r="F105" s="26">
        <f t="shared" ref="F105:G105" si="12">3+3</f>
        <v>6</v>
      </c>
      <c r="G105" s="26">
        <f t="shared" si="12"/>
        <v>6</v>
      </c>
      <c r="H105" s="7"/>
    </row>
    <row r="106" spans="1:17" x14ac:dyDescent="0.25">
      <c r="A106" s="80" t="s">
        <v>108</v>
      </c>
      <c r="B106" s="81"/>
      <c r="C106" s="81"/>
      <c r="D106" s="81"/>
      <c r="E106" s="81"/>
      <c r="F106" s="81"/>
      <c r="G106" s="81"/>
      <c r="H106" s="82"/>
    </row>
    <row r="107" spans="1:17" ht="33" customHeight="1" x14ac:dyDescent="0.25">
      <c r="A107" s="25" t="s">
        <v>108</v>
      </c>
      <c r="B107" s="41" t="s">
        <v>109</v>
      </c>
      <c r="C107" s="43" t="s">
        <v>110</v>
      </c>
      <c r="D107" s="26">
        <f>SUM(E107:G107)</f>
        <v>15</v>
      </c>
      <c r="E107" s="26">
        <f>4+1</f>
        <v>5</v>
      </c>
      <c r="F107" s="26">
        <f t="shared" ref="F107:G107" si="13">4+1</f>
        <v>5</v>
      </c>
      <c r="G107" s="26">
        <f t="shared" si="13"/>
        <v>5</v>
      </c>
      <c r="H107" s="7"/>
    </row>
    <row r="108" spans="1:17" x14ac:dyDescent="0.25">
      <c r="A108" s="57" t="s">
        <v>96</v>
      </c>
      <c r="B108" s="58"/>
      <c r="C108" s="58"/>
      <c r="D108" s="58"/>
      <c r="E108" s="58"/>
      <c r="F108" s="58"/>
      <c r="G108" s="59"/>
      <c r="H108" s="7"/>
    </row>
    <row r="109" spans="1:17" x14ac:dyDescent="0.25">
      <c r="A109" s="68" t="s">
        <v>97</v>
      </c>
      <c r="B109" s="78" t="s">
        <v>102</v>
      </c>
      <c r="C109" s="43"/>
      <c r="D109" s="43"/>
      <c r="E109" s="26"/>
      <c r="F109" s="26"/>
      <c r="G109" s="26"/>
      <c r="H109" s="7"/>
    </row>
    <row r="110" spans="1:17" ht="63" customHeight="1" x14ac:dyDescent="0.25">
      <c r="A110" s="68"/>
      <c r="B110" s="78"/>
      <c r="C110" s="43" t="s">
        <v>24</v>
      </c>
      <c r="D110" s="43">
        <v>2</v>
      </c>
      <c r="E110" s="26">
        <v>2</v>
      </c>
      <c r="F110" s="26"/>
      <c r="G110" s="26"/>
      <c r="H110" s="7"/>
    </row>
    <row r="111" spans="1:17" x14ac:dyDescent="0.25">
      <c r="A111" s="27"/>
      <c r="B111" s="28"/>
      <c r="C111" s="22"/>
      <c r="D111" s="22"/>
      <c r="E111" s="29"/>
      <c r="F111" s="29"/>
      <c r="G111" s="29"/>
      <c r="H111" s="7"/>
    </row>
    <row r="112" spans="1:17" x14ac:dyDescent="0.25">
      <c r="A112" s="30"/>
      <c r="B112" s="31"/>
      <c r="C112" s="32"/>
      <c r="D112" s="33"/>
      <c r="E112" s="33"/>
      <c r="F112" s="33"/>
      <c r="G112" s="33"/>
      <c r="H112" s="7"/>
    </row>
    <row r="113" spans="1:8" ht="27.75" customHeight="1" x14ac:dyDescent="0.25">
      <c r="A113" s="42" t="s">
        <v>98</v>
      </c>
      <c r="B113" s="42"/>
      <c r="C113" s="42"/>
      <c r="D113" s="42"/>
      <c r="E113" s="42"/>
      <c r="F113" s="79" t="s">
        <v>99</v>
      </c>
      <c r="G113" s="79"/>
      <c r="H113" s="34"/>
    </row>
    <row r="114" spans="1:8" x14ac:dyDescent="0.25">
      <c r="H114" s="34"/>
    </row>
    <row r="115" spans="1:8" x14ac:dyDescent="0.25">
      <c r="H115" s="34"/>
    </row>
    <row r="116" spans="1:8" x14ac:dyDescent="0.25">
      <c r="H116" s="34"/>
    </row>
    <row r="117" spans="1:8" x14ac:dyDescent="0.25">
      <c r="H117" s="35"/>
    </row>
    <row r="118" spans="1:8" s="5" customFormat="1" ht="18.75" customHeight="1" x14ac:dyDescent="0.25">
      <c r="A118" s="1"/>
      <c r="B118" s="2"/>
      <c r="C118" s="3"/>
      <c r="D118" s="2"/>
      <c r="E118" s="2"/>
      <c r="F118" s="2"/>
      <c r="G118" s="2"/>
    </row>
    <row r="119" spans="1:8" s="3" customFormat="1" ht="25.5" customHeight="1" x14ac:dyDescent="0.25">
      <c r="A119" s="1"/>
      <c r="B119" s="2"/>
      <c r="D119" s="2"/>
      <c r="E119" s="2"/>
      <c r="F119" s="2"/>
      <c r="G119" s="2"/>
    </row>
    <row r="120" spans="1:8" s="3" customFormat="1" ht="17.25" customHeight="1" x14ac:dyDescent="0.25">
      <c r="A120" s="1"/>
      <c r="B120" s="2"/>
      <c r="D120" s="2"/>
      <c r="E120" s="2"/>
      <c r="F120" s="2"/>
      <c r="G120" s="2"/>
    </row>
    <row r="121" spans="1:8" s="3" customFormat="1" x14ac:dyDescent="0.25">
      <c r="A121" s="1"/>
      <c r="B121" s="2"/>
      <c r="D121" s="2"/>
      <c r="E121" s="2"/>
      <c r="F121" s="2"/>
      <c r="G121" s="2"/>
    </row>
  </sheetData>
  <mergeCells count="42">
    <mergeCell ref="A96:A99"/>
    <mergeCell ref="A109:A110"/>
    <mergeCell ref="B109:B110"/>
    <mergeCell ref="F113:G113"/>
    <mergeCell ref="A100:G100"/>
    <mergeCell ref="A101:G101"/>
    <mergeCell ref="A103:G103"/>
    <mergeCell ref="A104:G104"/>
    <mergeCell ref="A108:G108"/>
    <mergeCell ref="A106:H106"/>
    <mergeCell ref="A95:H95"/>
    <mergeCell ref="A38:A44"/>
    <mergeCell ref="A45:A49"/>
    <mergeCell ref="A50:A63"/>
    <mergeCell ref="A82:A85"/>
    <mergeCell ref="A86:G86"/>
    <mergeCell ref="A87:A90"/>
    <mergeCell ref="A91:G91"/>
    <mergeCell ref="A92:G92"/>
    <mergeCell ref="A93:A94"/>
    <mergeCell ref="A65:A81"/>
    <mergeCell ref="B54:B55"/>
    <mergeCell ref="A23:A37"/>
    <mergeCell ref="B28:B29"/>
    <mergeCell ref="A9:G9"/>
    <mergeCell ref="A12:A14"/>
    <mergeCell ref="B12:B14"/>
    <mergeCell ref="C12:C14"/>
    <mergeCell ref="D12:G12"/>
    <mergeCell ref="D13:D14"/>
    <mergeCell ref="E13:G13"/>
    <mergeCell ref="A16:G16"/>
    <mergeCell ref="A17:G17"/>
    <mergeCell ref="A18:A20"/>
    <mergeCell ref="A21:G21"/>
    <mergeCell ref="A22:G22"/>
    <mergeCell ref="A8:G8"/>
    <mergeCell ref="E1:F1"/>
    <mergeCell ref="E2:F2"/>
    <mergeCell ref="E3:G3"/>
    <mergeCell ref="E5:F5"/>
    <mergeCell ref="E6:G6"/>
  </mergeCells>
  <printOptions horizontalCentered="1"/>
  <pageMargins left="0" right="0" top="1.1811023622047245" bottom="0" header="0" footer="0"/>
  <pageSetup paperSize="9" scale="84" fitToHeight="7" orientation="landscape" r:id="rId1"/>
  <headerFooter differentFirst="1" alignWithMargins="0">
    <oddHeader>&amp;C
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Додаток 3.1.ДІБ</vt:lpstr>
      <vt:lpstr>Аркуш1</vt:lpstr>
      <vt:lpstr>'Додаток 3.1.ДІБ'!Область_печати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2017-09-05T13:31:01Z</dcterms:modified>
</cp:coreProperties>
</file>